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C42" i="1" l="1"/>
  <c r="E36" i="1"/>
  <c r="K36" i="1" s="1"/>
  <c r="M36" i="1" s="1"/>
  <c r="M37" i="1"/>
  <c r="E20" i="1"/>
  <c r="K20" i="1" s="1"/>
  <c r="M20" i="1" s="1"/>
  <c r="E19" i="1"/>
  <c r="K19" i="1" s="1"/>
  <c r="M19" i="1" s="1"/>
  <c r="E18" i="1"/>
  <c r="K18" i="1" s="1"/>
  <c r="M18" i="1" s="1"/>
  <c r="M17" i="1"/>
  <c r="E17" i="1"/>
  <c r="M16" i="1"/>
  <c r="E16" i="1"/>
  <c r="M15" i="1"/>
  <c r="E15" i="1"/>
  <c r="M14" i="1"/>
  <c r="E14" i="1"/>
  <c r="M13" i="1"/>
  <c r="E13" i="1"/>
  <c r="K12" i="1"/>
  <c r="M12" i="1" s="1"/>
  <c r="E12" i="1"/>
  <c r="M11" i="1"/>
  <c r="E11" i="1"/>
  <c r="M10" i="1"/>
  <c r="E10" i="1"/>
  <c r="E5" i="1"/>
  <c r="K5" i="1" s="1"/>
  <c r="M5" i="1" s="1"/>
  <c r="E27" i="1"/>
  <c r="K27" i="1" s="1"/>
  <c r="M27" i="1" s="1"/>
  <c r="E41" i="1"/>
  <c r="K41" i="1" s="1"/>
  <c r="M41" i="1" s="1"/>
  <c r="E9" i="1"/>
  <c r="K9" i="1" s="1"/>
  <c r="M9" i="1" s="1"/>
  <c r="K6" i="1"/>
  <c r="M6" i="1" s="1"/>
  <c r="E28" i="1"/>
  <c r="K28" i="1" s="1"/>
  <c r="M28" i="1" s="1"/>
  <c r="E40" i="1"/>
  <c r="K40" i="1" s="1"/>
  <c r="M40" i="1" s="1"/>
  <c r="E34" i="1"/>
  <c r="K34" i="1" s="1"/>
  <c r="M34" i="1" s="1"/>
  <c r="E33" i="1"/>
  <c r="K33" i="1" s="1"/>
  <c r="M33" i="1" s="1"/>
  <c r="E24" i="1"/>
  <c r="K24" i="1" s="1"/>
  <c r="E23" i="1"/>
  <c r="K23" i="1" s="1"/>
  <c r="M23" i="1" s="1"/>
  <c r="E22" i="1"/>
  <c r="K22" i="1" s="1"/>
  <c r="M22" i="1" s="1"/>
  <c r="E35" i="1"/>
  <c r="K35" i="1" s="1"/>
  <c r="M35" i="1" s="1"/>
  <c r="E30" i="1"/>
  <c r="K30" i="1" s="1"/>
  <c r="E21" i="1"/>
  <c r="K21" i="1" s="1"/>
  <c r="K39" i="1"/>
  <c r="E8" i="1"/>
  <c r="K8" i="1" s="1"/>
  <c r="E31" i="1"/>
  <c r="K31" i="1" s="1"/>
  <c r="E29" i="1"/>
  <c r="K29" i="1" s="1"/>
  <c r="E7" i="1"/>
  <c r="K7" i="1" s="1"/>
  <c r="M7" i="1" s="1"/>
  <c r="K26" i="1"/>
  <c r="M26" i="1" s="1"/>
  <c r="E25" i="1"/>
  <c r="K25" i="1" s="1"/>
  <c r="M25" i="1" s="1"/>
  <c r="E32" i="1"/>
  <c r="K32" i="1" s="1"/>
  <c r="M32" i="1" s="1"/>
  <c r="M24" i="1" l="1"/>
  <c r="M30" i="1"/>
  <c r="M21" i="1"/>
  <c r="M39" i="1"/>
  <c r="M8" i="1"/>
  <c r="M31" i="1"/>
  <c r="M29" i="1"/>
</calcChain>
</file>

<file path=xl/sharedStrings.xml><?xml version="1.0" encoding="utf-8"?>
<sst xmlns="http://schemas.openxmlformats.org/spreadsheetml/2006/main" count="63" uniqueCount="54">
  <si>
    <t>Šilumos tiekimo įmonė</t>
  </si>
  <si>
    <t>Savivaldybės biudžeto skola</t>
  </si>
  <si>
    <t>Valstybės biudžeto skola</t>
  </si>
  <si>
    <t>Įsiskolinimas iš viso</t>
  </si>
  <si>
    <t>Už kompensacijas</t>
  </si>
  <si>
    <t>Viso savivaldybės biudž. skola</t>
  </si>
  <si>
    <t>Gyventojai</t>
  </si>
  <si>
    <t>Bendrijos</t>
  </si>
  <si>
    <t>Kiti vartotojai</t>
  </si>
  <si>
    <t>tūkst. Lt.</t>
  </si>
  <si>
    <t>%</t>
  </si>
  <si>
    <t>Už šilumą</t>
  </si>
  <si>
    <t>Pajamos už parduotą šilumą per 2013 m.</t>
  </si>
  <si>
    <t>Biudžetinių organizacijų (Valstybės ir savivaldybių biudžetų), gyventojų, bendrijų ir kitų vartotojų 
įsiskolinimų suvestinė šilumos tiekimo įmonėms 2014 m. vasario 1 d. (be priskaitymų už sausio mėnesį)</t>
  </si>
  <si>
    <t xml:space="preserve">Nr. </t>
  </si>
  <si>
    <t>"Ignalinos šilumos tinklai"</t>
  </si>
  <si>
    <t>"Šilalės šilumos tinklai"</t>
  </si>
  <si>
    <t>"Plungės šilumos tinklai"</t>
  </si>
  <si>
    <t>"Birštono šiluma"</t>
  </si>
  <si>
    <t>"Elektrėnų komunalinis ūkis"</t>
  </si>
  <si>
    <t>"Jonavos šilumos tinklai"</t>
  </si>
  <si>
    <t>"Klaipėdos energija"</t>
  </si>
  <si>
    <t>"Lazdijų šiluma"</t>
  </si>
  <si>
    <t>"Mažeikių šilumos tinklai"</t>
  </si>
  <si>
    <t>Panevėžio m.</t>
  </si>
  <si>
    <t>Panevėžio raj.</t>
  </si>
  <si>
    <t>Kėdainių raj.</t>
  </si>
  <si>
    <t>Rokiškio raj.</t>
  </si>
  <si>
    <t>Kupiškio raj.</t>
  </si>
  <si>
    <t>Pasvalio raj.</t>
  </si>
  <si>
    <t>Zarasų raj.</t>
  </si>
  <si>
    <t>"Panevėžio energija"</t>
  </si>
  <si>
    <t>"Radviliškio šiluma"</t>
  </si>
  <si>
    <t>"Raseinių šilumos tinklai"</t>
  </si>
  <si>
    <t>"Šiaulių energija"</t>
  </si>
  <si>
    <t>"Širvintų šiluma"</t>
  </si>
  <si>
    <t>"Tauragės šilumos tinklai"</t>
  </si>
  <si>
    <t>"Varėnos šiluma"</t>
  </si>
  <si>
    <t>"Vilniaus energija"</t>
  </si>
  <si>
    <t>"Šakių šilumos tinklai"</t>
  </si>
  <si>
    <t>"Prienų energija" Trakų raj.</t>
  </si>
  <si>
    <t>"Prienų energija" Prienų raj.</t>
  </si>
  <si>
    <t>"Akmenės energija"</t>
  </si>
  <si>
    <t>"Fortum Joniškio energija"</t>
  </si>
  <si>
    <t>"Kaišiadorių šiluma"</t>
  </si>
  <si>
    <t>"Pakruojo šiluma"</t>
  </si>
  <si>
    <t>"Utenos šilumos tinklai"</t>
  </si>
  <si>
    <t>"Anykščių šiluma"</t>
  </si>
  <si>
    <t>"Kauno energija"</t>
  </si>
  <si>
    <t>"Litesko"</t>
  </si>
  <si>
    <t>"Molėtų šiluma"</t>
  </si>
  <si>
    <t>"Šilutės šilumos tinklai"</t>
  </si>
  <si>
    <t>VISO</t>
  </si>
  <si>
    <t>Procentinė dalis lyginant su 2013 m. pajamomis už parduotą šilumą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</si>
</sst>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%"/>
    <numFmt numFmtId="165" formatCode="#,##0.00\ _L_t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0" fontId="6" fillId="0" borderId="1" xfId="0" applyFont="1" applyBorder="1" applyAlignment="1">
      <alignment horizontal="left"/>
    </xf>
    <xf numFmtId="165" fontId="1" fillId="0" borderId="1" xfId="0" applyNumberFormat="1" applyFont="1" applyBorder="1" applyAlignment="1"/>
    <xf numFmtId="165" fontId="5" fillId="3" borderId="1" xfId="0" applyNumberFormat="1" applyFont="1" applyFill="1" applyBorder="1" applyAlignment="1"/>
    <xf numFmtId="165" fontId="5" fillId="3" borderId="1" xfId="0" quotePrefix="1" applyNumberFormat="1" applyFont="1" applyFill="1" applyBorder="1" applyAlignment="1"/>
    <xf numFmtId="165" fontId="6" fillId="0" borderId="1" xfId="0" applyNumberFormat="1" applyFont="1" applyBorder="1" applyAlignment="1"/>
    <xf numFmtId="165" fontId="1" fillId="3" borderId="1" xfId="0" applyNumberFormat="1" applyFont="1" applyFill="1" applyBorder="1" applyAlignment="1"/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" xfId="1" applyNumberFormat="1" applyFont="1" applyBorder="1" applyAlignment="1"/>
    <xf numFmtId="4" fontId="6" fillId="0" borderId="1" xfId="0" applyNumberFormat="1" applyFont="1" applyBorder="1" applyAlignment="1">
      <alignment horizontal="right" vertical="center" indent="1"/>
    </xf>
    <xf numFmtId="0" fontId="7" fillId="3" borderId="1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 vertical="center" wrapText="1" indent="1"/>
    </xf>
    <xf numFmtId="4" fontId="7" fillId="0" borderId="1" xfId="0" applyNumberFormat="1" applyFont="1" applyBorder="1" applyAlignment="1">
      <alignment horizontal="right" vertical="center" indent="1"/>
    </xf>
    <xf numFmtId="0" fontId="1" fillId="0" borderId="5" xfId="0" applyFont="1" applyBorder="1"/>
    <xf numFmtId="165" fontId="1" fillId="0" borderId="5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5" fontId="2" fillId="2" borderId="8" xfId="0" applyNumberFormat="1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1" xfId="0" applyNumberFormat="1" applyFont="1" applyBorder="1" applyAlignment="1"/>
    <xf numFmtId="165" fontId="1" fillId="0" borderId="5" xfId="0" applyNumberFormat="1" applyFont="1" applyBorder="1" applyAlignment="1"/>
    <xf numFmtId="164" fontId="1" fillId="0" borderId="5" xfId="0" applyNumberFormat="1" applyFont="1" applyBorder="1" applyAlignment="1">
      <alignment horizontal="right" vertical="center" indent="1"/>
    </xf>
    <xf numFmtId="4" fontId="7" fillId="3" borderId="1" xfId="0" applyNumberFormat="1" applyFont="1" applyFill="1" applyBorder="1" applyAlignment="1">
      <alignment horizontal="right" vertical="center" wrapText="1" indent="1"/>
    </xf>
    <xf numFmtId="164" fontId="7" fillId="0" borderId="1" xfId="0" applyNumberFormat="1" applyFont="1" applyBorder="1" applyAlignment="1">
      <alignment horizontal="right" vertical="center" indent="1"/>
    </xf>
    <xf numFmtId="4" fontId="6" fillId="0" borderId="1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165" fontId="1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horizontal="right" vertical="center" indent="1"/>
    </xf>
    <xf numFmtId="165" fontId="5" fillId="3" borderId="1" xfId="0" quotePrefix="1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Y27" sqref="Y27"/>
    </sheetView>
  </sheetViews>
  <sheetFormatPr defaultRowHeight="15" x14ac:dyDescent="0.25"/>
  <cols>
    <col min="1" max="1" width="4.140625" bestFit="1" customWidth="1"/>
    <col min="2" max="2" width="28.28515625" customWidth="1"/>
    <col min="3" max="3" width="11.42578125" customWidth="1"/>
    <col min="4" max="4" width="18.5703125" customWidth="1"/>
    <col min="5" max="5" width="18" customWidth="1"/>
    <col min="6" max="6" width="9.28515625" customWidth="1"/>
    <col min="7" max="7" width="5" customWidth="1"/>
    <col min="8" max="8" width="12.5703125" customWidth="1"/>
    <col min="9" max="9" width="11.42578125" customWidth="1"/>
    <col min="10" max="10" width="11.28515625" customWidth="1"/>
    <col min="11" max="11" width="13.7109375" customWidth="1"/>
    <col min="12" max="12" width="13.5703125" customWidth="1"/>
    <col min="13" max="13" width="7.5703125" customWidth="1"/>
    <col min="14" max="14" width="6.28515625" customWidth="1"/>
    <col min="15" max="15" width="3.42578125" customWidth="1"/>
  </cols>
  <sheetData>
    <row r="1" spans="1:15" ht="39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1.5" customHeight="1" x14ac:dyDescent="0.25">
      <c r="A2" s="45" t="s">
        <v>14</v>
      </c>
      <c r="B2" s="48" t="s">
        <v>0</v>
      </c>
      <c r="C2" s="42" t="s">
        <v>1</v>
      </c>
      <c r="D2" s="42"/>
      <c r="E2" s="42"/>
      <c r="F2" s="43" t="s">
        <v>2</v>
      </c>
      <c r="G2" s="44"/>
      <c r="H2" s="42" t="s">
        <v>6</v>
      </c>
      <c r="I2" s="42" t="s">
        <v>7</v>
      </c>
      <c r="J2" s="42" t="s">
        <v>8</v>
      </c>
      <c r="K2" s="42" t="s">
        <v>3</v>
      </c>
      <c r="L2" s="42" t="s">
        <v>12</v>
      </c>
      <c r="M2" s="42" t="s">
        <v>53</v>
      </c>
      <c r="N2" s="42"/>
      <c r="O2" s="42"/>
    </row>
    <row r="3" spans="1:15" ht="35.25" customHeight="1" x14ac:dyDescent="0.25">
      <c r="A3" s="46"/>
      <c r="B3" s="49"/>
      <c r="C3" s="20" t="s">
        <v>11</v>
      </c>
      <c r="D3" s="20" t="s">
        <v>4</v>
      </c>
      <c r="E3" s="20" t="s">
        <v>5</v>
      </c>
      <c r="F3" s="43" t="s">
        <v>11</v>
      </c>
      <c r="G3" s="44"/>
      <c r="H3" s="42"/>
      <c r="I3" s="42"/>
      <c r="J3" s="42"/>
      <c r="K3" s="42"/>
      <c r="L3" s="42"/>
      <c r="M3" s="42"/>
      <c r="N3" s="42"/>
      <c r="O3" s="42"/>
    </row>
    <row r="4" spans="1:15" ht="15.75" customHeight="1" x14ac:dyDescent="0.25">
      <c r="A4" s="47"/>
      <c r="B4" s="50"/>
      <c r="C4" s="20" t="s">
        <v>9</v>
      </c>
      <c r="D4" s="20" t="s">
        <v>9</v>
      </c>
      <c r="E4" s="20" t="s">
        <v>9</v>
      </c>
      <c r="F4" s="43" t="s">
        <v>9</v>
      </c>
      <c r="G4" s="44"/>
      <c r="H4" s="20" t="s">
        <v>9</v>
      </c>
      <c r="I4" s="20" t="s">
        <v>9</v>
      </c>
      <c r="J4" s="20" t="s">
        <v>9</v>
      </c>
      <c r="K4" s="20" t="s">
        <v>9</v>
      </c>
      <c r="L4" s="20" t="s">
        <v>9</v>
      </c>
      <c r="M4" s="42" t="s">
        <v>10</v>
      </c>
      <c r="N4" s="42"/>
      <c r="O4" s="42"/>
    </row>
    <row r="5" spans="1:15" x14ac:dyDescent="0.25">
      <c r="A5" s="19">
        <v>1</v>
      </c>
      <c r="B5" s="2" t="s">
        <v>38</v>
      </c>
      <c r="C5" s="10">
        <v>37471.414570000001</v>
      </c>
      <c r="D5" s="11">
        <v>2381.6349967999995</v>
      </c>
      <c r="E5" s="10">
        <f>SUM(C5:D5)</f>
        <v>39853.0495668</v>
      </c>
      <c r="F5" s="51">
        <v>1112.15202</v>
      </c>
      <c r="G5" s="51"/>
      <c r="H5" s="10">
        <v>31131.28211</v>
      </c>
      <c r="I5" s="10">
        <v>3414.9516799999997</v>
      </c>
      <c r="J5" s="11">
        <v>32500.250649999998</v>
      </c>
      <c r="K5" s="10">
        <f>E5+F5+H5+I5+J5</f>
        <v>108011.6860268</v>
      </c>
      <c r="L5" s="10">
        <v>706584.1807100001</v>
      </c>
      <c r="M5" s="31">
        <f t="shared" ref="M5:M10" si="0">K5/L5</f>
        <v>0.15286456868913503</v>
      </c>
      <c r="N5" s="31"/>
      <c r="O5" s="31"/>
    </row>
    <row r="6" spans="1:15" x14ac:dyDescent="0.25">
      <c r="A6" s="19">
        <v>2</v>
      </c>
      <c r="B6" s="2" t="s">
        <v>48</v>
      </c>
      <c r="C6" s="5">
        <v>13777</v>
      </c>
      <c r="D6" s="5">
        <v>0</v>
      </c>
      <c r="E6" s="5">
        <v>13777</v>
      </c>
      <c r="F6" s="32">
        <v>98</v>
      </c>
      <c r="G6" s="32"/>
      <c r="H6" s="5">
        <v>40539</v>
      </c>
      <c r="I6" s="5">
        <v>0</v>
      </c>
      <c r="J6" s="5">
        <v>9258</v>
      </c>
      <c r="K6" s="5">
        <f>E6+F6+H6+I6+J6</f>
        <v>63672</v>
      </c>
      <c r="L6" s="5">
        <v>327652</v>
      </c>
      <c r="M6" s="31">
        <f t="shared" si="0"/>
        <v>0.1943281286242721</v>
      </c>
      <c r="N6" s="31"/>
      <c r="O6" s="31"/>
    </row>
    <row r="7" spans="1:15" x14ac:dyDescent="0.25">
      <c r="A7" s="19">
        <v>3</v>
      </c>
      <c r="B7" s="2" t="s">
        <v>21</v>
      </c>
      <c r="C7" s="5">
        <v>1977</v>
      </c>
      <c r="D7" s="5">
        <v>0</v>
      </c>
      <c r="E7" s="5">
        <f>SUM(C7:D7)</f>
        <v>1977</v>
      </c>
      <c r="F7" s="32">
        <v>290</v>
      </c>
      <c r="G7" s="32"/>
      <c r="H7" s="5">
        <v>13680</v>
      </c>
      <c r="I7" s="5">
        <v>650</v>
      </c>
      <c r="J7" s="5">
        <v>3033</v>
      </c>
      <c r="K7" s="8">
        <f>E7+F7+H7+I7+J7</f>
        <v>19630</v>
      </c>
      <c r="L7" s="8">
        <v>195740</v>
      </c>
      <c r="M7" s="38">
        <f t="shared" si="0"/>
        <v>0.10028609379789517</v>
      </c>
      <c r="N7" s="38"/>
      <c r="O7" s="38"/>
    </row>
    <row r="8" spans="1:15" x14ac:dyDescent="0.25">
      <c r="A8" s="19">
        <v>4</v>
      </c>
      <c r="B8" s="2" t="s">
        <v>34</v>
      </c>
      <c r="C8" s="5">
        <v>9961.82</v>
      </c>
      <c r="D8" s="5">
        <v>37.47</v>
      </c>
      <c r="E8" s="5">
        <f>SUM(C8:D8)</f>
        <v>9999.2899999999991</v>
      </c>
      <c r="F8" s="32">
        <v>-165.21</v>
      </c>
      <c r="G8" s="32"/>
      <c r="H8" s="5">
        <v>5417.58</v>
      </c>
      <c r="I8" s="5"/>
      <c r="J8" s="5">
        <v>805.66</v>
      </c>
      <c r="K8" s="8">
        <f>E8+F8+H8+I8+J8</f>
        <v>16057.32</v>
      </c>
      <c r="L8" s="8">
        <v>107198.55</v>
      </c>
      <c r="M8" s="38">
        <f t="shared" si="0"/>
        <v>0.14979045891945367</v>
      </c>
      <c r="N8" s="38"/>
      <c r="O8" s="38"/>
    </row>
    <row r="9" spans="1:15" x14ac:dyDescent="0.25">
      <c r="A9" s="19">
        <v>5</v>
      </c>
      <c r="B9" s="2" t="s">
        <v>49</v>
      </c>
      <c r="C9" s="5">
        <v>6063.8487599999999</v>
      </c>
      <c r="D9" s="5">
        <v>1276.1889900000003</v>
      </c>
      <c r="E9" s="5">
        <f>SUM(C9:D9)</f>
        <v>7340.0377500000004</v>
      </c>
      <c r="F9" s="32">
        <v>122.71270000000018</v>
      </c>
      <c r="G9" s="32"/>
      <c r="H9" s="5">
        <v>9384.9900100000013</v>
      </c>
      <c r="I9" s="5">
        <v>262.6781499999999</v>
      </c>
      <c r="J9" s="5">
        <v>2165.9303099999997</v>
      </c>
      <c r="K9" s="5">
        <f>E9+F9+H9+I9+J9</f>
        <v>19276.34892</v>
      </c>
      <c r="L9" s="12">
        <v>188616.6005</v>
      </c>
      <c r="M9" s="31">
        <f t="shared" si="0"/>
        <v>0.10219858097803008</v>
      </c>
      <c r="N9" s="31"/>
      <c r="O9" s="31"/>
    </row>
    <row r="10" spans="1:15" x14ac:dyDescent="0.25">
      <c r="A10" s="19">
        <v>6</v>
      </c>
      <c r="B10" s="4" t="s">
        <v>31</v>
      </c>
      <c r="C10" s="13">
        <v>6082</v>
      </c>
      <c r="D10" s="13">
        <v>164</v>
      </c>
      <c r="E10" s="13">
        <f>SUM(C10:D10)</f>
        <v>6246</v>
      </c>
      <c r="F10" s="37">
        <v>94</v>
      </c>
      <c r="G10" s="37"/>
      <c r="H10" s="13">
        <v>13286</v>
      </c>
      <c r="I10" s="13">
        <v>62</v>
      </c>
      <c r="J10" s="13">
        <v>428</v>
      </c>
      <c r="K10" s="13">
        <v>20116</v>
      </c>
      <c r="L10" s="13">
        <v>136136</v>
      </c>
      <c r="M10" s="38">
        <f t="shared" si="0"/>
        <v>0.14776400070517717</v>
      </c>
      <c r="N10" s="38"/>
      <c r="O10" s="38"/>
    </row>
    <row r="11" spans="1:15" x14ac:dyDescent="0.25">
      <c r="A11" s="19"/>
      <c r="B11" s="14" t="s">
        <v>24</v>
      </c>
      <c r="C11" s="15">
        <v>4591</v>
      </c>
      <c r="D11" s="15">
        <v>0</v>
      </c>
      <c r="E11" s="16">
        <f t="shared" ref="E11:E17" si="1">SUM(C11:D11)</f>
        <v>4591</v>
      </c>
      <c r="F11" s="35">
        <v>15</v>
      </c>
      <c r="G11" s="35"/>
      <c r="H11" s="15">
        <v>5849</v>
      </c>
      <c r="I11" s="15">
        <v>23</v>
      </c>
      <c r="J11" s="15">
        <v>297</v>
      </c>
      <c r="K11" s="16">
        <v>10775</v>
      </c>
      <c r="L11" s="15">
        <v>73525.095000000001</v>
      </c>
      <c r="M11" s="36">
        <f t="shared" ref="M11:M17" si="2">K11/L11</f>
        <v>0.14654860357541871</v>
      </c>
      <c r="N11" s="36"/>
      <c r="O11" s="36"/>
    </row>
    <row r="12" spans="1:15" x14ac:dyDescent="0.25">
      <c r="A12" s="19"/>
      <c r="B12" s="14" t="s">
        <v>25</v>
      </c>
      <c r="C12" s="15">
        <v>0</v>
      </c>
      <c r="D12" s="15">
        <v>0</v>
      </c>
      <c r="E12" s="16">
        <f t="shared" si="1"/>
        <v>0</v>
      </c>
      <c r="F12" s="35">
        <v>6</v>
      </c>
      <c r="G12" s="35"/>
      <c r="H12" s="15">
        <v>259</v>
      </c>
      <c r="I12" s="15">
        <v>0</v>
      </c>
      <c r="J12" s="15">
        <v>0</v>
      </c>
      <c r="K12" s="16">
        <f t="shared" ref="K12" si="3">F12+G12+H12+I12+J12</f>
        <v>265</v>
      </c>
      <c r="L12" s="15">
        <v>527.65899999999999</v>
      </c>
      <c r="M12" s="36">
        <f t="shared" si="2"/>
        <v>0.50221828870539498</v>
      </c>
      <c r="N12" s="36"/>
      <c r="O12" s="36"/>
    </row>
    <row r="13" spans="1:15" x14ac:dyDescent="0.25">
      <c r="A13" s="19"/>
      <c r="B13" s="14" t="s">
        <v>26</v>
      </c>
      <c r="C13" s="15">
        <v>13</v>
      </c>
      <c r="D13" s="15">
        <v>0</v>
      </c>
      <c r="E13" s="16">
        <f t="shared" si="1"/>
        <v>13</v>
      </c>
      <c r="F13" s="35">
        <v>0</v>
      </c>
      <c r="G13" s="35"/>
      <c r="H13" s="15">
        <v>4157</v>
      </c>
      <c r="I13" s="15">
        <v>11</v>
      </c>
      <c r="J13" s="15">
        <v>72</v>
      </c>
      <c r="K13" s="16">
        <v>4253</v>
      </c>
      <c r="L13" s="15">
        <v>20907.167000000001</v>
      </c>
      <c r="M13" s="36">
        <f t="shared" si="2"/>
        <v>0.20342306540144822</v>
      </c>
      <c r="N13" s="36"/>
      <c r="O13" s="36"/>
    </row>
    <row r="14" spans="1:15" x14ac:dyDescent="0.25">
      <c r="A14" s="19"/>
      <c r="B14" s="14" t="s">
        <v>27</v>
      </c>
      <c r="C14" s="15">
        <v>939</v>
      </c>
      <c r="D14" s="15">
        <v>154</v>
      </c>
      <c r="E14" s="16">
        <f t="shared" si="1"/>
        <v>1093</v>
      </c>
      <c r="F14" s="35">
        <v>16</v>
      </c>
      <c r="G14" s="35"/>
      <c r="H14" s="15">
        <v>450</v>
      </c>
      <c r="I14" s="15">
        <v>2</v>
      </c>
      <c r="J14" s="15">
        <v>2</v>
      </c>
      <c r="K14" s="16">
        <v>1563</v>
      </c>
      <c r="L14" s="15">
        <v>21142.6</v>
      </c>
      <c r="M14" s="36">
        <f t="shared" si="2"/>
        <v>7.3926574782666274E-2</v>
      </c>
      <c r="N14" s="36"/>
      <c r="O14" s="36"/>
    </row>
    <row r="15" spans="1:15" x14ac:dyDescent="0.25">
      <c r="A15" s="19"/>
      <c r="B15" s="14" t="s">
        <v>28</v>
      </c>
      <c r="C15" s="15">
        <v>233</v>
      </c>
      <c r="D15" s="15">
        <v>10</v>
      </c>
      <c r="E15" s="16">
        <f t="shared" si="1"/>
        <v>243</v>
      </c>
      <c r="F15" s="35">
        <v>1</v>
      </c>
      <c r="G15" s="35"/>
      <c r="H15" s="15">
        <v>994</v>
      </c>
      <c r="I15" s="15">
        <v>26</v>
      </c>
      <c r="J15" s="15">
        <v>55</v>
      </c>
      <c r="K15" s="16">
        <v>1319</v>
      </c>
      <c r="L15" s="15">
        <v>7517.9629999999997</v>
      </c>
      <c r="M15" s="36">
        <f t="shared" si="2"/>
        <v>0.17544646069686695</v>
      </c>
      <c r="N15" s="36"/>
      <c r="O15" s="36"/>
    </row>
    <row r="16" spans="1:15" x14ac:dyDescent="0.25">
      <c r="A16" s="19"/>
      <c r="B16" s="14" t="s">
        <v>29</v>
      </c>
      <c r="C16" s="15">
        <v>151</v>
      </c>
      <c r="D16" s="15">
        <v>0</v>
      </c>
      <c r="E16" s="16">
        <f t="shared" si="1"/>
        <v>151</v>
      </c>
      <c r="F16" s="35">
        <v>56</v>
      </c>
      <c r="G16" s="35"/>
      <c r="H16" s="15">
        <v>588</v>
      </c>
      <c r="I16" s="15">
        <v>0</v>
      </c>
      <c r="J16" s="15">
        <v>6</v>
      </c>
      <c r="K16" s="16">
        <v>801</v>
      </c>
      <c r="L16" s="15">
        <v>6608.1509999999998</v>
      </c>
      <c r="M16" s="36">
        <f t="shared" si="2"/>
        <v>0.12121393715125457</v>
      </c>
      <c r="N16" s="36"/>
      <c r="O16" s="36"/>
    </row>
    <row r="17" spans="1:15" x14ac:dyDescent="0.25">
      <c r="A17" s="19"/>
      <c r="B17" s="14" t="s">
        <v>30</v>
      </c>
      <c r="C17" s="15">
        <v>155</v>
      </c>
      <c r="D17" s="15">
        <v>0</v>
      </c>
      <c r="E17" s="16">
        <f t="shared" si="1"/>
        <v>155</v>
      </c>
      <c r="F17" s="35">
        <v>0</v>
      </c>
      <c r="G17" s="35"/>
      <c r="H17" s="15">
        <v>989</v>
      </c>
      <c r="I17" s="15">
        <v>0</v>
      </c>
      <c r="J17" s="15">
        <v>15</v>
      </c>
      <c r="K17" s="16">
        <v>1159</v>
      </c>
      <c r="L17" s="15">
        <v>5906.8710000000001</v>
      </c>
      <c r="M17" s="36">
        <f t="shared" si="2"/>
        <v>0.19621217392423163</v>
      </c>
      <c r="N17" s="36"/>
      <c r="O17" s="36"/>
    </row>
    <row r="18" spans="1:15" x14ac:dyDescent="0.25">
      <c r="A18" s="19">
        <v>7</v>
      </c>
      <c r="B18" s="2" t="s">
        <v>20</v>
      </c>
      <c r="C18" s="5">
        <v>0</v>
      </c>
      <c r="D18" s="5">
        <v>0</v>
      </c>
      <c r="E18" s="5">
        <f t="shared" ref="E18:E25" si="4">SUM(C18:D18)</f>
        <v>0</v>
      </c>
      <c r="F18" s="32">
        <v>5.4</v>
      </c>
      <c r="G18" s="32"/>
      <c r="H18" s="5">
        <v>6995</v>
      </c>
      <c r="I18" s="5">
        <v>0</v>
      </c>
      <c r="J18" s="5">
        <v>670</v>
      </c>
      <c r="K18" s="5">
        <f t="shared" ref="K18:K36" si="5">E18+F18+H18+I18+J18</f>
        <v>7670.4</v>
      </c>
      <c r="L18" s="5">
        <v>35180.699999999997</v>
      </c>
      <c r="M18" s="31">
        <f>K18/L18</f>
        <v>0.21802863501863237</v>
      </c>
      <c r="N18" s="31"/>
      <c r="O18" s="31"/>
    </row>
    <row r="19" spans="1:15" x14ac:dyDescent="0.25">
      <c r="A19" s="19">
        <v>8</v>
      </c>
      <c r="B19" s="2" t="s">
        <v>23</v>
      </c>
      <c r="C19" s="5">
        <v>955</v>
      </c>
      <c r="D19" s="5">
        <v>-19</v>
      </c>
      <c r="E19" s="5">
        <f t="shared" si="4"/>
        <v>936</v>
      </c>
      <c r="F19" s="32">
        <v>7</v>
      </c>
      <c r="G19" s="32"/>
      <c r="H19" s="5">
        <v>4895</v>
      </c>
      <c r="I19" s="5">
        <v>37</v>
      </c>
      <c r="J19" s="5">
        <v>253</v>
      </c>
      <c r="K19" s="5">
        <f t="shared" si="5"/>
        <v>6128</v>
      </c>
      <c r="L19" s="5">
        <v>28000</v>
      </c>
      <c r="M19" s="31">
        <f>K19/L19</f>
        <v>0.21885714285714286</v>
      </c>
      <c r="N19" s="31"/>
      <c r="O19" s="31"/>
    </row>
    <row r="20" spans="1:15" x14ac:dyDescent="0.25">
      <c r="A20" s="19">
        <v>9</v>
      </c>
      <c r="B20" s="2" t="s">
        <v>46</v>
      </c>
      <c r="C20" s="5">
        <v>239.54</v>
      </c>
      <c r="D20" s="5">
        <v>0</v>
      </c>
      <c r="E20" s="5">
        <f t="shared" si="4"/>
        <v>239.54</v>
      </c>
      <c r="F20" s="32">
        <v>64.94</v>
      </c>
      <c r="G20" s="32"/>
      <c r="H20" s="5">
        <v>825.54</v>
      </c>
      <c r="I20" s="5">
        <v>27.13</v>
      </c>
      <c r="J20" s="5">
        <v>75.81</v>
      </c>
      <c r="K20" s="5">
        <f t="shared" si="5"/>
        <v>1232.96</v>
      </c>
      <c r="L20" s="5">
        <v>23118.3</v>
      </c>
      <c r="M20" s="31">
        <f>K20/L20</f>
        <v>5.3332641240921699E-2</v>
      </c>
      <c r="N20" s="31"/>
      <c r="O20" s="31"/>
    </row>
    <row r="21" spans="1:15" x14ac:dyDescent="0.25">
      <c r="A21" s="19">
        <v>10</v>
      </c>
      <c r="B21" s="2" t="s">
        <v>36</v>
      </c>
      <c r="C21" s="5">
        <v>37</v>
      </c>
      <c r="D21" s="5">
        <v>80</v>
      </c>
      <c r="E21" s="5">
        <f t="shared" si="4"/>
        <v>117</v>
      </c>
      <c r="F21" s="32">
        <v>36</v>
      </c>
      <c r="G21" s="32"/>
      <c r="H21" s="5">
        <v>1234</v>
      </c>
      <c r="I21" s="5">
        <v>0</v>
      </c>
      <c r="J21" s="5">
        <v>65</v>
      </c>
      <c r="K21" s="8">
        <f t="shared" si="5"/>
        <v>1452</v>
      </c>
      <c r="L21" s="8">
        <v>13479</v>
      </c>
      <c r="M21" s="38">
        <f>K21/L21</f>
        <v>0.10772312486089472</v>
      </c>
      <c r="N21" s="38"/>
      <c r="O21" s="38"/>
    </row>
    <row r="22" spans="1:15" x14ac:dyDescent="0.25">
      <c r="A22" s="19">
        <v>11</v>
      </c>
      <c r="B22" s="2" t="s">
        <v>40</v>
      </c>
      <c r="C22" s="5">
        <v>0</v>
      </c>
      <c r="D22" s="5">
        <v>0</v>
      </c>
      <c r="E22" s="5">
        <f t="shared" si="4"/>
        <v>0</v>
      </c>
      <c r="F22" s="32">
        <v>0</v>
      </c>
      <c r="G22" s="32"/>
      <c r="H22" s="5">
        <v>1525</v>
      </c>
      <c r="I22" s="5">
        <v>0</v>
      </c>
      <c r="J22" s="5">
        <v>33</v>
      </c>
      <c r="K22" s="5">
        <f t="shared" si="5"/>
        <v>1558</v>
      </c>
      <c r="L22" s="5">
        <v>13090</v>
      </c>
      <c r="M22" s="31">
        <f t="shared" ref="M22:M23" si="6">K22/L22</f>
        <v>0.11902215431627196</v>
      </c>
      <c r="N22" s="31"/>
      <c r="O22" s="31"/>
    </row>
    <row r="23" spans="1:15" x14ac:dyDescent="0.25">
      <c r="A23" s="19">
        <v>12</v>
      </c>
      <c r="B23" s="2" t="s">
        <v>41</v>
      </c>
      <c r="C23" s="5">
        <v>716</v>
      </c>
      <c r="D23" s="5">
        <v>0</v>
      </c>
      <c r="E23" s="5">
        <f t="shared" si="4"/>
        <v>716</v>
      </c>
      <c r="F23" s="32">
        <v>0</v>
      </c>
      <c r="G23" s="32"/>
      <c r="H23" s="5">
        <v>587</v>
      </c>
      <c r="I23" s="5">
        <v>0</v>
      </c>
      <c r="J23" s="5">
        <v>16</v>
      </c>
      <c r="K23" s="5">
        <f t="shared" si="5"/>
        <v>1319</v>
      </c>
      <c r="L23" s="5">
        <v>8602</v>
      </c>
      <c r="M23" s="31">
        <f t="shared" si="6"/>
        <v>0.15333643338758429</v>
      </c>
      <c r="N23" s="31"/>
      <c r="O23" s="31"/>
    </row>
    <row r="24" spans="1:15" x14ac:dyDescent="0.25">
      <c r="A24" s="19">
        <v>13</v>
      </c>
      <c r="B24" s="2" t="s">
        <v>42</v>
      </c>
      <c r="C24" s="5">
        <v>-2.4740000000000002</v>
      </c>
      <c r="D24" s="5">
        <v>0</v>
      </c>
      <c r="E24" s="5">
        <f t="shared" si="4"/>
        <v>-2.4740000000000002</v>
      </c>
      <c r="F24" s="32">
        <v>-3.4000000000000002E-2</v>
      </c>
      <c r="G24" s="32"/>
      <c r="H24" s="5">
        <v>7321.1059999999998</v>
      </c>
      <c r="I24" s="5">
        <v>8.8640000000000008</v>
      </c>
      <c r="J24" s="5">
        <v>115.72199999999999</v>
      </c>
      <c r="K24" s="5">
        <f t="shared" si="5"/>
        <v>7443.1839999999993</v>
      </c>
      <c r="L24" s="5">
        <v>12581.288</v>
      </c>
      <c r="M24" s="31">
        <f t="shared" ref="M24:M37" si="7">K24/L24</f>
        <v>0.59160747293917748</v>
      </c>
      <c r="N24" s="31"/>
      <c r="O24" s="31"/>
    </row>
    <row r="25" spans="1:15" x14ac:dyDescent="0.25">
      <c r="A25" s="19">
        <v>14</v>
      </c>
      <c r="B25" s="1" t="s">
        <v>17</v>
      </c>
      <c r="C25" s="5">
        <v>1791</v>
      </c>
      <c r="D25" s="5">
        <v>86</v>
      </c>
      <c r="E25" s="5">
        <f t="shared" si="4"/>
        <v>1877</v>
      </c>
      <c r="F25" s="32">
        <v>91</v>
      </c>
      <c r="G25" s="32"/>
      <c r="H25" s="5">
        <v>1457</v>
      </c>
      <c r="I25" s="5"/>
      <c r="J25" s="5">
        <v>50</v>
      </c>
      <c r="K25" s="5">
        <f t="shared" si="5"/>
        <v>3475</v>
      </c>
      <c r="L25" s="5">
        <v>12676</v>
      </c>
      <c r="M25" s="31">
        <f t="shared" si="7"/>
        <v>0.27414010728936572</v>
      </c>
      <c r="N25" s="31"/>
      <c r="O25" s="31"/>
    </row>
    <row r="26" spans="1:15" x14ac:dyDescent="0.25">
      <c r="A26" s="19">
        <v>15</v>
      </c>
      <c r="B26" s="2" t="s">
        <v>19</v>
      </c>
      <c r="C26" s="5">
        <v>279</v>
      </c>
      <c r="D26" s="5">
        <v>-5.4</v>
      </c>
      <c r="E26" s="5">
        <v>283.5</v>
      </c>
      <c r="F26" s="32">
        <v>0</v>
      </c>
      <c r="G26" s="32"/>
      <c r="H26" s="5">
        <v>4029.4</v>
      </c>
      <c r="I26" s="5">
        <v>6.6</v>
      </c>
      <c r="J26" s="5">
        <v>132.5</v>
      </c>
      <c r="K26" s="5">
        <f t="shared" si="5"/>
        <v>4452</v>
      </c>
      <c r="L26" s="5">
        <v>11414.2</v>
      </c>
      <c r="M26" s="31">
        <f t="shared" si="7"/>
        <v>0.39004047589844226</v>
      </c>
      <c r="N26" s="31"/>
      <c r="O26" s="31"/>
    </row>
    <row r="27" spans="1:15" x14ac:dyDescent="0.25">
      <c r="A27" s="19">
        <v>16</v>
      </c>
      <c r="B27" s="2" t="s">
        <v>51</v>
      </c>
      <c r="C27" s="5">
        <v>2227.6019999999999</v>
      </c>
      <c r="D27" s="5"/>
      <c r="E27" s="5">
        <f>SUM(C27:D27)</f>
        <v>2227.6019999999999</v>
      </c>
      <c r="F27" s="32">
        <v>81</v>
      </c>
      <c r="G27" s="32"/>
      <c r="H27" s="5">
        <v>798.68399999999997</v>
      </c>
      <c r="I27" s="5">
        <v>316.22399999999999</v>
      </c>
      <c r="J27" s="5">
        <v>66.679000000000002</v>
      </c>
      <c r="K27" s="5">
        <f t="shared" si="5"/>
        <v>3490.1890000000003</v>
      </c>
      <c r="L27" s="5">
        <v>12889.478999999999</v>
      </c>
      <c r="M27" s="31">
        <f t="shared" si="7"/>
        <v>0.27077812842551668</v>
      </c>
      <c r="N27" s="31"/>
      <c r="O27" s="31"/>
    </row>
    <row r="28" spans="1:15" x14ac:dyDescent="0.25">
      <c r="A28" s="19">
        <v>17</v>
      </c>
      <c r="B28" s="2" t="s">
        <v>47</v>
      </c>
      <c r="C28" s="5">
        <v>268.7</v>
      </c>
      <c r="D28" s="5">
        <v>100.5</v>
      </c>
      <c r="E28" s="5">
        <f>SUM(C28:D28)</f>
        <v>369.2</v>
      </c>
      <c r="F28" s="32"/>
      <c r="G28" s="32"/>
      <c r="H28" s="5">
        <v>1882.8</v>
      </c>
      <c r="I28" s="5">
        <v>0</v>
      </c>
      <c r="J28" s="5">
        <v>302.39999999999998</v>
      </c>
      <c r="K28" s="5">
        <f t="shared" si="5"/>
        <v>2554.4</v>
      </c>
      <c r="L28" s="5">
        <v>11303.6</v>
      </c>
      <c r="M28" s="31">
        <f t="shared" si="7"/>
        <v>0.22598110336529956</v>
      </c>
      <c r="N28" s="31"/>
      <c r="O28" s="31"/>
    </row>
    <row r="29" spans="1:15" x14ac:dyDescent="0.25">
      <c r="A29" s="19">
        <v>18</v>
      </c>
      <c r="B29" s="4" t="s">
        <v>32</v>
      </c>
      <c r="C29" s="5">
        <v>-0.9</v>
      </c>
      <c r="D29" s="5">
        <v>0</v>
      </c>
      <c r="E29" s="5">
        <f>SUM(C29:D29)</f>
        <v>-0.9</v>
      </c>
      <c r="F29" s="32">
        <v>-9.016</v>
      </c>
      <c r="G29" s="32"/>
      <c r="H29" s="5">
        <v>2695.3</v>
      </c>
      <c r="I29" s="5">
        <v>0</v>
      </c>
      <c r="J29" s="5">
        <v>143.80000000000001</v>
      </c>
      <c r="K29" s="5">
        <f t="shared" si="5"/>
        <v>2829.1840000000002</v>
      </c>
      <c r="L29" s="5">
        <v>10060.735000000001</v>
      </c>
      <c r="M29" s="31">
        <f t="shared" si="7"/>
        <v>0.28121046822125817</v>
      </c>
      <c r="N29" s="31"/>
      <c r="O29" s="31"/>
    </row>
    <row r="30" spans="1:15" x14ac:dyDescent="0.25">
      <c r="A30" s="19">
        <v>19</v>
      </c>
      <c r="B30" s="2" t="s">
        <v>37</v>
      </c>
      <c r="C30" s="5">
        <v>582.49555999999995</v>
      </c>
      <c r="D30" s="5"/>
      <c r="E30" s="9">
        <f>SUM(C30+D30)</f>
        <v>582.49555999999995</v>
      </c>
      <c r="F30" s="39">
        <v>4.1389500000000004</v>
      </c>
      <c r="G30" s="39"/>
      <c r="H30" s="9">
        <v>1281.94562</v>
      </c>
      <c r="I30" s="9">
        <v>49.770569999999999</v>
      </c>
      <c r="J30" s="5">
        <v>210.20702</v>
      </c>
      <c r="K30" s="8">
        <f t="shared" si="5"/>
        <v>2128.5577199999998</v>
      </c>
      <c r="L30" s="8">
        <v>10139.977000000001</v>
      </c>
      <c r="M30" s="38">
        <f t="shared" si="7"/>
        <v>0.20991741105527159</v>
      </c>
      <c r="N30" s="38"/>
      <c r="O30" s="38"/>
    </row>
    <row r="31" spans="1:15" x14ac:dyDescent="0.25">
      <c r="A31" s="19">
        <v>20</v>
      </c>
      <c r="B31" s="2" t="s">
        <v>33</v>
      </c>
      <c r="C31" s="5">
        <v>3.8</v>
      </c>
      <c r="D31" s="5">
        <v>0</v>
      </c>
      <c r="E31" s="5">
        <f t="shared" ref="E31:E36" si="8">SUM(C31:D31)</f>
        <v>3.8</v>
      </c>
      <c r="F31" s="32">
        <v>0</v>
      </c>
      <c r="G31" s="32"/>
      <c r="H31" s="5">
        <v>761</v>
      </c>
      <c r="I31" s="5">
        <v>42.7</v>
      </c>
      <c r="J31" s="5">
        <v>121.9</v>
      </c>
      <c r="K31" s="5">
        <f t="shared" si="5"/>
        <v>929.4</v>
      </c>
      <c r="L31" s="5">
        <v>9383</v>
      </c>
      <c r="M31" s="31">
        <f t="shared" si="7"/>
        <v>9.9051476073750394E-2</v>
      </c>
      <c r="N31" s="31"/>
      <c r="O31" s="31"/>
    </row>
    <row r="32" spans="1:15" x14ac:dyDescent="0.25">
      <c r="A32" s="19">
        <v>21</v>
      </c>
      <c r="B32" s="3" t="s">
        <v>15</v>
      </c>
      <c r="C32" s="5">
        <v>52.8</v>
      </c>
      <c r="D32" s="5">
        <v>0</v>
      </c>
      <c r="E32" s="5">
        <f t="shared" si="8"/>
        <v>52.8</v>
      </c>
      <c r="F32" s="32">
        <v>0.5</v>
      </c>
      <c r="G32" s="32"/>
      <c r="H32" s="5">
        <v>662.58600000000001</v>
      </c>
      <c r="I32" s="5">
        <v>0</v>
      </c>
      <c r="J32" s="5">
        <v>228.7</v>
      </c>
      <c r="K32" s="5">
        <f t="shared" si="5"/>
        <v>944.58600000000001</v>
      </c>
      <c r="L32" s="5">
        <v>5024.3999999999996</v>
      </c>
      <c r="M32" s="31">
        <f t="shared" si="7"/>
        <v>0.18799976116551231</v>
      </c>
      <c r="N32" s="31"/>
      <c r="O32" s="31"/>
    </row>
    <row r="33" spans="1:15" x14ac:dyDescent="0.25">
      <c r="A33" s="19">
        <v>22</v>
      </c>
      <c r="B33" s="2" t="s">
        <v>43</v>
      </c>
      <c r="C33" s="5">
        <v>127.5</v>
      </c>
      <c r="D33" s="5">
        <v>-38.700000000000003</v>
      </c>
      <c r="E33" s="5">
        <f t="shared" si="8"/>
        <v>88.8</v>
      </c>
      <c r="F33" s="32">
        <v>57.5</v>
      </c>
      <c r="G33" s="32"/>
      <c r="H33" s="5">
        <v>624.5</v>
      </c>
      <c r="I33" s="5">
        <v>20</v>
      </c>
      <c r="J33" s="5">
        <v>30.7</v>
      </c>
      <c r="K33" s="8">
        <f t="shared" si="5"/>
        <v>821.5</v>
      </c>
      <c r="L33" s="8">
        <v>7194.1</v>
      </c>
      <c r="M33" s="38">
        <f t="shared" si="7"/>
        <v>0.11419079523498422</v>
      </c>
      <c r="N33" s="38"/>
      <c r="O33" s="38"/>
    </row>
    <row r="34" spans="1:15" x14ac:dyDescent="0.25">
      <c r="A34" s="19">
        <v>23</v>
      </c>
      <c r="B34" s="2" t="s">
        <v>44</v>
      </c>
      <c r="C34" s="5">
        <v>0</v>
      </c>
      <c r="D34" s="5">
        <v>0</v>
      </c>
      <c r="E34" s="5">
        <f t="shared" si="8"/>
        <v>0</v>
      </c>
      <c r="F34" s="32">
        <v>38.799999999999997</v>
      </c>
      <c r="G34" s="32"/>
      <c r="H34" s="5">
        <v>455.3</v>
      </c>
      <c r="I34" s="5">
        <v>10.4</v>
      </c>
      <c r="J34" s="5">
        <v>41.4</v>
      </c>
      <c r="K34" s="8">
        <f t="shared" si="5"/>
        <v>545.9</v>
      </c>
      <c r="L34" s="8">
        <v>7995</v>
      </c>
      <c r="M34" s="38">
        <f t="shared" si="7"/>
        <v>6.8280175109443397E-2</v>
      </c>
      <c r="N34" s="38"/>
      <c r="O34" s="38"/>
    </row>
    <row r="35" spans="1:15" x14ac:dyDescent="0.25">
      <c r="A35" s="19">
        <v>24</v>
      </c>
      <c r="B35" s="2" t="s">
        <v>39</v>
      </c>
      <c r="C35" s="5">
        <v>-34.869999999999997</v>
      </c>
      <c r="D35" s="5"/>
      <c r="E35" s="5">
        <f t="shared" si="8"/>
        <v>-34.869999999999997</v>
      </c>
      <c r="F35" s="32">
        <v>4.09</v>
      </c>
      <c r="G35" s="32"/>
      <c r="H35" s="29">
        <v>551.85</v>
      </c>
      <c r="I35" s="30"/>
      <c r="J35" s="5">
        <v>58.1</v>
      </c>
      <c r="K35" s="5">
        <f t="shared" si="5"/>
        <v>579.17000000000007</v>
      </c>
      <c r="L35" s="5">
        <v>5438.88</v>
      </c>
      <c r="M35" s="31">
        <f t="shared" si="7"/>
        <v>0.10648699732297827</v>
      </c>
      <c r="N35" s="31"/>
      <c r="O35" s="31"/>
    </row>
    <row r="36" spans="1:15" x14ac:dyDescent="0.25">
      <c r="A36" s="19">
        <v>25</v>
      </c>
      <c r="B36" s="1" t="s">
        <v>16</v>
      </c>
      <c r="C36" s="5">
        <v>51.5</v>
      </c>
      <c r="D36" s="5">
        <v>0</v>
      </c>
      <c r="E36" s="5">
        <f t="shared" si="8"/>
        <v>51.5</v>
      </c>
      <c r="F36" s="32">
        <v>0</v>
      </c>
      <c r="G36" s="32"/>
      <c r="H36" s="5">
        <v>979.42899999999997</v>
      </c>
      <c r="I36" s="5">
        <v>3.6619999999999999</v>
      </c>
      <c r="J36" s="5">
        <v>192.93100000000001</v>
      </c>
      <c r="K36" s="5">
        <f t="shared" si="5"/>
        <v>1227.5220000000002</v>
      </c>
      <c r="L36" s="5">
        <v>5060.7650000000003</v>
      </c>
      <c r="M36" s="31">
        <f t="shared" si="7"/>
        <v>0.24255660952444938</v>
      </c>
      <c r="N36" s="31"/>
      <c r="O36" s="31"/>
    </row>
    <row r="37" spans="1:15" x14ac:dyDescent="0.25">
      <c r="A37" s="19">
        <v>26</v>
      </c>
      <c r="B37" s="2" t="s">
        <v>18</v>
      </c>
      <c r="C37" s="6"/>
      <c r="D37" s="7">
        <v>35.700000000000003</v>
      </c>
      <c r="E37" s="7">
        <v>35.700000000000003</v>
      </c>
      <c r="F37" s="41">
        <v>2.7</v>
      </c>
      <c r="G37" s="41"/>
      <c r="H37" s="7">
        <v>308.89999999999998</v>
      </c>
      <c r="I37" s="7">
        <v>0.8</v>
      </c>
      <c r="J37" s="7">
        <v>18.100000000000001</v>
      </c>
      <c r="K37" s="7">
        <v>366.2</v>
      </c>
      <c r="L37" s="6">
        <v>3612.2</v>
      </c>
      <c r="M37" s="40">
        <f t="shared" si="7"/>
        <v>0.10137866120369858</v>
      </c>
      <c r="N37" s="40"/>
      <c r="O37" s="40"/>
    </row>
    <row r="38" spans="1:15" x14ac:dyDescent="0.25">
      <c r="A38" s="19">
        <v>27</v>
      </c>
      <c r="B38" s="2" t="s">
        <v>22</v>
      </c>
      <c r="C38" s="5">
        <v>108.98128</v>
      </c>
      <c r="D38" s="5">
        <v>50.261000000000003</v>
      </c>
      <c r="E38" s="5">
        <v>159.24199999999999</v>
      </c>
      <c r="F38" s="32">
        <v>115.87</v>
      </c>
      <c r="G38" s="32"/>
      <c r="H38" s="5">
        <v>609.20000000000005</v>
      </c>
      <c r="I38" s="5"/>
      <c r="J38" s="5">
        <v>43.4</v>
      </c>
      <c r="K38" s="8">
        <v>927.71</v>
      </c>
      <c r="L38" s="8">
        <v>3338.19</v>
      </c>
      <c r="M38" s="38">
        <v>0.27800000000000002</v>
      </c>
      <c r="N38" s="38"/>
      <c r="O38" s="38"/>
    </row>
    <row r="39" spans="1:15" x14ac:dyDescent="0.25">
      <c r="A39" s="19">
        <v>28</v>
      </c>
      <c r="B39" s="2" t="s">
        <v>35</v>
      </c>
      <c r="C39" s="5">
        <v>139</v>
      </c>
      <c r="D39" s="5">
        <v>40.6</v>
      </c>
      <c r="E39" s="5">
        <v>179.6</v>
      </c>
      <c r="F39" s="32">
        <v>30.6</v>
      </c>
      <c r="G39" s="32"/>
      <c r="H39" s="5">
        <v>901.2</v>
      </c>
      <c r="I39" s="5">
        <v>0</v>
      </c>
      <c r="J39" s="5">
        <v>23</v>
      </c>
      <c r="K39" s="8">
        <f>E39+F39+H39+I39+J39</f>
        <v>1134.4000000000001</v>
      </c>
      <c r="L39" s="8">
        <v>4831.3999999999996</v>
      </c>
      <c r="M39" s="38">
        <f>K39/L39</f>
        <v>0.23479736722275121</v>
      </c>
      <c r="N39" s="38"/>
      <c r="O39" s="38"/>
    </row>
    <row r="40" spans="1:15" x14ac:dyDescent="0.25">
      <c r="A40" s="19">
        <v>29</v>
      </c>
      <c r="B40" s="2" t="s">
        <v>45</v>
      </c>
      <c r="C40" s="5">
        <v>134</v>
      </c>
      <c r="D40" s="5">
        <v>0</v>
      </c>
      <c r="E40" s="5">
        <f>SUM(C40:D40)</f>
        <v>134</v>
      </c>
      <c r="F40" s="32">
        <v>0</v>
      </c>
      <c r="G40" s="32"/>
      <c r="H40" s="5">
        <v>644</v>
      </c>
      <c r="I40" s="5">
        <v>57</v>
      </c>
      <c r="J40" s="5">
        <v>58</v>
      </c>
      <c r="K40" s="8">
        <f>E40+F40+H40+I40+J40</f>
        <v>893</v>
      </c>
      <c r="L40" s="8">
        <v>4704.5</v>
      </c>
      <c r="M40" s="38">
        <f>K40/L40</f>
        <v>0.18981825911361463</v>
      </c>
      <c r="N40" s="38"/>
      <c r="O40" s="38"/>
    </row>
    <row r="41" spans="1:15" ht="15.75" thickBot="1" x14ac:dyDescent="0.3">
      <c r="A41" s="19">
        <v>30</v>
      </c>
      <c r="B41" s="17" t="s">
        <v>50</v>
      </c>
      <c r="C41" s="18">
        <v>0</v>
      </c>
      <c r="D41" s="18">
        <v>0</v>
      </c>
      <c r="E41" s="18">
        <f>SUM(C41:D41)</f>
        <v>0</v>
      </c>
      <c r="F41" s="33">
        <v>0</v>
      </c>
      <c r="G41" s="33"/>
      <c r="H41" s="18">
        <v>107.67</v>
      </c>
      <c r="I41" s="18">
        <v>0.26600000000000001</v>
      </c>
      <c r="J41" s="18">
        <v>0.26600000000000001</v>
      </c>
      <c r="K41" s="18">
        <f>E41+F41+H41+I41+J41</f>
        <v>108.20200000000001</v>
      </c>
      <c r="L41" s="18">
        <v>3981.9</v>
      </c>
      <c r="M41" s="34">
        <f>K41/L41</f>
        <v>2.7173459906074993E-2</v>
      </c>
      <c r="N41" s="34"/>
      <c r="O41" s="34"/>
    </row>
    <row r="42" spans="1:15" ht="15.75" thickBot="1" x14ac:dyDescent="0.3">
      <c r="A42" s="22" t="s">
        <v>52</v>
      </c>
      <c r="B42" s="23"/>
      <c r="C42" s="21">
        <f>SUM(C5:C10)+SUM(C18:C41)</f>
        <v>83008.758170000001</v>
      </c>
      <c r="D42" s="21">
        <v>4189.2549867999996</v>
      </c>
      <c r="E42" s="21">
        <v>87207.912876800008</v>
      </c>
      <c r="F42" s="24">
        <v>2082.1436700000004</v>
      </c>
      <c r="G42" s="24"/>
      <c r="H42" s="21">
        <v>155572.26273999998</v>
      </c>
      <c r="I42" s="21">
        <v>4970.0464000000002</v>
      </c>
      <c r="J42" s="21">
        <v>51141.455979999999</v>
      </c>
      <c r="K42" s="21">
        <v>300973.81966680003</v>
      </c>
      <c r="L42" s="21">
        <v>1925026.94521</v>
      </c>
      <c r="M42" s="25"/>
      <c r="N42" s="26"/>
      <c r="O42" s="27"/>
    </row>
  </sheetData>
  <mergeCells count="92">
    <mergeCell ref="A2:A4"/>
    <mergeCell ref="B2:B4"/>
    <mergeCell ref="F25:G25"/>
    <mergeCell ref="F4:G4"/>
    <mergeCell ref="M4:O4"/>
    <mergeCell ref="F3:G3"/>
    <mergeCell ref="M25:O25"/>
    <mergeCell ref="M5:O5"/>
    <mergeCell ref="F5:G5"/>
    <mergeCell ref="C2:E2"/>
    <mergeCell ref="F2:G2"/>
    <mergeCell ref="K2:K3"/>
    <mergeCell ref="I2:I3"/>
    <mergeCell ref="L2:L3"/>
    <mergeCell ref="M7:O7"/>
    <mergeCell ref="F26:G26"/>
    <mergeCell ref="F37:G37"/>
    <mergeCell ref="F7:G7"/>
    <mergeCell ref="M2:O3"/>
    <mergeCell ref="H2:H3"/>
    <mergeCell ref="J2:J3"/>
    <mergeCell ref="F32:G32"/>
    <mergeCell ref="M32:O32"/>
    <mergeCell ref="F39:G39"/>
    <mergeCell ref="F38:G38"/>
    <mergeCell ref="M13:O13"/>
    <mergeCell ref="M14:O14"/>
    <mergeCell ref="M15:O15"/>
    <mergeCell ref="M18:O18"/>
    <mergeCell ref="M19:O19"/>
    <mergeCell ref="M20:O20"/>
    <mergeCell ref="M38:O38"/>
    <mergeCell ref="M26:O26"/>
    <mergeCell ref="M37:O37"/>
    <mergeCell ref="M8:O8"/>
    <mergeCell ref="M39:O39"/>
    <mergeCell ref="M21:O21"/>
    <mergeCell ref="M10:O10"/>
    <mergeCell ref="M11:O11"/>
    <mergeCell ref="M12:O12"/>
    <mergeCell ref="M33:O33"/>
    <mergeCell ref="M34:O34"/>
    <mergeCell ref="M40:O40"/>
    <mergeCell ref="F23:G23"/>
    <mergeCell ref="F24:G24"/>
    <mergeCell ref="F33:G33"/>
    <mergeCell ref="F34:G34"/>
    <mergeCell ref="F40:G40"/>
    <mergeCell ref="M30:O30"/>
    <mergeCell ref="M35:O35"/>
    <mergeCell ref="F30:G30"/>
    <mergeCell ref="F35:G35"/>
    <mergeCell ref="M29:O29"/>
    <mergeCell ref="M31:O31"/>
    <mergeCell ref="F29:G29"/>
    <mergeCell ref="F31:G31"/>
    <mergeCell ref="F6:G6"/>
    <mergeCell ref="F11:G11"/>
    <mergeCell ref="F12:G12"/>
    <mergeCell ref="F13:G13"/>
    <mergeCell ref="F14:G14"/>
    <mergeCell ref="F8:G8"/>
    <mergeCell ref="F17:G17"/>
    <mergeCell ref="M16:O16"/>
    <mergeCell ref="M17:O17"/>
    <mergeCell ref="F10:G10"/>
    <mergeCell ref="F28:G28"/>
    <mergeCell ref="F15:G15"/>
    <mergeCell ref="F18:G18"/>
    <mergeCell ref="F19:G19"/>
    <mergeCell ref="F20:G20"/>
    <mergeCell ref="M23:O23"/>
    <mergeCell ref="M24:O24"/>
    <mergeCell ref="M22:O22"/>
    <mergeCell ref="F22:G22"/>
    <mergeCell ref="F21:G21"/>
    <mergeCell ref="A42:B42"/>
    <mergeCell ref="F42:G42"/>
    <mergeCell ref="M42:O42"/>
    <mergeCell ref="A1:O1"/>
    <mergeCell ref="H35:I35"/>
    <mergeCell ref="M27:O27"/>
    <mergeCell ref="F27:G27"/>
    <mergeCell ref="F36:G36"/>
    <mergeCell ref="M36:O36"/>
    <mergeCell ref="F9:G9"/>
    <mergeCell ref="F41:G41"/>
    <mergeCell ref="M28:O28"/>
    <mergeCell ref="M6:O6"/>
    <mergeCell ref="M9:O9"/>
    <mergeCell ref="M41:O41"/>
    <mergeCell ref="F16:G16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2014-03-03T13:14:00Z</dcterms:modified>
</cp:coreProperties>
</file>