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854" activeTab="9"/>
  </bookViews>
  <sheets>
    <sheet name="Table1" sheetId="1" r:id="rId1"/>
    <sheet name="Table 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</sheets>
  <definedNames/>
  <calcPr fullCalcOnLoad="1"/>
</workbook>
</file>

<file path=xl/sharedStrings.xml><?xml version="1.0" encoding="utf-8"?>
<sst xmlns="http://schemas.openxmlformats.org/spreadsheetml/2006/main" count="630" uniqueCount="168">
  <si>
    <t>Viso</t>
  </si>
  <si>
    <t>(t)</t>
  </si>
  <si>
    <t>(t.m3)</t>
  </si>
  <si>
    <t xml:space="preserve">t. sk. elektrinės </t>
  </si>
  <si>
    <t>Kauno energija</t>
  </si>
  <si>
    <t>Klaipėdos energija</t>
  </si>
  <si>
    <t>t. sk. elektrinės</t>
  </si>
  <si>
    <t>Šiaulių energija</t>
  </si>
  <si>
    <t>Alytaus ŠT</t>
  </si>
  <si>
    <t>Vilniaus raj. ŠT</t>
  </si>
  <si>
    <t xml:space="preserve">Jonavos ŠT  </t>
  </si>
  <si>
    <t>Šilutės ŠT</t>
  </si>
  <si>
    <t>Raseinių ŠT</t>
  </si>
  <si>
    <t>Mažeikių ŠT</t>
  </si>
  <si>
    <t>Utenos ŠT</t>
  </si>
  <si>
    <t>Druskininkų ŠT</t>
  </si>
  <si>
    <t>Lazdijų ŠT</t>
  </si>
  <si>
    <t>Biržų ŠT</t>
  </si>
  <si>
    <t>Tauragės ŠT</t>
  </si>
  <si>
    <t>Radviliškio šiluma</t>
  </si>
  <si>
    <t>Plungės ŠT</t>
  </si>
  <si>
    <t>Kaišiadorių šiluma</t>
  </si>
  <si>
    <t>Lt /MWh</t>
  </si>
  <si>
    <t>Ignalinos ŠT</t>
  </si>
  <si>
    <t>%</t>
  </si>
  <si>
    <t>(ktm)</t>
  </si>
  <si>
    <t>(m3)</t>
  </si>
  <si>
    <t>(erdv.m)</t>
  </si>
  <si>
    <t>Švenčionių energija</t>
  </si>
  <si>
    <t xml:space="preserve">  CO</t>
  </si>
  <si>
    <t>NOx</t>
  </si>
  <si>
    <t>MWh</t>
  </si>
  <si>
    <t>gr/kWh</t>
  </si>
  <si>
    <t>ct/kWh</t>
  </si>
  <si>
    <t xml:space="preserve">"Palangos šiluma" </t>
  </si>
  <si>
    <t>"Telšių šiluma"</t>
  </si>
  <si>
    <t xml:space="preserve">"Marijampolės šiluma" </t>
  </si>
  <si>
    <t xml:space="preserve">"Vilkaviškio šiluma" </t>
  </si>
  <si>
    <t>"Kelmės šiluma"</t>
  </si>
  <si>
    <t>km</t>
  </si>
  <si>
    <t>MW</t>
  </si>
  <si>
    <t>*</t>
  </si>
  <si>
    <t>"Alytaus energija"</t>
  </si>
  <si>
    <t>"Marijampolės šiluma"</t>
  </si>
  <si>
    <t>(kg/MWh)</t>
  </si>
  <si>
    <t>(kWh/MWh)</t>
  </si>
  <si>
    <t>Vilniaus energija</t>
  </si>
  <si>
    <t>Panevėžio energija</t>
  </si>
  <si>
    <t>"Prienų energija"</t>
  </si>
  <si>
    <t>"Akmenės energija"</t>
  </si>
  <si>
    <t>"Ukmergės energija"</t>
  </si>
  <si>
    <t>CH</t>
  </si>
  <si>
    <t>Anykščių šiluma</t>
  </si>
  <si>
    <t>Pakruojo šiluma</t>
  </si>
  <si>
    <t>Šakių ŠT</t>
  </si>
  <si>
    <t>Vilniaus rajono  ŠT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</si>
  <si>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</si>
  <si>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</si>
  <si>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t>"Litesko" filialai:</t>
  </si>
  <si>
    <t>"Energijos taupymo centras" filialai:</t>
  </si>
  <si>
    <t xml:space="preserve"> "Litesko" filialai:</t>
  </si>
  <si>
    <t xml:space="preserve"> "Energijos taupymo centras" filialai:</t>
  </si>
  <si>
    <t>PRODUCTION OF HEAT ENERGY, FUEL AND ELECTRICITY ENERGY INPUT FOR HEAT PRODUCTION</t>
  </si>
  <si>
    <t>Table 1</t>
  </si>
  <si>
    <t>No.</t>
  </si>
  <si>
    <t>Company</t>
  </si>
  <si>
    <t xml:space="preserve">Production </t>
  </si>
  <si>
    <t>(thous. MWh)</t>
  </si>
  <si>
    <t xml:space="preserve"> Fuel input </t>
  </si>
  <si>
    <t>Electricity input</t>
  </si>
  <si>
    <t>TOTAL:</t>
  </si>
  <si>
    <t>thous.MWh</t>
  </si>
  <si>
    <t>Table 2</t>
  </si>
  <si>
    <t>HEAT ENERGY BALANCE</t>
  </si>
  <si>
    <t>Hot water</t>
  </si>
  <si>
    <t>Supplied to DH network by</t>
  </si>
  <si>
    <t>Steam</t>
  </si>
  <si>
    <t>Total</t>
  </si>
  <si>
    <t>Technical losses</t>
  </si>
  <si>
    <t>Commercial losses</t>
  </si>
  <si>
    <t>Supplied to consumers</t>
  </si>
  <si>
    <t>For inhabitants</t>
  </si>
  <si>
    <t>Fors other comsumers</t>
  </si>
  <si>
    <t>* - no data</t>
  </si>
  <si>
    <t>Table 3</t>
  </si>
  <si>
    <t>CAPACITY OF HEAT SOURCES</t>
  </si>
  <si>
    <t>Disposable capacity of heat sources</t>
  </si>
  <si>
    <t>Through-put of DH networks</t>
  </si>
  <si>
    <t>Installed capacity of connected consumers</t>
  </si>
  <si>
    <t>Maximum load</t>
  </si>
  <si>
    <t>Installed capacity of disconnected consumers</t>
  </si>
  <si>
    <t>Variable cost</t>
  </si>
  <si>
    <t xml:space="preserve">   AVERAGE TARIFF FOR HEAT ENERGY</t>
  </si>
  <si>
    <t xml:space="preserve">Average tariff </t>
  </si>
  <si>
    <t>Table 5</t>
  </si>
  <si>
    <t>FUEL INPUT ACCORDING TO THE TYPE OF FUEL</t>
  </si>
  <si>
    <t>Table 6</t>
  </si>
  <si>
    <t>No</t>
  </si>
  <si>
    <t>Peat</t>
  </si>
  <si>
    <t>Biogas</t>
  </si>
  <si>
    <t>Calor gas</t>
  </si>
  <si>
    <t>Natural gas</t>
  </si>
  <si>
    <t xml:space="preserve">Boiler fuel </t>
  </si>
  <si>
    <t>Fuel of small boiler houses</t>
  </si>
  <si>
    <t>Coal</t>
  </si>
  <si>
    <t xml:space="preserve">Diesel </t>
  </si>
  <si>
    <t>Wood</t>
  </si>
  <si>
    <t xml:space="preserve">Shale oil  </t>
  </si>
  <si>
    <t>Fairewood</t>
  </si>
  <si>
    <t xml:space="preserve">Sawdust </t>
  </si>
  <si>
    <t>Straw</t>
  </si>
  <si>
    <t>Textile waste</t>
  </si>
  <si>
    <t>Total amount of contractual fuel</t>
  </si>
  <si>
    <t>THE LENGTH OF DH NETWORK</t>
  </si>
  <si>
    <t>Table 7</t>
  </si>
  <si>
    <t>In the balance of company</t>
  </si>
  <si>
    <t>DH network</t>
  </si>
  <si>
    <t>Total length of maintained DH network (except hot water network)</t>
  </si>
  <si>
    <t>Total (except hot water balance)</t>
  </si>
  <si>
    <t>Main networks</t>
  </si>
  <si>
    <t>Residential networks</t>
  </si>
  <si>
    <t>Steam network</t>
  </si>
  <si>
    <t>Hot water network</t>
  </si>
  <si>
    <t>STOCK OF DWELLINGS APPOINTED BY DISTRICT HEATING</t>
  </si>
  <si>
    <t>Stock of dwellings appointed by the district heating</t>
  </si>
  <si>
    <t>Including the area that belongs to house associations</t>
  </si>
  <si>
    <t>NUMBER OF EMPLOYEES</t>
  </si>
  <si>
    <t>Number of employees</t>
  </si>
  <si>
    <t>Primary work</t>
  </si>
  <si>
    <t>AMOUNT OF POLLUTION AND TAXES</t>
  </si>
  <si>
    <t>Amount of pollution</t>
  </si>
  <si>
    <t>Taxes</t>
  </si>
  <si>
    <t>Rigid particles</t>
  </si>
  <si>
    <t>(thous. LTL)</t>
  </si>
  <si>
    <t xml:space="preserve">       INDEBTEDNESS OF CONSUMERS FOR HEAT ENERGY </t>
  </si>
  <si>
    <t>Heat energy supplied to consumers during 2002</t>
  </si>
  <si>
    <t>(Total)</t>
  </si>
  <si>
    <t>Penalty</t>
  </si>
  <si>
    <t>Debt (including December )</t>
  </si>
  <si>
    <t>01-01-2003</t>
  </si>
  <si>
    <t xml:space="preserve">Debt (not including December ) </t>
  </si>
  <si>
    <t>Industry</t>
  </si>
  <si>
    <t>Inhabitants</t>
  </si>
  <si>
    <t>Budget organizations:</t>
  </si>
  <si>
    <t>Others</t>
  </si>
  <si>
    <t>National</t>
  </si>
  <si>
    <t>Municipal</t>
  </si>
  <si>
    <t>Including:</t>
  </si>
  <si>
    <t>Number of consumers in debt</t>
  </si>
  <si>
    <t>Total number of consumers</t>
  </si>
  <si>
    <t>THE MAIN PRODUCTION DATA OF CHP PLANTS</t>
  </si>
  <si>
    <t>CHP electricity supplied to network</t>
  </si>
  <si>
    <t xml:space="preserve">Comparative consumption of fuel, </t>
  </si>
  <si>
    <t>Consumption of contractual fuel for electricity,</t>
  </si>
  <si>
    <t>t</t>
  </si>
  <si>
    <t>Fixed cost</t>
  </si>
  <si>
    <t>Production input for electricity</t>
  </si>
  <si>
    <t>thous. LTL</t>
  </si>
  <si>
    <t>Contractual fuel input</t>
  </si>
  <si>
    <t>Sale-price for electricity</t>
  </si>
  <si>
    <t>Table 4</t>
  </si>
  <si>
    <t>Table 8</t>
  </si>
  <si>
    <r>
      <t>thous. m</t>
    </r>
    <r>
      <rPr>
        <i/>
        <vertAlign val="superscript"/>
        <sz val="12"/>
        <rFont val="Times New Roman"/>
        <family val="1"/>
      </rPr>
      <t>2</t>
    </r>
  </si>
  <si>
    <t>Table 9</t>
  </si>
  <si>
    <t>Table 10</t>
  </si>
  <si>
    <t>Table 11</t>
  </si>
  <si>
    <t>01-01-2002</t>
  </si>
  <si>
    <t>Mazute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</si>
</sst>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0.00000000"/>
    <numFmt numFmtId="187" formatCode="0.0%"/>
    <numFmt numFmtId="188" formatCode="#,##0.0"/>
    <numFmt numFmtId="189" formatCode="#,##0.000"/>
    <numFmt numFmtId="190" formatCode="#,##0_ ;\-#,##0\ "/>
    <numFmt numFmtId="191" formatCode="0.000000000"/>
    <numFmt numFmtId="192" formatCode="[$-427]yyyy\ &quot;m.&quot;\ mmmm\ d\ &quot;d.&quot;"/>
    <numFmt numFmtId="193" formatCode="yyyy\-mm\-d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0"/>
      <name val="Arial"/>
      <family val="0"/>
    </font>
    <font>
      <sz val="12"/>
      <name val="Arial"/>
      <family val="0"/>
    </font>
    <font>
      <sz val="12"/>
      <name val="TimesLT"/>
      <family val="1"/>
    </font>
    <font>
      <b/>
      <sz val="2.5"/>
      <name val="Arial"/>
      <family val="2"/>
    </font>
    <font>
      <sz val="2.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 Baltic"/>
      <family val="0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80" fontId="8" fillId="0" borderId="7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180" fontId="5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9" xfId="0" applyNumberFormat="1" applyFont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/>
    </xf>
    <xf numFmtId="18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5" fillId="0" borderId="0" xfId="19" applyNumberFormat="1" applyFont="1" applyBorder="1" applyAlignment="1">
      <alignment horizontal="right"/>
      <protection/>
    </xf>
    <xf numFmtId="0" fontId="5" fillId="2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23" applyNumberFormat="1" applyFont="1" applyFill="1" applyBorder="1" applyAlignment="1">
      <alignment horizontal="right"/>
      <protection/>
    </xf>
    <xf numFmtId="1" fontId="7" fillId="0" borderId="0" xfId="23" applyNumberFormat="1" applyFont="1" applyFill="1" applyBorder="1" applyAlignment="1">
      <alignment horizontal="right"/>
      <protection/>
    </xf>
    <xf numFmtId="180" fontId="5" fillId="0" borderId="0" xfId="23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 quotePrefix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6" fillId="0" borderId="26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193" fontId="14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180" fontId="6" fillId="0" borderId="26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horizontal="right"/>
    </xf>
    <xf numFmtId="180" fontId="6" fillId="0" borderId="2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180" fontId="5" fillId="3" borderId="7" xfId="0" applyNumberFormat="1" applyFon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180" fontId="8" fillId="3" borderId="7" xfId="0" applyNumberFormat="1" applyFont="1" applyFill="1" applyBorder="1" applyAlignment="1">
      <alignment/>
    </xf>
    <xf numFmtId="2" fontId="8" fillId="3" borderId="7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80" fontId="5" fillId="3" borderId="7" xfId="0" applyNumberFormat="1" applyFont="1" applyFill="1" applyBorder="1" applyAlignment="1">
      <alignment horizontal="right"/>
    </xf>
    <xf numFmtId="180" fontId="5" fillId="3" borderId="8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180" fontId="8" fillId="3" borderId="7" xfId="0" applyNumberFormat="1" applyFont="1" applyFill="1" applyBorder="1" applyAlignment="1">
      <alignment horizontal="right"/>
    </xf>
    <xf numFmtId="180" fontId="5" fillId="3" borderId="7" xfId="0" applyNumberFormat="1" applyFont="1" applyFill="1" applyBorder="1" applyAlignment="1">
      <alignment horizontal="right" vertical="center"/>
    </xf>
    <xf numFmtId="180" fontId="5" fillId="3" borderId="8" xfId="0" applyNumberFormat="1" applyFont="1" applyFill="1" applyBorder="1" applyAlignment="1">
      <alignment horizontal="right" vertical="center"/>
    </xf>
    <xf numFmtId="180" fontId="5" fillId="3" borderId="7" xfId="0" applyNumberFormat="1" applyFont="1" applyFill="1" applyBorder="1" applyAlignment="1">
      <alignment/>
    </xf>
    <xf numFmtId="180" fontId="5" fillId="3" borderId="8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" fontId="5" fillId="3" borderId="7" xfId="0" applyNumberFormat="1" applyFont="1" applyFill="1" applyBorder="1" applyAlignment="1">
      <alignment/>
    </xf>
    <xf numFmtId="1" fontId="5" fillId="3" borderId="7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  <xf numFmtId="2" fontId="6" fillId="0" borderId="32" xfId="0" applyNumberFormat="1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" fontId="6" fillId="0" borderId="26" xfId="0" applyNumberFormat="1" applyFont="1" applyBorder="1" applyAlignment="1">
      <alignment/>
    </xf>
    <xf numFmtId="0" fontId="5" fillId="3" borderId="7" xfId="0" applyFont="1" applyFill="1" applyBorder="1" applyAlignment="1">
      <alignment horizontal="left"/>
    </xf>
    <xf numFmtId="1" fontId="5" fillId="3" borderId="7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 horizontal="right"/>
    </xf>
    <xf numFmtId="180" fontId="6" fillId="0" borderId="3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80" fontId="6" fillId="0" borderId="34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0" fontId="5" fillId="3" borderId="7" xfId="0" applyNumberFormat="1" applyFont="1" applyFill="1" applyBorder="1" applyAlignment="1">
      <alignment/>
    </xf>
    <xf numFmtId="180" fontId="5" fillId="3" borderId="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1" fontId="6" fillId="0" borderId="33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8" fillId="3" borderId="7" xfId="0" applyNumberFormat="1" applyFont="1" applyFill="1" applyBorder="1" applyAlignment="1">
      <alignment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left"/>
    </xf>
    <xf numFmtId="2" fontId="5" fillId="3" borderId="8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180" fontId="5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80" fontId="5" fillId="0" borderId="7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180" fontId="8" fillId="2" borderId="23" xfId="0" applyNumberFormat="1" applyFont="1" applyFill="1" applyBorder="1" applyAlignment="1">
      <alignment horizontal="right"/>
    </xf>
    <xf numFmtId="180" fontId="5" fillId="2" borderId="23" xfId="0" applyNumberFormat="1" applyFont="1" applyFill="1" applyBorder="1" applyAlignment="1">
      <alignment horizontal="right"/>
    </xf>
    <xf numFmtId="180" fontId="5" fillId="2" borderId="2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80" fontId="5" fillId="2" borderId="7" xfId="0" applyNumberFormat="1" applyFont="1" applyFill="1" applyBorder="1" applyAlignment="1">
      <alignment horizontal="right"/>
    </xf>
    <xf numFmtId="180" fontId="5" fillId="2" borderId="8" xfId="0" applyNumberFormat="1" applyFont="1" applyFill="1" applyBorder="1" applyAlignment="1">
      <alignment horizontal="right"/>
    </xf>
    <xf numFmtId="180" fontId="8" fillId="2" borderId="7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180" fontId="5" fillId="2" borderId="7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180" fontId="5" fillId="2" borderId="9" xfId="0" applyNumberFormat="1" applyFont="1" applyFill="1" applyBorder="1" applyAlignment="1">
      <alignment horizontal="right"/>
    </xf>
    <xf numFmtId="180" fontId="5" fillId="2" borderId="10" xfId="0" applyNumberFormat="1" applyFont="1" applyFill="1" applyBorder="1" applyAlignment="1">
      <alignment horizontal="right"/>
    </xf>
    <xf numFmtId="180" fontId="5" fillId="2" borderId="23" xfId="0" applyNumberFormat="1" applyFont="1" applyFill="1" applyBorder="1" applyAlignment="1">
      <alignment/>
    </xf>
    <xf numFmtId="180" fontId="5" fillId="2" borderId="24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/>
    </xf>
    <xf numFmtId="180" fontId="5" fillId="2" borderId="8" xfId="0" applyNumberFormat="1" applyFont="1" applyFill="1" applyBorder="1" applyAlignment="1">
      <alignment/>
    </xf>
    <xf numFmtId="180" fontId="8" fillId="2" borderId="7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2" fontId="5" fillId="2" borderId="24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3" borderId="8" xfId="24" applyNumberFormat="1" applyFont="1" applyFill="1" applyBorder="1" applyAlignment="1">
      <alignment horizontal="center"/>
      <protection/>
    </xf>
    <xf numFmtId="0" fontId="5" fillId="2" borderId="23" xfId="0" applyFont="1" applyFill="1" applyBorder="1" applyAlignment="1">
      <alignment horizontal="left"/>
    </xf>
    <xf numFmtId="1" fontId="5" fillId="2" borderId="23" xfId="0" applyNumberFormat="1" applyFont="1" applyFill="1" applyBorder="1" applyAlignment="1">
      <alignment horizontal="right"/>
    </xf>
    <xf numFmtId="1" fontId="5" fillId="2" borderId="24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1" fontId="5" fillId="3" borderId="7" xfId="20" applyNumberFormat="1" applyFont="1" applyFill="1" applyBorder="1" applyAlignment="1">
      <alignment/>
      <protection/>
    </xf>
    <xf numFmtId="1" fontId="5" fillId="3" borderId="8" xfId="20" applyNumberFormat="1" applyFont="1" applyFill="1" applyBorder="1" applyAlignment="1">
      <alignment/>
      <protection/>
    </xf>
    <xf numFmtId="0" fontId="7" fillId="3" borderId="7" xfId="0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180" fontId="5" fillId="2" borderId="23" xfId="0" applyNumberFormat="1" applyFont="1" applyFill="1" applyBorder="1" applyAlignment="1">
      <alignment horizontal="right" vertical="center"/>
    </xf>
    <xf numFmtId="180" fontId="5" fillId="2" borderId="24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180" fontId="5" fillId="2" borderId="10" xfId="0" applyNumberFormat="1" applyFont="1" applyFill="1" applyBorder="1" applyAlignment="1">
      <alignment horizontal="right" vertical="center"/>
    </xf>
    <xf numFmtId="1" fontId="5" fillId="3" borderId="7" xfId="22" applyNumberFormat="1" applyFont="1" applyFill="1" applyBorder="1" applyAlignment="1">
      <alignment horizontal="center"/>
      <protection/>
    </xf>
    <xf numFmtId="1" fontId="5" fillId="3" borderId="8" xfId="22" applyNumberFormat="1" applyFont="1" applyFill="1" applyBorder="1" applyAlignment="1">
      <alignment horizontal="center"/>
      <protection/>
    </xf>
    <xf numFmtId="1" fontId="5" fillId="2" borderId="2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right"/>
    </xf>
    <xf numFmtId="180" fontId="2" fillId="2" borderId="24" xfId="0" applyNumberFormat="1" applyFont="1" applyFill="1" applyBorder="1" applyAlignment="1">
      <alignment horizontal="right"/>
    </xf>
    <xf numFmtId="180" fontId="5" fillId="2" borderId="7" xfId="0" applyNumberFormat="1" applyFont="1" applyFill="1" applyBorder="1" applyAlignment="1">
      <alignment/>
    </xf>
    <xf numFmtId="180" fontId="5" fillId="2" borderId="8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 horizontal="right"/>
    </xf>
    <xf numFmtId="180" fontId="8" fillId="4" borderId="7" xfId="0" applyNumberFormat="1" applyFont="1" applyFill="1" applyBorder="1" applyAlignment="1">
      <alignment horizontal="right"/>
    </xf>
    <xf numFmtId="180" fontId="5" fillId="2" borderId="9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1" fontId="5" fillId="2" borderId="23" xfId="0" applyNumberFormat="1" applyFont="1" applyFill="1" applyBorder="1" applyAlignment="1">
      <alignment/>
    </xf>
    <xf numFmtId="1" fontId="5" fillId="2" borderId="24" xfId="0" applyNumberFormat="1" applyFont="1" applyFill="1" applyBorder="1" applyAlignment="1">
      <alignment/>
    </xf>
    <xf numFmtId="1" fontId="8" fillId="2" borderId="7" xfId="0" applyNumberFormat="1" applyFont="1" applyFill="1" applyBorder="1" applyAlignment="1">
      <alignment/>
    </xf>
    <xf numFmtId="1" fontId="5" fillId="3" borderId="7" xfId="23" applyNumberFormat="1" applyFont="1" applyFill="1" applyBorder="1" applyAlignment="1">
      <alignment/>
      <protection/>
    </xf>
    <xf numFmtId="1" fontId="5" fillId="3" borderId="7" xfId="21" applyNumberFormat="1" applyFont="1" applyFill="1" applyBorder="1" applyAlignment="1">
      <alignment/>
      <protection/>
    </xf>
    <xf numFmtId="1" fontId="5" fillId="3" borderId="8" xfId="21" applyNumberFormat="1" applyFont="1" applyFill="1" applyBorder="1" applyAlignment="1">
      <alignment/>
      <protection/>
    </xf>
    <xf numFmtId="180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4" xfId="0" applyFont="1" applyFill="1" applyBorder="1" applyAlignment="1">
      <alignment horizontal="center" vertical="top" wrapText="1" shrinkToFit="1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4" fillId="0" borderId="26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lentelė4" xfId="19"/>
    <cellStyle name="Normal_lentelė6" xfId="20"/>
    <cellStyle name="Normal_Sheet1_1" xfId="21"/>
    <cellStyle name="Normal_Sheet16" xfId="22"/>
    <cellStyle name="Normal_Sheet17" xfId="23"/>
    <cellStyle name="Normal_Sheet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Kuro sąnaudos pagal rūšis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Table5!#REF!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Table5!#REF!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0</xdr:rowOff>
    </xdr:from>
    <xdr:to>
      <xdr:col>8</xdr:col>
      <xdr:colOff>333375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342900" y="878205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C4" sqref="C4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20.57421875" style="1" customWidth="1"/>
    <col min="5" max="5" width="19.00390625" style="1" customWidth="1"/>
    <col min="6" max="16384" width="9.140625" style="1" customWidth="1"/>
  </cols>
  <sheetData>
    <row r="1" spans="1:5" ht="15.75">
      <c r="A1" s="3"/>
      <c r="B1" s="3"/>
      <c r="C1" s="3"/>
      <c r="D1" s="3"/>
      <c r="E1" s="4" t="s">
        <v>63</v>
      </c>
    </row>
    <row r="2" spans="1:5" ht="15.75" customHeight="1">
      <c r="A2" s="303" t="s">
        <v>62</v>
      </c>
      <c r="B2" s="303"/>
      <c r="C2" s="303"/>
      <c r="D2" s="303"/>
      <c r="E2" s="303"/>
    </row>
    <row r="3" spans="1:5" ht="15.75" customHeight="1">
      <c r="A3" s="303"/>
      <c r="B3" s="303"/>
      <c r="C3" s="303"/>
      <c r="D3" s="303"/>
      <c r="E3" s="303"/>
    </row>
    <row r="4" spans="1:5" ht="15.75" customHeight="1">
      <c r="A4" s="125"/>
      <c r="B4" s="125"/>
      <c r="C4" s="125">
        <v>2002</v>
      </c>
      <c r="D4" s="125"/>
      <c r="E4" s="125"/>
    </row>
    <row r="5" ht="16.5" thickBot="1"/>
    <row r="6" spans="1:5" ht="15.75" customHeight="1">
      <c r="A6" s="304" t="s">
        <v>64</v>
      </c>
      <c r="B6" s="307" t="s">
        <v>65</v>
      </c>
      <c r="C6" s="299" t="s">
        <v>66</v>
      </c>
      <c r="D6" s="297" t="s">
        <v>68</v>
      </c>
      <c r="E6" s="299" t="s">
        <v>69</v>
      </c>
    </row>
    <row r="7" spans="1:5" ht="14.25" customHeight="1">
      <c r="A7" s="305"/>
      <c r="B7" s="308"/>
      <c r="C7" s="300"/>
      <c r="D7" s="298"/>
      <c r="E7" s="300"/>
    </row>
    <row r="8" spans="1:5" ht="15" customHeight="1">
      <c r="A8" s="305"/>
      <c r="B8" s="308"/>
      <c r="C8" s="300"/>
      <c r="D8" s="298"/>
      <c r="E8" s="300"/>
    </row>
    <row r="9" spans="1:5" ht="0.75" customHeight="1">
      <c r="A9" s="305"/>
      <c r="B9" s="308"/>
      <c r="C9" s="300"/>
      <c r="D9" s="298"/>
      <c r="E9" s="300"/>
    </row>
    <row r="10" spans="1:5" ht="16.5" thickBot="1">
      <c r="A10" s="306"/>
      <c r="B10" s="309"/>
      <c r="C10" s="5" t="s">
        <v>67</v>
      </c>
      <c r="D10" s="6" t="s">
        <v>44</v>
      </c>
      <c r="E10" s="5" t="s">
        <v>45</v>
      </c>
    </row>
    <row r="11" spans="1:5" ht="15.75" customHeight="1" thickBot="1">
      <c r="A11" s="7">
        <v>1</v>
      </c>
      <c r="B11" s="8">
        <v>2</v>
      </c>
      <c r="C11" s="7">
        <v>3</v>
      </c>
      <c r="D11" s="7">
        <v>4</v>
      </c>
      <c r="E11" s="139">
        <v>5</v>
      </c>
    </row>
    <row r="12" spans="1:5" ht="15.75" customHeight="1">
      <c r="A12" s="191">
        <v>1</v>
      </c>
      <c r="B12" s="192" t="s">
        <v>46</v>
      </c>
      <c r="C12" s="193">
        <v>3058.8</v>
      </c>
      <c r="D12" s="194">
        <v>142.22</v>
      </c>
      <c r="E12" s="195">
        <v>38.64</v>
      </c>
    </row>
    <row r="13" spans="1:5" ht="15.75" customHeight="1">
      <c r="A13" s="143"/>
      <c r="B13" s="140" t="s">
        <v>3</v>
      </c>
      <c r="C13" s="35">
        <v>2655.7</v>
      </c>
      <c r="D13" s="36">
        <v>142.43</v>
      </c>
      <c r="E13" s="37">
        <v>38.47</v>
      </c>
    </row>
    <row r="14" spans="1:5" ht="15.75" customHeight="1">
      <c r="A14" s="143">
        <v>2</v>
      </c>
      <c r="B14" s="140" t="s">
        <v>4</v>
      </c>
      <c r="C14" s="35">
        <v>1927.3</v>
      </c>
      <c r="D14" s="36">
        <v>142.98</v>
      </c>
      <c r="E14" s="37">
        <v>21.89</v>
      </c>
    </row>
    <row r="15" spans="1:5" ht="15.75" customHeight="1">
      <c r="A15" s="143"/>
      <c r="B15" s="140" t="s">
        <v>3</v>
      </c>
      <c r="C15" s="35">
        <v>1645.4</v>
      </c>
      <c r="D15" s="36">
        <v>143.1</v>
      </c>
      <c r="E15" s="37">
        <v>20.6</v>
      </c>
    </row>
    <row r="16" spans="1:5" ht="15.75" customHeight="1">
      <c r="A16" s="143">
        <v>3</v>
      </c>
      <c r="B16" s="140" t="s">
        <v>58</v>
      </c>
      <c r="C16" s="35">
        <v>877.91</v>
      </c>
      <c r="D16" s="36">
        <v>139.49</v>
      </c>
      <c r="E16" s="37">
        <v>15.79</v>
      </c>
    </row>
    <row r="17" spans="1:5" s="2" customFormat="1" ht="15.75" customHeight="1">
      <c r="A17" s="137"/>
      <c r="B17" s="138" t="s">
        <v>42</v>
      </c>
      <c r="C17" s="141">
        <v>384.9</v>
      </c>
      <c r="D17" s="142">
        <v>139.97</v>
      </c>
      <c r="E17" s="144">
        <v>14.54</v>
      </c>
    </row>
    <row r="18" spans="1:5" s="2" customFormat="1" ht="15.75" customHeight="1">
      <c r="A18" s="137"/>
      <c r="B18" s="138" t="s">
        <v>36</v>
      </c>
      <c r="C18" s="141">
        <v>228.1</v>
      </c>
      <c r="D18" s="142">
        <v>140.92</v>
      </c>
      <c r="E18" s="144">
        <v>17.2</v>
      </c>
    </row>
    <row r="19" spans="1:5" s="2" customFormat="1" ht="15.75" customHeight="1">
      <c r="A19" s="137"/>
      <c r="B19" s="206" t="s">
        <v>35</v>
      </c>
      <c r="C19" s="141">
        <v>80.9</v>
      </c>
      <c r="D19" s="142">
        <v>132.16</v>
      </c>
      <c r="E19" s="144">
        <v>13.5</v>
      </c>
    </row>
    <row r="20" spans="1:5" s="2" customFormat="1" ht="15.75" customHeight="1">
      <c r="A20" s="137"/>
      <c r="B20" s="138" t="s">
        <v>34</v>
      </c>
      <c r="C20" s="141">
        <v>97.6</v>
      </c>
      <c r="D20" s="142">
        <v>139.08</v>
      </c>
      <c r="E20" s="144">
        <v>20.66</v>
      </c>
    </row>
    <row r="21" spans="1:5" s="2" customFormat="1" ht="15.75" customHeight="1">
      <c r="A21" s="137"/>
      <c r="B21" s="138" t="s">
        <v>37</v>
      </c>
      <c r="C21" s="141">
        <v>57.4</v>
      </c>
      <c r="D21" s="142">
        <v>138.16</v>
      </c>
      <c r="E21" s="144">
        <v>15.83</v>
      </c>
    </row>
    <row r="22" spans="1:5" s="2" customFormat="1" ht="16.5" customHeight="1">
      <c r="A22" s="137"/>
      <c r="B22" s="138" t="s">
        <v>38</v>
      </c>
      <c r="C22" s="141">
        <v>29</v>
      </c>
      <c r="D22" s="142">
        <v>146.41</v>
      </c>
      <c r="E22" s="144">
        <v>11.03</v>
      </c>
    </row>
    <row r="23" spans="1:5" ht="15.75" customHeight="1">
      <c r="A23" s="143">
        <v>4</v>
      </c>
      <c r="B23" s="140" t="s">
        <v>47</v>
      </c>
      <c r="C23" s="35">
        <v>825.6</v>
      </c>
      <c r="D23" s="36">
        <v>144.3</v>
      </c>
      <c r="E23" s="37">
        <v>21.07</v>
      </c>
    </row>
    <row r="24" spans="1:5" ht="15.75" customHeight="1">
      <c r="A24" s="143">
        <v>5</v>
      </c>
      <c r="B24" s="140" t="s">
        <v>5</v>
      </c>
      <c r="C24" s="35">
        <v>791</v>
      </c>
      <c r="D24" s="36">
        <v>142.83</v>
      </c>
      <c r="E24" s="37">
        <v>22.83</v>
      </c>
    </row>
    <row r="25" spans="1:5" ht="15.75" customHeight="1">
      <c r="A25" s="143"/>
      <c r="B25" s="140" t="s">
        <v>6</v>
      </c>
      <c r="C25" s="35">
        <v>323</v>
      </c>
      <c r="D25" s="36">
        <v>143.4</v>
      </c>
      <c r="E25" s="37">
        <v>19.99</v>
      </c>
    </row>
    <row r="26" spans="1:5" ht="16.5" customHeight="1">
      <c r="A26" s="143">
        <v>6</v>
      </c>
      <c r="B26" s="140" t="s">
        <v>7</v>
      </c>
      <c r="C26" s="32">
        <v>603.9</v>
      </c>
      <c r="D26" s="33">
        <v>135.86</v>
      </c>
      <c r="E26" s="34">
        <v>17.31</v>
      </c>
    </row>
    <row r="27" spans="1:5" s="112" customFormat="1" ht="32.25" customHeight="1">
      <c r="A27" s="196">
        <v>7</v>
      </c>
      <c r="B27" s="197" t="s">
        <v>59</v>
      </c>
      <c r="C27" s="198">
        <v>234</v>
      </c>
      <c r="D27" s="199">
        <v>132.8</v>
      </c>
      <c r="E27" s="200">
        <v>22.01</v>
      </c>
    </row>
    <row r="28" spans="1:5" ht="15.75" customHeight="1">
      <c r="A28" s="137"/>
      <c r="B28" s="138" t="s">
        <v>48</v>
      </c>
      <c r="C28" s="134">
        <v>44.37</v>
      </c>
      <c r="D28" s="135">
        <v>148.1</v>
      </c>
      <c r="E28" s="136">
        <v>17.41</v>
      </c>
    </row>
    <row r="29" spans="1:5" ht="15.75" customHeight="1">
      <c r="A29" s="137"/>
      <c r="B29" s="138" t="s">
        <v>49</v>
      </c>
      <c r="C29" s="134">
        <v>84.7</v>
      </c>
      <c r="D29" s="135">
        <v>144.3</v>
      </c>
      <c r="E29" s="136">
        <v>22.9</v>
      </c>
    </row>
    <row r="30" spans="1:5" ht="15.75" customHeight="1">
      <c r="A30" s="137"/>
      <c r="B30" s="138" t="s">
        <v>50</v>
      </c>
      <c r="C30" s="134">
        <v>104.9</v>
      </c>
      <c r="D30" s="135">
        <v>138.8</v>
      </c>
      <c r="E30" s="136">
        <v>23.23</v>
      </c>
    </row>
    <row r="31" spans="1:5" ht="15.75" customHeight="1">
      <c r="A31" s="143">
        <v>8</v>
      </c>
      <c r="B31" s="140" t="s">
        <v>13</v>
      </c>
      <c r="C31" s="35">
        <v>182.4</v>
      </c>
      <c r="D31" s="36">
        <v>153.6</v>
      </c>
      <c r="E31" s="37">
        <v>24.4</v>
      </c>
    </row>
    <row r="32" spans="1:5" ht="15.75" customHeight="1">
      <c r="A32" s="143">
        <v>9</v>
      </c>
      <c r="B32" s="140" t="s">
        <v>10</v>
      </c>
      <c r="C32" s="35">
        <v>179.75</v>
      </c>
      <c r="D32" s="36">
        <v>142.5</v>
      </c>
      <c r="E32" s="37">
        <v>17.47</v>
      </c>
    </row>
    <row r="33" spans="1:5" ht="15.75" customHeight="1">
      <c r="A33" s="143">
        <v>10</v>
      </c>
      <c r="B33" s="140" t="s">
        <v>14</v>
      </c>
      <c r="C33" s="35">
        <v>171.5</v>
      </c>
      <c r="D33" s="36">
        <v>141.61</v>
      </c>
      <c r="E33" s="37">
        <v>11.5</v>
      </c>
    </row>
    <row r="34" spans="1:5" ht="15.75" customHeight="1">
      <c r="A34" s="143">
        <v>11</v>
      </c>
      <c r="B34" s="140" t="s">
        <v>15</v>
      </c>
      <c r="C34" s="35">
        <v>134.141</v>
      </c>
      <c r="D34" s="36">
        <v>157.84</v>
      </c>
      <c r="E34" s="37">
        <v>26.63</v>
      </c>
    </row>
    <row r="35" spans="1:5" ht="15.75" customHeight="1">
      <c r="A35" s="143">
        <v>12</v>
      </c>
      <c r="B35" s="140" t="s">
        <v>18</v>
      </c>
      <c r="C35" s="35">
        <v>90.729</v>
      </c>
      <c r="D35" s="36">
        <v>147.31</v>
      </c>
      <c r="E35" s="37">
        <v>20.18</v>
      </c>
    </row>
    <row r="36" spans="1:5" ht="15.75" customHeight="1">
      <c r="A36" s="143">
        <v>13</v>
      </c>
      <c r="B36" s="140" t="s">
        <v>11</v>
      </c>
      <c r="C36" s="35">
        <v>89.58</v>
      </c>
      <c r="D36" s="36">
        <v>156.51</v>
      </c>
      <c r="E36" s="37">
        <v>23.67</v>
      </c>
    </row>
    <row r="37" spans="1:5" ht="15.75">
      <c r="A37" s="143">
        <v>14</v>
      </c>
      <c r="B37" s="140" t="s">
        <v>19</v>
      </c>
      <c r="C37" s="35">
        <v>73.307</v>
      </c>
      <c r="D37" s="36">
        <v>133.08</v>
      </c>
      <c r="E37" s="37">
        <v>13.21</v>
      </c>
    </row>
    <row r="38" spans="1:5" ht="15.75">
      <c r="A38" s="143">
        <v>15</v>
      </c>
      <c r="B38" s="140" t="s">
        <v>52</v>
      </c>
      <c r="C38" s="35">
        <v>56.37</v>
      </c>
      <c r="D38" s="36">
        <v>133.9</v>
      </c>
      <c r="E38" s="37">
        <v>21</v>
      </c>
    </row>
    <row r="39" spans="1:5" ht="15.75" customHeight="1">
      <c r="A39" s="143">
        <v>16</v>
      </c>
      <c r="B39" s="140" t="s">
        <v>12</v>
      </c>
      <c r="C39" s="35">
        <v>54.7</v>
      </c>
      <c r="D39" s="36">
        <v>159</v>
      </c>
      <c r="E39" s="37">
        <v>24.99</v>
      </c>
    </row>
    <row r="40" spans="1:5" ht="15.75" customHeight="1">
      <c r="A40" s="143">
        <v>17</v>
      </c>
      <c r="B40" s="140" t="s">
        <v>17</v>
      </c>
      <c r="C40" s="35">
        <v>53.1</v>
      </c>
      <c r="D40" s="36">
        <v>148.43</v>
      </c>
      <c r="E40" s="37">
        <v>24.46</v>
      </c>
    </row>
    <row r="41" spans="1:5" ht="15.75" customHeight="1">
      <c r="A41" s="143">
        <v>18</v>
      </c>
      <c r="B41" s="140" t="s">
        <v>21</v>
      </c>
      <c r="C41" s="35">
        <v>46.7</v>
      </c>
      <c r="D41" s="36">
        <v>142.59</v>
      </c>
      <c r="E41" s="37">
        <v>16.84</v>
      </c>
    </row>
    <row r="42" spans="1:5" ht="15.75" customHeight="1">
      <c r="A42" s="143">
        <v>19</v>
      </c>
      <c r="B42" s="140" t="s">
        <v>28</v>
      </c>
      <c r="C42" s="35">
        <v>45.7</v>
      </c>
      <c r="D42" s="36">
        <v>146.2</v>
      </c>
      <c r="E42" s="37">
        <v>14.22</v>
      </c>
    </row>
    <row r="43" spans="1:5" ht="15.75" customHeight="1">
      <c r="A43" s="143">
        <v>20</v>
      </c>
      <c r="B43" s="140" t="s">
        <v>23</v>
      </c>
      <c r="C43" s="35">
        <v>40</v>
      </c>
      <c r="D43" s="36">
        <v>152.39</v>
      </c>
      <c r="E43" s="37">
        <v>25.41</v>
      </c>
    </row>
    <row r="44" spans="1:5" ht="15.75" customHeight="1">
      <c r="A44" s="143">
        <v>21</v>
      </c>
      <c r="B44" s="140" t="s">
        <v>20</v>
      </c>
      <c r="C44" s="35">
        <v>36.9</v>
      </c>
      <c r="D44" s="36">
        <v>152.6</v>
      </c>
      <c r="E44" s="37">
        <v>26</v>
      </c>
    </row>
    <row r="45" spans="1:5" ht="15.75" customHeight="1">
      <c r="A45" s="143">
        <v>22</v>
      </c>
      <c r="B45" s="140" t="s">
        <v>53</v>
      </c>
      <c r="C45" s="35">
        <v>28.34</v>
      </c>
      <c r="D45" s="36">
        <v>150.8</v>
      </c>
      <c r="E45" s="37">
        <v>21.03</v>
      </c>
    </row>
    <row r="46" spans="1:5" ht="15.75" customHeight="1">
      <c r="A46" s="143">
        <v>23</v>
      </c>
      <c r="B46" s="140" t="s">
        <v>54</v>
      </c>
      <c r="C46" s="35">
        <v>26.508</v>
      </c>
      <c r="D46" s="36">
        <v>143.9</v>
      </c>
      <c r="E46" s="37">
        <v>23.1</v>
      </c>
    </row>
    <row r="47" spans="1:5" ht="15.75" customHeight="1">
      <c r="A47" s="143">
        <v>24</v>
      </c>
      <c r="B47" s="140" t="s">
        <v>16</v>
      </c>
      <c r="C47" s="35">
        <v>22.3</v>
      </c>
      <c r="D47" s="36">
        <v>150.14</v>
      </c>
      <c r="E47" s="37">
        <v>22.06</v>
      </c>
    </row>
    <row r="48" spans="1:5" ht="16.5" thickBot="1">
      <c r="A48" s="201">
        <v>25</v>
      </c>
      <c r="B48" s="202" t="s">
        <v>9</v>
      </c>
      <c r="C48" s="203">
        <v>12.8</v>
      </c>
      <c r="D48" s="204">
        <v>141.86</v>
      </c>
      <c r="E48" s="205">
        <v>31.2</v>
      </c>
    </row>
    <row r="49" spans="1:5" ht="15.75" customHeight="1" thickBot="1">
      <c r="A49" s="301" t="s">
        <v>70</v>
      </c>
      <c r="B49" s="302"/>
      <c r="C49" s="111">
        <f>C12+C14+C16+SUM(C23:C24)+C26+C27+SUM(C31:C48)</f>
        <v>9663.335000000001</v>
      </c>
      <c r="D49" s="111">
        <v>142.48</v>
      </c>
      <c r="E49" s="111">
        <v>26.15</v>
      </c>
    </row>
    <row r="50" s="2" customFormat="1" ht="15.75" customHeight="1">
      <c r="D50" s="9"/>
    </row>
    <row r="51" s="2" customFormat="1" ht="15.75" customHeight="1">
      <c r="D51" s="9"/>
    </row>
    <row r="52" spans="1:5" s="2" customFormat="1" ht="15.75" customHeight="1">
      <c r="A52" s="296"/>
      <c r="B52" s="296"/>
      <c r="C52" s="296"/>
      <c r="D52" s="296"/>
      <c r="E52" s="296"/>
    </row>
    <row r="53" s="2" customFormat="1" ht="15.75" customHeight="1">
      <c r="B53" s="10"/>
    </row>
    <row r="54" ht="15.75" customHeight="1"/>
    <row r="55" ht="15.75" customHeight="1"/>
    <row r="56" s="2" customFormat="1" ht="15.75" customHeight="1"/>
    <row r="57" s="2" customFormat="1" ht="15.75" customHeight="1"/>
    <row r="58" ht="15.75" customHeight="1"/>
    <row r="59" ht="15.75" customHeight="1"/>
    <row r="60" ht="15.75" customHeight="1"/>
    <row r="61" ht="15.75" customHeight="1"/>
  </sheetData>
  <mergeCells count="8">
    <mergeCell ref="A2:E3"/>
    <mergeCell ref="C6:C9"/>
    <mergeCell ref="A6:A10"/>
    <mergeCell ref="B6:B10"/>
    <mergeCell ref="A52:E52"/>
    <mergeCell ref="D6:D9"/>
    <mergeCell ref="E6:E9"/>
    <mergeCell ref="A49:B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1"/>
  <sheetViews>
    <sheetView tabSelected="1" zoomScale="75" zoomScaleNormal="75" workbookViewId="0" topLeftCell="A1">
      <selection activeCell="A3" sqref="A3:N3"/>
    </sheetView>
  </sheetViews>
  <sheetFormatPr defaultColWidth="9.140625" defaultRowHeight="12.75"/>
  <cols>
    <col min="1" max="1" width="4.7109375" style="21" customWidth="1"/>
    <col min="2" max="2" width="28.140625" style="21" customWidth="1"/>
    <col min="3" max="3" width="16.28125" style="21" customWidth="1"/>
    <col min="4" max="4" width="13.00390625" style="21" customWidth="1"/>
    <col min="5" max="5" width="14.8515625" style="21" customWidth="1"/>
    <col min="6" max="6" width="9.7109375" style="21" customWidth="1"/>
    <col min="7" max="7" width="11.00390625" style="21" customWidth="1"/>
    <col min="8" max="8" width="12.28125" style="21" customWidth="1"/>
    <col min="9" max="9" width="15.421875" style="21" customWidth="1"/>
    <col min="10" max="10" width="14.140625" style="21" customWidth="1"/>
    <col min="11" max="11" width="9.57421875" style="21" customWidth="1"/>
    <col min="12" max="12" width="9.7109375" style="21" customWidth="1"/>
    <col min="13" max="13" width="14.7109375" style="21" customWidth="1"/>
    <col min="14" max="14" width="13.28125" style="21" customWidth="1"/>
    <col min="15" max="15" width="9.28125" style="21" customWidth="1"/>
    <col min="16" max="16" width="7.8515625" style="21" customWidth="1"/>
    <col min="17" max="17" width="14.57421875" style="21" customWidth="1"/>
    <col min="18" max="16384" width="7.8515625" style="21" customWidth="1"/>
  </cols>
  <sheetData>
    <row r="1" spans="2:14" ht="15.75">
      <c r="B1" s="26"/>
      <c r="C1" s="26"/>
      <c r="D1" s="26"/>
      <c r="E1" s="26"/>
      <c r="F1" s="26"/>
      <c r="G1" s="93"/>
      <c r="H1" s="26"/>
      <c r="I1" s="26"/>
      <c r="J1" s="26"/>
      <c r="K1" s="26"/>
      <c r="L1" s="26"/>
      <c r="M1" s="26"/>
      <c r="N1" s="47" t="s">
        <v>164</v>
      </c>
    </row>
    <row r="2" spans="1:13" ht="9" customHeight="1">
      <c r="A2" s="26"/>
      <c r="B2" s="26"/>
      <c r="C2" s="26"/>
      <c r="D2" s="26"/>
      <c r="E2" s="26"/>
      <c r="F2" s="26"/>
      <c r="G2" s="93"/>
      <c r="H2" s="26"/>
      <c r="I2" s="26"/>
      <c r="J2" s="26"/>
      <c r="K2" s="26"/>
      <c r="L2" s="26"/>
      <c r="M2" s="26"/>
    </row>
    <row r="3" spans="1:14" ht="15.75">
      <c r="A3" s="346" t="s">
        <v>134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7" ht="15.75">
      <c r="A4" s="346" t="s">
        <v>139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26"/>
      <c r="P4" s="26"/>
      <c r="Q4" s="26"/>
    </row>
    <row r="5" spans="1:17" ht="16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83" t="s">
        <v>157</v>
      </c>
      <c r="O5" s="26"/>
      <c r="P5" s="26"/>
      <c r="Q5" s="26"/>
    </row>
    <row r="6" spans="1:17" ht="16.5" thickBot="1">
      <c r="A6" s="354" t="s">
        <v>64</v>
      </c>
      <c r="B6" s="291" t="s">
        <v>65</v>
      </c>
      <c r="C6" s="314" t="s">
        <v>135</v>
      </c>
      <c r="D6" s="314" t="s">
        <v>138</v>
      </c>
      <c r="E6" s="314" t="s">
        <v>137</v>
      </c>
      <c r="F6" s="369" t="s">
        <v>140</v>
      </c>
      <c r="G6" s="370"/>
      <c r="H6" s="370"/>
      <c r="I6" s="370"/>
      <c r="J6" s="370"/>
      <c r="K6" s="370"/>
      <c r="L6" s="371"/>
      <c r="M6" s="314" t="s">
        <v>148</v>
      </c>
      <c r="N6" s="314" t="s">
        <v>149</v>
      </c>
      <c r="O6" s="26"/>
      <c r="P6" s="26"/>
      <c r="Q6" s="26"/>
    </row>
    <row r="7" spans="1:17" ht="16.5" customHeight="1" thickBot="1">
      <c r="A7" s="365"/>
      <c r="B7" s="290"/>
      <c r="C7" s="315"/>
      <c r="D7" s="315"/>
      <c r="E7" s="315"/>
      <c r="F7" s="321" t="s">
        <v>77</v>
      </c>
      <c r="G7" s="347" t="s">
        <v>147</v>
      </c>
      <c r="H7" s="348"/>
      <c r="I7" s="348"/>
      <c r="J7" s="348"/>
      <c r="K7" s="348"/>
      <c r="L7" s="349"/>
      <c r="M7" s="315"/>
      <c r="N7" s="315"/>
      <c r="O7" s="26"/>
      <c r="P7" s="26"/>
      <c r="Q7" s="26"/>
    </row>
    <row r="8" spans="1:17" ht="16.5" thickBot="1">
      <c r="A8" s="365"/>
      <c r="B8" s="290"/>
      <c r="C8" s="315"/>
      <c r="D8" s="315"/>
      <c r="E8" s="315"/>
      <c r="F8" s="323"/>
      <c r="G8" s="315" t="s">
        <v>141</v>
      </c>
      <c r="H8" s="315" t="s">
        <v>142</v>
      </c>
      <c r="I8" s="366" t="s">
        <v>143</v>
      </c>
      <c r="J8" s="367"/>
      <c r="K8" s="368"/>
      <c r="L8" s="315" t="s">
        <v>144</v>
      </c>
      <c r="M8" s="315"/>
      <c r="N8" s="315"/>
      <c r="O8" s="26"/>
      <c r="P8" s="26"/>
      <c r="Q8" s="26"/>
    </row>
    <row r="9" spans="1:17" ht="10.5" customHeight="1">
      <c r="A9" s="365"/>
      <c r="B9" s="290"/>
      <c r="C9" s="315"/>
      <c r="D9" s="315"/>
      <c r="E9" s="315"/>
      <c r="F9" s="323"/>
      <c r="G9" s="315"/>
      <c r="H9" s="315"/>
      <c r="I9" s="314" t="s">
        <v>145</v>
      </c>
      <c r="J9" s="314" t="s">
        <v>146</v>
      </c>
      <c r="K9" s="314" t="s">
        <v>77</v>
      </c>
      <c r="L9" s="315"/>
      <c r="M9" s="315"/>
      <c r="N9" s="315"/>
      <c r="O9" s="26"/>
      <c r="P9" s="26"/>
      <c r="Q9" s="26"/>
    </row>
    <row r="10" spans="1:17" ht="15.75" customHeight="1" thickBot="1">
      <c r="A10" s="356"/>
      <c r="B10" s="313"/>
      <c r="C10" s="317"/>
      <c r="D10" s="94" t="s">
        <v>136</v>
      </c>
      <c r="E10" s="94" t="s">
        <v>136</v>
      </c>
      <c r="F10" s="350"/>
      <c r="G10" s="317"/>
      <c r="H10" s="317"/>
      <c r="I10" s="317"/>
      <c r="J10" s="317"/>
      <c r="K10" s="317"/>
      <c r="L10" s="317"/>
      <c r="M10" s="94"/>
      <c r="N10" s="94"/>
      <c r="O10" s="26"/>
      <c r="P10" s="26"/>
      <c r="Q10" s="26"/>
    </row>
    <row r="11" spans="1:17" ht="16.5" thickBot="1">
      <c r="A11" s="56">
        <v>1</v>
      </c>
      <c r="B11" s="56">
        <v>2</v>
      </c>
      <c r="C11" s="57">
        <v>3</v>
      </c>
      <c r="D11" s="56">
        <v>4</v>
      </c>
      <c r="E11" s="56">
        <v>5</v>
      </c>
      <c r="F11" s="56">
        <v>6</v>
      </c>
      <c r="G11" s="57">
        <v>7</v>
      </c>
      <c r="H11" s="56">
        <v>8</v>
      </c>
      <c r="I11" s="56">
        <v>9</v>
      </c>
      <c r="J11" s="57">
        <v>10</v>
      </c>
      <c r="K11" s="56">
        <v>11</v>
      </c>
      <c r="L11" s="178">
        <v>12</v>
      </c>
      <c r="M11" s="57">
        <v>13</v>
      </c>
      <c r="N11" s="56">
        <v>14</v>
      </c>
      <c r="O11" s="95"/>
      <c r="P11" s="26"/>
      <c r="Q11" s="92"/>
    </row>
    <row r="12" spans="1:17" ht="15.75">
      <c r="A12" s="207">
        <v>1</v>
      </c>
      <c r="B12" s="208" t="s">
        <v>46</v>
      </c>
      <c r="C12" s="282">
        <v>259138</v>
      </c>
      <c r="D12" s="282">
        <v>131287</v>
      </c>
      <c r="E12" s="282">
        <v>2786</v>
      </c>
      <c r="F12" s="282">
        <v>80705</v>
      </c>
      <c r="G12" s="282">
        <v>4541</v>
      </c>
      <c r="H12" s="282">
        <v>36169</v>
      </c>
      <c r="I12" s="282">
        <v>-2317</v>
      </c>
      <c r="J12" s="282">
        <v>30267</v>
      </c>
      <c r="K12" s="282">
        <f>I12+J12</f>
        <v>27950</v>
      </c>
      <c r="L12" s="282">
        <v>12045</v>
      </c>
      <c r="M12" s="282">
        <v>50793</v>
      </c>
      <c r="N12" s="283">
        <v>138565</v>
      </c>
      <c r="O12" s="95"/>
      <c r="P12" s="26"/>
      <c r="Q12" s="92"/>
    </row>
    <row r="13" spans="1:17" ht="15.75">
      <c r="A13" s="212">
        <v>2</v>
      </c>
      <c r="B13" s="213" t="s">
        <v>4</v>
      </c>
      <c r="C13" s="42">
        <v>191699</v>
      </c>
      <c r="D13" s="42">
        <v>78379</v>
      </c>
      <c r="E13" s="42">
        <v>3506</v>
      </c>
      <c r="F13" s="284">
        <f>G13+H13+K13+L13</f>
        <v>44250</v>
      </c>
      <c r="G13" s="42">
        <v>10442</v>
      </c>
      <c r="H13" s="42">
        <v>27588</v>
      </c>
      <c r="I13" s="42">
        <v>1098</v>
      </c>
      <c r="J13" s="42">
        <v>1886</v>
      </c>
      <c r="K13" s="42">
        <f>I13+J13</f>
        <v>2984</v>
      </c>
      <c r="L13" s="42">
        <v>3236</v>
      </c>
      <c r="M13" s="42">
        <v>29024</v>
      </c>
      <c r="N13" s="249">
        <v>122692</v>
      </c>
      <c r="O13" s="95"/>
      <c r="P13" s="26"/>
      <c r="Q13" s="26"/>
    </row>
    <row r="14" spans="1:17" ht="15.75">
      <c r="A14" s="212">
        <v>3</v>
      </c>
      <c r="B14" s="213" t="s">
        <v>58</v>
      </c>
      <c r="C14" s="42">
        <v>88193</v>
      </c>
      <c r="D14" s="42">
        <v>34638</v>
      </c>
      <c r="E14" s="42">
        <v>202.41</v>
      </c>
      <c r="F14" s="42">
        <v>145.12</v>
      </c>
      <c r="G14" s="42">
        <v>422</v>
      </c>
      <c r="H14" s="42">
        <v>10629.75</v>
      </c>
      <c r="I14" s="42">
        <v>-594.38</v>
      </c>
      <c r="J14" s="42">
        <v>3128.83</v>
      </c>
      <c r="K14" s="42">
        <v>2534.45</v>
      </c>
      <c r="L14" s="42">
        <v>925.53</v>
      </c>
      <c r="M14" s="42">
        <v>9407</v>
      </c>
      <c r="N14" s="249">
        <v>47145</v>
      </c>
      <c r="O14" s="95"/>
      <c r="P14" s="26"/>
      <c r="Q14" s="92"/>
    </row>
    <row r="15" spans="1:17" ht="15.75">
      <c r="A15" s="148"/>
      <c r="B15" s="145" t="s">
        <v>42</v>
      </c>
      <c r="C15" s="163">
        <v>35661</v>
      </c>
      <c r="D15" s="163"/>
      <c r="E15" s="163">
        <v>63.9</v>
      </c>
      <c r="F15" s="163">
        <v>1941.1</v>
      </c>
      <c r="G15" s="163">
        <v>422</v>
      </c>
      <c r="H15" s="163">
        <v>1729.4</v>
      </c>
      <c r="I15" s="163">
        <v>-188.4</v>
      </c>
      <c r="J15" s="163">
        <v>-17.6</v>
      </c>
      <c r="K15" s="163">
        <v>-206</v>
      </c>
      <c r="L15" s="163">
        <v>-4.3</v>
      </c>
      <c r="M15" s="163">
        <v>3267</v>
      </c>
      <c r="N15" s="164">
        <v>15379</v>
      </c>
      <c r="O15" s="95"/>
      <c r="P15" s="26"/>
      <c r="Q15" s="92"/>
    </row>
    <row r="16" spans="1:17" ht="15.75">
      <c r="A16" s="148"/>
      <c r="B16" s="145" t="s">
        <v>36</v>
      </c>
      <c r="C16" s="163">
        <v>24599</v>
      </c>
      <c r="D16" s="163"/>
      <c r="E16" s="163">
        <v>41.21</v>
      </c>
      <c r="F16" s="163">
        <v>2671.3</v>
      </c>
      <c r="G16" s="163"/>
      <c r="H16" s="163">
        <v>2722.54</v>
      </c>
      <c r="I16" s="163">
        <v>-450.08</v>
      </c>
      <c r="J16" s="163">
        <v>211.01</v>
      </c>
      <c r="K16" s="163">
        <v>-239</v>
      </c>
      <c r="L16" s="163">
        <v>187.85</v>
      </c>
      <c r="M16" s="163">
        <v>3709</v>
      </c>
      <c r="N16" s="164">
        <v>16071</v>
      </c>
      <c r="O16" s="95"/>
      <c r="P16" s="26"/>
      <c r="Q16" s="92"/>
    </row>
    <row r="17" spans="1:14" ht="15.75">
      <c r="A17" s="148"/>
      <c r="B17" s="162" t="s">
        <v>35</v>
      </c>
      <c r="C17" s="163">
        <v>9181</v>
      </c>
      <c r="D17" s="285"/>
      <c r="E17" s="163"/>
      <c r="F17" s="285">
        <v>6242.1</v>
      </c>
      <c r="G17" s="285"/>
      <c r="H17" s="285">
        <v>4044.51</v>
      </c>
      <c r="I17" s="285">
        <v>51.8</v>
      </c>
      <c r="J17" s="163">
        <v>2001.62</v>
      </c>
      <c r="K17" s="285">
        <v>2053.42</v>
      </c>
      <c r="L17" s="163">
        <v>144.18</v>
      </c>
      <c r="M17" s="163">
        <v>1182</v>
      </c>
      <c r="N17" s="164">
        <v>5340</v>
      </c>
    </row>
    <row r="18" spans="1:14" ht="15.75">
      <c r="A18" s="148"/>
      <c r="B18" s="145" t="s">
        <v>34</v>
      </c>
      <c r="C18" s="163">
        <v>8574</v>
      </c>
      <c r="D18" s="163"/>
      <c r="E18" s="163">
        <v>96</v>
      </c>
      <c r="F18" s="163">
        <v>1277</v>
      </c>
      <c r="G18" s="163"/>
      <c r="H18" s="163">
        <v>1063</v>
      </c>
      <c r="I18" s="163">
        <v>19</v>
      </c>
      <c r="J18" s="163">
        <v>-183</v>
      </c>
      <c r="K18" s="163">
        <v>-164</v>
      </c>
      <c r="L18" s="163">
        <v>378</v>
      </c>
      <c r="M18" s="163">
        <v>489</v>
      </c>
      <c r="N18" s="164">
        <v>4714</v>
      </c>
    </row>
    <row r="19" spans="1:14" ht="15.75">
      <c r="A19" s="148"/>
      <c r="B19" s="145" t="s">
        <v>37</v>
      </c>
      <c r="C19" s="163">
        <v>6533</v>
      </c>
      <c r="D19" s="163"/>
      <c r="E19" s="163"/>
      <c r="F19" s="163">
        <v>1853.2</v>
      </c>
      <c r="G19" s="163"/>
      <c r="H19" s="163">
        <v>912.3</v>
      </c>
      <c r="I19" s="163">
        <v>-28.7</v>
      </c>
      <c r="J19" s="163">
        <v>829.8</v>
      </c>
      <c r="K19" s="163">
        <v>801.1</v>
      </c>
      <c r="L19" s="163">
        <v>139.8</v>
      </c>
      <c r="M19" s="163">
        <v>465</v>
      </c>
      <c r="N19" s="164">
        <v>3976</v>
      </c>
    </row>
    <row r="20" spans="1:14" ht="15.75">
      <c r="A20" s="148"/>
      <c r="B20" s="145" t="s">
        <v>38</v>
      </c>
      <c r="C20" s="163">
        <v>3645</v>
      </c>
      <c r="D20" s="163"/>
      <c r="E20" s="163">
        <v>1.3</v>
      </c>
      <c r="F20" s="163">
        <v>527</v>
      </c>
      <c r="G20" s="163"/>
      <c r="H20" s="163">
        <v>158</v>
      </c>
      <c r="I20" s="163">
        <v>2</v>
      </c>
      <c r="J20" s="286">
        <v>287</v>
      </c>
      <c r="K20" s="163">
        <v>289</v>
      </c>
      <c r="L20" s="286">
        <v>80</v>
      </c>
      <c r="M20" s="286">
        <v>295</v>
      </c>
      <c r="N20" s="287">
        <v>1665</v>
      </c>
    </row>
    <row r="21" spans="1:17" ht="15.75">
      <c r="A21" s="212">
        <v>4</v>
      </c>
      <c r="B21" s="213" t="s">
        <v>47</v>
      </c>
      <c r="C21" s="42">
        <v>88987</v>
      </c>
      <c r="D21" s="42">
        <v>31707</v>
      </c>
      <c r="E21" s="42">
        <v>989</v>
      </c>
      <c r="F21" s="284">
        <v>14949</v>
      </c>
      <c r="G21" s="42">
        <v>1189</v>
      </c>
      <c r="H21" s="42">
        <v>9499</v>
      </c>
      <c r="I21" s="42">
        <v>130</v>
      </c>
      <c r="J21" s="42">
        <v>3577</v>
      </c>
      <c r="K21" s="42">
        <v>3707</v>
      </c>
      <c r="L21" s="42">
        <v>554</v>
      </c>
      <c r="M21" s="42">
        <v>11347</v>
      </c>
      <c r="N21" s="249">
        <v>51990</v>
      </c>
      <c r="O21" s="95"/>
      <c r="P21" s="26"/>
      <c r="Q21" s="92"/>
    </row>
    <row r="22" spans="1:17" ht="15.75">
      <c r="A22" s="212">
        <v>5</v>
      </c>
      <c r="B22" s="213" t="s">
        <v>5</v>
      </c>
      <c r="C22" s="42">
        <v>101069</v>
      </c>
      <c r="D22" s="42">
        <v>24218</v>
      </c>
      <c r="E22" s="42">
        <v>752</v>
      </c>
      <c r="F22" s="284">
        <v>8147</v>
      </c>
      <c r="G22" s="42">
        <v>140</v>
      </c>
      <c r="H22" s="42">
        <v>8169</v>
      </c>
      <c r="I22" s="42">
        <v>-250</v>
      </c>
      <c r="J22" s="42">
        <v>-535</v>
      </c>
      <c r="K22" s="42">
        <v>-785</v>
      </c>
      <c r="L22" s="42">
        <v>623</v>
      </c>
      <c r="M22" s="42">
        <v>6207</v>
      </c>
      <c r="N22" s="249">
        <v>43309</v>
      </c>
      <c r="O22" s="95"/>
      <c r="P22" s="26"/>
      <c r="Q22" s="92"/>
    </row>
    <row r="23" spans="1:17" ht="15.75">
      <c r="A23" s="212">
        <v>6</v>
      </c>
      <c r="B23" s="213" t="s">
        <v>7</v>
      </c>
      <c r="C23" s="42">
        <v>58226.5</v>
      </c>
      <c r="D23" s="42">
        <v>25219</v>
      </c>
      <c r="E23" s="42">
        <v>16.8</v>
      </c>
      <c r="F23" s="42">
        <f>G23+H23+K23+L23</f>
        <v>11985.4</v>
      </c>
      <c r="G23" s="42">
        <v>19.7</v>
      </c>
      <c r="H23" s="42">
        <v>6844.6</v>
      </c>
      <c r="I23" s="42">
        <v>151.8</v>
      </c>
      <c r="J23" s="42">
        <v>4746.2</v>
      </c>
      <c r="K23" s="42">
        <f>I23+J23</f>
        <v>4898</v>
      </c>
      <c r="L23" s="42">
        <v>223.1</v>
      </c>
      <c r="M23" s="42">
        <v>8473</v>
      </c>
      <c r="N23" s="249">
        <v>39045</v>
      </c>
      <c r="O23" s="95"/>
      <c r="P23" s="26"/>
      <c r="Q23" s="92"/>
    </row>
    <row r="24" spans="1:17" s="113" customFormat="1" ht="31.5">
      <c r="A24" s="240">
        <v>7</v>
      </c>
      <c r="B24" s="220" t="s">
        <v>59</v>
      </c>
      <c r="C24" s="236">
        <v>24693</v>
      </c>
      <c r="D24" s="236">
        <v>2845</v>
      </c>
      <c r="E24" s="236">
        <v>197</v>
      </c>
      <c r="F24" s="236">
        <v>1684</v>
      </c>
      <c r="G24" s="236"/>
      <c r="H24" s="236">
        <v>762</v>
      </c>
      <c r="I24" s="236">
        <v>41</v>
      </c>
      <c r="J24" s="236">
        <v>1665</v>
      </c>
      <c r="K24" s="236">
        <v>1706</v>
      </c>
      <c r="L24" s="236">
        <v>71</v>
      </c>
      <c r="M24" s="236">
        <v>4456</v>
      </c>
      <c r="N24" s="237">
        <v>14770</v>
      </c>
      <c r="O24" s="116"/>
      <c r="P24" s="117"/>
      <c r="Q24" s="118"/>
    </row>
    <row r="25" spans="1:17" ht="15.75">
      <c r="A25" s="148"/>
      <c r="B25" s="145" t="s">
        <v>48</v>
      </c>
      <c r="C25" s="163">
        <v>6134</v>
      </c>
      <c r="D25" s="163">
        <v>2845</v>
      </c>
      <c r="E25" s="163">
        <v>43</v>
      </c>
      <c r="F25" s="182">
        <f>H25+K25+L25</f>
        <v>1684</v>
      </c>
      <c r="G25" s="163"/>
      <c r="H25" s="163">
        <v>762</v>
      </c>
      <c r="I25" s="163">
        <v>0</v>
      </c>
      <c r="J25" s="163">
        <v>851</v>
      </c>
      <c r="K25" s="163">
        <v>851</v>
      </c>
      <c r="L25" s="163">
        <v>71</v>
      </c>
      <c r="M25" s="163">
        <v>660</v>
      </c>
      <c r="N25" s="164">
        <v>2642</v>
      </c>
      <c r="O25" s="95"/>
      <c r="P25" s="26"/>
      <c r="Q25" s="92"/>
    </row>
    <row r="26" spans="1:17" ht="15.75">
      <c r="A26" s="148"/>
      <c r="B26" s="145" t="s">
        <v>49</v>
      </c>
      <c r="C26" s="163">
        <v>7686</v>
      </c>
      <c r="D26" s="163"/>
      <c r="E26" s="163">
        <v>98</v>
      </c>
      <c r="F26" s="163"/>
      <c r="G26" s="163"/>
      <c r="H26" s="163"/>
      <c r="I26" s="163">
        <v>34</v>
      </c>
      <c r="J26" s="163">
        <v>401</v>
      </c>
      <c r="K26" s="163">
        <v>435</v>
      </c>
      <c r="L26" s="163"/>
      <c r="M26" s="163">
        <v>2268</v>
      </c>
      <c r="N26" s="164">
        <v>6043</v>
      </c>
      <c r="O26" s="95"/>
      <c r="P26" s="26"/>
      <c r="Q26" s="92"/>
    </row>
    <row r="27" spans="1:17" ht="15.75">
      <c r="A27" s="148"/>
      <c r="B27" s="145" t="s">
        <v>50</v>
      </c>
      <c r="C27" s="163">
        <v>10873</v>
      </c>
      <c r="D27" s="163"/>
      <c r="E27" s="163">
        <v>56</v>
      </c>
      <c r="F27" s="182"/>
      <c r="G27" s="163"/>
      <c r="H27" s="163"/>
      <c r="I27" s="163">
        <v>7</v>
      </c>
      <c r="J27" s="163">
        <v>413</v>
      </c>
      <c r="K27" s="163">
        <v>420</v>
      </c>
      <c r="L27" s="163"/>
      <c r="M27" s="163">
        <v>1528</v>
      </c>
      <c r="N27" s="164">
        <v>6085</v>
      </c>
      <c r="O27" s="95"/>
      <c r="P27" s="26"/>
      <c r="Q27" s="92"/>
    </row>
    <row r="28" spans="1:17" ht="15.75">
      <c r="A28" s="212">
        <v>8</v>
      </c>
      <c r="B28" s="213" t="s">
        <v>13</v>
      </c>
      <c r="C28" s="42">
        <v>18306.1</v>
      </c>
      <c r="D28" s="42">
        <v>12484.5</v>
      </c>
      <c r="E28" s="42"/>
      <c r="F28" s="284">
        <v>8049.6</v>
      </c>
      <c r="G28" s="42">
        <v>72.2</v>
      </c>
      <c r="H28" s="42">
        <v>4100.4</v>
      </c>
      <c r="I28" s="42">
        <v>285.1</v>
      </c>
      <c r="J28" s="42">
        <v>3591.9</v>
      </c>
      <c r="K28" s="42">
        <v>3877</v>
      </c>
      <c r="L28" s="42"/>
      <c r="M28" s="42">
        <v>9336</v>
      </c>
      <c r="N28" s="249">
        <v>14592</v>
      </c>
      <c r="O28" s="95"/>
      <c r="P28" s="26"/>
      <c r="Q28" s="92"/>
    </row>
    <row r="29" spans="1:17" ht="15.75">
      <c r="A29" s="212">
        <v>9</v>
      </c>
      <c r="B29" s="213" t="s">
        <v>10</v>
      </c>
      <c r="C29" s="42">
        <v>14275.6</v>
      </c>
      <c r="D29" s="42">
        <v>7582.7</v>
      </c>
      <c r="E29" s="42">
        <v>391.6</v>
      </c>
      <c r="F29" s="42">
        <v>4766.8</v>
      </c>
      <c r="G29" s="42">
        <v>3.5</v>
      </c>
      <c r="H29" s="42">
        <v>4623.8</v>
      </c>
      <c r="I29" s="284">
        <v>-39.8</v>
      </c>
      <c r="J29" s="284">
        <v>-53.4</v>
      </c>
      <c r="K29" s="284">
        <v>-93.2</v>
      </c>
      <c r="L29" s="42">
        <v>232.7</v>
      </c>
      <c r="M29" s="42">
        <v>256</v>
      </c>
      <c r="N29" s="249">
        <v>648</v>
      </c>
      <c r="O29" s="95"/>
      <c r="P29" s="26"/>
      <c r="Q29" s="92"/>
    </row>
    <row r="30" spans="1:17" ht="15.75">
      <c r="A30" s="212">
        <v>10</v>
      </c>
      <c r="B30" s="213" t="s">
        <v>14</v>
      </c>
      <c r="C30" s="42">
        <v>15887</v>
      </c>
      <c r="D30" s="42">
        <v>4974</v>
      </c>
      <c r="E30" s="42">
        <v>52.4</v>
      </c>
      <c r="F30" s="284">
        <v>1459.9</v>
      </c>
      <c r="G30" s="42">
        <v>3.5</v>
      </c>
      <c r="H30" s="42">
        <v>1280.1</v>
      </c>
      <c r="I30" s="42">
        <v>69.9</v>
      </c>
      <c r="J30" s="42">
        <v>33.9</v>
      </c>
      <c r="K30" s="42">
        <v>103.8</v>
      </c>
      <c r="L30" s="42">
        <v>72.5</v>
      </c>
      <c r="M30" s="42">
        <v>2230</v>
      </c>
      <c r="N30" s="249">
        <v>8050</v>
      </c>
      <c r="O30" s="95"/>
      <c r="P30" s="26"/>
      <c r="Q30" s="92"/>
    </row>
    <row r="31" spans="1:17" ht="15.75">
      <c r="A31" s="212">
        <v>11</v>
      </c>
      <c r="B31" s="213" t="s">
        <v>15</v>
      </c>
      <c r="C31" s="42">
        <v>12882</v>
      </c>
      <c r="D31" s="42">
        <v>5755</v>
      </c>
      <c r="E31" s="42">
        <v>548</v>
      </c>
      <c r="F31" s="284">
        <f>L31+K31+H31</f>
        <v>3188</v>
      </c>
      <c r="G31" s="42"/>
      <c r="H31" s="42">
        <v>1747</v>
      </c>
      <c r="I31" s="42">
        <v>31</v>
      </c>
      <c r="J31" s="42">
        <v>14</v>
      </c>
      <c r="K31" s="42">
        <v>45</v>
      </c>
      <c r="L31" s="42">
        <v>1396</v>
      </c>
      <c r="M31" s="42">
        <v>86</v>
      </c>
      <c r="N31" s="249">
        <v>398</v>
      </c>
      <c r="O31" s="95"/>
      <c r="P31" s="26"/>
      <c r="Q31" s="92"/>
    </row>
    <row r="32" spans="1:17" ht="15.75">
      <c r="A32" s="212">
        <v>12</v>
      </c>
      <c r="B32" s="213" t="s">
        <v>18</v>
      </c>
      <c r="C32" s="42">
        <v>8858</v>
      </c>
      <c r="D32" s="42">
        <v>3491</v>
      </c>
      <c r="E32" s="42">
        <v>208</v>
      </c>
      <c r="F32" s="284">
        <v>1674</v>
      </c>
      <c r="G32" s="42">
        <v>179</v>
      </c>
      <c r="H32" s="42">
        <v>1265</v>
      </c>
      <c r="I32" s="42"/>
      <c r="J32" s="42">
        <v>159</v>
      </c>
      <c r="K32" s="42">
        <v>159</v>
      </c>
      <c r="L32" s="42">
        <v>71</v>
      </c>
      <c r="M32" s="42">
        <v>1600</v>
      </c>
      <c r="N32" s="249">
        <v>4728</v>
      </c>
      <c r="O32" s="95"/>
      <c r="P32" s="26"/>
      <c r="Q32" s="92"/>
    </row>
    <row r="33" spans="1:17" ht="15.75">
      <c r="A33" s="212">
        <v>13</v>
      </c>
      <c r="B33" s="213" t="s">
        <v>11</v>
      </c>
      <c r="C33" s="42">
        <v>9492</v>
      </c>
      <c r="D33" s="42">
        <v>6447</v>
      </c>
      <c r="E33" s="42">
        <v>321</v>
      </c>
      <c r="F33" s="42">
        <v>4362</v>
      </c>
      <c r="G33" s="42"/>
      <c r="H33" s="42">
        <v>1534</v>
      </c>
      <c r="I33" s="284"/>
      <c r="J33" s="284">
        <v>2780</v>
      </c>
      <c r="K33" s="284">
        <v>2780</v>
      </c>
      <c r="L33" s="42">
        <v>48</v>
      </c>
      <c r="M33" s="42">
        <v>1192</v>
      </c>
      <c r="N33" s="249">
        <v>4628</v>
      </c>
      <c r="O33" s="95"/>
      <c r="P33" s="26"/>
      <c r="Q33" s="92"/>
    </row>
    <row r="34" spans="1:17" ht="15.75">
      <c r="A34" s="212">
        <v>14</v>
      </c>
      <c r="B34" s="213" t="s">
        <v>19</v>
      </c>
      <c r="C34" s="42">
        <v>7987.144</v>
      </c>
      <c r="D34" s="42">
        <v>4524</v>
      </c>
      <c r="E34" s="42">
        <v>42</v>
      </c>
      <c r="F34" s="284">
        <v>2764</v>
      </c>
      <c r="G34" s="42"/>
      <c r="H34" s="42">
        <v>1836</v>
      </c>
      <c r="I34" s="42">
        <v>-94</v>
      </c>
      <c r="J34" s="42">
        <v>800</v>
      </c>
      <c r="K34" s="42">
        <v>706</v>
      </c>
      <c r="L34" s="42">
        <v>222</v>
      </c>
      <c r="M34" s="42">
        <v>1640</v>
      </c>
      <c r="N34" s="249">
        <v>5494</v>
      </c>
      <c r="O34" s="95"/>
      <c r="P34" s="26"/>
      <c r="Q34" s="92"/>
    </row>
    <row r="35" spans="1:17" ht="15.75">
      <c r="A35" s="212">
        <v>15</v>
      </c>
      <c r="B35" s="213" t="s">
        <v>52</v>
      </c>
      <c r="C35" s="42">
        <v>6085.67</v>
      </c>
      <c r="D35" s="42">
        <v>3294.734</v>
      </c>
      <c r="E35" s="42">
        <v>31.495</v>
      </c>
      <c r="F35" s="42">
        <v>2335</v>
      </c>
      <c r="G35" s="42"/>
      <c r="H35" s="42">
        <v>1498.8</v>
      </c>
      <c r="I35" s="42">
        <v>0</v>
      </c>
      <c r="J35" s="42">
        <v>674</v>
      </c>
      <c r="K35" s="42">
        <v>674</v>
      </c>
      <c r="L35" s="42">
        <v>161.7</v>
      </c>
      <c r="M35" s="42">
        <v>649</v>
      </c>
      <c r="N35" s="249">
        <v>3244</v>
      </c>
      <c r="O35" s="95"/>
      <c r="P35" s="26"/>
      <c r="Q35" s="92"/>
    </row>
    <row r="36" spans="1:17" ht="15.75">
      <c r="A36" s="212">
        <v>16</v>
      </c>
      <c r="B36" s="213" t="s">
        <v>12</v>
      </c>
      <c r="C36" s="42">
        <v>6067.6</v>
      </c>
      <c r="D36" s="42">
        <v>2086.9</v>
      </c>
      <c r="E36" s="42">
        <v>161.3</v>
      </c>
      <c r="F36" s="284">
        <v>897.4</v>
      </c>
      <c r="G36" s="42"/>
      <c r="H36" s="42">
        <v>909.4</v>
      </c>
      <c r="I36" s="42">
        <v>-13.7</v>
      </c>
      <c r="J36" s="42">
        <v>-5.2</v>
      </c>
      <c r="K36" s="42">
        <v>-18.9</v>
      </c>
      <c r="L36" s="42">
        <v>6.9</v>
      </c>
      <c r="M36" s="42">
        <v>334</v>
      </c>
      <c r="N36" s="249">
        <v>3023</v>
      </c>
      <c r="O36" s="95"/>
      <c r="P36" s="26"/>
      <c r="Q36" s="92"/>
    </row>
    <row r="37" spans="1:17" ht="15.75">
      <c r="A37" s="212">
        <v>17</v>
      </c>
      <c r="B37" s="213" t="s">
        <v>17</v>
      </c>
      <c r="C37" s="42">
        <v>5600.6</v>
      </c>
      <c r="D37" s="42">
        <v>1553</v>
      </c>
      <c r="E37" s="42">
        <v>27</v>
      </c>
      <c r="F37" s="284">
        <v>680.6</v>
      </c>
      <c r="G37" s="42"/>
      <c r="H37" s="42">
        <v>417.53</v>
      </c>
      <c r="I37" s="42">
        <v>3</v>
      </c>
      <c r="J37" s="42">
        <v>197</v>
      </c>
      <c r="K37" s="42">
        <v>200</v>
      </c>
      <c r="L37" s="42">
        <v>63</v>
      </c>
      <c r="M37" s="42">
        <v>881</v>
      </c>
      <c r="N37" s="249">
        <v>2562</v>
      </c>
      <c r="O37" s="95"/>
      <c r="P37" s="26"/>
      <c r="Q37" s="92"/>
    </row>
    <row r="38" spans="1:17" ht="15.75">
      <c r="A38" s="212">
        <v>18</v>
      </c>
      <c r="B38" s="213" t="s">
        <v>21</v>
      </c>
      <c r="C38" s="42">
        <v>5144</v>
      </c>
      <c r="D38" s="42">
        <v>1609</v>
      </c>
      <c r="E38" s="42">
        <v>13</v>
      </c>
      <c r="F38" s="42">
        <v>378</v>
      </c>
      <c r="G38" s="42"/>
      <c r="H38" s="42">
        <v>234</v>
      </c>
      <c r="I38" s="42">
        <v>133</v>
      </c>
      <c r="J38" s="42"/>
      <c r="K38" s="42">
        <v>133</v>
      </c>
      <c r="L38" s="42">
        <v>11</v>
      </c>
      <c r="M38" s="42">
        <v>576</v>
      </c>
      <c r="N38" s="249">
        <v>2789</v>
      </c>
      <c r="O38" s="95"/>
      <c r="P38" s="26"/>
      <c r="Q38" s="92"/>
    </row>
    <row r="39" spans="1:17" ht="15.75">
      <c r="A39" s="212">
        <v>19</v>
      </c>
      <c r="B39" s="213" t="s">
        <v>28</v>
      </c>
      <c r="C39" s="42">
        <v>5153</v>
      </c>
      <c r="D39" s="42">
        <v>2821</v>
      </c>
      <c r="E39" s="42">
        <v>62</v>
      </c>
      <c r="F39" s="42">
        <v>1613</v>
      </c>
      <c r="G39" s="42"/>
      <c r="H39" s="42">
        <v>599</v>
      </c>
      <c r="I39" s="42">
        <v>36</v>
      </c>
      <c r="J39" s="42">
        <v>927</v>
      </c>
      <c r="K39" s="42">
        <v>963</v>
      </c>
      <c r="L39" s="42">
        <v>51</v>
      </c>
      <c r="M39" s="42">
        <v>921</v>
      </c>
      <c r="N39" s="249">
        <v>2886</v>
      </c>
      <c r="O39" s="95"/>
      <c r="P39" s="26"/>
      <c r="Q39" s="92"/>
    </row>
    <row r="40" spans="1:17" ht="15.75">
      <c r="A40" s="212">
        <v>20</v>
      </c>
      <c r="B40" s="213" t="s">
        <v>23</v>
      </c>
      <c r="C40" s="42">
        <v>2807</v>
      </c>
      <c r="D40" s="42">
        <v>1440</v>
      </c>
      <c r="E40" s="42"/>
      <c r="F40" s="284">
        <v>835</v>
      </c>
      <c r="G40" s="42"/>
      <c r="H40" s="42">
        <v>846</v>
      </c>
      <c r="I40" s="42">
        <v>36</v>
      </c>
      <c r="J40" s="42">
        <v>-81</v>
      </c>
      <c r="K40" s="42">
        <v>-45</v>
      </c>
      <c r="L40" s="42">
        <v>34</v>
      </c>
      <c r="M40" s="42">
        <v>524</v>
      </c>
      <c r="N40" s="249">
        <v>2247</v>
      </c>
      <c r="O40" s="95"/>
      <c r="P40" s="26"/>
      <c r="Q40" s="92"/>
    </row>
    <row r="41" spans="1:17" ht="15.75">
      <c r="A41" s="212">
        <v>21</v>
      </c>
      <c r="B41" s="213" t="s">
        <v>20</v>
      </c>
      <c r="C41" s="42">
        <v>8430</v>
      </c>
      <c r="D41" s="42">
        <v>3020</v>
      </c>
      <c r="E41" s="42">
        <v>54</v>
      </c>
      <c r="F41" s="42">
        <v>1487</v>
      </c>
      <c r="G41" s="42"/>
      <c r="H41" s="42">
        <v>1320</v>
      </c>
      <c r="I41" s="42">
        <v>172</v>
      </c>
      <c r="J41" s="42">
        <v>-5</v>
      </c>
      <c r="K41" s="42">
        <v>167</v>
      </c>
      <c r="L41" s="42"/>
      <c r="M41" s="42">
        <v>753</v>
      </c>
      <c r="N41" s="249">
        <v>5762</v>
      </c>
      <c r="O41" s="95"/>
      <c r="P41" s="26"/>
      <c r="Q41" s="92"/>
    </row>
    <row r="42" spans="1:17" ht="15.75">
      <c r="A42" s="212">
        <v>22</v>
      </c>
      <c r="B42" s="213" t="s">
        <v>53</v>
      </c>
      <c r="C42" s="42">
        <v>3306</v>
      </c>
      <c r="D42" s="42">
        <v>1220.7</v>
      </c>
      <c r="E42" s="42">
        <v>21.5</v>
      </c>
      <c r="F42" s="284">
        <v>510.8</v>
      </c>
      <c r="G42" s="42"/>
      <c r="H42" s="42">
        <v>307.3</v>
      </c>
      <c r="I42" s="42">
        <v>2.3</v>
      </c>
      <c r="J42" s="42">
        <v>49.9</v>
      </c>
      <c r="K42" s="42">
        <v>52.2</v>
      </c>
      <c r="L42" s="42">
        <v>151.3</v>
      </c>
      <c r="M42" s="42">
        <v>233</v>
      </c>
      <c r="N42" s="249">
        <v>742</v>
      </c>
      <c r="O42" s="95"/>
      <c r="P42" s="26"/>
      <c r="Q42" s="92"/>
    </row>
    <row r="43" spans="1:17" ht="15.75">
      <c r="A43" s="212">
        <v>23</v>
      </c>
      <c r="B43" s="213" t="s">
        <v>54</v>
      </c>
      <c r="C43" s="42">
        <v>3114</v>
      </c>
      <c r="D43" s="42">
        <v>955</v>
      </c>
      <c r="E43" s="42"/>
      <c r="F43" s="284">
        <v>148</v>
      </c>
      <c r="G43" s="42"/>
      <c r="H43" s="42">
        <v>231</v>
      </c>
      <c r="I43" s="42">
        <v>-10</v>
      </c>
      <c r="J43" s="42">
        <v>-64</v>
      </c>
      <c r="K43" s="42">
        <v>-74</v>
      </c>
      <c r="L43" s="42">
        <v>-9</v>
      </c>
      <c r="M43" s="42">
        <v>795</v>
      </c>
      <c r="N43" s="249">
        <v>1969</v>
      </c>
      <c r="O43" s="95"/>
      <c r="P43" s="26"/>
      <c r="Q43" s="92"/>
    </row>
    <row r="44" spans="1:17" ht="15.75">
      <c r="A44" s="212">
        <v>24</v>
      </c>
      <c r="B44" s="213" t="s">
        <v>16</v>
      </c>
      <c r="C44" s="42">
        <v>2727.1</v>
      </c>
      <c r="D44" s="42">
        <v>1116.9</v>
      </c>
      <c r="E44" s="42">
        <v>13.2</v>
      </c>
      <c r="F44" s="284">
        <v>700.23</v>
      </c>
      <c r="G44" s="42"/>
      <c r="H44" s="42">
        <v>492.03</v>
      </c>
      <c r="I44" s="42"/>
      <c r="J44" s="42">
        <v>187.13</v>
      </c>
      <c r="K44" s="42">
        <v>187.13</v>
      </c>
      <c r="L44" s="42">
        <v>21.07</v>
      </c>
      <c r="M44" s="42">
        <v>328</v>
      </c>
      <c r="N44" s="249">
        <v>1241</v>
      </c>
      <c r="O44" s="95"/>
      <c r="P44" s="26"/>
      <c r="Q44" s="92"/>
    </row>
    <row r="45" spans="1:17" ht="16.5" thickBot="1">
      <c r="A45" s="242">
        <v>25</v>
      </c>
      <c r="B45" s="224" t="s">
        <v>9</v>
      </c>
      <c r="C45" s="251">
        <v>1606</v>
      </c>
      <c r="D45" s="251">
        <v>423.263</v>
      </c>
      <c r="E45" s="251"/>
      <c r="F45" s="251">
        <v>241</v>
      </c>
      <c r="G45" s="251"/>
      <c r="H45" s="251">
        <v>136.92</v>
      </c>
      <c r="I45" s="251"/>
      <c r="J45" s="251">
        <v>103.197</v>
      </c>
      <c r="K45" s="251">
        <v>103.473</v>
      </c>
      <c r="L45" s="251">
        <v>0.623</v>
      </c>
      <c r="M45" s="251">
        <v>256</v>
      </c>
      <c r="N45" s="252">
        <v>1204</v>
      </c>
      <c r="O45" s="95"/>
      <c r="P45" s="26"/>
      <c r="Q45" s="92"/>
    </row>
    <row r="46" spans="1:14" ht="16.5" thickBot="1">
      <c r="A46" s="179"/>
      <c r="B46" s="154" t="s">
        <v>70</v>
      </c>
      <c r="C46" s="180">
        <v>949734</v>
      </c>
      <c r="D46" s="180">
        <v>393092</v>
      </c>
      <c r="E46" s="180">
        <v>10396</v>
      </c>
      <c r="F46" s="180">
        <v>197956</v>
      </c>
      <c r="G46" s="180">
        <v>17012</v>
      </c>
      <c r="H46" s="180">
        <v>123040</v>
      </c>
      <c r="I46" s="180">
        <v>-1130</v>
      </c>
      <c r="J46" s="180">
        <v>54043</v>
      </c>
      <c r="K46" s="180">
        <v>52914</v>
      </c>
      <c r="L46" s="180">
        <v>20211</v>
      </c>
      <c r="M46" s="180">
        <v>142297</v>
      </c>
      <c r="N46" s="181">
        <v>523723</v>
      </c>
    </row>
    <row r="47" spans="2:14" s="24" customFormat="1" ht="15.75">
      <c r="B47" s="2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0" s="23" customFormat="1" ht="15.75">
      <c r="A48" s="18"/>
      <c r="B48" s="24"/>
      <c r="C48" s="24"/>
      <c r="D48" s="24"/>
      <c r="E48" s="24"/>
      <c r="F48" s="24"/>
      <c r="G48" s="24"/>
      <c r="H48" s="24"/>
      <c r="I48" s="24"/>
      <c r="J48" s="24"/>
    </row>
    <row r="49" s="23" customFormat="1" ht="15.75">
      <c r="A49" s="18"/>
    </row>
    <row r="50" s="23" customFormat="1" ht="15.75"/>
    <row r="51" s="23" customFormat="1" ht="15.75">
      <c r="C51" s="44"/>
    </row>
    <row r="52" s="23" customFormat="1" ht="15.75"/>
    <row r="57" spans="15:17" ht="15.75">
      <c r="O57" s="96"/>
      <c r="P57" s="96"/>
      <c r="Q57" s="96"/>
    </row>
    <row r="58" spans="15:17" ht="15.75">
      <c r="O58" s="96"/>
      <c r="P58" s="96"/>
      <c r="Q58" s="96"/>
    </row>
    <row r="59" spans="15:17" ht="15.75">
      <c r="O59" s="96"/>
      <c r="P59" s="96"/>
      <c r="Q59" s="96"/>
    </row>
    <row r="60" spans="15:17" ht="15.75">
      <c r="O60" s="96"/>
      <c r="P60" s="96"/>
      <c r="Q60" s="96"/>
    </row>
    <row r="61" spans="15:17" ht="15.75">
      <c r="O61" s="96"/>
      <c r="P61" s="96"/>
      <c r="Q61" s="96"/>
    </row>
    <row r="89" spans="3:9" ht="15.75">
      <c r="C89" s="97"/>
      <c r="D89" s="97"/>
      <c r="E89" s="97"/>
      <c r="F89" s="97"/>
      <c r="G89" s="97"/>
      <c r="H89" s="97"/>
      <c r="I89" s="97"/>
    </row>
    <row r="90" spans="1:14" ht="15.75">
      <c r="A90" s="26"/>
      <c r="B90" s="26"/>
      <c r="C90" s="95"/>
      <c r="D90" s="95"/>
      <c r="E90" s="95"/>
      <c r="F90" s="95"/>
      <c r="G90" s="95"/>
      <c r="H90" s="95"/>
      <c r="I90" s="95"/>
      <c r="J90" s="26"/>
      <c r="K90" s="26"/>
      <c r="L90" s="26"/>
      <c r="M90" s="26"/>
      <c r="N90" s="26"/>
    </row>
    <row r="91" spans="1:14" ht="15.75">
      <c r="A91" s="26"/>
      <c r="B91" s="79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26"/>
      <c r="N91" s="26"/>
    </row>
    <row r="92" spans="1:14" ht="15.75">
      <c r="A92" s="26"/>
      <c r="B92" s="79"/>
      <c r="C92" s="78"/>
      <c r="D92" s="78"/>
      <c r="E92" s="78"/>
      <c r="F92" s="78"/>
      <c r="G92" s="78"/>
      <c r="H92" s="78"/>
      <c r="I92" s="78"/>
      <c r="J92" s="77"/>
      <c r="K92" s="78"/>
      <c r="L92" s="78"/>
      <c r="M92" s="78"/>
      <c r="N92" s="78"/>
    </row>
    <row r="93" spans="1:14" ht="15.75">
      <c r="A93" s="26"/>
      <c r="B93" s="79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26"/>
      <c r="N93" s="26"/>
    </row>
    <row r="94" spans="1:14" ht="15.75">
      <c r="A94" s="26"/>
      <c r="B94" s="58"/>
      <c r="C94" s="98"/>
      <c r="D94" s="98"/>
      <c r="E94" s="98"/>
      <c r="F94" s="98"/>
      <c r="G94" s="98"/>
      <c r="H94" s="98"/>
      <c r="I94" s="99"/>
      <c r="J94" s="98"/>
      <c r="K94" s="98"/>
      <c r="L94" s="98"/>
      <c r="M94" s="100"/>
      <c r="N94" s="100"/>
    </row>
    <row r="95" spans="1:14" ht="15.75">
      <c r="A95" s="26"/>
      <c r="B95" s="58"/>
      <c r="C95" s="78"/>
      <c r="D95" s="78"/>
      <c r="E95" s="78"/>
      <c r="F95" s="78"/>
      <c r="G95" s="101"/>
      <c r="H95" s="78"/>
      <c r="I95" s="78"/>
      <c r="J95" s="78"/>
      <c r="K95" s="78"/>
      <c r="L95" s="78"/>
      <c r="M95" s="78"/>
      <c r="N95" s="78"/>
    </row>
    <row r="96" spans="1:14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5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5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5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5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5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5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5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5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5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5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5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5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5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5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5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5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5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5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5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5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5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5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ht="15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5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5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5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5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ht="15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5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5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5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5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5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5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5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5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5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5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5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5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5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5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5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5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5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5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5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5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5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5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5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5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5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5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5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5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5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5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5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5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5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5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 ht="15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 ht="15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ht="15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 ht="15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 ht="15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 ht="15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 ht="15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 ht="15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 ht="15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15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 ht="15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 ht="15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5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 ht="15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 ht="15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 ht="15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 ht="15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 ht="15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ht="15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 ht="15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 ht="15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5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 ht="15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 ht="15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 ht="15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 ht="15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 ht="15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 ht="15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 ht="15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 ht="15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 ht="15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 ht="15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 ht="15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15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15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5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15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15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15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15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5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ht="15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ht="15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 ht="15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 ht="15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 ht="15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 ht="15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 ht="15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 ht="15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 ht="15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 ht="15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 ht="15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ht="15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 ht="15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ht="15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 ht="15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 ht="15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 ht="15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 ht="15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ht="15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ht="15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ht="15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ht="15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 ht="15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 ht="15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 ht="15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ht="15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ht="15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ht="15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5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ht="15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 ht="15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ht="15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ht="15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 ht="15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</sheetData>
  <mergeCells count="19">
    <mergeCell ref="A3:N3"/>
    <mergeCell ref="A4:N4"/>
    <mergeCell ref="L8:L10"/>
    <mergeCell ref="I8:K8"/>
    <mergeCell ref="I9:I10"/>
    <mergeCell ref="H8:H10"/>
    <mergeCell ref="F6:L6"/>
    <mergeCell ref="F7:F10"/>
    <mergeCell ref="G7:L7"/>
    <mergeCell ref="E6:E9"/>
    <mergeCell ref="M6:M9"/>
    <mergeCell ref="N6:N9"/>
    <mergeCell ref="A6:A10"/>
    <mergeCell ref="B6:B10"/>
    <mergeCell ref="C6:C10"/>
    <mergeCell ref="D6:D9"/>
    <mergeCell ref="J9:J10"/>
    <mergeCell ref="K9:K10"/>
    <mergeCell ref="G8:G10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F26" sqref="F26"/>
    </sheetView>
  </sheetViews>
  <sheetFormatPr defaultColWidth="9.140625" defaultRowHeight="12.75"/>
  <cols>
    <col min="1" max="1" width="5.140625" style="11" customWidth="1"/>
    <col min="2" max="2" width="22.421875" style="11" customWidth="1"/>
    <col min="3" max="3" width="15.140625" style="11" customWidth="1"/>
    <col min="4" max="4" width="16.57421875" style="11" customWidth="1"/>
    <col min="5" max="5" width="15.421875" style="11" customWidth="1"/>
    <col min="6" max="6" width="16.00390625" style="11" customWidth="1"/>
    <col min="7" max="7" width="14.7109375" style="11" customWidth="1"/>
    <col min="8" max="8" width="13.28125" style="11" customWidth="1"/>
    <col min="9" max="9" width="14.57421875" style="11" customWidth="1"/>
    <col min="10" max="10" width="15.28125" style="11" customWidth="1"/>
    <col min="11" max="16384" width="9.140625" style="11" customWidth="1"/>
  </cols>
  <sheetData>
    <row r="1" ht="15.75">
      <c r="J1" s="30" t="s">
        <v>165</v>
      </c>
    </row>
    <row r="3" spans="1:10" ht="15" customHeight="1">
      <c r="A3" s="334" t="s">
        <v>150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15.75">
      <c r="A4" s="334">
        <v>2002</v>
      </c>
      <c r="B4" s="334"/>
      <c r="C4" s="334"/>
      <c r="D4" s="334"/>
      <c r="E4" s="334"/>
      <c r="F4" s="334"/>
      <c r="G4" s="334"/>
      <c r="H4" s="334"/>
      <c r="I4" s="334"/>
      <c r="J4" s="334"/>
    </row>
    <row r="5" ht="16.5" thickBot="1"/>
    <row r="6" spans="1:10" ht="16.5" customHeight="1" thickBot="1">
      <c r="A6" s="341" t="s">
        <v>64</v>
      </c>
      <c r="B6" s="341" t="s">
        <v>65</v>
      </c>
      <c r="C6" s="335" t="s">
        <v>151</v>
      </c>
      <c r="D6" s="335" t="s">
        <v>152</v>
      </c>
      <c r="E6" s="335" t="s">
        <v>153</v>
      </c>
      <c r="F6" s="372" t="s">
        <v>156</v>
      </c>
      <c r="G6" s="373"/>
      <c r="H6" s="374"/>
      <c r="I6" s="335" t="s">
        <v>158</v>
      </c>
      <c r="J6" s="335" t="s">
        <v>159</v>
      </c>
    </row>
    <row r="7" spans="1:10" ht="15.75">
      <c r="A7" s="342"/>
      <c r="B7" s="342"/>
      <c r="C7" s="336"/>
      <c r="D7" s="336"/>
      <c r="E7" s="336"/>
      <c r="F7" s="335" t="s">
        <v>91</v>
      </c>
      <c r="G7" s="335" t="s">
        <v>155</v>
      </c>
      <c r="H7" s="335" t="s">
        <v>77</v>
      </c>
      <c r="I7" s="336"/>
      <c r="J7" s="336"/>
    </row>
    <row r="8" spans="1:10" ht="36.75" customHeight="1">
      <c r="A8" s="342"/>
      <c r="B8" s="342"/>
      <c r="C8" s="336"/>
      <c r="D8" s="336"/>
      <c r="E8" s="336"/>
      <c r="F8" s="336"/>
      <c r="G8" s="336"/>
      <c r="H8" s="336"/>
      <c r="I8" s="336"/>
      <c r="J8" s="336"/>
    </row>
    <row r="9" spans="1:10" ht="16.5" thickBot="1">
      <c r="A9" s="343"/>
      <c r="B9" s="343"/>
      <c r="C9" s="104" t="s">
        <v>31</v>
      </c>
      <c r="D9" s="104" t="s">
        <v>32</v>
      </c>
      <c r="E9" s="104" t="s">
        <v>154</v>
      </c>
      <c r="F9" s="104" t="s">
        <v>157</v>
      </c>
      <c r="G9" s="104" t="s">
        <v>157</v>
      </c>
      <c r="H9" s="104" t="s">
        <v>157</v>
      </c>
      <c r="I9" s="104" t="s">
        <v>33</v>
      </c>
      <c r="J9" s="105" t="s">
        <v>33</v>
      </c>
    </row>
    <row r="10" spans="1:10" ht="16.5" thickBot="1">
      <c r="A10" s="102">
        <v>1</v>
      </c>
      <c r="B10" s="74">
        <v>2</v>
      </c>
      <c r="C10" s="103">
        <v>3</v>
      </c>
      <c r="D10" s="74">
        <v>4</v>
      </c>
      <c r="E10" s="103">
        <v>5</v>
      </c>
      <c r="F10" s="74">
        <v>6</v>
      </c>
      <c r="G10" s="74">
        <v>7</v>
      </c>
      <c r="H10" s="103">
        <v>8</v>
      </c>
      <c r="I10" s="103">
        <v>9</v>
      </c>
      <c r="J10" s="74">
        <v>10</v>
      </c>
    </row>
    <row r="11" spans="1:10" ht="15.75">
      <c r="A11" s="106"/>
      <c r="B11" s="129"/>
      <c r="C11" s="107"/>
      <c r="D11" s="107"/>
      <c r="E11" s="107"/>
      <c r="F11" s="107"/>
      <c r="G11" s="107"/>
      <c r="H11" s="107"/>
      <c r="I11" s="107"/>
      <c r="J11" s="108"/>
    </row>
    <row r="12" spans="1:10" ht="15.75">
      <c r="A12" s="183">
        <v>1</v>
      </c>
      <c r="B12" s="184" t="s">
        <v>46</v>
      </c>
      <c r="C12" s="156">
        <v>940042</v>
      </c>
      <c r="D12" s="156">
        <v>167.322</v>
      </c>
      <c r="E12" s="156">
        <v>157289</v>
      </c>
      <c r="F12" s="156">
        <v>46843</v>
      </c>
      <c r="G12" s="156">
        <v>25354</v>
      </c>
      <c r="H12" s="156">
        <v>72197</v>
      </c>
      <c r="I12" s="157">
        <v>4.966</v>
      </c>
      <c r="J12" s="185">
        <v>9.168</v>
      </c>
    </row>
    <row r="13" spans="1:10" ht="15.75">
      <c r="A13" s="13"/>
      <c r="B13" s="121"/>
      <c r="C13" s="29"/>
      <c r="D13" s="29"/>
      <c r="E13" s="29"/>
      <c r="F13" s="29"/>
      <c r="G13" s="29"/>
      <c r="H13" s="29"/>
      <c r="I13" s="14"/>
      <c r="J13" s="15"/>
    </row>
    <row r="14" spans="1:10" ht="15.75">
      <c r="A14" s="148">
        <v>2</v>
      </c>
      <c r="B14" s="186" t="s">
        <v>4</v>
      </c>
      <c r="C14" s="187">
        <v>413852</v>
      </c>
      <c r="D14" s="187">
        <v>184.6</v>
      </c>
      <c r="E14" s="187">
        <v>76412</v>
      </c>
      <c r="F14" s="187">
        <v>22830</v>
      </c>
      <c r="G14" s="187">
        <v>12000</v>
      </c>
      <c r="H14" s="187">
        <f>F14+G14</f>
        <v>34830</v>
      </c>
      <c r="I14" s="146">
        <v>5.5</v>
      </c>
      <c r="J14" s="188">
        <v>10.18</v>
      </c>
    </row>
    <row r="15" spans="1:10" ht="15.75">
      <c r="A15" s="13"/>
      <c r="B15" s="121"/>
      <c r="C15" s="29"/>
      <c r="D15" s="29"/>
      <c r="E15" s="29"/>
      <c r="F15" s="29"/>
      <c r="G15" s="29"/>
      <c r="H15" s="29"/>
      <c r="I15" s="14"/>
      <c r="J15" s="15"/>
    </row>
    <row r="16" spans="1:10" ht="15.75">
      <c r="A16" s="148">
        <v>3</v>
      </c>
      <c r="B16" s="186" t="s">
        <v>5</v>
      </c>
      <c r="C16" s="187">
        <v>19221</v>
      </c>
      <c r="D16" s="187">
        <v>173.1</v>
      </c>
      <c r="E16" s="187">
        <v>3328</v>
      </c>
      <c r="F16" s="187">
        <v>1103</v>
      </c>
      <c r="G16" s="187">
        <v>517</v>
      </c>
      <c r="H16" s="187">
        <v>1620</v>
      </c>
      <c r="I16" s="187">
        <v>5.74</v>
      </c>
      <c r="J16" s="188">
        <v>9.86</v>
      </c>
    </row>
    <row r="17" spans="1:10" ht="15.75">
      <c r="A17" s="12"/>
      <c r="B17" s="19"/>
      <c r="C17" s="91"/>
      <c r="D17" s="91"/>
      <c r="E17" s="91"/>
      <c r="F17" s="91"/>
      <c r="G17" s="91"/>
      <c r="H17" s="91"/>
      <c r="I17" s="91"/>
      <c r="J17" s="130"/>
    </row>
    <row r="18" spans="1:10" ht="15.75">
      <c r="A18" s="189">
        <v>4</v>
      </c>
      <c r="B18" s="190" t="s">
        <v>47</v>
      </c>
      <c r="C18" s="187">
        <v>6536</v>
      </c>
      <c r="D18" s="187">
        <v>195.9</v>
      </c>
      <c r="E18" s="187">
        <v>1280</v>
      </c>
      <c r="F18" s="187">
        <v>407</v>
      </c>
      <c r="G18" s="187">
        <v>266</v>
      </c>
      <c r="H18" s="187">
        <v>673</v>
      </c>
      <c r="I18" s="187">
        <v>6.23</v>
      </c>
      <c r="J18" s="188">
        <v>12.05</v>
      </c>
    </row>
    <row r="19" spans="1:10" ht="16.5" thickBot="1">
      <c r="A19" s="109"/>
      <c r="B19" s="20"/>
      <c r="C19" s="40"/>
      <c r="D19" s="40"/>
      <c r="E19" s="40"/>
      <c r="F19" s="40"/>
      <c r="G19" s="40"/>
      <c r="H19" s="40"/>
      <c r="I19" s="16"/>
      <c r="J19" s="17"/>
    </row>
    <row r="20" spans="1:10" ht="16.5" thickBot="1">
      <c r="A20" s="375" t="s">
        <v>70</v>
      </c>
      <c r="B20" s="376"/>
      <c r="C20" s="131">
        <v>1379651</v>
      </c>
      <c r="D20" s="131">
        <v>173</v>
      </c>
      <c r="E20" s="131">
        <v>238309</v>
      </c>
      <c r="F20" s="131">
        <v>71183</v>
      </c>
      <c r="G20" s="131">
        <v>38137</v>
      </c>
      <c r="H20" s="131">
        <v>109320</v>
      </c>
      <c r="I20" s="132">
        <v>5.14</v>
      </c>
      <c r="J20" s="133">
        <v>9.49</v>
      </c>
    </row>
  </sheetData>
  <mergeCells count="14">
    <mergeCell ref="I6:I8"/>
    <mergeCell ref="A20:B20"/>
    <mergeCell ref="G7:G8"/>
    <mergeCell ref="H7:H8"/>
    <mergeCell ref="A3:J3"/>
    <mergeCell ref="A6:A9"/>
    <mergeCell ref="B6:B9"/>
    <mergeCell ref="C6:C8"/>
    <mergeCell ref="D6:D8"/>
    <mergeCell ref="E6:E8"/>
    <mergeCell ref="F6:H6"/>
    <mergeCell ref="A4:J4"/>
    <mergeCell ref="F7:F8"/>
    <mergeCell ref="J6:J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="75" zoomScaleNormal="75" workbookViewId="0" topLeftCell="A1">
      <pane ySplit="8145" topLeftCell="BM1" activePane="topLeft" state="split"/>
      <selection pane="topLeft" activeCell="F3" sqref="F3"/>
      <selection pane="bottomLeft" activeCell="M1" sqref="M1"/>
    </sheetView>
  </sheetViews>
  <sheetFormatPr defaultColWidth="9.140625" defaultRowHeight="12.75"/>
  <cols>
    <col min="1" max="1" width="5.140625" style="21" customWidth="1"/>
    <col min="2" max="2" width="39.421875" style="21" customWidth="1"/>
    <col min="3" max="3" width="13.7109375" style="21" customWidth="1"/>
    <col min="4" max="4" width="12.140625" style="21" customWidth="1"/>
    <col min="5" max="5" width="12.00390625" style="21" customWidth="1"/>
    <col min="6" max="6" width="12.8515625" style="21" customWidth="1"/>
    <col min="7" max="7" width="13.57421875" style="21" customWidth="1"/>
    <col min="8" max="8" width="14.00390625" style="21" customWidth="1"/>
    <col min="9" max="9" width="13.7109375" style="21" customWidth="1"/>
    <col min="10" max="10" width="14.00390625" style="21" customWidth="1"/>
    <col min="11" max="11" width="14.140625" style="21" customWidth="1"/>
    <col min="12" max="12" width="13.00390625" style="21" customWidth="1"/>
    <col min="13" max="16384" width="7.8515625" style="21" customWidth="1"/>
  </cols>
  <sheetData>
    <row r="1" spans="5:12" ht="15.75">
      <c r="E1" s="46"/>
      <c r="L1" s="47" t="s">
        <v>72</v>
      </c>
    </row>
    <row r="2" spans="1:12" ht="15.75">
      <c r="A2" s="316" t="s">
        <v>73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5.75">
      <c r="A3" s="48"/>
      <c r="B3" s="48"/>
      <c r="C3" s="48"/>
      <c r="D3" s="48"/>
      <c r="E3" s="48"/>
      <c r="F3" s="48">
        <v>2002</v>
      </c>
      <c r="G3" s="48"/>
      <c r="H3" s="48"/>
      <c r="I3" s="48"/>
      <c r="J3" s="48"/>
      <c r="K3" s="48"/>
      <c r="L3" s="48"/>
    </row>
    <row r="4" spans="8:12" ht="16.5" thickBot="1">
      <c r="H4" s="26"/>
      <c r="I4" s="26"/>
      <c r="L4" s="49" t="s">
        <v>71</v>
      </c>
    </row>
    <row r="5" spans="1:12" ht="15.75" customHeight="1" thickBot="1">
      <c r="A5" s="291" t="s">
        <v>64</v>
      </c>
      <c r="B5" s="291" t="s">
        <v>65</v>
      </c>
      <c r="C5" s="318" t="s">
        <v>75</v>
      </c>
      <c r="D5" s="319"/>
      <c r="E5" s="320"/>
      <c r="F5" s="314" t="s">
        <v>78</v>
      </c>
      <c r="G5" s="314" t="s">
        <v>78</v>
      </c>
      <c r="H5" s="314" t="s">
        <v>79</v>
      </c>
      <c r="I5" s="310" t="s">
        <v>79</v>
      </c>
      <c r="J5" s="312" t="s">
        <v>80</v>
      </c>
      <c r="K5" s="292"/>
      <c r="L5" s="293"/>
    </row>
    <row r="6" spans="1:12" ht="9" customHeight="1">
      <c r="A6" s="290"/>
      <c r="B6" s="290"/>
      <c r="C6" s="291" t="s">
        <v>74</v>
      </c>
      <c r="D6" s="291" t="s">
        <v>76</v>
      </c>
      <c r="E6" s="291" t="s">
        <v>77</v>
      </c>
      <c r="F6" s="315"/>
      <c r="G6" s="315"/>
      <c r="H6" s="315"/>
      <c r="I6" s="311"/>
      <c r="J6" s="291" t="s">
        <v>81</v>
      </c>
      <c r="K6" s="291" t="s">
        <v>82</v>
      </c>
      <c r="L6" s="291" t="s">
        <v>77</v>
      </c>
    </row>
    <row r="7" spans="1:12" ht="6.75" customHeight="1">
      <c r="A7" s="290"/>
      <c r="B7" s="290"/>
      <c r="C7" s="290"/>
      <c r="D7" s="290"/>
      <c r="E7" s="290"/>
      <c r="F7" s="315"/>
      <c r="G7" s="315"/>
      <c r="H7" s="315"/>
      <c r="I7" s="311"/>
      <c r="J7" s="290"/>
      <c r="K7" s="290"/>
      <c r="L7" s="290"/>
    </row>
    <row r="8" spans="1:12" ht="12.75" customHeight="1" thickBot="1">
      <c r="A8" s="313"/>
      <c r="B8" s="313"/>
      <c r="C8" s="313"/>
      <c r="D8" s="313"/>
      <c r="E8" s="313"/>
      <c r="F8" s="317"/>
      <c r="G8" s="52" t="s">
        <v>24</v>
      </c>
      <c r="H8" s="317"/>
      <c r="I8" s="53" t="s">
        <v>24</v>
      </c>
      <c r="J8" s="313"/>
      <c r="K8" s="313"/>
      <c r="L8" s="313"/>
    </row>
    <row r="9" spans="1:12" ht="15.75" customHeight="1" thickBot="1">
      <c r="A9" s="56">
        <v>1</v>
      </c>
      <c r="B9" s="57">
        <v>2</v>
      </c>
      <c r="C9" s="56">
        <v>3</v>
      </c>
      <c r="D9" s="57">
        <v>4</v>
      </c>
      <c r="E9" s="56">
        <v>5</v>
      </c>
      <c r="F9" s="57">
        <v>6</v>
      </c>
      <c r="G9" s="56">
        <v>7</v>
      </c>
      <c r="H9" s="57">
        <v>8</v>
      </c>
      <c r="I9" s="56">
        <v>9</v>
      </c>
      <c r="J9" s="57">
        <v>10</v>
      </c>
      <c r="K9" s="56">
        <v>11</v>
      </c>
      <c r="L9" s="56">
        <v>12</v>
      </c>
    </row>
    <row r="10" spans="1:12" ht="15.75" customHeight="1">
      <c r="A10" s="207">
        <v>1</v>
      </c>
      <c r="B10" s="208" t="s">
        <v>46</v>
      </c>
      <c r="C10" s="209">
        <v>3096</v>
      </c>
      <c r="D10" s="210">
        <v>12.5</v>
      </c>
      <c r="E10" s="210">
        <v>3109</v>
      </c>
      <c r="F10" s="210">
        <v>470</v>
      </c>
      <c r="G10" s="210">
        <v>15.1</v>
      </c>
      <c r="H10" s="210">
        <v>186.8</v>
      </c>
      <c r="I10" s="210">
        <v>6</v>
      </c>
      <c r="J10" s="210">
        <v>1729.8</v>
      </c>
      <c r="K10" s="210">
        <v>722.4</v>
      </c>
      <c r="L10" s="211">
        <f>J10+K10</f>
        <v>2452.2</v>
      </c>
    </row>
    <row r="11" spans="1:12" ht="15.75" customHeight="1">
      <c r="A11" s="212"/>
      <c r="B11" s="213" t="s">
        <v>3</v>
      </c>
      <c r="C11" s="214" t="s">
        <v>41</v>
      </c>
      <c r="D11" s="214" t="s">
        <v>41</v>
      </c>
      <c r="E11" s="214" t="s">
        <v>41</v>
      </c>
      <c r="F11" s="214" t="s">
        <v>41</v>
      </c>
      <c r="G11" s="214" t="s">
        <v>41</v>
      </c>
      <c r="H11" s="214" t="s">
        <v>41</v>
      </c>
      <c r="I11" s="214" t="s">
        <v>41</v>
      </c>
      <c r="J11" s="214" t="s">
        <v>41</v>
      </c>
      <c r="K11" s="214" t="s">
        <v>41</v>
      </c>
      <c r="L11" s="215" t="s">
        <v>41</v>
      </c>
    </row>
    <row r="12" spans="1:12" ht="15.75" customHeight="1">
      <c r="A12" s="212">
        <v>2</v>
      </c>
      <c r="B12" s="213" t="s">
        <v>4</v>
      </c>
      <c r="C12" s="216">
        <v>1793.1</v>
      </c>
      <c r="D12" s="214">
        <v>134.3</v>
      </c>
      <c r="E12" s="214">
        <f>C12+D12</f>
        <v>1927.3999999999999</v>
      </c>
      <c r="F12" s="214">
        <v>397.9</v>
      </c>
      <c r="G12" s="214">
        <v>20.6</v>
      </c>
      <c r="H12" s="214">
        <v>79.3</v>
      </c>
      <c r="I12" s="214">
        <v>4.1</v>
      </c>
      <c r="J12" s="214">
        <v>1047.4</v>
      </c>
      <c r="K12" s="214">
        <v>402.8</v>
      </c>
      <c r="L12" s="215">
        <f>J12+K12</f>
        <v>1450.2</v>
      </c>
    </row>
    <row r="13" spans="1:12" ht="15.75" customHeight="1">
      <c r="A13" s="212"/>
      <c r="B13" s="213" t="s">
        <v>3</v>
      </c>
      <c r="C13" s="214">
        <v>1559.3</v>
      </c>
      <c r="D13" s="214">
        <v>86.1</v>
      </c>
      <c r="E13" s="214">
        <f>C13+D13</f>
        <v>1645.3999999999999</v>
      </c>
      <c r="F13" s="214" t="s">
        <v>41</v>
      </c>
      <c r="G13" s="214" t="s">
        <v>41</v>
      </c>
      <c r="H13" s="214" t="s">
        <v>41</v>
      </c>
      <c r="I13" s="214" t="s">
        <v>41</v>
      </c>
      <c r="J13" s="214" t="s">
        <v>41</v>
      </c>
      <c r="K13" s="214" t="s">
        <v>41</v>
      </c>
      <c r="L13" s="215" t="s">
        <v>41</v>
      </c>
    </row>
    <row r="14" spans="1:12" ht="15.75" customHeight="1">
      <c r="A14" s="217">
        <v>3</v>
      </c>
      <c r="B14" s="213" t="s">
        <v>58</v>
      </c>
      <c r="C14" s="214">
        <v>799.7</v>
      </c>
      <c r="D14" s="214">
        <v>97.8</v>
      </c>
      <c r="E14" s="214">
        <v>897.5</v>
      </c>
      <c r="F14" s="214">
        <v>167.62</v>
      </c>
      <c r="G14" s="214">
        <v>18.68</v>
      </c>
      <c r="H14" s="214" t="s">
        <v>41</v>
      </c>
      <c r="I14" s="214" t="s">
        <v>41</v>
      </c>
      <c r="J14" s="214">
        <v>475.45</v>
      </c>
      <c r="K14" s="214">
        <v>254.41</v>
      </c>
      <c r="L14" s="215">
        <v>729.86</v>
      </c>
    </row>
    <row r="15" spans="1:12" ht="15.75" customHeight="1">
      <c r="A15" s="137"/>
      <c r="B15" s="145" t="s">
        <v>42</v>
      </c>
      <c r="C15" s="146">
        <v>289</v>
      </c>
      <c r="D15" s="146">
        <v>95.9</v>
      </c>
      <c r="E15" s="146">
        <f aca="true" t="shared" si="0" ref="E15:E22">SUM(C15:D15)</f>
        <v>384.9</v>
      </c>
      <c r="F15" s="146">
        <v>54.3</v>
      </c>
      <c r="G15" s="146">
        <v>14.1</v>
      </c>
      <c r="H15" s="146" t="s">
        <v>41</v>
      </c>
      <c r="I15" s="146" t="s">
        <v>41</v>
      </c>
      <c r="J15" s="146">
        <v>178.4</v>
      </c>
      <c r="K15" s="146">
        <v>152.2</v>
      </c>
      <c r="L15" s="147">
        <f aca="true" t="shared" si="1" ref="L15:L20">SUM(J15:K15)</f>
        <v>330.6</v>
      </c>
    </row>
    <row r="16" spans="1:12" ht="15.75" customHeight="1">
      <c r="A16" s="137"/>
      <c r="B16" s="145" t="s">
        <v>36</v>
      </c>
      <c r="C16" s="146">
        <v>230.6</v>
      </c>
      <c r="D16" s="146">
        <v>1.9</v>
      </c>
      <c r="E16" s="146">
        <f t="shared" si="0"/>
        <v>232.5</v>
      </c>
      <c r="F16" s="146">
        <v>49.6</v>
      </c>
      <c r="G16" s="146">
        <v>21.3</v>
      </c>
      <c r="H16" s="146" t="s">
        <v>41</v>
      </c>
      <c r="I16" s="146" t="s">
        <v>41</v>
      </c>
      <c r="J16" s="146">
        <v>131.5</v>
      </c>
      <c r="K16" s="146">
        <v>51.4</v>
      </c>
      <c r="L16" s="147">
        <f t="shared" si="1"/>
        <v>182.9</v>
      </c>
    </row>
    <row r="17" spans="1:12" ht="15.75" customHeight="1">
      <c r="A17" s="137"/>
      <c r="B17" s="162" t="s">
        <v>35</v>
      </c>
      <c r="C17" s="146">
        <v>89.5</v>
      </c>
      <c r="D17" s="146"/>
      <c r="E17" s="146">
        <f t="shared" si="0"/>
        <v>89.5</v>
      </c>
      <c r="F17" s="146">
        <v>19.8</v>
      </c>
      <c r="G17" s="146">
        <v>22.1</v>
      </c>
      <c r="H17" s="146" t="s">
        <v>41</v>
      </c>
      <c r="I17" s="146" t="s">
        <v>41</v>
      </c>
      <c r="J17" s="146">
        <v>58</v>
      </c>
      <c r="K17" s="146">
        <v>11.7</v>
      </c>
      <c r="L17" s="147">
        <f t="shared" si="1"/>
        <v>69.7</v>
      </c>
    </row>
    <row r="18" spans="1:12" ht="15.75" customHeight="1">
      <c r="A18" s="137"/>
      <c r="B18" s="145" t="s">
        <v>34</v>
      </c>
      <c r="C18" s="146">
        <v>104.2</v>
      </c>
      <c r="D18" s="146"/>
      <c r="E18" s="146">
        <f t="shared" si="0"/>
        <v>104.2</v>
      </c>
      <c r="F18" s="146">
        <v>27.3</v>
      </c>
      <c r="G18" s="146">
        <v>26.2</v>
      </c>
      <c r="H18" s="146" t="s">
        <v>41</v>
      </c>
      <c r="I18" s="146" t="s">
        <v>41</v>
      </c>
      <c r="J18" s="146">
        <v>57.6</v>
      </c>
      <c r="K18" s="146">
        <v>19.3</v>
      </c>
      <c r="L18" s="147">
        <f t="shared" si="1"/>
        <v>76.9</v>
      </c>
    </row>
    <row r="19" spans="1:12" ht="15.75" customHeight="1">
      <c r="A19" s="137"/>
      <c r="B19" s="145" t="s">
        <v>37</v>
      </c>
      <c r="C19" s="146">
        <v>57.37</v>
      </c>
      <c r="D19" s="146"/>
      <c r="E19" s="146">
        <f t="shared" si="0"/>
        <v>57.37</v>
      </c>
      <c r="F19" s="146">
        <v>11.9</v>
      </c>
      <c r="G19" s="146">
        <v>20.8</v>
      </c>
      <c r="H19" s="146" t="s">
        <v>41</v>
      </c>
      <c r="I19" s="146" t="s">
        <v>41</v>
      </c>
      <c r="J19" s="146">
        <v>33</v>
      </c>
      <c r="K19" s="146">
        <v>12.5</v>
      </c>
      <c r="L19" s="147">
        <f t="shared" si="1"/>
        <v>45.5</v>
      </c>
    </row>
    <row r="20" spans="1:12" ht="15.75" customHeight="1">
      <c r="A20" s="137"/>
      <c r="B20" s="145" t="s">
        <v>38</v>
      </c>
      <c r="C20" s="146">
        <v>29</v>
      </c>
      <c r="D20" s="146"/>
      <c r="E20" s="146">
        <f t="shared" si="0"/>
        <v>29</v>
      </c>
      <c r="F20" s="146">
        <v>4.7</v>
      </c>
      <c r="G20" s="146">
        <v>16.2</v>
      </c>
      <c r="H20" s="146" t="s">
        <v>41</v>
      </c>
      <c r="I20" s="146" t="s">
        <v>41</v>
      </c>
      <c r="J20" s="146">
        <v>17</v>
      </c>
      <c r="K20" s="146">
        <v>7.3</v>
      </c>
      <c r="L20" s="147">
        <f t="shared" si="1"/>
        <v>24.3</v>
      </c>
    </row>
    <row r="21" spans="1:12" ht="15.75" customHeight="1">
      <c r="A21" s="217">
        <v>4</v>
      </c>
      <c r="B21" s="213" t="s">
        <v>47</v>
      </c>
      <c r="C21" s="216">
        <v>831</v>
      </c>
      <c r="D21" s="214">
        <v>148.8</v>
      </c>
      <c r="E21" s="214">
        <f t="shared" si="0"/>
        <v>979.8</v>
      </c>
      <c r="F21" s="214">
        <v>181.1</v>
      </c>
      <c r="G21" s="214">
        <f>F21/E21*100</f>
        <v>18.483363951826902</v>
      </c>
      <c r="H21" s="214">
        <v>12.3</v>
      </c>
      <c r="I21" s="214">
        <f>H21/E21*100</f>
        <v>1.2553582363747704</v>
      </c>
      <c r="J21" s="214">
        <v>520.7</v>
      </c>
      <c r="K21" s="214">
        <f>SUM(L21-J21)</f>
        <v>265.69999999999993</v>
      </c>
      <c r="L21" s="215">
        <f>SUM(E21-F21-H21)</f>
        <v>786.4</v>
      </c>
    </row>
    <row r="22" spans="1:12" ht="15.75" customHeight="1">
      <c r="A22" s="217">
        <v>5</v>
      </c>
      <c r="B22" s="213" t="s">
        <v>5</v>
      </c>
      <c r="C22" s="216">
        <v>1038.5</v>
      </c>
      <c r="D22" s="214">
        <v>53.1</v>
      </c>
      <c r="E22" s="214">
        <f t="shared" si="0"/>
        <v>1091.6</v>
      </c>
      <c r="F22" s="214">
        <v>202.4</v>
      </c>
      <c r="G22" s="214">
        <v>18.5</v>
      </c>
      <c r="H22" s="214">
        <v>6.2</v>
      </c>
      <c r="I22" s="214">
        <v>0.6</v>
      </c>
      <c r="J22" s="214">
        <v>666.9</v>
      </c>
      <c r="K22" s="214">
        <v>216.1</v>
      </c>
      <c r="L22" s="215">
        <v>883</v>
      </c>
    </row>
    <row r="23" spans="1:12" ht="15.75" customHeight="1">
      <c r="A23" s="217"/>
      <c r="B23" s="213" t="s">
        <v>6</v>
      </c>
      <c r="C23" s="214" t="s">
        <v>41</v>
      </c>
      <c r="D23" s="214" t="s">
        <v>41</v>
      </c>
      <c r="E23" s="214" t="s">
        <v>41</v>
      </c>
      <c r="F23" s="214" t="s">
        <v>41</v>
      </c>
      <c r="G23" s="214" t="s">
        <v>41</v>
      </c>
      <c r="H23" s="214" t="s">
        <v>41</v>
      </c>
      <c r="I23" s="214" t="s">
        <v>41</v>
      </c>
      <c r="J23" s="214" t="s">
        <v>41</v>
      </c>
      <c r="K23" s="214" t="s">
        <v>41</v>
      </c>
      <c r="L23" s="215" t="s">
        <v>41</v>
      </c>
    </row>
    <row r="24" spans="1:12" ht="15.75" customHeight="1">
      <c r="A24" s="217">
        <v>6</v>
      </c>
      <c r="B24" s="213" t="s">
        <v>7</v>
      </c>
      <c r="C24" s="214">
        <v>599.9</v>
      </c>
      <c r="D24" s="214">
        <v>4</v>
      </c>
      <c r="E24" s="214">
        <f>C24+D24</f>
        <v>603.9</v>
      </c>
      <c r="F24" s="214">
        <v>124.5</v>
      </c>
      <c r="G24" s="214">
        <v>20.6</v>
      </c>
      <c r="H24" s="214">
        <v>8.9</v>
      </c>
      <c r="I24" s="214">
        <v>1.5</v>
      </c>
      <c r="J24" s="214">
        <v>349.9</v>
      </c>
      <c r="K24" s="214">
        <v>120.6</v>
      </c>
      <c r="L24" s="215">
        <f>J24+K24</f>
        <v>470.5</v>
      </c>
    </row>
    <row r="25" spans="1:12" s="113" customFormat="1" ht="16.5" customHeight="1">
      <c r="A25" s="219">
        <v>7</v>
      </c>
      <c r="B25" s="220" t="s">
        <v>59</v>
      </c>
      <c r="C25" s="221">
        <v>219.3</v>
      </c>
      <c r="D25" s="221">
        <v>16.9</v>
      </c>
      <c r="E25" s="221">
        <v>236.2</v>
      </c>
      <c r="F25" s="221">
        <v>62.3</v>
      </c>
      <c r="G25" s="221">
        <v>26.4</v>
      </c>
      <c r="H25" s="221">
        <v>4.5</v>
      </c>
      <c r="I25" s="221">
        <v>1.9</v>
      </c>
      <c r="J25" s="221">
        <v>118.1</v>
      </c>
      <c r="K25" s="221">
        <v>51.3</v>
      </c>
      <c r="L25" s="222">
        <v>169.4</v>
      </c>
    </row>
    <row r="26" spans="1:12" ht="15.75" customHeight="1">
      <c r="A26" s="137"/>
      <c r="B26" s="145" t="s">
        <v>48</v>
      </c>
      <c r="C26" s="146">
        <v>44.37</v>
      </c>
      <c r="D26" s="146"/>
      <c r="E26" s="146">
        <v>44.37</v>
      </c>
      <c r="F26" s="146">
        <v>13.36</v>
      </c>
      <c r="G26" s="146">
        <v>30.11</v>
      </c>
      <c r="H26" s="146"/>
      <c r="I26" s="146"/>
      <c r="J26" s="146">
        <v>21.04</v>
      </c>
      <c r="K26" s="146">
        <v>9.97</v>
      </c>
      <c r="L26" s="147">
        <v>31.01</v>
      </c>
    </row>
    <row r="27" spans="1:12" ht="15.75" customHeight="1">
      <c r="A27" s="137"/>
      <c r="B27" s="145" t="s">
        <v>49</v>
      </c>
      <c r="C27" s="149">
        <v>83.5</v>
      </c>
      <c r="D27" s="146">
        <v>1.2</v>
      </c>
      <c r="E27" s="146">
        <f>F27+H27+L27</f>
        <v>84.7</v>
      </c>
      <c r="F27" s="146">
        <v>27.6</v>
      </c>
      <c r="G27" s="146">
        <f>F27/E27*100</f>
        <v>32.58559622195986</v>
      </c>
      <c r="H27" s="146">
        <v>1.6</v>
      </c>
      <c r="I27" s="146">
        <f>H27/E27*100</f>
        <v>1.8890200708382525</v>
      </c>
      <c r="J27" s="146">
        <v>43.2</v>
      </c>
      <c r="K27" s="146">
        <v>12.3</v>
      </c>
      <c r="L27" s="147">
        <f>J27+K27</f>
        <v>55.5</v>
      </c>
    </row>
    <row r="28" spans="1:12" ht="15.75" customHeight="1">
      <c r="A28" s="137"/>
      <c r="B28" s="145" t="s">
        <v>50</v>
      </c>
      <c r="C28" s="149">
        <v>91.4</v>
      </c>
      <c r="D28" s="146">
        <v>15.7</v>
      </c>
      <c r="E28" s="146">
        <v>107.1</v>
      </c>
      <c r="F28" s="146">
        <v>21.3</v>
      </c>
      <c r="G28" s="146">
        <v>19.9</v>
      </c>
      <c r="H28" s="146">
        <v>2.9</v>
      </c>
      <c r="I28" s="146">
        <v>2.7</v>
      </c>
      <c r="J28" s="146">
        <v>53.9</v>
      </c>
      <c r="K28" s="146">
        <v>29</v>
      </c>
      <c r="L28" s="147">
        <v>82.9</v>
      </c>
    </row>
    <row r="29" spans="1:12" ht="15.75" customHeight="1">
      <c r="A29" s="217">
        <v>8</v>
      </c>
      <c r="B29" s="213" t="s">
        <v>13</v>
      </c>
      <c r="C29" s="216">
        <v>182.4</v>
      </c>
      <c r="D29" s="214">
        <v>3.1</v>
      </c>
      <c r="E29" s="214">
        <v>185.5</v>
      </c>
      <c r="F29" s="214">
        <v>43.3</v>
      </c>
      <c r="G29" s="214">
        <v>23.3</v>
      </c>
      <c r="H29" s="214">
        <v>8.9</v>
      </c>
      <c r="I29" s="214">
        <v>4.8</v>
      </c>
      <c r="J29" s="214">
        <v>109.1</v>
      </c>
      <c r="K29" s="214">
        <v>24.2</v>
      </c>
      <c r="L29" s="215">
        <v>133.3</v>
      </c>
    </row>
    <row r="30" spans="1:12" ht="15.75" customHeight="1">
      <c r="A30" s="217">
        <v>9</v>
      </c>
      <c r="B30" s="213" t="s">
        <v>10</v>
      </c>
      <c r="C30" s="216">
        <v>179.55</v>
      </c>
      <c r="D30" s="214">
        <v>0.2</v>
      </c>
      <c r="E30" s="214">
        <v>179.75</v>
      </c>
      <c r="F30" s="214">
        <v>45.42</v>
      </c>
      <c r="G30" s="214">
        <v>25.2</v>
      </c>
      <c r="H30" s="214">
        <v>7.23</v>
      </c>
      <c r="I30" s="214">
        <v>4</v>
      </c>
      <c r="J30" s="214">
        <v>109.67</v>
      </c>
      <c r="K30" s="214">
        <v>17.4</v>
      </c>
      <c r="L30" s="215">
        <v>127.1</v>
      </c>
    </row>
    <row r="31" spans="1:12" ht="15.75" customHeight="1">
      <c r="A31" s="217">
        <v>10</v>
      </c>
      <c r="B31" s="213" t="s">
        <v>14</v>
      </c>
      <c r="C31" s="216">
        <v>146.2</v>
      </c>
      <c r="D31" s="214">
        <v>25.3</v>
      </c>
      <c r="E31" s="214">
        <v>171.5</v>
      </c>
      <c r="F31" s="214">
        <v>31.2</v>
      </c>
      <c r="G31" s="214">
        <v>18.9</v>
      </c>
      <c r="H31" s="214">
        <v>3.1</v>
      </c>
      <c r="I31" s="214">
        <v>1.8</v>
      </c>
      <c r="J31" s="214">
        <v>83.9</v>
      </c>
      <c r="K31" s="214">
        <v>53.3</v>
      </c>
      <c r="L31" s="215">
        <v>137.2</v>
      </c>
    </row>
    <row r="32" spans="1:12" ht="15.75" customHeight="1">
      <c r="A32" s="217">
        <v>11</v>
      </c>
      <c r="B32" s="213" t="s">
        <v>15</v>
      </c>
      <c r="C32" s="216">
        <v>134.141</v>
      </c>
      <c r="D32" s="214"/>
      <c r="E32" s="214">
        <f>SUM(C32:D32)</f>
        <v>134.141</v>
      </c>
      <c r="F32" s="214">
        <f>E32-L32</f>
        <v>34.77499999999999</v>
      </c>
      <c r="G32" s="214">
        <f>F32/E32*100</f>
        <v>25.924214073251278</v>
      </c>
      <c r="H32" s="214" t="s">
        <v>41</v>
      </c>
      <c r="I32" s="214" t="s">
        <v>41</v>
      </c>
      <c r="J32" s="214">
        <v>60.193</v>
      </c>
      <c r="K32" s="214">
        <v>39.173</v>
      </c>
      <c r="L32" s="215">
        <f>SUM(J32:K32)</f>
        <v>99.366</v>
      </c>
    </row>
    <row r="33" spans="1:12" ht="15.75" customHeight="1">
      <c r="A33" s="217">
        <v>12</v>
      </c>
      <c r="B33" s="213" t="s">
        <v>18</v>
      </c>
      <c r="C33" s="216">
        <v>89.887</v>
      </c>
      <c r="D33" s="214">
        <v>0.842</v>
      </c>
      <c r="E33" s="214">
        <v>90.729</v>
      </c>
      <c r="F33" s="214">
        <v>20.122</v>
      </c>
      <c r="G33" s="214">
        <v>22.2</v>
      </c>
      <c r="H33" s="214">
        <v>6.064</v>
      </c>
      <c r="I33" s="214">
        <v>6.7</v>
      </c>
      <c r="J33" s="214">
        <v>49.831</v>
      </c>
      <c r="K33" s="214">
        <v>14.712</v>
      </c>
      <c r="L33" s="215">
        <v>64.543</v>
      </c>
    </row>
    <row r="34" spans="1:12" ht="15.75" customHeight="1">
      <c r="A34" s="217">
        <v>13</v>
      </c>
      <c r="B34" s="213" t="s">
        <v>11</v>
      </c>
      <c r="C34" s="216">
        <v>89.58</v>
      </c>
      <c r="D34" s="214"/>
      <c r="E34" s="214">
        <v>89.58</v>
      </c>
      <c r="F34" s="214">
        <v>22.084</v>
      </c>
      <c r="G34" s="214">
        <v>24.65</v>
      </c>
      <c r="H34" s="214">
        <v>1.033</v>
      </c>
      <c r="I34" s="214">
        <v>1.15</v>
      </c>
      <c r="J34" s="214">
        <v>52.933</v>
      </c>
      <c r="K34" s="214">
        <v>13.53</v>
      </c>
      <c r="L34" s="215">
        <v>66.463</v>
      </c>
    </row>
    <row r="35" spans="1:12" ht="15.75" customHeight="1">
      <c r="A35" s="217">
        <v>14</v>
      </c>
      <c r="B35" s="213" t="s">
        <v>19</v>
      </c>
      <c r="C35" s="216">
        <v>73.307</v>
      </c>
      <c r="D35" s="214"/>
      <c r="E35" s="214">
        <f>C35+D35</f>
        <v>73.307</v>
      </c>
      <c r="F35" s="214">
        <v>15.279</v>
      </c>
      <c r="G35" s="214">
        <v>20.84</v>
      </c>
      <c r="H35" s="214">
        <v>0</v>
      </c>
      <c r="I35" s="214">
        <v>0</v>
      </c>
      <c r="J35" s="214">
        <v>43.047</v>
      </c>
      <c r="K35" s="214">
        <v>14.981</v>
      </c>
      <c r="L35" s="215">
        <f>J35+K35</f>
        <v>58.028</v>
      </c>
    </row>
    <row r="36" spans="1:12" ht="15.75">
      <c r="A36" s="217">
        <v>15</v>
      </c>
      <c r="B36" s="213" t="s">
        <v>52</v>
      </c>
      <c r="C36" s="214">
        <v>56.37</v>
      </c>
      <c r="D36" s="214"/>
      <c r="E36" s="214">
        <f>SUM(C36:D36)</f>
        <v>56.37</v>
      </c>
      <c r="F36" s="214">
        <v>15.84</v>
      </c>
      <c r="G36" s="214">
        <f>F36*100/C36</f>
        <v>28.100053219797765</v>
      </c>
      <c r="H36" s="214">
        <v>3</v>
      </c>
      <c r="I36" s="214">
        <v>5.2</v>
      </c>
      <c r="J36" s="214">
        <v>24.8</v>
      </c>
      <c r="K36" s="214">
        <v>12.8</v>
      </c>
      <c r="L36" s="215">
        <v>37.6</v>
      </c>
    </row>
    <row r="37" spans="1:12" ht="15.75" customHeight="1">
      <c r="A37" s="217">
        <v>16</v>
      </c>
      <c r="B37" s="213" t="s">
        <v>12</v>
      </c>
      <c r="C37" s="216">
        <v>54</v>
      </c>
      <c r="D37" s="214"/>
      <c r="E37" s="214">
        <v>54</v>
      </c>
      <c r="F37" s="214">
        <v>14.4</v>
      </c>
      <c r="G37" s="214">
        <v>26.37</v>
      </c>
      <c r="H37" s="214">
        <v>0.7</v>
      </c>
      <c r="I37" s="214">
        <v>1.3</v>
      </c>
      <c r="J37" s="214">
        <v>28.5</v>
      </c>
      <c r="K37" s="214">
        <v>10.4</v>
      </c>
      <c r="L37" s="215">
        <v>38.9</v>
      </c>
    </row>
    <row r="38" spans="1:12" ht="15.75" customHeight="1">
      <c r="A38" s="217">
        <v>17</v>
      </c>
      <c r="B38" s="213" t="s">
        <v>17</v>
      </c>
      <c r="C38" s="216">
        <v>51.2</v>
      </c>
      <c r="D38" s="214">
        <v>1.9</v>
      </c>
      <c r="E38" s="214">
        <v>53.1</v>
      </c>
      <c r="F38" s="214">
        <v>11.4</v>
      </c>
      <c r="G38" s="214">
        <v>21.5</v>
      </c>
      <c r="H38" s="214">
        <v>3.3</v>
      </c>
      <c r="I38" s="214">
        <v>6.1</v>
      </c>
      <c r="J38" s="214">
        <v>24.8</v>
      </c>
      <c r="K38" s="214">
        <v>13.6</v>
      </c>
      <c r="L38" s="215">
        <v>38.4</v>
      </c>
    </row>
    <row r="39" spans="1:12" ht="15.75" customHeight="1">
      <c r="A39" s="217">
        <v>18</v>
      </c>
      <c r="B39" s="213" t="s">
        <v>21</v>
      </c>
      <c r="C39" s="216">
        <v>46.7</v>
      </c>
      <c r="D39" s="214"/>
      <c r="E39" s="214">
        <v>46.7</v>
      </c>
      <c r="F39" s="214">
        <v>7.9</v>
      </c>
      <c r="G39" s="214">
        <v>16.92</v>
      </c>
      <c r="H39" s="214">
        <v>0.5</v>
      </c>
      <c r="I39" s="214">
        <v>1.07</v>
      </c>
      <c r="J39" s="214">
        <v>26.2</v>
      </c>
      <c r="K39" s="214">
        <v>12.1</v>
      </c>
      <c r="L39" s="215">
        <v>38.3</v>
      </c>
    </row>
    <row r="40" spans="1:12" ht="15.75" customHeight="1">
      <c r="A40" s="217">
        <v>19</v>
      </c>
      <c r="B40" s="213" t="s">
        <v>28</v>
      </c>
      <c r="C40" s="214">
        <v>45.7</v>
      </c>
      <c r="D40" s="214"/>
      <c r="E40" s="214">
        <f>SUM(C40:D40)</f>
        <v>45.7</v>
      </c>
      <c r="F40" s="214">
        <v>9.1</v>
      </c>
      <c r="G40" s="214">
        <f>F40/E40*100</f>
        <v>19.912472647702405</v>
      </c>
      <c r="H40" s="214">
        <v>0.5</v>
      </c>
      <c r="I40" s="214">
        <f>H40/E40*100</f>
        <v>1.0940919037199124</v>
      </c>
      <c r="J40" s="214">
        <v>24.9</v>
      </c>
      <c r="K40" s="214">
        <f>L40-J40</f>
        <v>11.200000000000003</v>
      </c>
      <c r="L40" s="215">
        <f>E40-F40-H40</f>
        <v>36.1</v>
      </c>
    </row>
    <row r="41" spans="1:12" ht="15.75" customHeight="1">
      <c r="A41" s="217">
        <v>20</v>
      </c>
      <c r="B41" s="213" t="s">
        <v>23</v>
      </c>
      <c r="C41" s="216">
        <v>40</v>
      </c>
      <c r="D41" s="214"/>
      <c r="E41" s="214">
        <v>40</v>
      </c>
      <c r="F41" s="214">
        <v>12</v>
      </c>
      <c r="G41" s="214">
        <v>30</v>
      </c>
      <c r="H41" s="214">
        <v>2</v>
      </c>
      <c r="I41" s="214">
        <v>5</v>
      </c>
      <c r="J41" s="214">
        <v>19</v>
      </c>
      <c r="K41" s="214">
        <v>7</v>
      </c>
      <c r="L41" s="215">
        <v>26</v>
      </c>
    </row>
    <row r="42" spans="1:12" ht="15.75" customHeight="1">
      <c r="A42" s="217">
        <v>21</v>
      </c>
      <c r="B42" s="213" t="s">
        <v>20</v>
      </c>
      <c r="C42" s="221">
        <v>85.3</v>
      </c>
      <c r="D42" s="221"/>
      <c r="E42" s="221">
        <v>85.3</v>
      </c>
      <c r="F42" s="221">
        <v>21.4</v>
      </c>
      <c r="G42" s="221">
        <v>25.4</v>
      </c>
      <c r="H42" s="221" t="s">
        <v>41</v>
      </c>
      <c r="I42" s="221" t="s">
        <v>41</v>
      </c>
      <c r="J42" s="221">
        <v>50.3</v>
      </c>
      <c r="K42" s="221">
        <v>13.6</v>
      </c>
      <c r="L42" s="222">
        <v>63.9</v>
      </c>
    </row>
    <row r="43" spans="1:12" ht="15.75" customHeight="1">
      <c r="A43" s="217">
        <v>22</v>
      </c>
      <c r="B43" s="213" t="s">
        <v>53</v>
      </c>
      <c r="C43" s="216">
        <v>28.34</v>
      </c>
      <c r="D43" s="214"/>
      <c r="E43" s="214">
        <f>SUM(C43:D43)</f>
        <v>28.34</v>
      </c>
      <c r="F43" s="214">
        <v>7.22</v>
      </c>
      <c r="G43" s="214">
        <f>+F43/E43*100</f>
        <v>25.476358503881443</v>
      </c>
      <c r="H43" s="214">
        <v>0.46</v>
      </c>
      <c r="I43" s="214">
        <f>+H43/E43*100</f>
        <v>1.6231474947071278</v>
      </c>
      <c r="J43" s="214">
        <v>14.53</v>
      </c>
      <c r="K43" s="214">
        <v>6.13</v>
      </c>
      <c r="L43" s="215">
        <f>SUM(J43:K43)</f>
        <v>20.66</v>
      </c>
    </row>
    <row r="44" spans="1:12" ht="15.75" customHeight="1">
      <c r="A44" s="217">
        <v>23</v>
      </c>
      <c r="B44" s="213" t="s">
        <v>54</v>
      </c>
      <c r="C44" s="216">
        <v>26.508</v>
      </c>
      <c r="D44" s="214"/>
      <c r="E44" s="214">
        <v>26.508</v>
      </c>
      <c r="F44" s="214">
        <v>4.277</v>
      </c>
      <c r="G44" s="214">
        <v>16.1</v>
      </c>
      <c r="H44" s="214">
        <v>1.029</v>
      </c>
      <c r="I44" s="214">
        <v>3.9</v>
      </c>
      <c r="J44" s="214">
        <v>15.209</v>
      </c>
      <c r="K44" s="214">
        <v>5.993</v>
      </c>
      <c r="L44" s="215">
        <v>21.202</v>
      </c>
    </row>
    <row r="45" spans="1:12" ht="15.75" customHeight="1">
      <c r="A45" s="217">
        <v>24</v>
      </c>
      <c r="B45" s="213" t="s">
        <v>16</v>
      </c>
      <c r="C45" s="216">
        <v>22.3</v>
      </c>
      <c r="D45" s="214"/>
      <c r="E45" s="214">
        <v>22.3</v>
      </c>
      <c r="F45" s="214">
        <v>4</v>
      </c>
      <c r="G45" s="214">
        <v>17.9</v>
      </c>
      <c r="H45" s="214">
        <v>0.9</v>
      </c>
      <c r="I45" s="214">
        <v>4</v>
      </c>
      <c r="J45" s="214">
        <v>10.3</v>
      </c>
      <c r="K45" s="214">
        <v>7.1</v>
      </c>
      <c r="L45" s="215">
        <v>17.4</v>
      </c>
    </row>
    <row r="46" spans="1:12" ht="15.75" customHeight="1" thickBot="1">
      <c r="A46" s="223">
        <v>25</v>
      </c>
      <c r="B46" s="224" t="s">
        <v>9</v>
      </c>
      <c r="C46" s="225">
        <v>13.6</v>
      </c>
      <c r="D46" s="225"/>
      <c r="E46" s="225">
        <v>13.6</v>
      </c>
      <c r="F46" s="225">
        <v>2.5</v>
      </c>
      <c r="G46" s="225">
        <v>18.2</v>
      </c>
      <c r="H46" s="225" t="s">
        <v>41</v>
      </c>
      <c r="I46" s="225" t="s">
        <v>41</v>
      </c>
      <c r="J46" s="225">
        <v>8.8</v>
      </c>
      <c r="K46" s="225">
        <v>2.3</v>
      </c>
      <c r="L46" s="226">
        <v>11.1</v>
      </c>
    </row>
    <row r="47" spans="1:12" ht="15.75" customHeight="1" thickBot="1">
      <c r="A47" s="294" t="s">
        <v>70</v>
      </c>
      <c r="B47" s="295"/>
      <c r="C47" s="126">
        <v>9742.6</v>
      </c>
      <c r="D47" s="126">
        <v>498.7</v>
      </c>
      <c r="E47" s="126">
        <v>10241.8</v>
      </c>
      <c r="F47" s="126">
        <v>1928</v>
      </c>
      <c r="G47" s="127">
        <v>18.8</v>
      </c>
      <c r="H47" s="127">
        <v>336.7</v>
      </c>
      <c r="I47" s="128">
        <v>3.3</v>
      </c>
      <c r="J47" s="127">
        <v>5664.3</v>
      </c>
      <c r="K47" s="128">
        <v>2312.8</v>
      </c>
      <c r="L47" s="127">
        <v>7977.1</v>
      </c>
    </row>
    <row r="48" s="11" customFormat="1" ht="15.75" customHeight="1">
      <c r="A48" s="11" t="s">
        <v>83</v>
      </c>
    </row>
    <row r="49" s="11" customFormat="1" ht="15.75" customHeight="1"/>
    <row r="50" spans="2:12" ht="15.75">
      <c r="B50" s="58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3:12" ht="15.75"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5.7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6"/>
    </row>
    <row r="55" spans="1:12" ht="15.75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1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ht="15.75">
      <c r="A57" s="26"/>
    </row>
    <row r="62" spans="2:11" ht="15.7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>
      <c r="A63" s="28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ht="15.75">
      <c r="A64" s="26"/>
    </row>
    <row r="67" ht="15.75">
      <c r="A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  <row r="69" spans="2:8" ht="15.75">
      <c r="B69" s="26"/>
      <c r="C69" s="26"/>
      <c r="D69" s="26"/>
      <c r="E69" s="26"/>
      <c r="F69" s="26"/>
      <c r="G69" s="26"/>
      <c r="H69" s="26"/>
    </row>
    <row r="70" ht="15.75">
      <c r="B70" s="26"/>
    </row>
    <row r="73" ht="15.75">
      <c r="C73" s="26"/>
    </row>
    <row r="74" ht="15.75">
      <c r="B74" s="27"/>
    </row>
    <row r="75" ht="15.75">
      <c r="B75" s="26"/>
    </row>
    <row r="76" spans="3:4" ht="15.75">
      <c r="C76" s="26"/>
      <c r="D76" s="26"/>
    </row>
    <row r="77" spans="2:4" ht="15.75">
      <c r="B77" s="26"/>
      <c r="C77" s="27"/>
      <c r="D77" s="26"/>
    </row>
    <row r="78" spans="2:4" ht="15.75">
      <c r="B78" s="27"/>
      <c r="C78" s="26"/>
      <c r="D78" s="26"/>
    </row>
    <row r="79" ht="15.75">
      <c r="B79" s="26"/>
    </row>
    <row r="95" ht="15.75">
      <c r="L95" s="26"/>
    </row>
    <row r="96" ht="15.75">
      <c r="L96" s="26"/>
    </row>
    <row r="97" ht="15.75">
      <c r="L97" s="27"/>
    </row>
    <row r="98" ht="15.75">
      <c r="L98" s="54"/>
    </row>
    <row r="99" ht="15.75">
      <c r="L99" s="26"/>
    </row>
    <row r="100" ht="15.75">
      <c r="L100" s="26"/>
    </row>
  </sheetData>
  <mergeCells count="16">
    <mergeCell ref="A2:L2"/>
    <mergeCell ref="H5:H8"/>
    <mergeCell ref="C5:E5"/>
    <mergeCell ref="J6:J8"/>
    <mergeCell ref="D6:D8"/>
    <mergeCell ref="E6:E8"/>
    <mergeCell ref="F5:F8"/>
    <mergeCell ref="A5:A8"/>
    <mergeCell ref="B5:B8"/>
    <mergeCell ref="C6:C8"/>
    <mergeCell ref="I5:I7"/>
    <mergeCell ref="J5:L5"/>
    <mergeCell ref="A47:B47"/>
    <mergeCell ref="K6:K8"/>
    <mergeCell ref="L6:L8"/>
    <mergeCell ref="G5:G7"/>
  </mergeCells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selection activeCell="A3" sqref="A3:I3"/>
    </sheetView>
  </sheetViews>
  <sheetFormatPr defaultColWidth="9.140625" defaultRowHeight="12.75"/>
  <cols>
    <col min="1" max="1" width="5.140625" style="11" customWidth="1"/>
    <col min="2" max="2" width="24.28125" style="11" customWidth="1"/>
    <col min="3" max="3" width="15.7109375" style="11" customWidth="1"/>
    <col min="4" max="4" width="10.140625" style="11" customWidth="1"/>
    <col min="5" max="5" width="12.00390625" style="11" customWidth="1"/>
    <col min="6" max="6" width="12.140625" style="11" customWidth="1"/>
    <col min="7" max="7" width="11.57421875" style="11" customWidth="1"/>
    <col min="8" max="8" width="12.7109375" style="11" bestFit="1" customWidth="1"/>
    <col min="9" max="9" width="12.00390625" style="11" customWidth="1"/>
    <col min="10" max="16384" width="9.140625" style="11" customWidth="1"/>
  </cols>
  <sheetData>
    <row r="1" spans="1:11" ht="15.75" customHeight="1">
      <c r="A1" s="21"/>
      <c r="B1" s="21"/>
      <c r="C1" s="21"/>
      <c r="D1" s="21"/>
      <c r="E1" s="21"/>
      <c r="F1" s="21"/>
      <c r="G1" s="21"/>
      <c r="H1" s="21"/>
      <c r="I1" s="47" t="s">
        <v>84</v>
      </c>
      <c r="J1" s="21"/>
      <c r="K1" s="21"/>
    </row>
    <row r="2" spans="1:12" ht="15.75" customHeight="1">
      <c r="A2" s="316" t="s">
        <v>85</v>
      </c>
      <c r="B2" s="316"/>
      <c r="C2" s="316"/>
      <c r="D2" s="316"/>
      <c r="E2" s="316"/>
      <c r="F2" s="316"/>
      <c r="G2" s="316"/>
      <c r="H2" s="316"/>
      <c r="I2" s="316"/>
      <c r="J2" s="21"/>
      <c r="K2" s="21"/>
      <c r="L2" s="21"/>
    </row>
    <row r="3" spans="1:12" ht="15.75" customHeight="1">
      <c r="A3" s="316">
        <v>2002</v>
      </c>
      <c r="B3" s="316"/>
      <c r="C3" s="316"/>
      <c r="D3" s="316"/>
      <c r="E3" s="316"/>
      <c r="F3" s="316"/>
      <c r="G3" s="316"/>
      <c r="H3" s="316"/>
      <c r="I3" s="316"/>
      <c r="J3" s="21"/>
      <c r="K3" s="21"/>
      <c r="L3" s="21"/>
    </row>
    <row r="4" spans="1:12" ht="16.5" thickBot="1">
      <c r="A4" s="48"/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</row>
    <row r="5" spans="1:9" ht="15.75" customHeight="1">
      <c r="A5" s="291" t="s">
        <v>64</v>
      </c>
      <c r="B5" s="291" t="s">
        <v>65</v>
      </c>
      <c r="C5" s="291" t="s">
        <v>86</v>
      </c>
      <c r="D5" s="314" t="s">
        <v>87</v>
      </c>
      <c r="E5" s="321" t="s">
        <v>88</v>
      </c>
      <c r="F5" s="322"/>
      <c r="G5" s="314" t="s">
        <v>89</v>
      </c>
      <c r="H5" s="321" t="s">
        <v>90</v>
      </c>
      <c r="I5" s="322"/>
    </row>
    <row r="6" spans="1:9" ht="31.5" customHeight="1">
      <c r="A6" s="290"/>
      <c r="B6" s="290"/>
      <c r="C6" s="290"/>
      <c r="D6" s="315"/>
      <c r="E6" s="323"/>
      <c r="F6" s="324"/>
      <c r="G6" s="315"/>
      <c r="H6" s="323"/>
      <c r="I6" s="324"/>
    </row>
    <row r="7" spans="1:9" ht="21.75" customHeight="1" thickBot="1">
      <c r="A7" s="290"/>
      <c r="B7" s="290"/>
      <c r="C7" s="290"/>
      <c r="D7" s="315"/>
      <c r="E7" s="327" t="s">
        <v>40</v>
      </c>
      <c r="F7" s="328"/>
      <c r="G7" s="315"/>
      <c r="H7" s="329" t="s">
        <v>40</v>
      </c>
      <c r="I7" s="330"/>
    </row>
    <row r="8" spans="1:9" ht="15.75" customHeight="1" thickBot="1">
      <c r="A8" s="313"/>
      <c r="B8" s="313"/>
      <c r="C8" s="122" t="s">
        <v>40</v>
      </c>
      <c r="D8" s="123" t="s">
        <v>40</v>
      </c>
      <c r="E8" s="124" t="s">
        <v>166</v>
      </c>
      <c r="F8" s="124" t="s">
        <v>139</v>
      </c>
      <c r="G8" s="123" t="s">
        <v>40</v>
      </c>
      <c r="H8" s="124" t="s">
        <v>166</v>
      </c>
      <c r="I8" s="124" t="s">
        <v>139</v>
      </c>
    </row>
    <row r="9" spans="1:9" ht="15.75" customHeight="1" thickBot="1">
      <c r="A9" s="55">
        <v>1</v>
      </c>
      <c r="B9" s="56">
        <v>2</v>
      </c>
      <c r="C9" s="57">
        <v>3</v>
      </c>
      <c r="D9" s="56">
        <v>4</v>
      </c>
      <c r="E9" s="57">
        <v>5</v>
      </c>
      <c r="F9" s="56">
        <v>6</v>
      </c>
      <c r="G9" s="57">
        <v>7</v>
      </c>
      <c r="H9" s="56">
        <v>8</v>
      </c>
      <c r="I9" s="56">
        <v>9</v>
      </c>
    </row>
    <row r="10" spans="1:9" ht="18" customHeight="1">
      <c r="A10" s="207">
        <v>1</v>
      </c>
      <c r="B10" s="208" t="s">
        <v>46</v>
      </c>
      <c r="C10" s="227">
        <v>2389.5</v>
      </c>
      <c r="D10" s="227">
        <v>4618</v>
      </c>
      <c r="E10" s="227">
        <v>2275</v>
      </c>
      <c r="F10" s="227">
        <v>2268.1</v>
      </c>
      <c r="G10" s="227">
        <v>1153.4</v>
      </c>
      <c r="H10" s="227">
        <v>333.4</v>
      </c>
      <c r="I10" s="228">
        <v>402.399</v>
      </c>
    </row>
    <row r="11" spans="1:9" ht="18" customHeight="1">
      <c r="A11" s="212"/>
      <c r="B11" s="213" t="s">
        <v>3</v>
      </c>
      <c r="C11" s="229">
        <v>1562</v>
      </c>
      <c r="D11" s="229">
        <v>3091</v>
      </c>
      <c r="E11" s="229"/>
      <c r="F11" s="229"/>
      <c r="G11" s="229">
        <v>999</v>
      </c>
      <c r="H11" s="229"/>
      <c r="I11" s="230"/>
    </row>
    <row r="12" spans="1:9" ht="18" customHeight="1">
      <c r="A12" s="212">
        <v>2</v>
      </c>
      <c r="B12" s="213" t="s">
        <v>4</v>
      </c>
      <c r="C12" s="229">
        <v>2089.3</v>
      </c>
      <c r="D12" s="229">
        <v>3130</v>
      </c>
      <c r="E12" s="229">
        <v>1903.2</v>
      </c>
      <c r="F12" s="229">
        <v>1903.6</v>
      </c>
      <c r="G12" s="229">
        <v>605.8</v>
      </c>
      <c r="H12" s="229">
        <v>22</v>
      </c>
      <c r="I12" s="230">
        <v>4.1</v>
      </c>
    </row>
    <row r="13" spans="1:9" ht="18" customHeight="1">
      <c r="A13" s="212"/>
      <c r="B13" s="213" t="s">
        <v>3</v>
      </c>
      <c r="C13" s="229">
        <v>1605</v>
      </c>
      <c r="D13" s="229">
        <v>2062</v>
      </c>
      <c r="E13" s="229"/>
      <c r="F13" s="229"/>
      <c r="G13" s="229"/>
      <c r="H13" s="229"/>
      <c r="I13" s="230"/>
    </row>
    <row r="14" spans="1:9" ht="18" customHeight="1">
      <c r="A14" s="217">
        <v>3</v>
      </c>
      <c r="B14" s="213" t="s">
        <v>58</v>
      </c>
      <c r="C14" s="229">
        <f aca="true" t="shared" si="0" ref="C14:I14">SUM(C15:C20)</f>
        <v>1072.0800000000002</v>
      </c>
      <c r="D14" s="229">
        <f t="shared" si="0"/>
        <v>1153.7</v>
      </c>
      <c r="E14" s="229">
        <f t="shared" si="0"/>
        <v>773.9000000000001</v>
      </c>
      <c r="F14" s="229">
        <f t="shared" si="0"/>
        <v>764.9000000000001</v>
      </c>
      <c r="G14" s="229">
        <f t="shared" si="0"/>
        <v>355.99</v>
      </c>
      <c r="H14" s="229">
        <f t="shared" si="0"/>
        <v>103.39999999999999</v>
      </c>
      <c r="I14" s="230">
        <f t="shared" si="0"/>
        <v>12</v>
      </c>
    </row>
    <row r="15" spans="1:9" ht="18" customHeight="1">
      <c r="A15" s="137"/>
      <c r="B15" s="145" t="s">
        <v>42</v>
      </c>
      <c r="C15" s="152">
        <v>433.4</v>
      </c>
      <c r="D15" s="152">
        <v>495</v>
      </c>
      <c r="E15" s="152">
        <v>320</v>
      </c>
      <c r="F15" s="152">
        <v>313.3</v>
      </c>
      <c r="G15" s="152">
        <v>146.8</v>
      </c>
      <c r="H15" s="152">
        <v>8.6</v>
      </c>
      <c r="I15" s="153">
        <v>6.7</v>
      </c>
    </row>
    <row r="16" spans="1:9" ht="18" customHeight="1">
      <c r="A16" s="137"/>
      <c r="B16" s="145" t="s">
        <v>36</v>
      </c>
      <c r="C16" s="152">
        <v>380</v>
      </c>
      <c r="D16" s="152">
        <v>380</v>
      </c>
      <c r="E16" s="152">
        <v>234.2</v>
      </c>
      <c r="F16" s="152">
        <v>233.8</v>
      </c>
      <c r="G16" s="152">
        <v>88.9</v>
      </c>
      <c r="H16" s="152">
        <v>84.5</v>
      </c>
      <c r="I16" s="153">
        <v>0.4</v>
      </c>
    </row>
    <row r="17" spans="1:9" ht="18" customHeight="1">
      <c r="A17" s="137"/>
      <c r="B17" s="162" t="s">
        <v>35</v>
      </c>
      <c r="C17" s="152">
        <v>63</v>
      </c>
      <c r="D17" s="152">
        <v>63</v>
      </c>
      <c r="E17" s="152">
        <v>64.3</v>
      </c>
      <c r="F17" s="152">
        <v>64.1</v>
      </c>
      <c r="G17" s="152">
        <v>29.29</v>
      </c>
      <c r="H17" s="152">
        <v>0.5</v>
      </c>
      <c r="I17" s="153">
        <v>0.2</v>
      </c>
    </row>
    <row r="18" spans="1:9" ht="18" customHeight="1">
      <c r="A18" s="137"/>
      <c r="B18" s="145" t="s">
        <v>34</v>
      </c>
      <c r="C18" s="152">
        <v>113.5</v>
      </c>
      <c r="D18" s="152">
        <v>141</v>
      </c>
      <c r="E18" s="152">
        <v>80.7</v>
      </c>
      <c r="F18" s="152">
        <v>79</v>
      </c>
      <c r="G18" s="152">
        <v>40</v>
      </c>
      <c r="H18" s="152">
        <v>7.3</v>
      </c>
      <c r="I18" s="153">
        <v>1.7</v>
      </c>
    </row>
    <row r="19" spans="1:9" ht="18" customHeight="1">
      <c r="A19" s="137"/>
      <c r="B19" s="145" t="s">
        <v>37</v>
      </c>
      <c r="C19" s="152">
        <v>60</v>
      </c>
      <c r="D19" s="152">
        <v>52.5</v>
      </c>
      <c r="E19" s="152">
        <v>49.7</v>
      </c>
      <c r="F19" s="152">
        <v>49.7</v>
      </c>
      <c r="G19" s="152">
        <v>26</v>
      </c>
      <c r="H19" s="152">
        <v>2.5</v>
      </c>
      <c r="I19" s="153">
        <v>3</v>
      </c>
    </row>
    <row r="20" spans="1:9" ht="18" customHeight="1">
      <c r="A20" s="137"/>
      <c r="B20" s="145" t="s">
        <v>38</v>
      </c>
      <c r="C20" s="152">
        <v>22.18</v>
      </c>
      <c r="D20" s="152">
        <v>22.2</v>
      </c>
      <c r="E20" s="152">
        <v>25</v>
      </c>
      <c r="F20" s="152">
        <v>25</v>
      </c>
      <c r="G20" s="152">
        <v>25</v>
      </c>
      <c r="H20" s="152"/>
      <c r="I20" s="153"/>
    </row>
    <row r="21" spans="1:9" ht="18" customHeight="1">
      <c r="A21" s="217">
        <v>4</v>
      </c>
      <c r="B21" s="213" t="s">
        <v>47</v>
      </c>
      <c r="C21" s="229">
        <v>1015.964</v>
      </c>
      <c r="D21" s="229">
        <v>1896.2</v>
      </c>
      <c r="E21" s="229">
        <v>907.5</v>
      </c>
      <c r="F21" s="229">
        <v>874.59</v>
      </c>
      <c r="G21" s="229">
        <v>254.6</v>
      </c>
      <c r="H21" s="229">
        <v>7.2</v>
      </c>
      <c r="I21" s="230">
        <v>2.34</v>
      </c>
    </row>
    <row r="22" spans="1:9" ht="18" customHeight="1">
      <c r="A22" s="217">
        <v>5</v>
      </c>
      <c r="B22" s="213" t="s">
        <v>5</v>
      </c>
      <c r="C22" s="229">
        <v>1043.3</v>
      </c>
      <c r="D22" s="229">
        <v>1309</v>
      </c>
      <c r="E22" s="229">
        <v>948</v>
      </c>
      <c r="F22" s="229">
        <v>949</v>
      </c>
      <c r="G22" s="229">
        <v>414.1</v>
      </c>
      <c r="H22" s="229">
        <v>4.4411</v>
      </c>
      <c r="I22" s="230">
        <v>3.4074</v>
      </c>
    </row>
    <row r="23" spans="1:9" ht="18" customHeight="1">
      <c r="A23" s="217"/>
      <c r="B23" s="213" t="s">
        <v>6</v>
      </c>
      <c r="C23" s="229">
        <v>312.54</v>
      </c>
      <c r="D23" s="229"/>
      <c r="E23" s="229"/>
      <c r="F23" s="229"/>
      <c r="G23" s="231">
        <v>149.2</v>
      </c>
      <c r="H23" s="229"/>
      <c r="I23" s="230"/>
    </row>
    <row r="24" spans="1:9" ht="18" customHeight="1">
      <c r="A24" s="217">
        <v>6</v>
      </c>
      <c r="B24" s="213" t="s">
        <v>7</v>
      </c>
      <c r="C24" s="229">
        <v>636.66</v>
      </c>
      <c r="D24" s="229">
        <v>704.5</v>
      </c>
      <c r="E24" s="229">
        <v>293.26</v>
      </c>
      <c r="F24" s="229">
        <v>289.83</v>
      </c>
      <c r="G24" s="229">
        <v>213.77</v>
      </c>
      <c r="H24" s="229">
        <v>1.36</v>
      </c>
      <c r="I24" s="230">
        <v>3.43</v>
      </c>
    </row>
    <row r="25" spans="1:9" s="115" customFormat="1" ht="34.5" customHeight="1">
      <c r="A25" s="219">
        <v>7</v>
      </c>
      <c r="B25" s="220" t="s">
        <v>59</v>
      </c>
      <c r="C25" s="232">
        <f aca="true" t="shared" si="1" ref="C25:I25">SUM(C26:C28)</f>
        <v>255.5</v>
      </c>
      <c r="D25" s="232">
        <f t="shared" si="1"/>
        <v>162.65</v>
      </c>
      <c r="E25" s="232">
        <f t="shared" si="1"/>
        <v>158.73</v>
      </c>
      <c r="F25" s="232">
        <f t="shared" si="1"/>
        <v>155.03</v>
      </c>
      <c r="G25" s="232">
        <f t="shared" si="1"/>
        <v>137.82999999999998</v>
      </c>
      <c r="H25" s="232">
        <f t="shared" si="1"/>
        <v>5.15</v>
      </c>
      <c r="I25" s="233">
        <f t="shared" si="1"/>
        <v>3.8</v>
      </c>
    </row>
    <row r="26" spans="1:9" ht="18" customHeight="1">
      <c r="A26" s="137"/>
      <c r="B26" s="145" t="s">
        <v>48</v>
      </c>
      <c r="C26" s="152">
        <v>53</v>
      </c>
      <c r="D26" s="152">
        <v>38.95</v>
      </c>
      <c r="E26" s="152">
        <v>35.83</v>
      </c>
      <c r="F26" s="152">
        <v>35.23</v>
      </c>
      <c r="G26" s="152">
        <v>35.83</v>
      </c>
      <c r="H26" s="152">
        <v>1.35</v>
      </c>
      <c r="I26" s="153">
        <v>0.6</v>
      </c>
    </row>
    <row r="27" spans="1:9" ht="18" customHeight="1">
      <c r="A27" s="137"/>
      <c r="B27" s="145" t="s">
        <v>49</v>
      </c>
      <c r="C27" s="152">
        <v>107</v>
      </c>
      <c r="D27" s="152">
        <v>48.7</v>
      </c>
      <c r="E27" s="152">
        <v>50.4</v>
      </c>
      <c r="F27" s="152">
        <v>49.8</v>
      </c>
      <c r="G27" s="152">
        <v>41</v>
      </c>
      <c r="H27" s="152">
        <v>1.8</v>
      </c>
      <c r="I27" s="153">
        <v>0.7</v>
      </c>
    </row>
    <row r="28" spans="1:9" ht="18" customHeight="1">
      <c r="A28" s="137"/>
      <c r="B28" s="145" t="s">
        <v>50</v>
      </c>
      <c r="C28" s="152">
        <v>95.5</v>
      </c>
      <c r="D28" s="152">
        <v>75</v>
      </c>
      <c r="E28" s="152">
        <v>72.5</v>
      </c>
      <c r="F28" s="152">
        <v>70</v>
      </c>
      <c r="G28" s="152">
        <v>61</v>
      </c>
      <c r="H28" s="152">
        <v>2</v>
      </c>
      <c r="I28" s="153">
        <v>2.5</v>
      </c>
    </row>
    <row r="29" spans="1:9" ht="18" customHeight="1">
      <c r="A29" s="217">
        <v>8</v>
      </c>
      <c r="B29" s="213" t="s">
        <v>13</v>
      </c>
      <c r="C29" s="229">
        <v>225.2</v>
      </c>
      <c r="D29" s="229"/>
      <c r="E29" s="229">
        <v>88</v>
      </c>
      <c r="F29" s="229">
        <v>86</v>
      </c>
      <c r="G29" s="229">
        <v>75</v>
      </c>
      <c r="H29" s="229"/>
      <c r="I29" s="230"/>
    </row>
    <row r="30" spans="1:9" ht="18" customHeight="1">
      <c r="A30" s="217">
        <v>9</v>
      </c>
      <c r="B30" s="213" t="s">
        <v>10</v>
      </c>
      <c r="C30" s="229">
        <v>158.5</v>
      </c>
      <c r="D30" s="229">
        <v>445.4</v>
      </c>
      <c r="E30" s="229">
        <v>124.3</v>
      </c>
      <c r="F30" s="229">
        <v>124.2</v>
      </c>
      <c r="G30" s="229">
        <v>130</v>
      </c>
      <c r="H30" s="229">
        <v>0.4</v>
      </c>
      <c r="I30" s="230">
        <v>0.1</v>
      </c>
    </row>
    <row r="31" spans="1:9" ht="18" customHeight="1">
      <c r="A31" s="217">
        <v>10</v>
      </c>
      <c r="B31" s="213" t="s">
        <v>14</v>
      </c>
      <c r="C31" s="229">
        <v>143</v>
      </c>
      <c r="D31" s="229">
        <v>107</v>
      </c>
      <c r="E31" s="229">
        <v>174.169</v>
      </c>
      <c r="F31" s="229">
        <v>174</v>
      </c>
      <c r="G31" s="229">
        <v>58.33</v>
      </c>
      <c r="H31" s="229"/>
      <c r="I31" s="230">
        <v>0.1699</v>
      </c>
    </row>
    <row r="32" spans="1:9" ht="18" customHeight="1">
      <c r="A32" s="217">
        <v>11</v>
      </c>
      <c r="B32" s="213" t="s">
        <v>15</v>
      </c>
      <c r="C32" s="229">
        <v>163.4</v>
      </c>
      <c r="D32" s="229">
        <v>185.4</v>
      </c>
      <c r="E32" s="229">
        <v>107.1</v>
      </c>
      <c r="F32" s="229">
        <v>108.5</v>
      </c>
      <c r="G32" s="229">
        <v>65.8</v>
      </c>
      <c r="H32" s="229">
        <v>42.62</v>
      </c>
      <c r="I32" s="230">
        <v>42.31</v>
      </c>
    </row>
    <row r="33" spans="1:9" ht="18" customHeight="1">
      <c r="A33" s="217">
        <v>12</v>
      </c>
      <c r="B33" s="213" t="s">
        <v>18</v>
      </c>
      <c r="C33" s="229">
        <v>179.41</v>
      </c>
      <c r="D33" s="229">
        <v>170</v>
      </c>
      <c r="E33" s="229">
        <v>51.6</v>
      </c>
      <c r="F33" s="229">
        <v>54.4</v>
      </c>
      <c r="G33" s="229">
        <v>31.5</v>
      </c>
      <c r="H33" s="229">
        <v>0.2</v>
      </c>
      <c r="I33" s="230">
        <v>0.8</v>
      </c>
    </row>
    <row r="34" spans="1:9" ht="18" customHeight="1">
      <c r="A34" s="217">
        <v>13</v>
      </c>
      <c r="B34" s="213" t="s">
        <v>11</v>
      </c>
      <c r="C34" s="229">
        <v>114.7</v>
      </c>
      <c r="D34" s="229">
        <v>99.5</v>
      </c>
      <c r="E34" s="229">
        <v>50.2</v>
      </c>
      <c r="F34" s="229">
        <v>49.7</v>
      </c>
      <c r="G34" s="229">
        <v>49</v>
      </c>
      <c r="H34" s="229">
        <v>0.2</v>
      </c>
      <c r="I34" s="230">
        <v>0.2</v>
      </c>
    </row>
    <row r="35" spans="1:9" ht="18" customHeight="1">
      <c r="A35" s="217">
        <v>14</v>
      </c>
      <c r="B35" s="213" t="s">
        <v>19</v>
      </c>
      <c r="C35" s="229">
        <v>99</v>
      </c>
      <c r="D35" s="229">
        <v>53</v>
      </c>
      <c r="E35" s="229">
        <v>35.7</v>
      </c>
      <c r="F35" s="229">
        <v>42.6</v>
      </c>
      <c r="G35" s="229">
        <v>24</v>
      </c>
      <c r="H35" s="229"/>
      <c r="I35" s="230">
        <v>1.3</v>
      </c>
    </row>
    <row r="36" spans="1:9" ht="18" customHeight="1">
      <c r="A36" s="217">
        <v>15</v>
      </c>
      <c r="B36" s="213" t="s">
        <v>52</v>
      </c>
      <c r="C36" s="229">
        <v>45.315</v>
      </c>
      <c r="D36" s="229">
        <v>45.315</v>
      </c>
      <c r="E36" s="229">
        <v>40.4</v>
      </c>
      <c r="F36" s="229">
        <v>40.08</v>
      </c>
      <c r="G36" s="229">
        <v>15.17</v>
      </c>
      <c r="H36" s="229">
        <v>1.248</v>
      </c>
      <c r="I36" s="230">
        <v>1.456</v>
      </c>
    </row>
    <row r="37" spans="1:9" ht="18" customHeight="1">
      <c r="A37" s="217">
        <v>16</v>
      </c>
      <c r="B37" s="213" t="s">
        <v>12</v>
      </c>
      <c r="C37" s="229">
        <v>64</v>
      </c>
      <c r="D37" s="229">
        <v>60.4</v>
      </c>
      <c r="E37" s="229">
        <v>24</v>
      </c>
      <c r="F37" s="229">
        <v>24</v>
      </c>
      <c r="G37" s="229">
        <v>19</v>
      </c>
      <c r="H37" s="229"/>
      <c r="I37" s="230"/>
    </row>
    <row r="38" spans="1:9" ht="18" customHeight="1">
      <c r="A38" s="217">
        <v>17</v>
      </c>
      <c r="B38" s="213" t="s">
        <v>17</v>
      </c>
      <c r="C38" s="229">
        <v>73.3</v>
      </c>
      <c r="D38" s="229">
        <v>55.8</v>
      </c>
      <c r="E38" s="229">
        <v>47.88</v>
      </c>
      <c r="F38" s="229">
        <v>44.29</v>
      </c>
      <c r="G38" s="229">
        <v>28.7</v>
      </c>
      <c r="H38" s="229">
        <v>2.31</v>
      </c>
      <c r="I38" s="230">
        <v>5.9</v>
      </c>
    </row>
    <row r="39" spans="1:9" ht="18" customHeight="1">
      <c r="A39" s="217">
        <v>18</v>
      </c>
      <c r="B39" s="213" t="s">
        <v>21</v>
      </c>
      <c r="C39" s="229">
        <v>56.15</v>
      </c>
      <c r="D39" s="229">
        <v>64.1</v>
      </c>
      <c r="E39" s="229">
        <v>48</v>
      </c>
      <c r="F39" s="229">
        <v>46.5</v>
      </c>
      <c r="G39" s="229">
        <v>24.4</v>
      </c>
      <c r="H39" s="229">
        <v>3.5</v>
      </c>
      <c r="I39" s="230">
        <v>5.5</v>
      </c>
    </row>
    <row r="40" spans="1:9" ht="18" customHeight="1">
      <c r="A40" s="217">
        <v>19</v>
      </c>
      <c r="B40" s="213" t="s">
        <v>28</v>
      </c>
      <c r="C40" s="229">
        <v>42.05</v>
      </c>
      <c r="D40" s="229">
        <v>47.1</v>
      </c>
      <c r="E40" s="229">
        <v>34.7</v>
      </c>
      <c r="F40" s="229">
        <v>36</v>
      </c>
      <c r="G40" s="229">
        <v>14.59</v>
      </c>
      <c r="H40" s="229">
        <v>0.3</v>
      </c>
      <c r="I40" s="230">
        <v>1</v>
      </c>
    </row>
    <row r="41" spans="1:9" ht="18" customHeight="1">
      <c r="A41" s="217">
        <v>20</v>
      </c>
      <c r="B41" s="213" t="s">
        <v>23</v>
      </c>
      <c r="C41" s="229">
        <v>50.6</v>
      </c>
      <c r="D41" s="229">
        <v>31.1</v>
      </c>
      <c r="E41" s="229">
        <v>33.1</v>
      </c>
      <c r="F41" s="229">
        <v>33.1</v>
      </c>
      <c r="G41" s="229">
        <v>13.4</v>
      </c>
      <c r="H41" s="229">
        <v>0.7</v>
      </c>
      <c r="I41" s="230"/>
    </row>
    <row r="42" spans="1:9" ht="18" customHeight="1">
      <c r="A42" s="217">
        <v>21</v>
      </c>
      <c r="B42" s="213" t="s">
        <v>20</v>
      </c>
      <c r="C42" s="232">
        <v>83.01</v>
      </c>
      <c r="D42" s="232">
        <v>104</v>
      </c>
      <c r="E42" s="232">
        <v>51.65</v>
      </c>
      <c r="F42" s="232">
        <v>49.85</v>
      </c>
      <c r="G42" s="232">
        <v>46.3</v>
      </c>
      <c r="H42" s="232">
        <v>20.93</v>
      </c>
      <c r="I42" s="233">
        <v>22.73</v>
      </c>
    </row>
    <row r="43" spans="1:9" ht="18" customHeight="1">
      <c r="A43" s="217">
        <v>22</v>
      </c>
      <c r="B43" s="213" t="s">
        <v>53</v>
      </c>
      <c r="C43" s="229">
        <v>39.2</v>
      </c>
      <c r="D43" s="229"/>
      <c r="E43" s="229">
        <v>10.8</v>
      </c>
      <c r="F43" s="229">
        <v>10.5</v>
      </c>
      <c r="G43" s="229">
        <v>13.7</v>
      </c>
      <c r="H43" s="229">
        <v>0.2</v>
      </c>
      <c r="I43" s="230">
        <v>0.5</v>
      </c>
    </row>
    <row r="44" spans="1:9" ht="18" customHeight="1">
      <c r="A44" s="217">
        <v>23</v>
      </c>
      <c r="B44" s="213" t="s">
        <v>54</v>
      </c>
      <c r="C44" s="229">
        <v>29</v>
      </c>
      <c r="D44" s="229">
        <v>17</v>
      </c>
      <c r="E44" s="229">
        <v>26.1634</v>
      </c>
      <c r="F44" s="229">
        <v>26</v>
      </c>
      <c r="G44" s="229">
        <v>10</v>
      </c>
      <c r="H44" s="229">
        <v>0.2088</v>
      </c>
      <c r="I44" s="230">
        <v>0.1634</v>
      </c>
    </row>
    <row r="45" spans="1:9" ht="18" customHeight="1">
      <c r="A45" s="217">
        <v>24</v>
      </c>
      <c r="B45" s="213" t="s">
        <v>16</v>
      </c>
      <c r="C45" s="229">
        <v>31.8</v>
      </c>
      <c r="D45" s="229"/>
      <c r="E45" s="229">
        <v>13</v>
      </c>
      <c r="F45" s="229">
        <v>13</v>
      </c>
      <c r="G45" s="229">
        <v>10</v>
      </c>
      <c r="H45" s="229">
        <v>0.1</v>
      </c>
      <c r="I45" s="230"/>
    </row>
    <row r="46" spans="1:9" ht="18" customHeight="1" thickBot="1">
      <c r="A46" s="223">
        <v>25</v>
      </c>
      <c r="B46" s="224" t="s">
        <v>55</v>
      </c>
      <c r="C46" s="234">
        <v>37.43</v>
      </c>
      <c r="D46" s="234">
        <v>7</v>
      </c>
      <c r="E46" s="234">
        <v>5.7</v>
      </c>
      <c r="F46" s="234">
        <v>6.8</v>
      </c>
      <c r="G46" s="234">
        <v>5.78</v>
      </c>
      <c r="H46" s="234"/>
      <c r="I46" s="235"/>
    </row>
    <row r="47" spans="1:9" s="65" customFormat="1" ht="18" customHeight="1" thickBot="1">
      <c r="A47" s="325" t="s">
        <v>70</v>
      </c>
      <c r="B47" s="326"/>
      <c r="C47" s="288">
        <f>C10+C12+C14+SUM(C21:C22)+C24+C25+SUM(C29:C46)</f>
        <v>10137.369</v>
      </c>
      <c r="D47" s="288">
        <f aca="true" t="shared" si="2" ref="D47:I47">D10+D12+D14+SUM(D21:D22)+D24+D25+SUM(D29:D46)</f>
        <v>14466.165</v>
      </c>
      <c r="E47" s="288">
        <f t="shared" si="2"/>
        <v>8226.0524</v>
      </c>
      <c r="F47" s="288">
        <f t="shared" si="2"/>
        <v>8174.570000000001</v>
      </c>
      <c r="G47" s="288">
        <f t="shared" si="2"/>
        <v>3770.1600000000003</v>
      </c>
      <c r="H47" s="288">
        <f t="shared" si="2"/>
        <v>549.8679</v>
      </c>
      <c r="I47" s="288">
        <f t="shared" si="2"/>
        <v>513.6057000000001</v>
      </c>
    </row>
    <row r="48" spans="3:9" ht="15.75" customHeight="1">
      <c r="C48" s="114"/>
      <c r="D48" s="114"/>
      <c r="E48" s="114"/>
      <c r="F48" s="114"/>
      <c r="G48" s="114"/>
      <c r="H48" s="114"/>
      <c r="I48" s="114"/>
    </row>
    <row r="49" spans="1:9" ht="15.75" customHeight="1">
      <c r="A49" s="11" t="s">
        <v>83</v>
      </c>
      <c r="C49" s="114"/>
      <c r="D49" s="114"/>
      <c r="E49" s="114"/>
      <c r="F49" s="114"/>
      <c r="G49" s="114"/>
      <c r="H49" s="114"/>
      <c r="I49" s="114"/>
    </row>
    <row r="50" spans="3:9" s="18" customFormat="1" ht="15.75" customHeight="1">
      <c r="C50" s="31"/>
      <c r="D50" s="31"/>
      <c r="E50" s="31"/>
      <c r="F50" s="31"/>
      <c r="G50" s="31"/>
      <c r="H50" s="31"/>
      <c r="I50" s="31"/>
    </row>
    <row r="51" spans="3:9" s="18" customFormat="1" ht="15.75" customHeight="1">
      <c r="C51" s="31"/>
      <c r="D51" s="31"/>
      <c r="E51" s="31"/>
      <c r="F51" s="31"/>
      <c r="G51" s="31"/>
      <c r="H51" s="31"/>
      <c r="I51" s="31"/>
    </row>
    <row r="52" s="18" customFormat="1" ht="15.75" customHeight="1"/>
    <row r="53" s="18" customFormat="1" ht="15.75"/>
    <row r="54" s="18" customFormat="1" ht="15.75"/>
    <row r="55" s="18" customFormat="1" ht="15.75"/>
    <row r="56" s="18" customFormat="1" ht="15.75"/>
  </sheetData>
  <mergeCells count="12">
    <mergeCell ref="A47:B47"/>
    <mergeCell ref="E7:F7"/>
    <mergeCell ref="H7:I7"/>
    <mergeCell ref="A2:I2"/>
    <mergeCell ref="A5:A8"/>
    <mergeCell ref="B5:B8"/>
    <mergeCell ref="C5:C7"/>
    <mergeCell ref="D5:D7"/>
    <mergeCell ref="E5:F6"/>
    <mergeCell ref="G5:G7"/>
    <mergeCell ref="A3:I3"/>
    <mergeCell ref="H5:I6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5" r:id="rId1"/>
  <ignoredErrors>
    <ignoredError sqref="C25:H25 C14:I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="75" zoomScaleNormal="75" workbookViewId="0" topLeftCell="A1">
      <selection activeCell="A5" sqref="A5:C5"/>
    </sheetView>
  </sheetViews>
  <sheetFormatPr defaultColWidth="9.140625" defaultRowHeight="12.75"/>
  <cols>
    <col min="1" max="1" width="5.421875" style="11" customWidth="1"/>
    <col min="2" max="2" width="48.57421875" style="11" customWidth="1"/>
    <col min="3" max="3" width="40.28125" style="11" customWidth="1"/>
    <col min="4" max="16384" width="9.140625" style="11" customWidth="1"/>
  </cols>
  <sheetData>
    <row r="1" spans="1:3" ht="15.75">
      <c r="A1" s="26"/>
      <c r="B1" s="26"/>
      <c r="C1" s="61" t="s">
        <v>160</v>
      </c>
    </row>
    <row r="2" spans="1:2" ht="15.75">
      <c r="A2" s="26"/>
      <c r="B2" s="26"/>
    </row>
    <row r="3" spans="1:3" ht="15.75">
      <c r="A3" s="333" t="s">
        <v>92</v>
      </c>
      <c r="B3" s="333"/>
      <c r="C3" s="333"/>
    </row>
    <row r="4" spans="1:3" ht="15.75">
      <c r="A4" s="333"/>
      <c r="B4" s="333"/>
      <c r="C4" s="333"/>
    </row>
    <row r="5" spans="1:3" ht="15.75">
      <c r="A5" s="334">
        <v>2002</v>
      </c>
      <c r="B5" s="334"/>
      <c r="C5" s="334"/>
    </row>
    <row r="6" spans="1:3" ht="16.5" thickBot="1">
      <c r="A6" s="26"/>
      <c r="B6" s="26"/>
      <c r="C6" s="49" t="s">
        <v>22</v>
      </c>
    </row>
    <row r="7" spans="1:3" ht="15.75">
      <c r="A7" s="291" t="s">
        <v>64</v>
      </c>
      <c r="B7" s="291" t="s">
        <v>65</v>
      </c>
      <c r="C7" s="291" t="s">
        <v>93</v>
      </c>
    </row>
    <row r="8" spans="1:3" ht="16.5" customHeight="1" thickBot="1">
      <c r="A8" s="313"/>
      <c r="B8" s="313"/>
      <c r="C8" s="313"/>
    </row>
    <row r="9" spans="1:3" ht="16.5" thickBot="1">
      <c r="A9" s="55">
        <v>1</v>
      </c>
      <c r="B9" s="56">
        <v>2</v>
      </c>
      <c r="C9" s="60">
        <v>3</v>
      </c>
    </row>
    <row r="10" spans="1:3" ht="16.5" customHeight="1">
      <c r="A10" s="207">
        <v>1</v>
      </c>
      <c r="B10" s="208" t="s">
        <v>46</v>
      </c>
      <c r="C10" s="238">
        <v>104.53</v>
      </c>
    </row>
    <row r="11" spans="1:3" ht="16.5" customHeight="1">
      <c r="A11" s="212">
        <v>2</v>
      </c>
      <c r="B11" s="213" t="s">
        <v>4</v>
      </c>
      <c r="C11" s="239">
        <v>117.43</v>
      </c>
    </row>
    <row r="12" spans="1:3" ht="16.5" customHeight="1">
      <c r="A12" s="212">
        <v>3</v>
      </c>
      <c r="B12" s="213" t="s">
        <v>58</v>
      </c>
      <c r="C12" s="239">
        <v>120.84</v>
      </c>
    </row>
    <row r="13" spans="1:3" ht="16.5" customHeight="1">
      <c r="A13" s="148"/>
      <c r="B13" s="145" t="s">
        <v>42</v>
      </c>
      <c r="C13" s="159">
        <v>109.04</v>
      </c>
    </row>
    <row r="14" spans="1:3" ht="16.5" customHeight="1">
      <c r="A14" s="148"/>
      <c r="B14" s="145" t="s">
        <v>36</v>
      </c>
      <c r="C14" s="159">
        <v>134.5</v>
      </c>
    </row>
    <row r="15" spans="1:3" ht="16.5" customHeight="1">
      <c r="A15" s="148"/>
      <c r="B15" s="162" t="s">
        <v>35</v>
      </c>
      <c r="C15" s="244">
        <v>131.72</v>
      </c>
    </row>
    <row r="16" spans="1:3" ht="16.5" customHeight="1">
      <c r="A16" s="148"/>
      <c r="B16" s="145" t="s">
        <v>34</v>
      </c>
      <c r="C16" s="159">
        <v>111.5</v>
      </c>
    </row>
    <row r="17" spans="1:3" ht="16.5" customHeight="1">
      <c r="A17" s="148"/>
      <c r="B17" s="145" t="s">
        <v>37</v>
      </c>
      <c r="C17" s="159">
        <v>143.7</v>
      </c>
    </row>
    <row r="18" spans="1:3" ht="16.5" customHeight="1">
      <c r="A18" s="148"/>
      <c r="B18" s="145" t="s">
        <v>38</v>
      </c>
      <c r="C18" s="159">
        <v>150</v>
      </c>
    </row>
    <row r="19" spans="1:3" ht="16.5" customHeight="1">
      <c r="A19" s="212">
        <v>4</v>
      </c>
      <c r="B19" s="213" t="s">
        <v>47</v>
      </c>
      <c r="C19" s="239">
        <v>112.55</v>
      </c>
    </row>
    <row r="20" spans="1:3" ht="16.5" customHeight="1">
      <c r="A20" s="212">
        <v>5</v>
      </c>
      <c r="B20" s="213" t="s">
        <v>5</v>
      </c>
      <c r="C20" s="239">
        <v>106.35</v>
      </c>
    </row>
    <row r="21" spans="1:3" ht="16.5" customHeight="1">
      <c r="A21" s="212">
        <v>6</v>
      </c>
      <c r="B21" s="213" t="s">
        <v>7</v>
      </c>
      <c r="C21" s="239">
        <v>123.75</v>
      </c>
    </row>
    <row r="22" spans="1:3" s="115" customFormat="1" ht="16.5" customHeight="1">
      <c r="A22" s="240">
        <v>7</v>
      </c>
      <c r="B22" s="220" t="s">
        <v>59</v>
      </c>
      <c r="C22" s="241">
        <v>145.76</v>
      </c>
    </row>
    <row r="23" spans="1:3" ht="16.5" customHeight="1">
      <c r="A23" s="148"/>
      <c r="B23" s="145" t="s">
        <v>48</v>
      </c>
      <c r="C23" s="159">
        <v>161.2</v>
      </c>
    </row>
    <row r="24" spans="1:3" ht="16.5" customHeight="1">
      <c r="A24" s="148"/>
      <c r="B24" s="145" t="s">
        <v>49</v>
      </c>
      <c r="C24" s="159">
        <v>138.4</v>
      </c>
    </row>
    <row r="25" spans="1:3" ht="16.5" customHeight="1">
      <c r="A25" s="148"/>
      <c r="B25" s="145" t="s">
        <v>50</v>
      </c>
      <c r="C25" s="159">
        <v>109.4</v>
      </c>
    </row>
    <row r="26" spans="1:3" ht="16.5" customHeight="1">
      <c r="A26" s="212">
        <v>8</v>
      </c>
      <c r="B26" s="213" t="s">
        <v>13</v>
      </c>
      <c r="C26" s="239">
        <v>137.3</v>
      </c>
    </row>
    <row r="27" spans="1:3" ht="16.5" customHeight="1">
      <c r="A27" s="212">
        <v>9</v>
      </c>
      <c r="B27" s="213" t="s">
        <v>10</v>
      </c>
      <c r="C27" s="239">
        <v>112.3</v>
      </c>
    </row>
    <row r="28" spans="1:3" ht="16.5" customHeight="1">
      <c r="A28" s="212">
        <v>10</v>
      </c>
      <c r="B28" s="213" t="s">
        <v>14</v>
      </c>
      <c r="C28" s="239">
        <v>115.8</v>
      </c>
    </row>
    <row r="29" spans="1:3" ht="16.5" customHeight="1">
      <c r="A29" s="212">
        <v>11</v>
      </c>
      <c r="B29" s="213" t="s">
        <v>15</v>
      </c>
      <c r="C29" s="239">
        <v>130</v>
      </c>
    </row>
    <row r="30" spans="1:3" ht="16.5" customHeight="1">
      <c r="A30" s="212">
        <v>12</v>
      </c>
      <c r="B30" s="213" t="s">
        <v>18</v>
      </c>
      <c r="C30" s="239">
        <v>137</v>
      </c>
    </row>
    <row r="31" spans="1:3" ht="16.5" customHeight="1">
      <c r="A31" s="212">
        <v>13</v>
      </c>
      <c r="B31" s="213" t="s">
        <v>11</v>
      </c>
      <c r="C31" s="239">
        <v>142.82</v>
      </c>
    </row>
    <row r="32" spans="1:3" ht="16.5" customHeight="1">
      <c r="A32" s="212">
        <v>14</v>
      </c>
      <c r="B32" s="213" t="s">
        <v>19</v>
      </c>
      <c r="C32" s="239">
        <v>137.64</v>
      </c>
    </row>
    <row r="33" spans="1:3" ht="16.5" customHeight="1">
      <c r="A33" s="212">
        <v>15</v>
      </c>
      <c r="B33" s="213" t="s">
        <v>52</v>
      </c>
      <c r="C33" s="239">
        <v>161.94</v>
      </c>
    </row>
    <row r="34" spans="1:3" ht="16.5" customHeight="1">
      <c r="A34" s="212">
        <v>16</v>
      </c>
      <c r="B34" s="213" t="s">
        <v>12</v>
      </c>
      <c r="C34" s="239">
        <v>156</v>
      </c>
    </row>
    <row r="35" spans="1:3" ht="16.5" customHeight="1">
      <c r="A35" s="212">
        <v>17</v>
      </c>
      <c r="B35" s="213" t="s">
        <v>17</v>
      </c>
      <c r="C35" s="239">
        <v>145.7</v>
      </c>
    </row>
    <row r="36" spans="1:3" ht="16.5" customHeight="1">
      <c r="A36" s="212">
        <v>18</v>
      </c>
      <c r="B36" s="213" t="s">
        <v>21</v>
      </c>
      <c r="C36" s="239">
        <v>134.3</v>
      </c>
    </row>
    <row r="37" spans="1:3" ht="16.5" customHeight="1">
      <c r="A37" s="212">
        <v>19</v>
      </c>
      <c r="B37" s="213" t="s">
        <v>28</v>
      </c>
      <c r="C37" s="239">
        <v>142.7</v>
      </c>
    </row>
    <row r="38" spans="1:3" ht="16.5" customHeight="1">
      <c r="A38" s="212">
        <v>20</v>
      </c>
      <c r="B38" s="213" t="s">
        <v>23</v>
      </c>
      <c r="C38" s="239">
        <v>108.8</v>
      </c>
    </row>
    <row r="39" spans="1:3" ht="16.5" customHeight="1">
      <c r="A39" s="212">
        <v>21</v>
      </c>
      <c r="B39" s="213" t="s">
        <v>20</v>
      </c>
      <c r="C39" s="239">
        <v>132</v>
      </c>
    </row>
    <row r="40" spans="1:3" ht="16.5" customHeight="1">
      <c r="A40" s="212">
        <v>22</v>
      </c>
      <c r="B40" s="213" t="s">
        <v>53</v>
      </c>
      <c r="C40" s="239">
        <v>160</v>
      </c>
    </row>
    <row r="41" spans="1:3" ht="16.5" customHeight="1">
      <c r="A41" s="212">
        <v>23</v>
      </c>
      <c r="B41" s="213" t="s">
        <v>54</v>
      </c>
      <c r="C41" s="239">
        <v>146.9</v>
      </c>
    </row>
    <row r="42" spans="1:3" ht="16.5" customHeight="1">
      <c r="A42" s="212">
        <v>24</v>
      </c>
      <c r="B42" s="213" t="s">
        <v>16</v>
      </c>
      <c r="C42" s="239">
        <v>157.7</v>
      </c>
    </row>
    <row r="43" spans="1:3" ht="16.5" customHeight="1" thickBot="1">
      <c r="A43" s="242">
        <v>25</v>
      </c>
      <c r="B43" s="224" t="s">
        <v>9</v>
      </c>
      <c r="C43" s="243">
        <v>129.96</v>
      </c>
    </row>
    <row r="44" spans="1:3" s="115" customFormat="1" ht="16.5" customHeight="1" thickBot="1">
      <c r="A44" s="331" t="s">
        <v>70</v>
      </c>
      <c r="B44" s="332"/>
      <c r="C44" s="158">
        <v>119.06</v>
      </c>
    </row>
    <row r="45" s="25" customFormat="1" ht="15.75"/>
    <row r="46" s="18" customFormat="1" ht="15.75"/>
    <row r="47" s="18" customFormat="1" ht="15.75" customHeight="1"/>
    <row r="48" s="18" customFormat="1" ht="15.75" customHeight="1"/>
    <row r="49" s="18" customFormat="1" ht="15.75"/>
    <row r="50" s="18" customFormat="1" ht="15.75"/>
    <row r="51" s="18" customFormat="1" ht="15.75"/>
    <row r="52" s="18" customFormat="1" ht="15.75"/>
    <row r="53" s="18" customFormat="1" ht="15.75"/>
    <row r="54" s="18" customFormat="1" ht="15.75"/>
  </sheetData>
  <mergeCells count="6">
    <mergeCell ref="A44:B44"/>
    <mergeCell ref="A3:C4"/>
    <mergeCell ref="A7:A8"/>
    <mergeCell ref="B7:B8"/>
    <mergeCell ref="C7:C8"/>
    <mergeCell ref="A5:C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="75" zoomScaleNormal="75" workbookViewId="0" topLeftCell="E1">
      <selection activeCell="T8" sqref="T8"/>
    </sheetView>
  </sheetViews>
  <sheetFormatPr defaultColWidth="9.140625" defaultRowHeight="12.75"/>
  <cols>
    <col min="1" max="1" width="4.7109375" style="58" customWidth="1"/>
    <col min="2" max="2" width="27.57421875" style="58" customWidth="1"/>
    <col min="3" max="3" width="9.57421875" style="58" customWidth="1"/>
    <col min="4" max="4" width="8.28125" style="58" customWidth="1"/>
    <col min="5" max="5" width="11.28125" style="58" customWidth="1"/>
    <col min="6" max="6" width="9.8515625" style="82" customWidth="1"/>
    <col min="7" max="7" width="14.00390625" style="58" customWidth="1"/>
    <col min="8" max="8" width="9.421875" style="58" customWidth="1"/>
    <col min="9" max="9" width="9.8515625" style="58" customWidth="1"/>
    <col min="10" max="10" width="9.57421875" style="58" customWidth="1"/>
    <col min="11" max="11" width="10.8515625" style="58" customWidth="1"/>
    <col min="12" max="12" width="9.8515625" style="58" customWidth="1"/>
    <col min="13" max="13" width="10.00390625" style="58" customWidth="1"/>
    <col min="14" max="14" width="9.140625" style="58" customWidth="1"/>
    <col min="15" max="15" width="10.140625" style="58" customWidth="1"/>
    <col min="16" max="16" width="9.57421875" style="58" customWidth="1"/>
    <col min="17" max="17" width="9.8515625" style="58" customWidth="1"/>
    <col min="18" max="18" width="13.7109375" style="58" customWidth="1"/>
    <col min="19" max="16384" width="7.8515625" style="58" customWidth="1"/>
  </cols>
  <sheetData>
    <row r="1" spans="1:18" ht="15.75">
      <c r="A1" s="11"/>
      <c r="B1" s="11"/>
      <c r="C1" s="11"/>
      <c r="D1" s="11"/>
      <c r="E1" s="11"/>
      <c r="F1" s="64"/>
      <c r="G1" s="11"/>
      <c r="H1" s="11"/>
      <c r="I1" s="11"/>
      <c r="J1" s="11"/>
      <c r="K1" s="11"/>
      <c r="L1" s="11"/>
      <c r="M1" s="11"/>
      <c r="R1" s="30" t="s">
        <v>94</v>
      </c>
    </row>
    <row r="2" spans="1:18" ht="15.75">
      <c r="A2" s="334" t="s">
        <v>95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ht="15.75">
      <c r="A3" s="289"/>
      <c r="B3" s="289"/>
      <c r="C3" s="289"/>
      <c r="D3" s="289"/>
      <c r="E3" s="289"/>
      <c r="F3" s="289"/>
      <c r="G3" s="289"/>
      <c r="H3" s="289">
        <v>2002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4" ht="14.25" customHeight="1" thickBot="1">
      <c r="A4" s="11"/>
      <c r="B4" s="11"/>
      <c r="C4" s="11"/>
      <c r="D4" s="11"/>
      <c r="E4" s="65"/>
      <c r="F4" s="66"/>
      <c r="G4" s="65"/>
      <c r="H4" s="65"/>
      <c r="I4" s="65"/>
      <c r="J4" s="11"/>
      <c r="K4" s="11"/>
      <c r="L4" s="11"/>
      <c r="M4" s="11"/>
      <c r="N4" s="11"/>
    </row>
    <row r="5" spans="1:18" ht="15.75" customHeight="1">
      <c r="A5" s="341" t="s">
        <v>97</v>
      </c>
      <c r="B5" s="337" t="s">
        <v>65</v>
      </c>
      <c r="C5" s="335" t="s">
        <v>167</v>
      </c>
      <c r="D5" s="335" t="s">
        <v>98</v>
      </c>
      <c r="E5" s="335" t="s">
        <v>101</v>
      </c>
      <c r="F5" s="344" t="s">
        <v>99</v>
      </c>
      <c r="G5" s="335" t="s">
        <v>100</v>
      </c>
      <c r="H5" s="335" t="s">
        <v>102</v>
      </c>
      <c r="I5" s="335" t="s">
        <v>103</v>
      </c>
      <c r="J5" s="335" t="s">
        <v>104</v>
      </c>
      <c r="K5" s="335" t="s">
        <v>105</v>
      </c>
      <c r="L5" s="335" t="s">
        <v>106</v>
      </c>
      <c r="M5" s="335" t="s">
        <v>107</v>
      </c>
      <c r="N5" s="335" t="s">
        <v>108</v>
      </c>
      <c r="O5" s="335" t="s">
        <v>109</v>
      </c>
      <c r="P5" s="335" t="s">
        <v>111</v>
      </c>
      <c r="Q5" s="335" t="s">
        <v>110</v>
      </c>
      <c r="R5" s="335" t="s">
        <v>112</v>
      </c>
    </row>
    <row r="6" spans="1:18" ht="15.75">
      <c r="A6" s="342"/>
      <c r="B6" s="338"/>
      <c r="C6" s="336"/>
      <c r="D6" s="336"/>
      <c r="E6" s="336"/>
      <c r="F6" s="345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</row>
    <row r="7" spans="1:18" ht="15.75">
      <c r="A7" s="342"/>
      <c r="B7" s="338"/>
      <c r="C7" s="336"/>
      <c r="D7" s="336"/>
      <c r="E7" s="336"/>
      <c r="F7" s="345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</row>
    <row r="8" spans="1:18" ht="13.5" customHeight="1">
      <c r="A8" s="342"/>
      <c r="B8" s="338"/>
      <c r="C8" s="336"/>
      <c r="D8" s="336"/>
      <c r="E8" s="336"/>
      <c r="F8" s="68"/>
      <c r="G8" s="336"/>
      <c r="H8" s="336"/>
      <c r="I8" s="336"/>
      <c r="J8" s="336"/>
      <c r="K8" s="336"/>
      <c r="L8" s="336"/>
      <c r="M8" s="336"/>
      <c r="N8" s="336"/>
      <c r="O8" s="336"/>
      <c r="P8" s="67"/>
      <c r="Q8" s="67"/>
      <c r="R8" s="336"/>
    </row>
    <row r="9" spans="1:18" ht="17.25" customHeight="1" thickBot="1">
      <c r="A9" s="343"/>
      <c r="B9" s="339"/>
      <c r="C9" s="69" t="s">
        <v>1</v>
      </c>
      <c r="D9" s="69" t="s">
        <v>1</v>
      </c>
      <c r="E9" s="69" t="s">
        <v>2</v>
      </c>
      <c r="F9" s="68" t="s">
        <v>2</v>
      </c>
      <c r="G9" s="69" t="s">
        <v>1</v>
      </c>
      <c r="H9" s="69" t="s">
        <v>1</v>
      </c>
      <c r="I9" s="69" t="s">
        <v>1</v>
      </c>
      <c r="J9" s="69" t="s">
        <v>1</v>
      </c>
      <c r="K9" s="69" t="s">
        <v>1</v>
      </c>
      <c r="L9" s="69" t="s">
        <v>25</v>
      </c>
      <c r="M9" s="69" t="s">
        <v>1</v>
      </c>
      <c r="N9" s="69" t="s">
        <v>26</v>
      </c>
      <c r="O9" s="70" t="s">
        <v>27</v>
      </c>
      <c r="P9" s="69" t="s">
        <v>1</v>
      </c>
      <c r="Q9" s="69" t="s">
        <v>1</v>
      </c>
      <c r="R9" s="69" t="s">
        <v>1</v>
      </c>
    </row>
    <row r="10" spans="1:18" ht="16.5" thickBot="1">
      <c r="A10" s="71">
        <v>1</v>
      </c>
      <c r="B10" s="71">
        <v>2</v>
      </c>
      <c r="C10" s="71">
        <v>3</v>
      </c>
      <c r="D10" s="72">
        <v>4</v>
      </c>
      <c r="E10" s="73">
        <v>5</v>
      </c>
      <c r="F10" s="160">
        <v>6</v>
      </c>
      <c r="G10" s="72">
        <v>7</v>
      </c>
      <c r="H10" s="73">
        <v>8</v>
      </c>
      <c r="I10" s="160">
        <v>9</v>
      </c>
      <c r="J10" s="72">
        <v>10</v>
      </c>
      <c r="K10" s="73">
        <v>11</v>
      </c>
      <c r="L10" s="160">
        <v>12</v>
      </c>
      <c r="M10" s="72">
        <v>13</v>
      </c>
      <c r="N10" s="73">
        <v>14</v>
      </c>
      <c r="O10" s="160">
        <v>15</v>
      </c>
      <c r="P10" s="160">
        <v>16</v>
      </c>
      <c r="Q10" s="160">
        <v>17</v>
      </c>
      <c r="R10" s="71">
        <v>18</v>
      </c>
    </row>
    <row r="11" spans="1:19" ht="15.75">
      <c r="A11" s="207">
        <v>1</v>
      </c>
      <c r="B11" s="245" t="s">
        <v>46</v>
      </c>
      <c r="C11" s="246">
        <v>39085</v>
      </c>
      <c r="D11" s="246"/>
      <c r="E11" s="246">
        <v>332792</v>
      </c>
      <c r="F11" s="246"/>
      <c r="G11" s="246"/>
      <c r="H11" s="246"/>
      <c r="I11" s="246"/>
      <c r="J11" s="246">
        <v>121</v>
      </c>
      <c r="K11" s="246">
        <v>51</v>
      </c>
      <c r="L11" s="246"/>
      <c r="M11" s="246"/>
      <c r="N11" s="246"/>
      <c r="O11" s="246"/>
      <c r="P11" s="246"/>
      <c r="Q11" s="246"/>
      <c r="R11" s="247">
        <v>435030</v>
      </c>
      <c r="S11" s="75"/>
    </row>
    <row r="12" spans="1:19" ht="15.75">
      <c r="A12" s="212"/>
      <c r="B12" s="218" t="s">
        <v>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48"/>
      <c r="S12" s="75"/>
    </row>
    <row r="13" spans="1:19" ht="15.75">
      <c r="A13" s="212">
        <v>2</v>
      </c>
      <c r="B13" s="218" t="s">
        <v>4</v>
      </c>
      <c r="C13" s="41">
        <v>17220</v>
      </c>
      <c r="D13" s="42">
        <v>6073</v>
      </c>
      <c r="E13" s="42">
        <v>217374</v>
      </c>
      <c r="F13" s="42">
        <v>1406</v>
      </c>
      <c r="G13" s="42"/>
      <c r="H13" s="42">
        <v>2</v>
      </c>
      <c r="I13" s="42"/>
      <c r="J13" s="42">
        <v>107</v>
      </c>
      <c r="K13" s="42">
        <v>3</v>
      </c>
      <c r="L13" s="42"/>
      <c r="M13" s="42"/>
      <c r="N13" s="42">
        <v>12</v>
      </c>
      <c r="O13" s="42">
        <v>1059</v>
      </c>
      <c r="P13" s="42"/>
      <c r="Q13" s="42"/>
      <c r="R13" s="249">
        <v>275557</v>
      </c>
      <c r="S13" s="75"/>
    </row>
    <row r="14" spans="1:19" ht="15.75">
      <c r="A14" s="212"/>
      <c r="B14" s="218" t="s">
        <v>3</v>
      </c>
      <c r="C14" s="41">
        <v>10514</v>
      </c>
      <c r="D14" s="42"/>
      <c r="E14" s="42">
        <v>193096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249">
        <v>235383</v>
      </c>
      <c r="S14" s="75"/>
    </row>
    <row r="15" spans="1:19" ht="15.75">
      <c r="A15" s="217">
        <v>3</v>
      </c>
      <c r="B15" s="213" t="s">
        <v>58</v>
      </c>
      <c r="C15" s="42">
        <v>16905.35</v>
      </c>
      <c r="D15" s="42"/>
      <c r="E15" s="42">
        <v>79880.79</v>
      </c>
      <c r="F15" s="42"/>
      <c r="G15" s="42"/>
      <c r="H15" s="42">
        <v>37</v>
      </c>
      <c r="I15" s="42"/>
      <c r="J15" s="42">
        <v>609.29</v>
      </c>
      <c r="K15" s="42"/>
      <c r="L15" s="42">
        <v>14845</v>
      </c>
      <c r="M15" s="42">
        <v>607.42</v>
      </c>
      <c r="N15" s="42">
        <v>554</v>
      </c>
      <c r="O15" s="42">
        <v>15048.3</v>
      </c>
      <c r="P15" s="42"/>
      <c r="Q15" s="42"/>
      <c r="R15" s="249">
        <v>122460.85</v>
      </c>
      <c r="S15" s="26"/>
    </row>
    <row r="16" spans="1:19" ht="15.75">
      <c r="A16" s="137"/>
      <c r="B16" s="145" t="s">
        <v>42</v>
      </c>
      <c r="C16" s="155">
        <v>8991</v>
      </c>
      <c r="D16" s="163"/>
      <c r="E16" s="155">
        <v>36707</v>
      </c>
      <c r="F16" s="163"/>
      <c r="G16" s="163"/>
      <c r="H16" s="163"/>
      <c r="I16" s="163"/>
      <c r="J16" s="163"/>
      <c r="K16" s="163"/>
      <c r="L16" s="163"/>
      <c r="M16" s="163">
        <v>3</v>
      </c>
      <c r="N16" s="163"/>
      <c r="O16" s="163"/>
      <c r="P16" s="163"/>
      <c r="Q16" s="163"/>
      <c r="R16" s="164">
        <v>53874</v>
      </c>
      <c r="S16" s="80"/>
    </row>
    <row r="17" spans="1:18" ht="15.75">
      <c r="A17" s="137"/>
      <c r="B17" s="145" t="s">
        <v>43</v>
      </c>
      <c r="C17" s="155">
        <v>7306</v>
      </c>
      <c r="D17" s="163"/>
      <c r="E17" s="155">
        <v>17382</v>
      </c>
      <c r="F17" s="163"/>
      <c r="G17" s="163"/>
      <c r="H17" s="163"/>
      <c r="I17" s="163"/>
      <c r="J17" s="163">
        <v>387.29</v>
      </c>
      <c r="K17" s="163"/>
      <c r="L17" s="163"/>
      <c r="M17" s="163">
        <v>131.89</v>
      </c>
      <c r="N17" s="163"/>
      <c r="O17" s="163">
        <v>9430.8</v>
      </c>
      <c r="P17" s="163"/>
      <c r="Q17" s="163"/>
      <c r="R17" s="164">
        <v>32145.33</v>
      </c>
    </row>
    <row r="18" spans="1:18" ht="15.75">
      <c r="A18" s="137"/>
      <c r="B18" s="162" t="s">
        <v>35</v>
      </c>
      <c r="C18" s="155"/>
      <c r="D18" s="253"/>
      <c r="E18" s="155">
        <v>9320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4">
        <v>10691.37</v>
      </c>
    </row>
    <row r="19" spans="1:19" s="25" customFormat="1" ht="15.75" hidden="1">
      <c r="A19" s="137">
        <v>19</v>
      </c>
      <c r="B19" s="255" t="s">
        <v>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/>
      <c r="S19" s="76"/>
    </row>
    <row r="20" spans="1:19" s="25" customFormat="1" ht="15.75" hidden="1">
      <c r="A20" s="137">
        <v>18</v>
      </c>
      <c r="B20" s="255" t="s">
        <v>9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/>
      <c r="S20" s="77"/>
    </row>
    <row r="21" spans="1:19" s="25" customFormat="1" ht="15.75" hidden="1">
      <c r="A21" s="137">
        <v>20</v>
      </c>
      <c r="B21" s="255" t="s">
        <v>10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76"/>
    </row>
    <row r="22" spans="1:19" s="25" customFormat="1" ht="15.75" hidden="1">
      <c r="A22" s="137">
        <v>21</v>
      </c>
      <c r="B22" s="255" t="s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77"/>
    </row>
    <row r="23" spans="1:18" ht="15.75">
      <c r="A23" s="137"/>
      <c r="B23" s="145" t="s">
        <v>34</v>
      </c>
      <c r="C23" s="155">
        <v>125</v>
      </c>
      <c r="D23" s="156"/>
      <c r="E23" s="155">
        <v>11704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65">
        <v>13573.056</v>
      </c>
    </row>
    <row r="24" spans="1:18" ht="15.75">
      <c r="A24" s="137"/>
      <c r="B24" s="145" t="s">
        <v>37</v>
      </c>
      <c r="C24" s="155">
        <v>484</v>
      </c>
      <c r="D24" s="156"/>
      <c r="E24" s="155">
        <v>4768</v>
      </c>
      <c r="F24" s="156"/>
      <c r="G24" s="156"/>
      <c r="H24" s="156"/>
      <c r="I24" s="156"/>
      <c r="J24" s="156"/>
      <c r="K24" s="156"/>
      <c r="L24" s="156"/>
      <c r="M24" s="156">
        <v>472.53</v>
      </c>
      <c r="N24" s="156"/>
      <c r="O24" s="156">
        <v>5617.5</v>
      </c>
      <c r="P24" s="156"/>
      <c r="Q24" s="156"/>
      <c r="R24" s="165">
        <v>7930.53</v>
      </c>
    </row>
    <row r="25" spans="1:18" ht="15.75">
      <c r="A25" s="137"/>
      <c r="B25" s="145" t="s">
        <v>38</v>
      </c>
      <c r="C25" s="155"/>
      <c r="D25" s="163"/>
      <c r="E25" s="155"/>
      <c r="F25" s="163"/>
      <c r="G25" s="163"/>
      <c r="H25" s="163">
        <v>37</v>
      </c>
      <c r="I25" s="163"/>
      <c r="J25" s="163">
        <v>222</v>
      </c>
      <c r="K25" s="163"/>
      <c r="L25" s="163">
        <v>14845</v>
      </c>
      <c r="M25" s="163"/>
      <c r="N25" s="163">
        <v>554</v>
      </c>
      <c r="O25" s="163"/>
      <c r="P25" s="163"/>
      <c r="Q25" s="163"/>
      <c r="R25" s="164">
        <v>4245.7619</v>
      </c>
    </row>
    <row r="26" spans="1:19" ht="15.75">
      <c r="A26" s="217">
        <v>4</v>
      </c>
      <c r="B26" s="218" t="s">
        <v>47</v>
      </c>
      <c r="C26" s="42">
        <v>28688</v>
      </c>
      <c r="D26" s="42"/>
      <c r="E26" s="42">
        <v>59496</v>
      </c>
      <c r="F26" s="42"/>
      <c r="G26" s="42">
        <v>50.5</v>
      </c>
      <c r="H26" s="42">
        <v>0.4</v>
      </c>
      <c r="I26" s="42">
        <v>1096</v>
      </c>
      <c r="J26" s="42">
        <v>239</v>
      </c>
      <c r="K26" s="42"/>
      <c r="L26" s="42">
        <v>50425</v>
      </c>
      <c r="M26" s="42"/>
      <c r="N26" s="42">
        <v>2955</v>
      </c>
      <c r="O26" s="42"/>
      <c r="P26" s="42">
        <v>41</v>
      </c>
      <c r="Q26" s="42">
        <v>1060</v>
      </c>
      <c r="R26" s="249">
        <v>119127</v>
      </c>
      <c r="S26" s="75"/>
    </row>
    <row r="27" spans="1:19" ht="15.75">
      <c r="A27" s="217">
        <v>5</v>
      </c>
      <c r="B27" s="218" t="s">
        <v>5</v>
      </c>
      <c r="C27" s="42">
        <v>12330</v>
      </c>
      <c r="D27" s="42"/>
      <c r="E27" s="42">
        <v>83417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249">
        <v>112927</v>
      </c>
      <c r="S27" s="75"/>
    </row>
    <row r="28" spans="1:19" ht="15.75">
      <c r="A28" s="217"/>
      <c r="B28" s="218" t="s">
        <v>6</v>
      </c>
      <c r="C28" s="42"/>
      <c r="D28" s="42"/>
      <c r="E28" s="42">
        <v>20414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49">
        <v>46215</v>
      </c>
      <c r="S28" s="75"/>
    </row>
    <row r="29" spans="1:19" ht="15.75">
      <c r="A29" s="217">
        <v>6</v>
      </c>
      <c r="B29" s="213" t="s">
        <v>7</v>
      </c>
      <c r="C29" s="41">
        <v>5502.7</v>
      </c>
      <c r="D29" s="41"/>
      <c r="E29" s="41">
        <v>64810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248">
        <v>82047.4</v>
      </c>
      <c r="S29" s="75"/>
    </row>
    <row r="30" spans="1:19" s="120" customFormat="1" ht="31.5">
      <c r="A30" s="219">
        <v>7</v>
      </c>
      <c r="B30" s="220" t="s">
        <v>59</v>
      </c>
      <c r="C30" s="236">
        <v>333</v>
      </c>
      <c r="D30" s="236">
        <v>157</v>
      </c>
      <c r="E30" s="236">
        <v>25328</v>
      </c>
      <c r="F30" s="236"/>
      <c r="G30" s="236"/>
      <c r="H30" s="236">
        <v>5</v>
      </c>
      <c r="I30" s="236"/>
      <c r="J30" s="236">
        <v>491</v>
      </c>
      <c r="K30" s="236"/>
      <c r="L30" s="236">
        <v>125</v>
      </c>
      <c r="M30" s="236"/>
      <c r="N30" s="236">
        <v>879</v>
      </c>
      <c r="O30" s="236">
        <v>11127</v>
      </c>
      <c r="P30" s="236"/>
      <c r="Q30" s="236"/>
      <c r="R30" s="237">
        <v>31071</v>
      </c>
      <c r="S30" s="119"/>
    </row>
    <row r="31" spans="1:19" ht="15.75">
      <c r="A31" s="137"/>
      <c r="B31" s="145" t="s">
        <v>48</v>
      </c>
      <c r="C31" s="163">
        <v>333</v>
      </c>
      <c r="D31" s="163">
        <v>125</v>
      </c>
      <c r="E31" s="163">
        <v>4498</v>
      </c>
      <c r="F31" s="163"/>
      <c r="G31" s="163"/>
      <c r="H31" s="163">
        <v>5</v>
      </c>
      <c r="I31" s="163"/>
      <c r="J31" s="163">
        <v>431</v>
      </c>
      <c r="K31" s="163"/>
      <c r="L31" s="163"/>
      <c r="M31" s="163"/>
      <c r="N31" s="163">
        <v>383</v>
      </c>
      <c r="O31" s="163">
        <v>632</v>
      </c>
      <c r="P31" s="163"/>
      <c r="Q31" s="163"/>
      <c r="R31" s="164">
        <v>6247</v>
      </c>
      <c r="S31" s="75"/>
    </row>
    <row r="32" spans="1:19" ht="15.75">
      <c r="A32" s="137"/>
      <c r="B32" s="145" t="s">
        <v>49</v>
      </c>
      <c r="C32" s="163"/>
      <c r="D32" s="163">
        <v>32</v>
      </c>
      <c r="E32" s="163">
        <v>10526</v>
      </c>
      <c r="F32" s="163"/>
      <c r="G32" s="163"/>
      <c r="H32" s="163"/>
      <c r="I32" s="163"/>
      <c r="J32" s="163">
        <v>60</v>
      </c>
      <c r="K32" s="163"/>
      <c r="L32" s="163">
        <v>125</v>
      </c>
      <c r="M32" s="163"/>
      <c r="N32" s="163">
        <v>496</v>
      </c>
      <c r="O32" s="163"/>
      <c r="P32" s="163"/>
      <c r="Q32" s="163"/>
      <c r="R32" s="164">
        <v>12224</v>
      </c>
      <c r="S32" s="75"/>
    </row>
    <row r="33" spans="1:19" ht="15.75">
      <c r="A33" s="137"/>
      <c r="B33" s="145" t="s">
        <v>50</v>
      </c>
      <c r="C33" s="163"/>
      <c r="D33" s="163"/>
      <c r="E33" s="163">
        <v>10304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>
        <v>10495</v>
      </c>
      <c r="P33" s="163"/>
      <c r="Q33" s="163"/>
      <c r="R33" s="164">
        <v>12600</v>
      </c>
      <c r="S33" s="75"/>
    </row>
    <row r="34" spans="1:19" ht="15.75">
      <c r="A34" s="250">
        <v>8</v>
      </c>
      <c r="B34" s="218" t="s">
        <v>13</v>
      </c>
      <c r="C34" s="42">
        <v>15884</v>
      </c>
      <c r="D34" s="42">
        <v>2000</v>
      </c>
      <c r="E34" s="42"/>
      <c r="F34" s="42"/>
      <c r="G34" s="42"/>
      <c r="H34" s="42"/>
      <c r="I34" s="42"/>
      <c r="J34" s="42"/>
      <c r="K34" s="42"/>
      <c r="L34" s="42">
        <v>4980</v>
      </c>
      <c r="M34" s="42"/>
      <c r="N34" s="42"/>
      <c r="O34" s="42">
        <v>44571</v>
      </c>
      <c r="P34" s="42"/>
      <c r="Q34" s="42"/>
      <c r="R34" s="249">
        <v>28019</v>
      </c>
      <c r="S34" s="78"/>
    </row>
    <row r="35" spans="1:19" ht="15.75">
      <c r="A35" s="250">
        <v>9</v>
      </c>
      <c r="B35" s="218" t="s">
        <v>10</v>
      </c>
      <c r="C35" s="42">
        <v>441</v>
      </c>
      <c r="D35" s="42"/>
      <c r="E35" s="42">
        <v>21753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v>217</v>
      </c>
      <c r="R35" s="249">
        <v>25612</v>
      </c>
      <c r="S35" s="75"/>
    </row>
    <row r="36" spans="1:19" ht="15.75">
      <c r="A36" s="250">
        <v>10</v>
      </c>
      <c r="B36" s="218" t="s">
        <v>14</v>
      </c>
      <c r="C36" s="42">
        <v>9829</v>
      </c>
      <c r="D36" s="42"/>
      <c r="E36" s="42">
        <v>7167</v>
      </c>
      <c r="F36" s="42"/>
      <c r="G36" s="42"/>
      <c r="H36" s="42"/>
      <c r="I36" s="42"/>
      <c r="J36" s="42"/>
      <c r="K36" s="42"/>
      <c r="L36" s="42">
        <v>9757</v>
      </c>
      <c r="M36" s="42"/>
      <c r="N36" s="42"/>
      <c r="O36" s="42">
        <v>7815</v>
      </c>
      <c r="P36" s="42"/>
      <c r="Q36" s="42"/>
      <c r="R36" s="249">
        <v>24287</v>
      </c>
      <c r="S36" s="78"/>
    </row>
    <row r="37" spans="1:19" ht="15.75">
      <c r="A37" s="250">
        <v>11</v>
      </c>
      <c r="B37" s="218" t="s">
        <v>15</v>
      </c>
      <c r="C37" s="42">
        <v>16518</v>
      </c>
      <c r="D37" s="42"/>
      <c r="E37" s="42"/>
      <c r="F37" s="42"/>
      <c r="G37" s="42"/>
      <c r="H37" s="42"/>
      <c r="I37" s="42"/>
      <c r="J37" s="42">
        <v>379.4</v>
      </c>
      <c r="K37" s="42"/>
      <c r="L37" s="42"/>
      <c r="M37" s="42"/>
      <c r="N37" s="42"/>
      <c r="O37" s="42">
        <v>4525</v>
      </c>
      <c r="P37" s="42"/>
      <c r="Q37" s="42"/>
      <c r="R37" s="249">
        <v>21172.7</v>
      </c>
      <c r="S37" s="78"/>
    </row>
    <row r="38" spans="1:19" ht="15.75">
      <c r="A38" s="217">
        <v>12</v>
      </c>
      <c r="B38" s="218" t="s">
        <v>18</v>
      </c>
      <c r="C38" s="42">
        <v>9667</v>
      </c>
      <c r="D38" s="42">
        <v>549</v>
      </c>
      <c r="E38" s="42"/>
      <c r="F38" s="42"/>
      <c r="G38" s="42"/>
      <c r="H38" s="42">
        <v>41</v>
      </c>
      <c r="I38" s="42"/>
      <c r="J38" s="42"/>
      <c r="K38" s="42"/>
      <c r="L38" s="42"/>
      <c r="M38" s="42"/>
      <c r="N38" s="42"/>
      <c r="O38" s="42"/>
      <c r="P38" s="42"/>
      <c r="Q38" s="42"/>
      <c r="R38" s="249">
        <v>13337</v>
      </c>
      <c r="S38" s="75"/>
    </row>
    <row r="39" spans="1:19" ht="15.75">
      <c r="A39" s="217">
        <v>13</v>
      </c>
      <c r="B39" s="213" t="s">
        <v>11</v>
      </c>
      <c r="C39" s="42">
        <v>9364</v>
      </c>
      <c r="D39" s="42">
        <v>138</v>
      </c>
      <c r="E39" s="42"/>
      <c r="F39" s="42"/>
      <c r="G39" s="42"/>
      <c r="H39" s="42">
        <v>1</v>
      </c>
      <c r="I39" s="42"/>
      <c r="J39" s="42">
        <v>133</v>
      </c>
      <c r="K39" s="42">
        <v>23</v>
      </c>
      <c r="L39" s="42">
        <v>1204</v>
      </c>
      <c r="M39" s="42"/>
      <c r="N39" s="42"/>
      <c r="O39" s="42"/>
      <c r="P39" s="42"/>
      <c r="Q39" s="42">
        <v>1282</v>
      </c>
      <c r="R39" s="249">
        <v>14024</v>
      </c>
      <c r="S39" s="75"/>
    </row>
    <row r="40" spans="1:19" ht="15.75">
      <c r="A40" s="217">
        <v>14</v>
      </c>
      <c r="B40" s="218" t="s">
        <v>19</v>
      </c>
      <c r="C40" s="42">
        <v>461</v>
      </c>
      <c r="D40" s="42"/>
      <c r="E40" s="42">
        <v>7820</v>
      </c>
      <c r="F40" s="42"/>
      <c r="G40" s="42"/>
      <c r="H40" s="42">
        <v>1</v>
      </c>
      <c r="I40" s="42"/>
      <c r="J40" s="42"/>
      <c r="K40" s="42"/>
      <c r="L40" s="42"/>
      <c r="M40" s="42"/>
      <c r="N40" s="42"/>
      <c r="O40" s="42">
        <v>3777</v>
      </c>
      <c r="P40" s="42"/>
      <c r="Q40" s="42"/>
      <c r="R40" s="249">
        <v>9756</v>
      </c>
      <c r="S40" s="75"/>
    </row>
    <row r="41" spans="1:19" ht="15.75">
      <c r="A41" s="217">
        <v>15</v>
      </c>
      <c r="B41" s="218" t="s">
        <v>52</v>
      </c>
      <c r="C41" s="42"/>
      <c r="D41" s="42"/>
      <c r="E41" s="42">
        <v>5241</v>
      </c>
      <c r="F41" s="42"/>
      <c r="G41" s="42">
        <v>86886</v>
      </c>
      <c r="H41" s="42"/>
      <c r="I41" s="42"/>
      <c r="J41" s="42">
        <v>107</v>
      </c>
      <c r="K41" s="42"/>
      <c r="L41" s="42"/>
      <c r="M41" s="42">
        <v>258</v>
      </c>
      <c r="N41" s="42">
        <v>1310</v>
      </c>
      <c r="O41" s="42">
        <v>2134</v>
      </c>
      <c r="P41" s="42"/>
      <c r="Q41" s="42"/>
      <c r="R41" s="249">
        <v>7443</v>
      </c>
      <c r="S41" s="78"/>
    </row>
    <row r="42" spans="1:19" ht="15.75">
      <c r="A42" s="217">
        <v>16</v>
      </c>
      <c r="B42" s="218" t="s">
        <v>12</v>
      </c>
      <c r="C42" s="42">
        <v>4111</v>
      </c>
      <c r="D42" s="42"/>
      <c r="E42" s="42"/>
      <c r="F42" s="42"/>
      <c r="G42" s="42"/>
      <c r="H42" s="42">
        <v>9</v>
      </c>
      <c r="I42" s="42"/>
      <c r="J42" s="42"/>
      <c r="K42" s="42"/>
      <c r="L42" s="42"/>
      <c r="M42" s="42">
        <v>2046</v>
      </c>
      <c r="N42" s="42">
        <v>39</v>
      </c>
      <c r="O42" s="42">
        <v>5411</v>
      </c>
      <c r="P42" s="42"/>
      <c r="Q42" s="42"/>
      <c r="R42" s="249">
        <v>8713</v>
      </c>
      <c r="S42" s="61"/>
    </row>
    <row r="43" spans="1:19" ht="15.75">
      <c r="A43" s="217">
        <v>17</v>
      </c>
      <c r="B43" s="213" t="s">
        <v>17</v>
      </c>
      <c r="C43" s="42"/>
      <c r="D43" s="42"/>
      <c r="E43" s="42">
        <v>3838</v>
      </c>
      <c r="F43" s="42"/>
      <c r="G43" s="42"/>
      <c r="H43" s="42"/>
      <c r="I43" s="42"/>
      <c r="J43" s="42"/>
      <c r="K43" s="42"/>
      <c r="L43" s="42">
        <v>12007</v>
      </c>
      <c r="M43" s="42"/>
      <c r="N43" s="42"/>
      <c r="O43" s="42">
        <v>10820</v>
      </c>
      <c r="P43" s="42"/>
      <c r="Q43" s="42"/>
      <c r="R43" s="249">
        <v>7885</v>
      </c>
      <c r="S43" s="80"/>
    </row>
    <row r="44" spans="1:19" ht="15.75">
      <c r="A44" s="217">
        <v>18</v>
      </c>
      <c r="B44" s="218" t="s">
        <v>21</v>
      </c>
      <c r="C44" s="42">
        <v>129</v>
      </c>
      <c r="D44" s="42"/>
      <c r="E44" s="42">
        <v>5238</v>
      </c>
      <c r="F44" s="42"/>
      <c r="G44" s="42"/>
      <c r="H44" s="42"/>
      <c r="I44" s="42"/>
      <c r="J44" s="42"/>
      <c r="K44" s="42"/>
      <c r="L44" s="42"/>
      <c r="M44" s="42"/>
      <c r="N44" s="42"/>
      <c r="O44" s="42">
        <v>9770</v>
      </c>
      <c r="P44" s="42"/>
      <c r="Q44" s="42"/>
      <c r="R44" s="249">
        <v>6659</v>
      </c>
      <c r="S44" s="75"/>
    </row>
    <row r="45" spans="1:19" ht="15.75">
      <c r="A45" s="217">
        <v>19</v>
      </c>
      <c r="B45" s="213" t="s">
        <v>28</v>
      </c>
      <c r="C45" s="42">
        <v>2453</v>
      </c>
      <c r="D45" s="42"/>
      <c r="E45" s="42">
        <v>1000</v>
      </c>
      <c r="F45" s="42"/>
      <c r="G45" s="42"/>
      <c r="H45" s="42"/>
      <c r="I45" s="42"/>
      <c r="J45" s="42"/>
      <c r="K45" s="42"/>
      <c r="L45" s="42">
        <v>8350</v>
      </c>
      <c r="M45" s="42">
        <v>79</v>
      </c>
      <c r="N45" s="42"/>
      <c r="O45" s="42"/>
      <c r="P45" s="42"/>
      <c r="Q45" s="42"/>
      <c r="R45" s="249">
        <v>6685</v>
      </c>
      <c r="S45" s="75"/>
    </row>
    <row r="46" spans="1:19" ht="15.75">
      <c r="A46" s="217">
        <v>20</v>
      </c>
      <c r="B46" s="213" t="s">
        <v>23</v>
      </c>
      <c r="C46" s="42">
        <v>649</v>
      </c>
      <c r="D46" s="42"/>
      <c r="E46" s="42"/>
      <c r="F46" s="42"/>
      <c r="G46" s="42"/>
      <c r="H46" s="42"/>
      <c r="I46" s="42">
        <v>99</v>
      </c>
      <c r="J46" s="42"/>
      <c r="K46" s="42"/>
      <c r="L46" s="42">
        <v>20577</v>
      </c>
      <c r="M46" s="42"/>
      <c r="N46" s="42"/>
      <c r="O46" s="42"/>
      <c r="P46" s="42"/>
      <c r="Q46" s="42"/>
      <c r="R46" s="249">
        <v>6122</v>
      </c>
      <c r="S46" s="81"/>
    </row>
    <row r="47" spans="1:19" ht="15.75">
      <c r="A47" s="217">
        <v>21</v>
      </c>
      <c r="B47" s="218" t="s">
        <v>20</v>
      </c>
      <c r="C47" s="42"/>
      <c r="D47" s="42"/>
      <c r="E47" s="42">
        <v>4539</v>
      </c>
      <c r="F47" s="42"/>
      <c r="G47" s="42"/>
      <c r="H47" s="42"/>
      <c r="I47" s="42"/>
      <c r="J47" s="42">
        <v>30</v>
      </c>
      <c r="K47" s="42"/>
      <c r="L47" s="42"/>
      <c r="M47" s="42"/>
      <c r="N47" s="42"/>
      <c r="O47" s="42">
        <v>2265</v>
      </c>
      <c r="P47" s="42"/>
      <c r="Q47" s="42"/>
      <c r="R47" s="249">
        <v>5631</v>
      </c>
      <c r="S47" s="75"/>
    </row>
    <row r="48" spans="1:19" ht="15.75">
      <c r="A48" s="217">
        <v>22</v>
      </c>
      <c r="B48" s="213" t="s">
        <v>53</v>
      </c>
      <c r="C48" s="42">
        <v>267</v>
      </c>
      <c r="D48" s="42"/>
      <c r="E48" s="42">
        <v>2109</v>
      </c>
      <c r="F48" s="42"/>
      <c r="G48" s="42"/>
      <c r="H48" s="42">
        <v>11</v>
      </c>
      <c r="I48" s="42">
        <v>8</v>
      </c>
      <c r="J48" s="42"/>
      <c r="K48" s="42">
        <v>40</v>
      </c>
      <c r="L48" s="42"/>
      <c r="M48" s="42">
        <v>1035</v>
      </c>
      <c r="N48" s="42"/>
      <c r="O48" s="42"/>
      <c r="P48" s="42"/>
      <c r="Q48" s="42"/>
      <c r="R48" s="249">
        <v>4272</v>
      </c>
      <c r="S48" s="81"/>
    </row>
    <row r="49" spans="1:19" ht="15.75">
      <c r="A49" s="217">
        <v>23</v>
      </c>
      <c r="B49" s="213" t="s">
        <v>54</v>
      </c>
      <c r="C49" s="42">
        <v>103</v>
      </c>
      <c r="D49" s="42"/>
      <c r="E49" s="42">
        <v>2624</v>
      </c>
      <c r="F49" s="42"/>
      <c r="G49" s="42"/>
      <c r="H49" s="42"/>
      <c r="I49" s="42"/>
      <c r="J49" s="42"/>
      <c r="K49" s="42"/>
      <c r="L49" s="42"/>
      <c r="M49" s="42"/>
      <c r="N49" s="42">
        <v>2511</v>
      </c>
      <c r="O49" s="42"/>
      <c r="P49" s="42"/>
      <c r="Q49" s="42"/>
      <c r="R49" s="249">
        <v>3814</v>
      </c>
      <c r="S49" s="81"/>
    </row>
    <row r="50" spans="1:19" ht="15.75">
      <c r="A50" s="217">
        <v>24</v>
      </c>
      <c r="B50" s="213" t="s">
        <v>16</v>
      </c>
      <c r="C50" s="42">
        <v>959</v>
      </c>
      <c r="D50" s="42"/>
      <c r="E50" s="42"/>
      <c r="F50" s="42"/>
      <c r="G50" s="42"/>
      <c r="H50" s="42"/>
      <c r="I50" s="42"/>
      <c r="J50" s="42"/>
      <c r="K50" s="42">
        <v>23</v>
      </c>
      <c r="L50" s="42">
        <v>8809</v>
      </c>
      <c r="M50" s="42"/>
      <c r="N50" s="42">
        <v>123</v>
      </c>
      <c r="O50" s="42">
        <v>185</v>
      </c>
      <c r="P50" s="42"/>
      <c r="Q50" s="42"/>
      <c r="R50" s="249">
        <v>3354</v>
      </c>
      <c r="S50" s="75"/>
    </row>
    <row r="51" spans="1:19" ht="16.5" thickBot="1">
      <c r="A51" s="223">
        <v>25</v>
      </c>
      <c r="B51" s="224" t="s">
        <v>9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>
        <v>11</v>
      </c>
      <c r="M51" s="251">
        <v>1374</v>
      </c>
      <c r="N51" s="251">
        <v>105</v>
      </c>
      <c r="O51" s="251">
        <v>144</v>
      </c>
      <c r="P51" s="251"/>
      <c r="Q51" s="251"/>
      <c r="R51" s="252">
        <v>1855</v>
      </c>
      <c r="S51" s="75"/>
    </row>
    <row r="52" spans="1:18" ht="16.5" thickBot="1">
      <c r="A52" s="325" t="s">
        <v>70</v>
      </c>
      <c r="B52" s="340"/>
      <c r="C52" s="161">
        <f>C11+C13+C15+C26+C27+C29+C30+SUM(C34:C51)</f>
        <v>190899.05</v>
      </c>
      <c r="D52" s="161">
        <f aca="true" t="shared" si="0" ref="D52:R52">D11+D13+D15+D26+D27+D29+D30+SUM(D34:D51)</f>
        <v>8917</v>
      </c>
      <c r="E52" s="161">
        <f t="shared" si="0"/>
        <v>924426.79</v>
      </c>
      <c r="F52" s="161">
        <f t="shared" si="0"/>
        <v>1406</v>
      </c>
      <c r="G52" s="161">
        <f t="shared" si="0"/>
        <v>86936.5</v>
      </c>
      <c r="H52" s="161">
        <f t="shared" si="0"/>
        <v>107.4</v>
      </c>
      <c r="I52" s="161">
        <f t="shared" si="0"/>
        <v>1203</v>
      </c>
      <c r="J52" s="161">
        <f t="shared" si="0"/>
        <v>2216.69</v>
      </c>
      <c r="K52" s="161">
        <f t="shared" si="0"/>
        <v>140</v>
      </c>
      <c r="L52" s="161">
        <f t="shared" si="0"/>
        <v>131090</v>
      </c>
      <c r="M52" s="161">
        <f t="shared" si="0"/>
        <v>5399.42</v>
      </c>
      <c r="N52" s="161">
        <f t="shared" si="0"/>
        <v>8488</v>
      </c>
      <c r="O52" s="161">
        <f t="shared" si="0"/>
        <v>118651.3</v>
      </c>
      <c r="P52" s="161">
        <f t="shared" si="0"/>
        <v>41</v>
      </c>
      <c r="Q52" s="161">
        <f t="shared" si="0"/>
        <v>2559</v>
      </c>
      <c r="R52" s="161">
        <f t="shared" si="0"/>
        <v>1376860.95</v>
      </c>
    </row>
  </sheetData>
  <mergeCells count="20">
    <mergeCell ref="A52:B52"/>
    <mergeCell ref="M5:M8"/>
    <mergeCell ref="N5:N8"/>
    <mergeCell ref="C5:C8"/>
    <mergeCell ref="I5:I8"/>
    <mergeCell ref="J5:J8"/>
    <mergeCell ref="L5:L8"/>
    <mergeCell ref="A5:A9"/>
    <mergeCell ref="K5:K8"/>
    <mergeCell ref="F5:F7"/>
    <mergeCell ref="A2:R2"/>
    <mergeCell ref="P5:P7"/>
    <mergeCell ref="O5:O8"/>
    <mergeCell ref="R5:R8"/>
    <mergeCell ref="D5:D8"/>
    <mergeCell ref="E5:E8"/>
    <mergeCell ref="G5:G8"/>
    <mergeCell ref="Q5:Q7"/>
    <mergeCell ref="H5:H8"/>
    <mergeCell ref="B5:B9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="75" zoomScaleNormal="75" workbookViewId="0" topLeftCell="A1">
      <selection activeCell="G15" sqref="G15"/>
    </sheetView>
  </sheetViews>
  <sheetFormatPr defaultColWidth="9.140625" defaultRowHeight="15.75" customHeight="1"/>
  <cols>
    <col min="1" max="1" width="5.421875" style="21" customWidth="1"/>
    <col min="2" max="2" width="39.28125" style="21" customWidth="1"/>
    <col min="3" max="3" width="14.421875" style="21" customWidth="1"/>
    <col min="4" max="4" width="12.421875" style="21" customWidth="1"/>
    <col min="5" max="5" width="11.57421875" style="21" customWidth="1"/>
    <col min="6" max="6" width="10.8515625" style="21" customWidth="1"/>
    <col min="7" max="7" width="8.28125" style="21" customWidth="1"/>
    <col min="8" max="8" width="12.57421875" style="21" customWidth="1"/>
    <col min="9" max="9" width="9.00390625" style="21" customWidth="1"/>
    <col min="10" max="10" width="13.7109375" style="21" customWidth="1"/>
    <col min="11" max="11" width="9.140625" style="21" customWidth="1"/>
    <col min="12" max="12" width="11.28125" style="21" customWidth="1"/>
    <col min="13" max="13" width="8.28125" style="21" customWidth="1"/>
    <col min="14" max="14" width="12.140625" style="21" customWidth="1"/>
    <col min="15" max="16384" width="7.8515625" style="21" customWidth="1"/>
  </cols>
  <sheetData>
    <row r="1" ht="15.75" customHeight="1">
      <c r="N1" s="61" t="s">
        <v>96</v>
      </c>
    </row>
    <row r="2" spans="1:14" ht="15.75" customHeight="1">
      <c r="A2" s="346" t="s">
        <v>113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5.75" customHeight="1">
      <c r="A3" s="63"/>
      <c r="B3" s="63"/>
      <c r="C3" s="63"/>
      <c r="D3" s="63"/>
      <c r="E3" s="63"/>
      <c r="F3" s="63">
        <v>2002</v>
      </c>
      <c r="G3" s="63"/>
      <c r="H3" s="63"/>
      <c r="I3" s="63"/>
      <c r="J3" s="63"/>
      <c r="K3" s="63"/>
      <c r="L3" s="63"/>
      <c r="M3" s="63"/>
      <c r="N3" s="63"/>
    </row>
    <row r="4" spans="1:14" ht="15.75" customHeight="1" thickBot="1">
      <c r="A4" s="62"/>
      <c r="H4" s="62"/>
      <c r="I4" s="62"/>
      <c r="J4" s="62"/>
      <c r="K4" s="62"/>
      <c r="L4" s="62"/>
      <c r="M4" s="62"/>
      <c r="N4" s="83" t="s">
        <v>39</v>
      </c>
    </row>
    <row r="5" spans="1:14" ht="16.5" customHeight="1" thickBot="1">
      <c r="A5" s="291" t="s">
        <v>97</v>
      </c>
      <c r="B5" s="291" t="s">
        <v>65</v>
      </c>
      <c r="C5" s="314" t="s">
        <v>117</v>
      </c>
      <c r="D5" s="314" t="s">
        <v>115</v>
      </c>
      <c r="E5" s="347" t="s">
        <v>116</v>
      </c>
      <c r="F5" s="348"/>
      <c r="G5" s="348"/>
      <c r="H5" s="348"/>
      <c r="I5" s="348"/>
      <c r="J5" s="349"/>
      <c r="K5" s="321" t="s">
        <v>122</v>
      </c>
      <c r="L5" s="322"/>
      <c r="M5" s="347" t="s">
        <v>121</v>
      </c>
      <c r="N5" s="349"/>
    </row>
    <row r="6" spans="1:15" ht="16.5" customHeight="1" thickBot="1">
      <c r="A6" s="290"/>
      <c r="B6" s="290"/>
      <c r="C6" s="315"/>
      <c r="D6" s="315"/>
      <c r="E6" s="291" t="s">
        <v>118</v>
      </c>
      <c r="F6" s="291" t="s">
        <v>115</v>
      </c>
      <c r="G6" s="318" t="s">
        <v>119</v>
      </c>
      <c r="H6" s="320"/>
      <c r="I6" s="352" t="s">
        <v>120</v>
      </c>
      <c r="J6" s="353"/>
      <c r="K6" s="350"/>
      <c r="L6" s="351"/>
      <c r="M6" s="291" t="s">
        <v>77</v>
      </c>
      <c r="N6" s="291" t="s">
        <v>115</v>
      </c>
      <c r="O6" s="46"/>
    </row>
    <row r="7" spans="1:15" ht="16.5" customHeight="1">
      <c r="A7" s="290"/>
      <c r="B7" s="290"/>
      <c r="C7" s="315"/>
      <c r="D7" s="315"/>
      <c r="E7" s="290"/>
      <c r="F7" s="290"/>
      <c r="G7" s="291" t="s">
        <v>77</v>
      </c>
      <c r="H7" s="291" t="s">
        <v>115</v>
      </c>
      <c r="I7" s="291" t="s">
        <v>77</v>
      </c>
      <c r="J7" s="291" t="s">
        <v>115</v>
      </c>
      <c r="K7" s="291" t="s">
        <v>77</v>
      </c>
      <c r="L7" s="291" t="s">
        <v>115</v>
      </c>
      <c r="M7" s="290"/>
      <c r="N7" s="290"/>
      <c r="O7" s="46"/>
    </row>
    <row r="8" spans="1:14" ht="69.75" customHeight="1" thickBot="1">
      <c r="A8" s="313"/>
      <c r="B8" s="313"/>
      <c r="C8" s="317"/>
      <c r="D8" s="317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14" ht="15.75" customHeight="1" thickBot="1">
      <c r="A9" s="55">
        <v>1</v>
      </c>
      <c r="B9" s="56">
        <v>2</v>
      </c>
      <c r="C9" s="57">
        <v>3</v>
      </c>
      <c r="D9" s="56">
        <v>4</v>
      </c>
      <c r="E9" s="57">
        <v>5</v>
      </c>
      <c r="F9" s="56">
        <v>6</v>
      </c>
      <c r="G9" s="57">
        <v>7</v>
      </c>
      <c r="H9" s="56">
        <v>8</v>
      </c>
      <c r="I9" s="57">
        <v>9</v>
      </c>
      <c r="J9" s="56">
        <v>10</v>
      </c>
      <c r="K9" s="57">
        <v>11</v>
      </c>
      <c r="L9" s="56">
        <v>12</v>
      </c>
      <c r="M9" s="57">
        <v>13</v>
      </c>
      <c r="N9" s="56">
        <v>14</v>
      </c>
    </row>
    <row r="10" spans="1:15" ht="15.75" customHeight="1">
      <c r="A10" s="207">
        <v>1</v>
      </c>
      <c r="B10" s="208" t="s">
        <v>46</v>
      </c>
      <c r="C10" s="210">
        <v>516.1</v>
      </c>
      <c r="D10" s="210">
        <v>503.9</v>
      </c>
      <c r="E10" s="210">
        <v>510.8</v>
      </c>
      <c r="F10" s="210">
        <v>498.6</v>
      </c>
      <c r="G10" s="210">
        <v>151.6</v>
      </c>
      <c r="H10" s="210">
        <v>141.2</v>
      </c>
      <c r="I10" s="210">
        <v>359.2</v>
      </c>
      <c r="J10" s="210">
        <v>357.4</v>
      </c>
      <c r="K10" s="210">
        <v>134.6</v>
      </c>
      <c r="L10" s="210">
        <v>134.2</v>
      </c>
      <c r="M10" s="210">
        <v>5.3</v>
      </c>
      <c r="N10" s="211">
        <v>5.3</v>
      </c>
      <c r="O10" s="22"/>
    </row>
    <row r="11" spans="1:15" ht="15.75" customHeight="1">
      <c r="A11" s="212">
        <v>2</v>
      </c>
      <c r="B11" s="213" t="s">
        <v>4</v>
      </c>
      <c r="C11" s="229">
        <v>448.7</v>
      </c>
      <c r="D11" s="229">
        <v>407.4</v>
      </c>
      <c r="E11" s="229">
        <v>411</v>
      </c>
      <c r="F11" s="229">
        <v>383.1</v>
      </c>
      <c r="G11" s="229">
        <v>98.1</v>
      </c>
      <c r="H11" s="229">
        <v>98.1</v>
      </c>
      <c r="I11" s="229">
        <v>312.9</v>
      </c>
      <c r="J11" s="229">
        <v>285</v>
      </c>
      <c r="K11" s="229">
        <v>58.1</v>
      </c>
      <c r="L11" s="229">
        <v>15.3</v>
      </c>
      <c r="M11" s="229">
        <v>37.7</v>
      </c>
      <c r="N11" s="230">
        <v>24.3</v>
      </c>
      <c r="O11" s="22"/>
    </row>
    <row r="12" spans="1:14" ht="15.75" customHeight="1">
      <c r="A12" s="212">
        <v>3</v>
      </c>
      <c r="B12" s="213" t="s">
        <v>58</v>
      </c>
      <c r="C12" s="229">
        <v>288.6</v>
      </c>
      <c r="D12" s="229">
        <v>116.6</v>
      </c>
      <c r="E12" s="229">
        <v>284.9</v>
      </c>
      <c r="F12" s="229">
        <v>116.4</v>
      </c>
      <c r="G12" s="229">
        <v>66.4</v>
      </c>
      <c r="H12" s="229">
        <v>32.8</v>
      </c>
      <c r="I12" s="229">
        <v>218.5</v>
      </c>
      <c r="J12" s="229">
        <v>83.6</v>
      </c>
      <c r="K12" s="229">
        <v>24</v>
      </c>
      <c r="L12" s="229">
        <v>5.6</v>
      </c>
      <c r="M12" s="229">
        <v>3.7</v>
      </c>
      <c r="N12" s="230">
        <v>0.2</v>
      </c>
    </row>
    <row r="13" spans="1:14" ht="15.75" customHeight="1">
      <c r="A13" s="148"/>
      <c r="B13" s="145" t="s">
        <v>42</v>
      </c>
      <c r="C13" s="152">
        <v>94.8</v>
      </c>
      <c r="D13" s="152">
        <v>69.7</v>
      </c>
      <c r="E13" s="152">
        <v>94.6</v>
      </c>
      <c r="F13" s="152">
        <v>69.5</v>
      </c>
      <c r="G13" s="152">
        <v>21.7</v>
      </c>
      <c r="H13" s="152">
        <v>21.4</v>
      </c>
      <c r="I13" s="152">
        <v>72.9</v>
      </c>
      <c r="J13" s="152">
        <v>48.1</v>
      </c>
      <c r="K13" s="152">
        <v>8.6</v>
      </c>
      <c r="L13" s="152">
        <v>0.2</v>
      </c>
      <c r="M13" s="152">
        <v>0.2</v>
      </c>
      <c r="N13" s="153">
        <v>0.2</v>
      </c>
    </row>
    <row r="14" spans="1:14" ht="15.75" customHeight="1">
      <c r="A14" s="148"/>
      <c r="B14" s="145" t="s">
        <v>36</v>
      </c>
      <c r="C14" s="152">
        <v>92.6</v>
      </c>
      <c r="D14" s="152">
        <v>1.4</v>
      </c>
      <c r="E14" s="152">
        <v>89.1</v>
      </c>
      <c r="F14" s="152">
        <v>1.4</v>
      </c>
      <c r="G14" s="152">
        <v>19.9</v>
      </c>
      <c r="H14" s="152">
        <v>0</v>
      </c>
      <c r="I14" s="152">
        <v>69.2</v>
      </c>
      <c r="J14" s="152">
        <v>1.4</v>
      </c>
      <c r="K14" s="152">
        <v>1.53</v>
      </c>
      <c r="L14" s="152"/>
      <c r="M14" s="152">
        <v>3.5</v>
      </c>
      <c r="N14" s="153"/>
    </row>
    <row r="15" spans="1:14" ht="15.75" customHeight="1">
      <c r="A15" s="148"/>
      <c r="B15" s="162" t="s">
        <v>35</v>
      </c>
      <c r="C15" s="152">
        <v>25.9</v>
      </c>
      <c r="D15" s="152">
        <v>25.9</v>
      </c>
      <c r="E15" s="152">
        <v>25.9</v>
      </c>
      <c r="F15" s="152">
        <v>25.9</v>
      </c>
      <c r="G15" s="152">
        <v>7.2</v>
      </c>
      <c r="H15" s="152">
        <v>7.2</v>
      </c>
      <c r="I15" s="152">
        <v>18.7</v>
      </c>
      <c r="J15" s="152">
        <v>18.7</v>
      </c>
      <c r="K15" s="152"/>
      <c r="L15" s="152"/>
      <c r="M15" s="152"/>
      <c r="N15" s="153"/>
    </row>
    <row r="16" spans="1:14" ht="15.75" customHeight="1">
      <c r="A16" s="148"/>
      <c r="B16" s="145" t="s">
        <v>34</v>
      </c>
      <c r="C16" s="152">
        <v>42</v>
      </c>
      <c r="D16" s="152"/>
      <c r="E16" s="152">
        <v>42</v>
      </c>
      <c r="F16" s="152"/>
      <c r="G16" s="152">
        <v>12.7</v>
      </c>
      <c r="H16" s="152"/>
      <c r="I16" s="152">
        <v>29.3</v>
      </c>
      <c r="J16" s="152"/>
      <c r="K16" s="152">
        <v>6</v>
      </c>
      <c r="L16" s="152"/>
      <c r="M16" s="152"/>
      <c r="N16" s="153"/>
    </row>
    <row r="17" spans="1:14" ht="15.75" customHeight="1">
      <c r="A17" s="148"/>
      <c r="B17" s="145" t="s">
        <v>37</v>
      </c>
      <c r="C17" s="152">
        <v>26.6</v>
      </c>
      <c r="D17" s="152">
        <v>16.8</v>
      </c>
      <c r="E17" s="152">
        <v>26.6</v>
      </c>
      <c r="F17" s="152">
        <v>16.8</v>
      </c>
      <c r="G17" s="152">
        <v>3</v>
      </c>
      <c r="H17" s="152">
        <v>2.3</v>
      </c>
      <c r="I17" s="152">
        <v>23.6</v>
      </c>
      <c r="J17" s="152">
        <v>14.5</v>
      </c>
      <c r="K17" s="152">
        <v>7.9</v>
      </c>
      <c r="L17" s="152">
        <v>5.4</v>
      </c>
      <c r="M17" s="152"/>
      <c r="N17" s="153"/>
    </row>
    <row r="18" spans="1:14" ht="15.75" customHeight="1">
      <c r="A18" s="148"/>
      <c r="B18" s="145" t="s">
        <v>38</v>
      </c>
      <c r="C18" s="152">
        <v>6.694</v>
      </c>
      <c r="D18" s="152">
        <v>2.8</v>
      </c>
      <c r="E18" s="152">
        <v>6.7</v>
      </c>
      <c r="F18" s="152">
        <v>2.8</v>
      </c>
      <c r="G18" s="152">
        <v>1.9</v>
      </c>
      <c r="H18" s="152">
        <v>1.9</v>
      </c>
      <c r="I18" s="152">
        <v>4.8</v>
      </c>
      <c r="J18" s="152">
        <v>0.9</v>
      </c>
      <c r="K18" s="152"/>
      <c r="L18" s="152"/>
      <c r="M18" s="152"/>
      <c r="N18" s="153"/>
    </row>
    <row r="19" spans="1:14" ht="15.75" customHeight="1">
      <c r="A19" s="212">
        <v>4</v>
      </c>
      <c r="B19" s="213" t="s">
        <v>47</v>
      </c>
      <c r="C19" s="229">
        <v>327.56</v>
      </c>
      <c r="D19" s="229">
        <v>264.02</v>
      </c>
      <c r="E19" s="229">
        <v>301.28</v>
      </c>
      <c r="F19" s="229">
        <v>244.41</v>
      </c>
      <c r="G19" s="229">
        <v>91.21</v>
      </c>
      <c r="H19" s="229">
        <v>74.81</v>
      </c>
      <c r="I19" s="229">
        <v>210.07</v>
      </c>
      <c r="J19" s="229">
        <v>169.6</v>
      </c>
      <c r="K19" s="229">
        <v>60.19</v>
      </c>
      <c r="L19" s="229">
        <v>48.64</v>
      </c>
      <c r="M19" s="229">
        <v>26.28</v>
      </c>
      <c r="N19" s="230">
        <v>19.61</v>
      </c>
    </row>
    <row r="20" spans="1:15" ht="15.75" customHeight="1">
      <c r="A20" s="212">
        <v>5</v>
      </c>
      <c r="B20" s="213" t="s">
        <v>5</v>
      </c>
      <c r="C20" s="229">
        <v>220</v>
      </c>
      <c r="D20" s="229">
        <v>205.3</v>
      </c>
      <c r="E20" s="229">
        <v>205.3</v>
      </c>
      <c r="F20" s="229">
        <v>190.9</v>
      </c>
      <c r="G20" s="229">
        <v>47.7</v>
      </c>
      <c r="H20" s="229">
        <v>47.7</v>
      </c>
      <c r="I20" s="229">
        <v>157.6</v>
      </c>
      <c r="J20" s="229">
        <v>143.2</v>
      </c>
      <c r="K20" s="229">
        <v>12</v>
      </c>
      <c r="L20" s="229">
        <v>7.6</v>
      </c>
      <c r="M20" s="229">
        <v>14.7</v>
      </c>
      <c r="N20" s="230">
        <v>14.4</v>
      </c>
      <c r="O20" s="22"/>
    </row>
    <row r="21" spans="1:14" ht="15.75" customHeight="1">
      <c r="A21" s="212">
        <v>6</v>
      </c>
      <c r="B21" s="213" t="s">
        <v>7</v>
      </c>
      <c r="C21" s="229">
        <v>167.087</v>
      </c>
      <c r="D21" s="229">
        <v>152.939</v>
      </c>
      <c r="E21" s="229">
        <v>161.26</v>
      </c>
      <c r="F21" s="229">
        <v>149.028</v>
      </c>
      <c r="G21" s="229">
        <v>54.917</v>
      </c>
      <c r="H21" s="229">
        <v>51.836</v>
      </c>
      <c r="I21" s="229">
        <v>106.343</v>
      </c>
      <c r="J21" s="229">
        <v>97.192</v>
      </c>
      <c r="K21" s="229">
        <v>1.604</v>
      </c>
      <c r="L21" s="229">
        <v>1.604</v>
      </c>
      <c r="M21" s="229">
        <v>5.827</v>
      </c>
      <c r="N21" s="230">
        <v>3.911</v>
      </c>
    </row>
    <row r="22" spans="1:14" ht="16.5" customHeight="1">
      <c r="A22" s="240">
        <v>7</v>
      </c>
      <c r="B22" s="220" t="s">
        <v>59</v>
      </c>
      <c r="C22" s="229">
        <f aca="true" t="shared" si="0" ref="C22:L22">SUM(C23:C25)</f>
        <v>74.836</v>
      </c>
      <c r="D22" s="229">
        <f t="shared" si="0"/>
        <v>71.314</v>
      </c>
      <c r="E22" s="229">
        <f t="shared" si="0"/>
        <v>74.836</v>
      </c>
      <c r="F22" s="229">
        <f t="shared" si="0"/>
        <v>71.314</v>
      </c>
      <c r="G22" s="229">
        <f t="shared" si="0"/>
        <v>9.1</v>
      </c>
      <c r="H22" s="229">
        <f t="shared" si="0"/>
        <v>10.6</v>
      </c>
      <c r="I22" s="229">
        <f t="shared" si="0"/>
        <v>65.736</v>
      </c>
      <c r="J22" s="229">
        <f t="shared" si="0"/>
        <v>60.714</v>
      </c>
      <c r="K22" s="229">
        <f t="shared" si="0"/>
        <v>10.682</v>
      </c>
      <c r="L22" s="229">
        <f t="shared" si="0"/>
        <v>10.682</v>
      </c>
      <c r="M22" s="229"/>
      <c r="N22" s="230"/>
    </row>
    <row r="23" spans="1:14" ht="15.75" customHeight="1">
      <c r="A23" s="148"/>
      <c r="B23" s="145" t="s">
        <v>48</v>
      </c>
      <c r="C23" s="152">
        <v>16.6</v>
      </c>
      <c r="D23" s="152">
        <v>14.2</v>
      </c>
      <c r="E23" s="152">
        <v>16.6</v>
      </c>
      <c r="F23" s="152">
        <v>14.2</v>
      </c>
      <c r="G23" s="152">
        <v>6.3</v>
      </c>
      <c r="H23" s="152">
        <v>7.8</v>
      </c>
      <c r="I23" s="152">
        <v>10.3</v>
      </c>
      <c r="J23" s="152">
        <v>6.4</v>
      </c>
      <c r="K23" s="152">
        <v>1.4</v>
      </c>
      <c r="L23" s="152">
        <v>1.4</v>
      </c>
      <c r="M23" s="152"/>
      <c r="N23" s="153"/>
    </row>
    <row r="24" spans="1:14" ht="15.75" customHeight="1">
      <c r="A24" s="148"/>
      <c r="B24" s="145" t="s">
        <v>49</v>
      </c>
      <c r="C24" s="152">
        <f>E24</f>
        <v>36</v>
      </c>
      <c r="D24" s="152">
        <f>F24</f>
        <v>35.699999999999996</v>
      </c>
      <c r="E24" s="152">
        <f>G24+I24</f>
        <v>36</v>
      </c>
      <c r="F24" s="152">
        <f>H24+J24</f>
        <v>35.699999999999996</v>
      </c>
      <c r="G24" s="152">
        <v>2.8</v>
      </c>
      <c r="H24" s="152">
        <v>2.8</v>
      </c>
      <c r="I24" s="152">
        <v>33.2</v>
      </c>
      <c r="J24" s="152">
        <v>32.9</v>
      </c>
      <c r="K24" s="152">
        <v>8.6</v>
      </c>
      <c r="L24" s="152">
        <v>8.6</v>
      </c>
      <c r="M24" s="152"/>
      <c r="N24" s="153"/>
    </row>
    <row r="25" spans="1:14" ht="15.75" customHeight="1">
      <c r="A25" s="148"/>
      <c r="B25" s="145" t="s">
        <v>50</v>
      </c>
      <c r="C25" s="152">
        <v>22.236</v>
      </c>
      <c r="D25" s="152">
        <v>21.414</v>
      </c>
      <c r="E25" s="152">
        <v>22.236</v>
      </c>
      <c r="F25" s="152">
        <v>21.414</v>
      </c>
      <c r="G25" s="152">
        <v>0</v>
      </c>
      <c r="H25" s="152">
        <v>0</v>
      </c>
      <c r="I25" s="152">
        <v>22.236</v>
      </c>
      <c r="J25" s="152">
        <v>21.414</v>
      </c>
      <c r="K25" s="152">
        <v>0.682</v>
      </c>
      <c r="L25" s="152">
        <v>0.682</v>
      </c>
      <c r="M25" s="152"/>
      <c r="N25" s="153"/>
    </row>
    <row r="26" spans="1:14" ht="15.75" customHeight="1">
      <c r="A26" s="212">
        <v>8</v>
      </c>
      <c r="B26" s="213" t="s">
        <v>13</v>
      </c>
      <c r="C26" s="229">
        <v>39.2</v>
      </c>
      <c r="D26" s="229">
        <v>39.2</v>
      </c>
      <c r="E26" s="229">
        <v>39.2</v>
      </c>
      <c r="F26" s="229">
        <v>39.2</v>
      </c>
      <c r="G26" s="229">
        <v>5.7</v>
      </c>
      <c r="H26" s="229">
        <v>5.7</v>
      </c>
      <c r="I26" s="229">
        <v>33.5</v>
      </c>
      <c r="J26" s="229">
        <v>33.5</v>
      </c>
      <c r="K26" s="229"/>
      <c r="L26" s="229"/>
      <c r="M26" s="229"/>
      <c r="N26" s="230"/>
    </row>
    <row r="27" spans="1:14" ht="15.75" customHeight="1">
      <c r="A27" s="212">
        <v>9</v>
      </c>
      <c r="B27" s="213" t="s">
        <v>10</v>
      </c>
      <c r="C27" s="229">
        <v>57.9</v>
      </c>
      <c r="D27" s="229">
        <v>32.2</v>
      </c>
      <c r="E27" s="229">
        <v>57.1</v>
      </c>
      <c r="F27" s="229">
        <v>31.5</v>
      </c>
      <c r="G27" s="229">
        <v>11.6</v>
      </c>
      <c r="H27" s="229">
        <v>11.6</v>
      </c>
      <c r="I27" s="229">
        <v>45.5</v>
      </c>
      <c r="J27" s="229">
        <v>19.9</v>
      </c>
      <c r="K27" s="229"/>
      <c r="L27" s="229"/>
      <c r="M27" s="229">
        <v>0.8</v>
      </c>
      <c r="N27" s="230">
        <v>0.7</v>
      </c>
    </row>
    <row r="28" spans="1:14" ht="15.75" customHeight="1">
      <c r="A28" s="212">
        <v>10</v>
      </c>
      <c r="B28" s="213" t="s">
        <v>14</v>
      </c>
      <c r="C28" s="229">
        <v>47.1</v>
      </c>
      <c r="D28" s="229">
        <v>46.3</v>
      </c>
      <c r="E28" s="229">
        <v>41.8</v>
      </c>
      <c r="F28" s="229">
        <v>35.4</v>
      </c>
      <c r="G28" s="229"/>
      <c r="H28" s="229"/>
      <c r="I28" s="229"/>
      <c r="J28" s="229"/>
      <c r="K28" s="229"/>
      <c r="L28" s="229">
        <v>8.8</v>
      </c>
      <c r="M28" s="229">
        <v>5.3</v>
      </c>
      <c r="N28" s="230">
        <v>3.3</v>
      </c>
    </row>
    <row r="29" spans="1:14" ht="15.75" customHeight="1">
      <c r="A29" s="212">
        <v>11</v>
      </c>
      <c r="B29" s="213" t="s">
        <v>15</v>
      </c>
      <c r="C29" s="229">
        <v>60.576</v>
      </c>
      <c r="D29" s="229">
        <v>45.252</v>
      </c>
      <c r="E29" s="229">
        <v>60.576</v>
      </c>
      <c r="F29" s="229">
        <v>45.252</v>
      </c>
      <c r="G29" s="229">
        <v>16.7</v>
      </c>
      <c r="H29" s="229">
        <v>14.7</v>
      </c>
      <c r="I29" s="229">
        <v>43.876</v>
      </c>
      <c r="J29" s="229">
        <v>30.552</v>
      </c>
      <c r="K29" s="229">
        <v>17.126</v>
      </c>
      <c r="L29" s="229">
        <v>2.3</v>
      </c>
      <c r="M29" s="229"/>
      <c r="N29" s="230"/>
    </row>
    <row r="30" spans="1:14" ht="15.75" customHeight="1">
      <c r="A30" s="212">
        <v>12</v>
      </c>
      <c r="B30" s="213" t="s">
        <v>18</v>
      </c>
      <c r="C30" s="229">
        <v>33</v>
      </c>
      <c r="D30" s="229">
        <v>24</v>
      </c>
      <c r="E30" s="229">
        <v>32.4</v>
      </c>
      <c r="F30" s="229">
        <v>23.6</v>
      </c>
      <c r="G30" s="229">
        <v>4.1</v>
      </c>
      <c r="H30" s="229">
        <v>4.1</v>
      </c>
      <c r="I30" s="229">
        <v>28.3</v>
      </c>
      <c r="J30" s="229">
        <v>19.5</v>
      </c>
      <c r="K30" s="229">
        <v>13.6</v>
      </c>
      <c r="L30" s="229">
        <v>6</v>
      </c>
      <c r="M30" s="229">
        <v>0.5</v>
      </c>
      <c r="N30" s="230">
        <v>0.4</v>
      </c>
    </row>
    <row r="31" spans="1:14" ht="15.75" customHeight="1">
      <c r="A31" s="212">
        <v>13</v>
      </c>
      <c r="B31" s="213" t="s">
        <v>11</v>
      </c>
      <c r="C31" s="229">
        <v>41.5</v>
      </c>
      <c r="D31" s="229">
        <v>17.1</v>
      </c>
      <c r="E31" s="229">
        <v>40.3</v>
      </c>
      <c r="F31" s="229">
        <v>17.1</v>
      </c>
      <c r="G31" s="229">
        <v>15.8</v>
      </c>
      <c r="H31" s="229">
        <v>9.4</v>
      </c>
      <c r="I31" s="229">
        <v>24.5</v>
      </c>
      <c r="J31" s="229">
        <v>8.4</v>
      </c>
      <c r="K31" s="229">
        <v>9.2</v>
      </c>
      <c r="L31" s="229">
        <v>4.3</v>
      </c>
      <c r="M31" s="229">
        <v>1.2</v>
      </c>
      <c r="N31" s="230">
        <v>1.2</v>
      </c>
    </row>
    <row r="32" spans="1:14" ht="15.75" customHeight="1">
      <c r="A32" s="212">
        <v>14</v>
      </c>
      <c r="B32" s="213" t="s">
        <v>19</v>
      </c>
      <c r="C32" s="229">
        <v>23</v>
      </c>
      <c r="D32" s="229">
        <v>20</v>
      </c>
      <c r="E32" s="229">
        <v>23</v>
      </c>
      <c r="F32" s="229">
        <v>20</v>
      </c>
      <c r="G32" s="229">
        <v>12</v>
      </c>
      <c r="H32" s="229">
        <v>12</v>
      </c>
      <c r="I32" s="229">
        <v>11</v>
      </c>
      <c r="J32" s="229">
        <v>8</v>
      </c>
      <c r="K32" s="229">
        <v>2.5</v>
      </c>
      <c r="L32" s="229">
        <v>2.5</v>
      </c>
      <c r="M32" s="229"/>
      <c r="N32" s="230"/>
    </row>
    <row r="33" spans="1:14" ht="15.75">
      <c r="A33" s="212">
        <v>15</v>
      </c>
      <c r="B33" s="213" t="s">
        <v>52</v>
      </c>
      <c r="C33" s="229">
        <v>37.45</v>
      </c>
      <c r="D33" s="229">
        <v>37.5</v>
      </c>
      <c r="E33" s="229">
        <v>37.5</v>
      </c>
      <c r="F33" s="229">
        <v>37.5</v>
      </c>
      <c r="G33" s="229">
        <v>0</v>
      </c>
      <c r="H33" s="229">
        <v>0</v>
      </c>
      <c r="I33" s="229">
        <v>37.5</v>
      </c>
      <c r="J33" s="229">
        <v>37.5</v>
      </c>
      <c r="K33" s="229">
        <v>13.49</v>
      </c>
      <c r="L33" s="229">
        <v>13.49</v>
      </c>
      <c r="M33" s="229"/>
      <c r="N33" s="230"/>
    </row>
    <row r="34" spans="1:14" ht="15.75" customHeight="1">
      <c r="A34" s="212">
        <v>16</v>
      </c>
      <c r="B34" s="213" t="s">
        <v>12</v>
      </c>
      <c r="C34" s="229">
        <v>21.6</v>
      </c>
      <c r="D34" s="229">
        <v>18</v>
      </c>
      <c r="E34" s="229">
        <v>21.6</v>
      </c>
      <c r="F34" s="229">
        <v>18</v>
      </c>
      <c r="G34" s="229">
        <v>4.8</v>
      </c>
      <c r="H34" s="229">
        <v>4.8</v>
      </c>
      <c r="I34" s="229">
        <v>8.4</v>
      </c>
      <c r="J34" s="229">
        <v>7.3</v>
      </c>
      <c r="K34" s="229">
        <v>8</v>
      </c>
      <c r="L34" s="229">
        <v>6.6</v>
      </c>
      <c r="M34" s="229"/>
      <c r="N34" s="230"/>
    </row>
    <row r="35" spans="1:14" ht="15.75" customHeight="1">
      <c r="A35" s="212">
        <v>17</v>
      </c>
      <c r="B35" s="213" t="s">
        <v>17</v>
      </c>
      <c r="C35" s="229">
        <v>23</v>
      </c>
      <c r="D35" s="229">
        <v>23</v>
      </c>
      <c r="E35" s="229">
        <v>23</v>
      </c>
      <c r="F35" s="229">
        <v>23</v>
      </c>
      <c r="G35" s="229"/>
      <c r="H35" s="229"/>
      <c r="I35" s="229"/>
      <c r="J35" s="229"/>
      <c r="K35" s="229">
        <v>0.2</v>
      </c>
      <c r="L35" s="229">
        <v>0.2</v>
      </c>
      <c r="M35" s="229"/>
      <c r="N35" s="230"/>
    </row>
    <row r="36" spans="1:14" ht="15.75" customHeight="1">
      <c r="A36" s="212">
        <v>18</v>
      </c>
      <c r="B36" s="213" t="s">
        <v>21</v>
      </c>
      <c r="C36" s="229">
        <v>16.64</v>
      </c>
      <c r="D36" s="229">
        <v>16</v>
      </c>
      <c r="E36" s="229">
        <v>16.5</v>
      </c>
      <c r="F36" s="229">
        <v>16</v>
      </c>
      <c r="G36" s="229">
        <v>6.2</v>
      </c>
      <c r="H36" s="229">
        <v>6.2</v>
      </c>
      <c r="I36" s="229">
        <v>10.4</v>
      </c>
      <c r="J36" s="229">
        <v>9.8</v>
      </c>
      <c r="K36" s="229">
        <v>0.5</v>
      </c>
      <c r="L36" s="229">
        <v>0.3</v>
      </c>
      <c r="M36" s="229"/>
      <c r="N36" s="230"/>
    </row>
    <row r="37" spans="1:14" ht="15.75" customHeight="1">
      <c r="A37" s="212">
        <v>19</v>
      </c>
      <c r="B37" s="213" t="s">
        <v>28</v>
      </c>
      <c r="C37" s="229">
        <v>15.1</v>
      </c>
      <c r="D37" s="229">
        <v>8.4</v>
      </c>
      <c r="E37" s="229">
        <v>15.1</v>
      </c>
      <c r="F37" s="229">
        <v>8.4</v>
      </c>
      <c r="G37" s="229">
        <v>2.7</v>
      </c>
      <c r="H37" s="229">
        <v>2</v>
      </c>
      <c r="I37" s="229">
        <v>12.4</v>
      </c>
      <c r="J37" s="229">
        <v>6.4</v>
      </c>
      <c r="K37" s="229">
        <v>4.8</v>
      </c>
      <c r="L37" s="229">
        <v>3.5</v>
      </c>
      <c r="M37" s="229"/>
      <c r="N37" s="230"/>
    </row>
    <row r="38" spans="1:14" ht="15.75" customHeight="1">
      <c r="A38" s="212">
        <v>20</v>
      </c>
      <c r="B38" s="213" t="s">
        <v>23</v>
      </c>
      <c r="C38" s="229">
        <v>14.3</v>
      </c>
      <c r="D38" s="229">
        <v>8.5</v>
      </c>
      <c r="E38" s="229">
        <v>14.3</v>
      </c>
      <c r="F38" s="229">
        <v>8.5</v>
      </c>
      <c r="G38" s="229">
        <v>5</v>
      </c>
      <c r="H38" s="229">
        <v>4.8</v>
      </c>
      <c r="I38" s="229">
        <v>9.3</v>
      </c>
      <c r="J38" s="229">
        <v>3.7</v>
      </c>
      <c r="K38" s="229">
        <v>12.2</v>
      </c>
      <c r="L38" s="229">
        <v>6.7</v>
      </c>
      <c r="M38" s="229"/>
      <c r="N38" s="230"/>
    </row>
    <row r="39" spans="1:14" ht="15.75" customHeight="1">
      <c r="A39" s="212">
        <v>21</v>
      </c>
      <c r="B39" s="213" t="s">
        <v>20</v>
      </c>
      <c r="C39" s="229">
        <v>23.92</v>
      </c>
      <c r="D39" s="229">
        <v>23.92</v>
      </c>
      <c r="E39" s="229">
        <v>23.92</v>
      </c>
      <c r="F39" s="229">
        <v>23.92</v>
      </c>
      <c r="G39" s="229">
        <v>13.59</v>
      </c>
      <c r="H39" s="229">
        <v>13.59</v>
      </c>
      <c r="I39" s="229">
        <v>10.33</v>
      </c>
      <c r="J39" s="229">
        <v>10.33</v>
      </c>
      <c r="K39" s="229"/>
      <c r="L39" s="229"/>
      <c r="M39" s="229"/>
      <c r="N39" s="230"/>
    </row>
    <row r="40" spans="1:14" ht="15.75" customHeight="1">
      <c r="A40" s="212">
        <v>22</v>
      </c>
      <c r="B40" s="213" t="s">
        <v>53</v>
      </c>
      <c r="C40" s="229">
        <v>8.838</v>
      </c>
      <c r="D40" s="229">
        <v>7.484</v>
      </c>
      <c r="E40" s="229">
        <v>8.838</v>
      </c>
      <c r="F40" s="229">
        <f>+G40+I40</f>
        <v>8.838</v>
      </c>
      <c r="G40" s="229">
        <v>1.512</v>
      </c>
      <c r="H40" s="229">
        <v>1.512</v>
      </c>
      <c r="I40" s="229">
        <v>7.326</v>
      </c>
      <c r="J40" s="229">
        <v>5.972</v>
      </c>
      <c r="K40" s="229">
        <v>0.876</v>
      </c>
      <c r="L40" s="229">
        <v>0.876</v>
      </c>
      <c r="M40" s="229"/>
      <c r="N40" s="230"/>
    </row>
    <row r="41" spans="1:14" ht="15.75" customHeight="1">
      <c r="A41" s="212">
        <v>23</v>
      </c>
      <c r="B41" s="213" t="s">
        <v>54</v>
      </c>
      <c r="C41" s="229">
        <v>6.38</v>
      </c>
      <c r="D41" s="229">
        <v>6.2</v>
      </c>
      <c r="E41" s="229">
        <v>6.2</v>
      </c>
      <c r="F41" s="229">
        <v>6.2</v>
      </c>
      <c r="G41" s="229"/>
      <c r="H41" s="229"/>
      <c r="I41" s="229">
        <v>6.2</v>
      </c>
      <c r="J41" s="229">
        <v>6.2</v>
      </c>
      <c r="K41" s="229">
        <v>1.65</v>
      </c>
      <c r="L41" s="229">
        <v>1.65</v>
      </c>
      <c r="M41" s="229"/>
      <c r="N41" s="230"/>
    </row>
    <row r="42" spans="1:14" ht="15.75" customHeight="1">
      <c r="A42" s="212">
        <v>24</v>
      </c>
      <c r="B42" s="213" t="s">
        <v>16</v>
      </c>
      <c r="C42" s="229">
        <v>11.3</v>
      </c>
      <c r="D42" s="229">
        <v>10.3</v>
      </c>
      <c r="E42" s="229">
        <v>11.3</v>
      </c>
      <c r="F42" s="229">
        <v>10.6</v>
      </c>
      <c r="G42" s="229">
        <v>11.1</v>
      </c>
      <c r="H42" s="229">
        <v>10.4</v>
      </c>
      <c r="I42" s="229">
        <v>0.2</v>
      </c>
      <c r="J42" s="229">
        <v>0.2</v>
      </c>
      <c r="K42" s="229">
        <v>3.2</v>
      </c>
      <c r="L42" s="229">
        <v>3.2</v>
      </c>
      <c r="M42" s="229"/>
      <c r="N42" s="230"/>
    </row>
    <row r="43" spans="1:14" ht="15.75" customHeight="1" thickBot="1">
      <c r="A43" s="242">
        <v>25</v>
      </c>
      <c r="B43" s="224" t="s">
        <v>9</v>
      </c>
      <c r="C43" s="234">
        <v>5.507</v>
      </c>
      <c r="D43" s="234">
        <v>4.8</v>
      </c>
      <c r="E43" s="234">
        <v>5.507</v>
      </c>
      <c r="F43" s="234">
        <v>4.8</v>
      </c>
      <c r="G43" s="234"/>
      <c r="H43" s="234"/>
      <c r="I43" s="234">
        <v>5.507</v>
      </c>
      <c r="J43" s="234">
        <v>4.8</v>
      </c>
      <c r="K43" s="234">
        <v>2.7</v>
      </c>
      <c r="L43" s="234">
        <v>2.4</v>
      </c>
      <c r="M43" s="234"/>
      <c r="N43" s="235"/>
    </row>
    <row r="44" spans="1:14" ht="15.75" customHeight="1" thickBot="1">
      <c r="A44" s="331" t="s">
        <v>70</v>
      </c>
      <c r="B44" s="332"/>
      <c r="C44" s="166">
        <f>SUM(C10:C12)+SUM(C19:C22)+SUM(C26:C43)</f>
        <v>2529.194</v>
      </c>
      <c r="D44" s="166">
        <f aca="true" t="shared" si="1" ref="D44:N44">SUM(D10:D12)+SUM(D19:D22)+SUM(D26:D43)</f>
        <v>2109.629</v>
      </c>
      <c r="E44" s="166">
        <f t="shared" si="1"/>
        <v>2427.517</v>
      </c>
      <c r="F44" s="166">
        <f t="shared" si="1"/>
        <v>2031.562</v>
      </c>
      <c r="G44" s="166">
        <f t="shared" si="1"/>
        <v>629.8290000000001</v>
      </c>
      <c r="H44" s="166">
        <f t="shared" si="1"/>
        <v>557.848</v>
      </c>
      <c r="I44" s="166">
        <f t="shared" si="1"/>
        <v>1724.588</v>
      </c>
      <c r="J44" s="166">
        <f t="shared" si="1"/>
        <v>1408.76</v>
      </c>
      <c r="K44" s="166">
        <f t="shared" si="1"/>
        <v>391.218</v>
      </c>
      <c r="L44" s="166">
        <f t="shared" si="1"/>
        <v>286.442</v>
      </c>
      <c r="M44" s="166">
        <f t="shared" si="1"/>
        <v>101.307</v>
      </c>
      <c r="N44" s="166">
        <f t="shared" si="1"/>
        <v>73.321</v>
      </c>
    </row>
    <row r="45" spans="3:14" s="24" customFormat="1" ht="15.7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3:14" s="26" customFormat="1" ht="15.75" customHeight="1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3:14" ht="15.75" customHeight="1"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3:14" ht="15.75" customHeight="1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3:14" ht="15.75" customHeight="1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3:14" ht="15.75" customHeight="1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3:14" ht="15.75" customHeight="1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</sheetData>
  <mergeCells count="21">
    <mergeCell ref="A44:B44"/>
    <mergeCell ref="G6:H6"/>
    <mergeCell ref="I6:J6"/>
    <mergeCell ref="M6:M8"/>
    <mergeCell ref="N6:N8"/>
    <mergeCell ref="G7:G8"/>
    <mergeCell ref="H7:H8"/>
    <mergeCell ref="I7:I8"/>
    <mergeCell ref="J7:J8"/>
    <mergeCell ref="K7:K8"/>
    <mergeCell ref="L7:L8"/>
    <mergeCell ref="A2:N2"/>
    <mergeCell ref="A5:A8"/>
    <mergeCell ref="B5:B8"/>
    <mergeCell ref="C5:C8"/>
    <mergeCell ref="D5:D8"/>
    <mergeCell ref="E5:J5"/>
    <mergeCell ref="K5:L6"/>
    <mergeCell ref="M5:N5"/>
    <mergeCell ref="E6:E8"/>
    <mergeCell ref="F6:F8"/>
  </mergeCells>
  <printOptions/>
  <pageMargins left="0.35433070866141736" right="0.35433070866141736" top="0.31496062992125984" bottom="0.31496062992125984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E17" sqref="E17"/>
    </sheetView>
  </sheetViews>
  <sheetFormatPr defaultColWidth="9.140625" defaultRowHeight="15.75" customHeight="1"/>
  <cols>
    <col min="1" max="1" width="4.7109375" style="21" customWidth="1"/>
    <col min="2" max="2" width="38.8515625" style="21" customWidth="1"/>
    <col min="3" max="3" width="23.140625" style="21" customWidth="1"/>
    <col min="4" max="4" width="27.140625" style="21" customWidth="1"/>
    <col min="5" max="6" width="28.421875" style="21" customWidth="1"/>
    <col min="7" max="16384" width="7.8515625" style="21" customWidth="1"/>
  </cols>
  <sheetData>
    <row r="1" spans="4:5" ht="15.75" customHeight="1">
      <c r="D1" s="47" t="s">
        <v>114</v>
      </c>
      <c r="E1" s="61"/>
    </row>
    <row r="2" ht="15.75" customHeight="1">
      <c r="E2" s="26"/>
    </row>
    <row r="3" spans="1:5" ht="15.75">
      <c r="A3" s="333" t="s">
        <v>123</v>
      </c>
      <c r="B3" s="333"/>
      <c r="C3" s="333"/>
      <c r="D3" s="333"/>
      <c r="E3" s="26"/>
    </row>
    <row r="4" spans="1:5" ht="15.75">
      <c r="A4" s="333">
        <v>2002</v>
      </c>
      <c r="B4" s="333"/>
      <c r="C4" s="333"/>
      <c r="D4" s="333"/>
      <c r="E4" s="26"/>
    </row>
    <row r="5" spans="1:5" ht="18" customHeight="1" thickBot="1">
      <c r="A5" s="26"/>
      <c r="D5" s="49" t="s">
        <v>162</v>
      </c>
      <c r="E5" s="11"/>
    </row>
    <row r="6" spans="1:5" ht="15.75" customHeight="1">
      <c r="A6" s="291" t="s">
        <v>64</v>
      </c>
      <c r="B6" s="291" t="s">
        <v>65</v>
      </c>
      <c r="C6" s="354" t="s">
        <v>124</v>
      </c>
      <c r="D6" s="355"/>
      <c r="E6" s="11"/>
    </row>
    <row r="7" spans="1:5" ht="15.75" customHeight="1" thickBot="1">
      <c r="A7" s="290"/>
      <c r="B7" s="290"/>
      <c r="C7" s="356"/>
      <c r="D7" s="357"/>
      <c r="E7" s="11"/>
    </row>
    <row r="8" spans="1:5" ht="15.75" customHeight="1">
      <c r="A8" s="290"/>
      <c r="B8" s="290"/>
      <c r="C8" s="291" t="s">
        <v>77</v>
      </c>
      <c r="D8" s="291" t="s">
        <v>125</v>
      </c>
      <c r="E8" s="11"/>
    </row>
    <row r="9" spans="1:5" ht="35.25" customHeight="1" thickBot="1">
      <c r="A9" s="313"/>
      <c r="B9" s="313"/>
      <c r="C9" s="313"/>
      <c r="D9" s="313"/>
      <c r="E9" s="11"/>
    </row>
    <row r="10" spans="1:5" ht="15.75" customHeight="1" thickBot="1">
      <c r="A10" s="55">
        <v>1</v>
      </c>
      <c r="B10" s="56">
        <v>2</v>
      </c>
      <c r="C10" s="60">
        <v>3</v>
      </c>
      <c r="D10" s="85">
        <v>4</v>
      </c>
      <c r="E10" s="11"/>
    </row>
    <row r="11" spans="1:4" ht="15.75" customHeight="1">
      <c r="A11" s="207">
        <v>1</v>
      </c>
      <c r="B11" s="208" t="s">
        <v>46</v>
      </c>
      <c r="C11" s="258">
        <v>9540</v>
      </c>
      <c r="D11" s="259">
        <v>3000</v>
      </c>
    </row>
    <row r="12" spans="1:5" ht="15.75" customHeight="1">
      <c r="A12" s="212">
        <v>2</v>
      </c>
      <c r="B12" s="213" t="s">
        <v>4</v>
      </c>
      <c r="C12" s="214">
        <v>5782.5</v>
      </c>
      <c r="D12" s="215">
        <v>2098</v>
      </c>
      <c r="E12" s="11"/>
    </row>
    <row r="13" spans="1:4" ht="15.75" customHeight="1">
      <c r="A13" s="212">
        <v>3</v>
      </c>
      <c r="B13" s="213" t="s">
        <v>60</v>
      </c>
      <c r="C13" s="221">
        <v>2835.8</v>
      </c>
      <c r="D13" s="222">
        <v>1444.6</v>
      </c>
    </row>
    <row r="14" spans="1:4" ht="15.75" customHeight="1">
      <c r="A14" s="148"/>
      <c r="B14" s="145" t="s">
        <v>42</v>
      </c>
      <c r="C14" s="150">
        <v>1158.1</v>
      </c>
      <c r="D14" s="151">
        <v>1054</v>
      </c>
    </row>
    <row r="15" spans="1:4" ht="15.75" customHeight="1">
      <c r="A15" s="148"/>
      <c r="B15" s="145" t="s">
        <v>36</v>
      </c>
      <c r="C15" s="150">
        <v>818</v>
      </c>
      <c r="D15" s="151">
        <v>249</v>
      </c>
    </row>
    <row r="16" spans="1:4" ht="15.75" customHeight="1">
      <c r="A16" s="148"/>
      <c r="B16" s="162" t="s">
        <v>35</v>
      </c>
      <c r="C16" s="150">
        <v>330.86</v>
      </c>
      <c r="D16" s="151">
        <v>78.856</v>
      </c>
    </row>
    <row r="17" spans="1:4" ht="15.75" customHeight="1">
      <c r="A17" s="148"/>
      <c r="B17" s="145" t="s">
        <v>34</v>
      </c>
      <c r="C17" s="150">
        <v>260.8</v>
      </c>
      <c r="D17" s="151">
        <v>44.5</v>
      </c>
    </row>
    <row r="18" spans="1:4" ht="15.75" customHeight="1">
      <c r="A18" s="148"/>
      <c r="B18" s="145" t="s">
        <v>37</v>
      </c>
      <c r="C18" s="150">
        <v>172.994</v>
      </c>
      <c r="D18" s="151">
        <v>1.23</v>
      </c>
    </row>
    <row r="19" spans="1:4" ht="15.75" customHeight="1">
      <c r="A19" s="148"/>
      <c r="B19" s="145" t="s">
        <v>38</v>
      </c>
      <c r="C19" s="150">
        <v>95</v>
      </c>
      <c r="D19" s="151">
        <v>17</v>
      </c>
    </row>
    <row r="20" spans="1:4" ht="15.75" customHeight="1">
      <c r="A20" s="212">
        <v>4</v>
      </c>
      <c r="B20" s="213" t="s">
        <v>47</v>
      </c>
      <c r="C20" s="214">
        <v>3068</v>
      </c>
      <c r="D20" s="215">
        <v>952</v>
      </c>
    </row>
    <row r="21" spans="1:5" ht="15.75" customHeight="1">
      <c r="A21" s="212">
        <v>5</v>
      </c>
      <c r="B21" s="213" t="s">
        <v>5</v>
      </c>
      <c r="C21" s="214">
        <v>3584</v>
      </c>
      <c r="D21" s="215">
        <v>1313</v>
      </c>
      <c r="E21" s="11"/>
    </row>
    <row r="22" spans="1:4" ht="15.75" customHeight="1">
      <c r="A22" s="212">
        <v>6</v>
      </c>
      <c r="B22" s="213" t="s">
        <v>7</v>
      </c>
      <c r="C22" s="221">
        <v>2068.7</v>
      </c>
      <c r="D22" s="222">
        <v>1069.4</v>
      </c>
    </row>
    <row r="23" spans="1:4" ht="16.5" customHeight="1">
      <c r="A23" s="240">
        <v>7</v>
      </c>
      <c r="B23" s="220" t="s">
        <v>61</v>
      </c>
      <c r="C23" s="221">
        <v>766.1</v>
      </c>
      <c r="D23" s="222">
        <v>105.9</v>
      </c>
    </row>
    <row r="24" spans="1:4" ht="15.75" customHeight="1">
      <c r="A24" s="148"/>
      <c r="B24" s="145" t="s">
        <v>48</v>
      </c>
      <c r="C24" s="146">
        <v>131</v>
      </c>
      <c r="D24" s="147">
        <v>7.7</v>
      </c>
    </row>
    <row r="25" spans="1:4" ht="15.75" customHeight="1">
      <c r="A25" s="148"/>
      <c r="B25" s="145" t="s">
        <v>49</v>
      </c>
      <c r="C25" s="146">
        <v>290.5</v>
      </c>
      <c r="D25" s="147">
        <v>2.7</v>
      </c>
    </row>
    <row r="26" spans="1:4" ht="15.75" customHeight="1">
      <c r="A26" s="148"/>
      <c r="B26" s="145" t="s">
        <v>50</v>
      </c>
      <c r="C26" s="150">
        <v>344.609</v>
      </c>
      <c r="D26" s="151">
        <v>95.493</v>
      </c>
    </row>
    <row r="27" spans="1:4" ht="15.75" customHeight="1">
      <c r="A27" s="212">
        <v>8</v>
      </c>
      <c r="B27" s="213" t="s">
        <v>13</v>
      </c>
      <c r="C27" s="214">
        <v>722</v>
      </c>
      <c r="D27" s="215">
        <v>65.2</v>
      </c>
    </row>
    <row r="28" spans="1:4" ht="15.75" customHeight="1">
      <c r="A28" s="212">
        <v>9</v>
      </c>
      <c r="B28" s="213" t="s">
        <v>10</v>
      </c>
      <c r="C28" s="221">
        <v>641</v>
      </c>
      <c r="D28" s="222">
        <v>72</v>
      </c>
    </row>
    <row r="29" spans="1:4" ht="15.75" customHeight="1">
      <c r="A29" s="212">
        <v>10</v>
      </c>
      <c r="B29" s="213" t="s">
        <v>14</v>
      </c>
      <c r="C29" s="221">
        <v>514</v>
      </c>
      <c r="D29" s="222">
        <v>165</v>
      </c>
    </row>
    <row r="30" spans="1:4" ht="15.75" customHeight="1">
      <c r="A30" s="212">
        <v>11</v>
      </c>
      <c r="B30" s="213" t="s">
        <v>15</v>
      </c>
      <c r="C30" s="221">
        <v>469</v>
      </c>
      <c r="D30" s="222">
        <v>180.1</v>
      </c>
    </row>
    <row r="31" spans="1:4" ht="15.75" customHeight="1">
      <c r="A31" s="212">
        <v>12</v>
      </c>
      <c r="B31" s="213" t="s">
        <v>18</v>
      </c>
      <c r="C31" s="221">
        <v>313</v>
      </c>
      <c r="D31" s="222">
        <v>102</v>
      </c>
    </row>
    <row r="32" spans="1:4" ht="15.75" customHeight="1">
      <c r="A32" s="212">
        <v>13</v>
      </c>
      <c r="B32" s="213" t="s">
        <v>11</v>
      </c>
      <c r="C32" s="221">
        <v>336</v>
      </c>
      <c r="D32" s="222">
        <v>121</v>
      </c>
    </row>
    <row r="33" spans="1:4" ht="15.75" customHeight="1">
      <c r="A33" s="212">
        <v>14</v>
      </c>
      <c r="B33" s="213" t="s">
        <v>19</v>
      </c>
      <c r="C33" s="221">
        <v>263</v>
      </c>
      <c r="D33" s="222">
        <v>48</v>
      </c>
    </row>
    <row r="34" spans="1:4" ht="15.75">
      <c r="A34" s="212">
        <v>15</v>
      </c>
      <c r="B34" s="213" t="s">
        <v>52</v>
      </c>
      <c r="C34" s="221">
        <v>159</v>
      </c>
      <c r="D34" s="222">
        <v>15</v>
      </c>
    </row>
    <row r="35" spans="1:4" ht="15.75" customHeight="1">
      <c r="A35" s="212">
        <v>16</v>
      </c>
      <c r="B35" s="213" t="s">
        <v>12</v>
      </c>
      <c r="C35" s="221">
        <v>173</v>
      </c>
      <c r="D35" s="222">
        <v>28</v>
      </c>
    </row>
    <row r="36" spans="1:4" ht="15.75" customHeight="1">
      <c r="A36" s="212">
        <v>17</v>
      </c>
      <c r="B36" s="213" t="s">
        <v>17</v>
      </c>
      <c r="C36" s="214">
        <v>142.393</v>
      </c>
      <c r="D36" s="215">
        <v>105.87</v>
      </c>
    </row>
    <row r="37" spans="1:4" ht="15.75" customHeight="1">
      <c r="A37" s="212">
        <v>18</v>
      </c>
      <c r="B37" s="213" t="s">
        <v>21</v>
      </c>
      <c r="C37" s="221">
        <v>149</v>
      </c>
      <c r="D37" s="222">
        <v>18</v>
      </c>
    </row>
    <row r="38" spans="1:4" ht="15.75" customHeight="1">
      <c r="A38" s="212">
        <v>19</v>
      </c>
      <c r="B38" s="213" t="s">
        <v>28</v>
      </c>
      <c r="C38" s="221">
        <v>142</v>
      </c>
      <c r="D38" s="222" t="s">
        <v>41</v>
      </c>
    </row>
    <row r="39" spans="1:4" ht="15.75" customHeight="1">
      <c r="A39" s="212">
        <v>20</v>
      </c>
      <c r="B39" s="213" t="s">
        <v>23</v>
      </c>
      <c r="C39" s="221">
        <v>114.9</v>
      </c>
      <c r="D39" s="222">
        <v>12.56</v>
      </c>
    </row>
    <row r="40" spans="1:4" ht="15.75" customHeight="1">
      <c r="A40" s="212">
        <v>21</v>
      </c>
      <c r="B40" s="213" t="s">
        <v>20</v>
      </c>
      <c r="C40" s="221">
        <v>291</v>
      </c>
      <c r="D40" s="222" t="s">
        <v>41</v>
      </c>
    </row>
    <row r="41" spans="1:4" ht="15.75" customHeight="1">
      <c r="A41" s="212">
        <v>22</v>
      </c>
      <c r="B41" s="213" t="s">
        <v>53</v>
      </c>
      <c r="C41" s="214">
        <v>87</v>
      </c>
      <c r="D41" s="215">
        <v>59</v>
      </c>
    </row>
    <row r="42" spans="1:4" ht="15.75" customHeight="1">
      <c r="A42" s="212">
        <v>23</v>
      </c>
      <c r="B42" s="213" t="s">
        <v>54</v>
      </c>
      <c r="C42" s="214">
        <v>94</v>
      </c>
      <c r="D42" s="215">
        <v>26</v>
      </c>
    </row>
    <row r="43" spans="1:4" ht="15.75" customHeight="1">
      <c r="A43" s="212">
        <v>24</v>
      </c>
      <c r="B43" s="213" t="s">
        <v>16</v>
      </c>
      <c r="C43" s="221">
        <v>66</v>
      </c>
      <c r="D43" s="222">
        <v>4</v>
      </c>
    </row>
    <row r="44" spans="1:4" ht="15.75" customHeight="1" thickBot="1">
      <c r="A44" s="242">
        <v>25</v>
      </c>
      <c r="B44" s="224" t="s">
        <v>9</v>
      </c>
      <c r="C44" s="260">
        <v>58.46</v>
      </c>
      <c r="D44" s="261">
        <v>6.4</v>
      </c>
    </row>
    <row r="45" spans="1:4" ht="15.75" customHeight="1" thickBot="1">
      <c r="A45" s="331" t="s">
        <v>70</v>
      </c>
      <c r="B45" s="332"/>
      <c r="C45" s="167">
        <v>32395.6</v>
      </c>
      <c r="D45" s="168">
        <v>11011</v>
      </c>
    </row>
    <row r="46" spans="1:4" ht="15.75" customHeight="1">
      <c r="A46" s="21" t="s">
        <v>83</v>
      </c>
      <c r="B46" s="11"/>
      <c r="C46" s="45"/>
      <c r="D46" s="45"/>
    </row>
    <row r="47" spans="3:4" ht="15.75" customHeight="1">
      <c r="C47" s="45"/>
      <c r="D47" s="45"/>
    </row>
    <row r="48" spans="3:4" ht="15.75" customHeight="1">
      <c r="C48" s="45"/>
      <c r="D48" s="45"/>
    </row>
    <row r="49" spans="3:4" s="23" customFormat="1" ht="15.75" customHeight="1">
      <c r="C49" s="43"/>
      <c r="D49" s="43"/>
    </row>
    <row r="50" s="23" customFormat="1" ht="15.75" customHeight="1"/>
  </sheetData>
  <mergeCells count="8">
    <mergeCell ref="A3:D3"/>
    <mergeCell ref="A45:B45"/>
    <mergeCell ref="A6:A9"/>
    <mergeCell ref="B6:B9"/>
    <mergeCell ref="C6:D7"/>
    <mergeCell ref="C8:C9"/>
    <mergeCell ref="D8:D9"/>
    <mergeCell ref="A4:D4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1" max="1" width="5.00390625" style="21" customWidth="1"/>
    <col min="2" max="2" width="34.28125" style="21" customWidth="1"/>
    <col min="3" max="3" width="29.140625" style="21" customWidth="1"/>
    <col min="4" max="4" width="28.421875" style="21" customWidth="1"/>
    <col min="5" max="5" width="8.140625" style="21" bestFit="1" customWidth="1"/>
    <col min="6" max="6" width="21.57421875" style="21" customWidth="1"/>
    <col min="7" max="16384" width="7.8515625" style="21" customWidth="1"/>
  </cols>
  <sheetData>
    <row r="1" spans="1:4" ht="15.75">
      <c r="A1" s="26"/>
      <c r="B1" s="26"/>
      <c r="C1" s="26"/>
      <c r="D1" s="61" t="s">
        <v>161</v>
      </c>
    </row>
    <row r="2" ht="15.75">
      <c r="A2" s="26"/>
    </row>
    <row r="3" spans="1:4" ht="15.75">
      <c r="A3" s="358" t="s">
        <v>126</v>
      </c>
      <c r="B3" s="358"/>
      <c r="C3" s="358"/>
      <c r="D3" s="358"/>
    </row>
    <row r="4" spans="1:16" ht="15.75">
      <c r="A4" s="346" t="s">
        <v>139</v>
      </c>
      <c r="B4" s="346"/>
      <c r="C4" s="346"/>
      <c r="D4" s="34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4" ht="16.5" thickBot="1">
      <c r="A5" s="26"/>
      <c r="B5" s="62"/>
      <c r="C5" s="62"/>
      <c r="D5" s="62"/>
    </row>
    <row r="6" spans="1:4" ht="16.5" customHeight="1" thickBot="1">
      <c r="A6" s="291" t="s">
        <v>64</v>
      </c>
      <c r="B6" s="291" t="s">
        <v>65</v>
      </c>
      <c r="C6" s="318" t="s">
        <v>127</v>
      </c>
      <c r="D6" s="320"/>
    </row>
    <row r="7" spans="1:4" ht="51.75" customHeight="1" thickBot="1">
      <c r="A7" s="313"/>
      <c r="B7" s="313"/>
      <c r="C7" s="50" t="s">
        <v>77</v>
      </c>
      <c r="D7" s="86" t="s">
        <v>128</v>
      </c>
    </row>
    <row r="8" spans="1:4" ht="16.5" thickBot="1">
      <c r="A8" s="55">
        <v>1</v>
      </c>
      <c r="B8" s="56">
        <v>2</v>
      </c>
      <c r="C8" s="57">
        <v>3</v>
      </c>
      <c r="D8" s="56">
        <v>4</v>
      </c>
    </row>
    <row r="9" spans="1:4" ht="15.75" customHeight="1">
      <c r="A9" s="207">
        <v>1</v>
      </c>
      <c r="B9" s="208" t="s">
        <v>46</v>
      </c>
      <c r="C9" s="264">
        <v>1191</v>
      </c>
      <c r="D9" s="265">
        <v>1138</v>
      </c>
    </row>
    <row r="10" spans="1:4" ht="15.75" customHeight="1">
      <c r="A10" s="212"/>
      <c r="B10" s="213" t="s">
        <v>3</v>
      </c>
      <c r="C10" s="266">
        <v>470</v>
      </c>
      <c r="D10" s="267">
        <v>468</v>
      </c>
    </row>
    <row r="11" spans="1:4" ht="15.75" customHeight="1">
      <c r="A11" s="212">
        <v>2</v>
      </c>
      <c r="B11" s="213" t="s">
        <v>4</v>
      </c>
      <c r="C11" s="266">
        <v>975</v>
      </c>
      <c r="D11" s="267">
        <v>975</v>
      </c>
    </row>
    <row r="12" spans="1:4" ht="15.75" customHeight="1">
      <c r="A12" s="212"/>
      <c r="B12" s="213" t="s">
        <v>3</v>
      </c>
      <c r="C12" s="266">
        <v>335</v>
      </c>
      <c r="D12" s="267">
        <v>335</v>
      </c>
    </row>
    <row r="13" spans="1:4" ht="15.75" customHeight="1">
      <c r="A13" s="217">
        <v>3</v>
      </c>
      <c r="B13" s="213" t="s">
        <v>58</v>
      </c>
      <c r="C13" s="266">
        <v>439</v>
      </c>
      <c r="D13" s="267">
        <v>434</v>
      </c>
    </row>
    <row r="14" spans="1:4" ht="15.75" customHeight="1">
      <c r="A14" s="137"/>
      <c r="B14" s="145" t="s">
        <v>42</v>
      </c>
      <c r="C14" s="171">
        <v>99</v>
      </c>
      <c r="D14" s="172">
        <v>98</v>
      </c>
    </row>
    <row r="15" spans="1:4" ht="15.75" customHeight="1">
      <c r="A15" s="137"/>
      <c r="B15" s="145" t="s">
        <v>36</v>
      </c>
      <c r="C15" s="171">
        <v>121</v>
      </c>
      <c r="D15" s="172">
        <v>121</v>
      </c>
    </row>
    <row r="16" spans="1:4" ht="15.75" customHeight="1">
      <c r="A16" s="137"/>
      <c r="B16" s="162" t="s">
        <v>35</v>
      </c>
      <c r="C16" s="262">
        <v>51</v>
      </c>
      <c r="D16" s="263">
        <v>49</v>
      </c>
    </row>
    <row r="17" spans="1:4" ht="15.75" customHeight="1">
      <c r="A17" s="137"/>
      <c r="B17" s="145" t="s">
        <v>34</v>
      </c>
      <c r="C17" s="171">
        <v>53</v>
      </c>
      <c r="D17" s="172">
        <v>52</v>
      </c>
    </row>
    <row r="18" spans="1:4" ht="15.75" customHeight="1">
      <c r="A18" s="137"/>
      <c r="B18" s="145" t="s">
        <v>37</v>
      </c>
      <c r="C18" s="171">
        <v>46</v>
      </c>
      <c r="D18" s="172">
        <v>46</v>
      </c>
    </row>
    <row r="19" spans="1:4" ht="15.75" customHeight="1">
      <c r="A19" s="137"/>
      <c r="B19" s="145" t="s">
        <v>38</v>
      </c>
      <c r="C19" s="171">
        <v>40</v>
      </c>
      <c r="D19" s="172">
        <v>40</v>
      </c>
    </row>
    <row r="20" spans="1:4" ht="15.75" customHeight="1">
      <c r="A20" s="217">
        <v>4</v>
      </c>
      <c r="B20" s="213" t="s">
        <v>47</v>
      </c>
      <c r="C20" s="266">
        <v>761</v>
      </c>
      <c r="D20" s="267">
        <v>745</v>
      </c>
    </row>
    <row r="21" spans="1:4" ht="15.75" customHeight="1">
      <c r="A21" s="217">
        <v>5</v>
      </c>
      <c r="B21" s="213" t="s">
        <v>5</v>
      </c>
      <c r="C21" s="266">
        <v>497</v>
      </c>
      <c r="D21" s="267">
        <v>480</v>
      </c>
    </row>
    <row r="22" spans="1:4" ht="15.75" customHeight="1">
      <c r="A22" s="217"/>
      <c r="B22" s="213" t="s">
        <v>6</v>
      </c>
      <c r="C22" s="266">
        <v>88</v>
      </c>
      <c r="D22" s="267">
        <v>88</v>
      </c>
    </row>
    <row r="23" spans="1:4" ht="15.75" customHeight="1">
      <c r="A23" s="217">
        <v>6</v>
      </c>
      <c r="B23" s="213" t="s">
        <v>7</v>
      </c>
      <c r="C23" s="268">
        <v>393</v>
      </c>
      <c r="D23" s="269">
        <v>348</v>
      </c>
    </row>
    <row r="24" spans="1:4" s="113" customFormat="1" ht="32.25" customHeight="1">
      <c r="A24" s="219">
        <v>7</v>
      </c>
      <c r="B24" s="220" t="s">
        <v>59</v>
      </c>
      <c r="C24" s="270">
        <v>174</v>
      </c>
      <c r="D24" s="271">
        <v>160</v>
      </c>
    </row>
    <row r="25" spans="1:4" ht="15.75" customHeight="1">
      <c r="A25" s="137"/>
      <c r="B25" s="145" t="s">
        <v>48</v>
      </c>
      <c r="C25" s="171">
        <v>59</v>
      </c>
      <c r="D25" s="172">
        <v>54</v>
      </c>
    </row>
    <row r="26" spans="1:4" ht="15.75" customHeight="1">
      <c r="A26" s="137"/>
      <c r="B26" s="145" t="s">
        <v>49</v>
      </c>
      <c r="C26" s="171">
        <v>60</v>
      </c>
      <c r="D26" s="172">
        <v>51</v>
      </c>
    </row>
    <row r="27" spans="1:4" ht="15.75" customHeight="1">
      <c r="A27" s="137"/>
      <c r="B27" s="145" t="s">
        <v>50</v>
      </c>
      <c r="C27" s="171">
        <v>55</v>
      </c>
      <c r="D27" s="172">
        <v>55</v>
      </c>
    </row>
    <row r="28" spans="1:4" ht="15.75" customHeight="1">
      <c r="A28" s="217">
        <v>8</v>
      </c>
      <c r="B28" s="213" t="s">
        <v>13</v>
      </c>
      <c r="C28" s="266">
        <v>117</v>
      </c>
      <c r="D28" s="267">
        <v>117</v>
      </c>
    </row>
    <row r="29" spans="1:4" ht="15.75" customHeight="1">
      <c r="A29" s="217">
        <v>9</v>
      </c>
      <c r="B29" s="213" t="s">
        <v>10</v>
      </c>
      <c r="C29" s="266">
        <v>86</v>
      </c>
      <c r="D29" s="267">
        <v>86</v>
      </c>
    </row>
    <row r="30" spans="1:4" ht="15.75" customHeight="1">
      <c r="A30" s="217">
        <v>10</v>
      </c>
      <c r="B30" s="213" t="s">
        <v>14</v>
      </c>
      <c r="C30" s="266">
        <v>96</v>
      </c>
      <c r="D30" s="267">
        <v>96</v>
      </c>
    </row>
    <row r="31" spans="1:4" ht="15.75" customHeight="1">
      <c r="A31" s="217">
        <v>11</v>
      </c>
      <c r="B31" s="213" t="s">
        <v>15</v>
      </c>
      <c r="C31" s="266">
        <v>88</v>
      </c>
      <c r="D31" s="267">
        <v>88</v>
      </c>
    </row>
    <row r="32" spans="1:4" ht="15.75" customHeight="1">
      <c r="A32" s="217">
        <v>12</v>
      </c>
      <c r="B32" s="213" t="s">
        <v>18</v>
      </c>
      <c r="C32" s="266">
        <v>88</v>
      </c>
      <c r="D32" s="267">
        <v>88</v>
      </c>
    </row>
    <row r="33" spans="1:4" ht="15.75" customHeight="1">
      <c r="A33" s="217">
        <v>13</v>
      </c>
      <c r="B33" s="213" t="s">
        <v>11</v>
      </c>
      <c r="C33" s="266">
        <v>79</v>
      </c>
      <c r="D33" s="267">
        <v>79</v>
      </c>
    </row>
    <row r="34" spans="1:4" ht="15.75" customHeight="1">
      <c r="A34" s="217">
        <v>14</v>
      </c>
      <c r="B34" s="213" t="s">
        <v>19</v>
      </c>
      <c r="C34" s="266">
        <v>83</v>
      </c>
      <c r="D34" s="267">
        <v>75</v>
      </c>
    </row>
    <row r="35" spans="1:4" ht="15.75">
      <c r="A35" s="217">
        <v>15</v>
      </c>
      <c r="B35" s="213" t="s">
        <v>52</v>
      </c>
      <c r="C35" s="266">
        <v>80</v>
      </c>
      <c r="D35" s="267">
        <v>80</v>
      </c>
    </row>
    <row r="36" spans="1:4" ht="15.75" customHeight="1">
      <c r="A36" s="217">
        <v>16</v>
      </c>
      <c r="B36" s="213" t="s">
        <v>12</v>
      </c>
      <c r="C36" s="266">
        <v>97</v>
      </c>
      <c r="D36" s="267">
        <v>86</v>
      </c>
    </row>
    <row r="37" spans="1:4" ht="15.75" customHeight="1">
      <c r="A37" s="217">
        <v>17</v>
      </c>
      <c r="B37" s="213" t="s">
        <v>17</v>
      </c>
      <c r="C37" s="266">
        <v>77</v>
      </c>
      <c r="D37" s="267">
        <v>67</v>
      </c>
    </row>
    <row r="38" spans="1:4" ht="15.75" customHeight="1">
      <c r="A38" s="217">
        <v>18</v>
      </c>
      <c r="B38" s="213" t="s">
        <v>21</v>
      </c>
      <c r="C38" s="266">
        <v>52</v>
      </c>
      <c r="D38" s="267">
        <v>52</v>
      </c>
    </row>
    <row r="39" spans="1:4" ht="15.75" customHeight="1">
      <c r="A39" s="217">
        <v>19</v>
      </c>
      <c r="B39" s="213" t="s">
        <v>28</v>
      </c>
      <c r="C39" s="266">
        <v>67</v>
      </c>
      <c r="D39" s="267">
        <v>67</v>
      </c>
    </row>
    <row r="40" spans="1:4" ht="15.75" customHeight="1">
      <c r="A40" s="217">
        <v>20</v>
      </c>
      <c r="B40" s="213" t="s">
        <v>23</v>
      </c>
      <c r="C40" s="266">
        <v>65</v>
      </c>
      <c r="D40" s="267">
        <v>59</v>
      </c>
    </row>
    <row r="41" spans="1:4" ht="15.75" customHeight="1">
      <c r="A41" s="217">
        <v>21</v>
      </c>
      <c r="B41" s="213" t="s">
        <v>20</v>
      </c>
      <c r="C41" s="266">
        <v>75</v>
      </c>
      <c r="D41" s="267">
        <v>75</v>
      </c>
    </row>
    <row r="42" spans="1:4" ht="15.75" customHeight="1">
      <c r="A42" s="217">
        <v>22</v>
      </c>
      <c r="B42" s="213" t="s">
        <v>53</v>
      </c>
      <c r="C42" s="266">
        <v>53</v>
      </c>
      <c r="D42" s="267">
        <v>47</v>
      </c>
    </row>
    <row r="43" spans="1:4" ht="15.75" customHeight="1">
      <c r="A43" s="217">
        <v>23</v>
      </c>
      <c r="B43" s="213" t="s">
        <v>54</v>
      </c>
      <c r="C43" s="266">
        <v>68</v>
      </c>
      <c r="D43" s="267">
        <v>66</v>
      </c>
    </row>
    <row r="44" spans="1:4" ht="15.75" customHeight="1">
      <c r="A44" s="217">
        <v>24</v>
      </c>
      <c r="B44" s="213" t="s">
        <v>16</v>
      </c>
      <c r="C44" s="266">
        <v>57</v>
      </c>
      <c r="D44" s="267">
        <v>52</v>
      </c>
    </row>
    <row r="45" spans="1:4" ht="15.75" customHeight="1" thickBot="1">
      <c r="A45" s="223">
        <v>25</v>
      </c>
      <c r="B45" s="224" t="s">
        <v>9</v>
      </c>
      <c r="C45" s="272">
        <v>35</v>
      </c>
      <c r="D45" s="273">
        <v>35</v>
      </c>
    </row>
    <row r="46" spans="1:4" ht="15.75" customHeight="1" thickBot="1">
      <c r="A46" s="359" t="s">
        <v>70</v>
      </c>
      <c r="B46" s="360"/>
      <c r="C46" s="169">
        <v>5793</v>
      </c>
      <c r="D46" s="170">
        <v>5595</v>
      </c>
    </row>
    <row r="47" ht="15.75" customHeight="1">
      <c r="C47" s="97"/>
    </row>
    <row r="48" s="11" customFormat="1" ht="15.75" customHeight="1"/>
    <row r="49" s="11" customFormat="1" ht="15.75" customHeight="1"/>
    <row r="51" s="23" customFormat="1" ht="15.75"/>
    <row r="52" s="23" customFormat="1" ht="15.75"/>
    <row r="53" s="23" customFormat="1" ht="15.75"/>
    <row r="54" s="23" customFormat="1" ht="15.75"/>
    <row r="55" s="23" customFormat="1" ht="15.75"/>
    <row r="56" s="23" customFormat="1" ht="15.75"/>
    <row r="57" s="23" customFormat="1" ht="15.75"/>
    <row r="58" s="23" customFormat="1" ht="15.75"/>
    <row r="59" s="23" customFormat="1" ht="15.75"/>
    <row r="60" s="23" customFormat="1" ht="15.75"/>
    <row r="61" s="23" customFormat="1" ht="15.75"/>
    <row r="62" s="23" customFormat="1" ht="15.75"/>
    <row r="63" s="23" customFormat="1" ht="15.75"/>
    <row r="64" s="23" customFormat="1" ht="15.75"/>
    <row r="65" s="23" customFormat="1" ht="15.75"/>
    <row r="66" s="23" customFormat="1" ht="15.75"/>
    <row r="67" s="23" customFormat="1" ht="15.75"/>
    <row r="68" s="23" customFormat="1" ht="15.75"/>
    <row r="69" s="23" customFormat="1" ht="15.75"/>
    <row r="70" s="23" customFormat="1" ht="15.75"/>
    <row r="71" s="23" customFormat="1" ht="15.75"/>
    <row r="72" s="23" customFormat="1" ht="15.75"/>
    <row r="73" s="23" customFormat="1" ht="15.75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  <row r="81" s="23" customFormat="1" ht="15.75"/>
  </sheetData>
  <mergeCells count="6">
    <mergeCell ref="A3:D3"/>
    <mergeCell ref="A46:B46"/>
    <mergeCell ref="A6:A7"/>
    <mergeCell ref="B6:B7"/>
    <mergeCell ref="C6:D6"/>
    <mergeCell ref="A4:D4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9">
      <selection activeCell="J57" sqref="J57"/>
    </sheetView>
  </sheetViews>
  <sheetFormatPr defaultColWidth="9.140625" defaultRowHeight="12.75"/>
  <cols>
    <col min="1" max="1" width="5.00390625" style="21" customWidth="1"/>
    <col min="2" max="2" width="24.140625" style="21" customWidth="1"/>
    <col min="3" max="3" width="11.7109375" style="21" customWidth="1"/>
    <col min="4" max="4" width="10.28125" style="21" customWidth="1"/>
    <col min="5" max="5" width="11.140625" style="21" customWidth="1"/>
    <col min="6" max="7" width="11.00390625" style="21" customWidth="1"/>
    <col min="8" max="8" width="11.140625" style="21" customWidth="1"/>
    <col min="9" max="9" width="11.28125" style="21" customWidth="1"/>
    <col min="10" max="10" width="14.421875" style="21" customWidth="1"/>
    <col min="11" max="11" width="14.7109375" style="21" customWidth="1"/>
    <col min="12" max="16384" width="7.8515625" style="21" customWidth="1"/>
  </cols>
  <sheetData>
    <row r="1" spans="1:10" ht="15.75">
      <c r="A1" s="26"/>
      <c r="B1" s="26"/>
      <c r="C1" s="26"/>
      <c r="D1" s="26"/>
      <c r="E1" s="26"/>
      <c r="F1" s="26"/>
      <c r="G1" s="26"/>
      <c r="H1" s="26"/>
      <c r="I1" s="26"/>
      <c r="J1" s="61" t="s">
        <v>163</v>
      </c>
    </row>
    <row r="2" spans="1:8" ht="15.75">
      <c r="A2" s="26"/>
      <c r="B2" s="26"/>
      <c r="C2" s="26"/>
      <c r="D2" s="26"/>
      <c r="E2" s="26"/>
      <c r="F2" s="26"/>
      <c r="G2" s="26"/>
      <c r="H2" s="26"/>
    </row>
    <row r="3" spans="1:10" ht="15.75">
      <c r="A3" s="346" t="s">
        <v>129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.75">
      <c r="A4" s="346">
        <v>2002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6.5" thickBot="1">
      <c r="A5" s="26"/>
      <c r="B5" s="26"/>
      <c r="C5" s="26"/>
      <c r="D5" s="26"/>
      <c r="E5" s="26"/>
      <c r="F5" s="26"/>
      <c r="G5" s="26"/>
      <c r="H5" s="26"/>
      <c r="I5" s="26"/>
      <c r="J5" s="61"/>
    </row>
    <row r="6" spans="1:11" ht="21" customHeight="1" thickBot="1">
      <c r="A6" s="291" t="s">
        <v>64</v>
      </c>
      <c r="B6" s="291" t="s">
        <v>65</v>
      </c>
      <c r="C6" s="318" t="s">
        <v>130</v>
      </c>
      <c r="D6" s="362"/>
      <c r="E6" s="362"/>
      <c r="F6" s="362"/>
      <c r="G6" s="362"/>
      <c r="H6" s="362"/>
      <c r="I6" s="363"/>
      <c r="J6" s="314" t="s">
        <v>131</v>
      </c>
      <c r="K6" s="28"/>
    </row>
    <row r="7" spans="1:11" ht="33.75" customHeight="1">
      <c r="A7" s="290"/>
      <c r="B7" s="290"/>
      <c r="C7" s="51" t="s">
        <v>132</v>
      </c>
      <c r="D7" s="87" t="s">
        <v>29</v>
      </c>
      <c r="E7" s="87" t="s">
        <v>30</v>
      </c>
      <c r="F7" s="87" t="s">
        <v>56</v>
      </c>
      <c r="G7" s="87" t="s">
        <v>57</v>
      </c>
      <c r="H7" s="87" t="s">
        <v>51</v>
      </c>
      <c r="I7" s="87" t="s">
        <v>0</v>
      </c>
      <c r="J7" s="315"/>
      <c r="K7" s="28"/>
    </row>
    <row r="8" spans="1:11" ht="16.5" thickBot="1">
      <c r="A8" s="313"/>
      <c r="B8" s="313"/>
      <c r="C8" s="88" t="s">
        <v>1</v>
      </c>
      <c r="D8" s="88" t="s">
        <v>1</v>
      </c>
      <c r="E8" s="88" t="s">
        <v>1</v>
      </c>
      <c r="F8" s="88" t="s">
        <v>1</v>
      </c>
      <c r="G8" s="88" t="s">
        <v>1</v>
      </c>
      <c r="H8" s="88" t="s">
        <v>1</v>
      </c>
      <c r="I8" s="88" t="s">
        <v>1</v>
      </c>
      <c r="J8" s="89" t="s">
        <v>133</v>
      </c>
      <c r="K8" s="28"/>
    </row>
    <row r="9" spans="1:11" ht="15.75" customHeight="1" thickBot="1">
      <c r="A9" s="90">
        <v>1</v>
      </c>
      <c r="B9" s="60">
        <v>2</v>
      </c>
      <c r="C9" s="59">
        <v>3</v>
      </c>
      <c r="D9" s="60">
        <v>4</v>
      </c>
      <c r="E9" s="59">
        <v>5</v>
      </c>
      <c r="F9" s="60">
        <v>6</v>
      </c>
      <c r="G9" s="60">
        <v>7</v>
      </c>
      <c r="H9" s="59">
        <v>8</v>
      </c>
      <c r="I9" s="60">
        <v>9</v>
      </c>
      <c r="J9" s="60">
        <v>10</v>
      </c>
      <c r="K9" s="26"/>
    </row>
    <row r="10" spans="1:11" ht="18.75" customHeight="1">
      <c r="A10" s="207">
        <v>1</v>
      </c>
      <c r="B10" s="208" t="s">
        <v>46</v>
      </c>
      <c r="C10" s="274">
        <v>25.31</v>
      </c>
      <c r="D10" s="274">
        <v>72.41</v>
      </c>
      <c r="E10" s="274">
        <v>260.53</v>
      </c>
      <c r="F10" s="274">
        <v>874.02</v>
      </c>
      <c r="G10" s="274">
        <v>3.54</v>
      </c>
      <c r="H10" s="274">
        <v>16.59</v>
      </c>
      <c r="I10" s="274">
        <f>SUM(C10:H10)</f>
        <v>1252.3999999999999</v>
      </c>
      <c r="J10" s="275">
        <v>404.57</v>
      </c>
      <c r="K10" s="26"/>
    </row>
    <row r="11" spans="1:10" ht="18.75" customHeight="1">
      <c r="A11" s="212"/>
      <c r="B11" s="213" t="s">
        <v>3</v>
      </c>
      <c r="C11" s="214" t="s">
        <v>41</v>
      </c>
      <c r="D11" s="214" t="s">
        <v>41</v>
      </c>
      <c r="E11" s="214" t="s">
        <v>41</v>
      </c>
      <c r="F11" s="214" t="s">
        <v>41</v>
      </c>
      <c r="G11" s="214" t="s">
        <v>41</v>
      </c>
      <c r="H11" s="214" t="s">
        <v>41</v>
      </c>
      <c r="I11" s="214" t="s">
        <v>41</v>
      </c>
      <c r="J11" s="215" t="s">
        <v>41</v>
      </c>
    </row>
    <row r="12" spans="1:10" ht="18.75" customHeight="1">
      <c r="A12" s="212">
        <v>2</v>
      </c>
      <c r="B12" s="213" t="s">
        <v>4</v>
      </c>
      <c r="C12" s="214">
        <v>53.7</v>
      </c>
      <c r="D12" s="214">
        <v>338.6</v>
      </c>
      <c r="E12" s="214">
        <v>991.7</v>
      </c>
      <c r="F12" s="214">
        <v>966.7</v>
      </c>
      <c r="G12" s="214">
        <v>3.9</v>
      </c>
      <c r="H12" s="214">
        <v>130.9</v>
      </c>
      <c r="I12" s="214">
        <f>C12+D12+E12+F12+G12+H12</f>
        <v>2485.5</v>
      </c>
      <c r="J12" s="215">
        <v>764</v>
      </c>
    </row>
    <row r="13" spans="1:10" ht="18.75" customHeight="1">
      <c r="A13" s="212"/>
      <c r="B13" s="213" t="s">
        <v>3</v>
      </c>
      <c r="C13" s="214">
        <v>16.2</v>
      </c>
      <c r="D13" s="214">
        <v>69.3</v>
      </c>
      <c r="E13" s="214">
        <v>882.4</v>
      </c>
      <c r="F13" s="214">
        <v>662.5</v>
      </c>
      <c r="G13" s="214">
        <v>2.7</v>
      </c>
      <c r="H13" s="214">
        <v>127.4</v>
      </c>
      <c r="I13" s="214">
        <f>C13+D13+E13+F13+G13+H13</f>
        <v>1760.5000000000002</v>
      </c>
      <c r="J13" s="215">
        <v>593</v>
      </c>
    </row>
    <row r="14" spans="1:10" ht="18.75" customHeight="1">
      <c r="A14" s="217">
        <v>3</v>
      </c>
      <c r="B14" s="213" t="s">
        <v>58</v>
      </c>
      <c r="C14" s="276">
        <v>33.8</v>
      </c>
      <c r="D14" s="276">
        <v>466.027</v>
      </c>
      <c r="E14" s="276">
        <v>211.902</v>
      </c>
      <c r="F14" s="276">
        <v>719.851</v>
      </c>
      <c r="G14" s="276">
        <v>2.846</v>
      </c>
      <c r="H14" s="276">
        <v>6.689</v>
      </c>
      <c r="I14" s="276">
        <v>1441.137</v>
      </c>
      <c r="J14" s="277">
        <v>351.312</v>
      </c>
    </row>
    <row r="15" spans="1:10" ht="18.75" customHeight="1">
      <c r="A15" s="137"/>
      <c r="B15" s="145" t="s">
        <v>42</v>
      </c>
      <c r="C15" s="176">
        <v>9.27</v>
      </c>
      <c r="D15" s="176">
        <v>20.932</v>
      </c>
      <c r="E15" s="176">
        <v>60.721</v>
      </c>
      <c r="F15" s="176">
        <v>380.356</v>
      </c>
      <c r="G15" s="176">
        <v>1.556</v>
      </c>
      <c r="H15" s="176">
        <v>1.064</v>
      </c>
      <c r="I15" s="176">
        <f>SUM(C15:H15)</f>
        <v>473.899</v>
      </c>
      <c r="J15" s="177">
        <v>154.636</v>
      </c>
    </row>
    <row r="16" spans="1:10" ht="18.75" customHeight="1">
      <c r="A16" s="137"/>
      <c r="B16" s="145" t="s">
        <v>36</v>
      </c>
      <c r="C16" s="176">
        <v>9.63</v>
      </c>
      <c r="D16" s="176">
        <v>89.2</v>
      </c>
      <c r="E16" s="176">
        <v>37.68</v>
      </c>
      <c r="F16" s="176">
        <v>300.11</v>
      </c>
      <c r="G16" s="176">
        <v>1.21</v>
      </c>
      <c r="H16" s="176">
        <v>2.45</v>
      </c>
      <c r="I16" s="176">
        <v>440.27</v>
      </c>
      <c r="J16" s="177">
        <v>120.7</v>
      </c>
    </row>
    <row r="17" spans="1:11" ht="18.75" customHeight="1">
      <c r="A17" s="137"/>
      <c r="B17" s="162" t="s">
        <v>35</v>
      </c>
      <c r="C17" s="176">
        <v>2.002</v>
      </c>
      <c r="D17" s="176">
        <v>124.415</v>
      </c>
      <c r="E17" s="176">
        <v>37.181</v>
      </c>
      <c r="F17" s="176"/>
      <c r="G17" s="176"/>
      <c r="H17" s="176">
        <v>2.445</v>
      </c>
      <c r="I17" s="176">
        <v>166.068</v>
      </c>
      <c r="J17" s="177">
        <v>18.176</v>
      </c>
      <c r="K17" s="92"/>
    </row>
    <row r="18" spans="1:10" ht="18.75" customHeight="1">
      <c r="A18" s="137"/>
      <c r="B18" s="145" t="s">
        <v>34</v>
      </c>
      <c r="C18" s="176">
        <v>1.15</v>
      </c>
      <c r="D18" s="176">
        <v>67.97</v>
      </c>
      <c r="E18" s="176">
        <v>41.31</v>
      </c>
      <c r="F18" s="176">
        <v>5.52</v>
      </c>
      <c r="G18" s="176"/>
      <c r="H18" s="176"/>
      <c r="I18" s="176">
        <v>115.97</v>
      </c>
      <c r="J18" s="177">
        <v>24.2</v>
      </c>
    </row>
    <row r="19" spans="1:10" ht="18.75" customHeight="1">
      <c r="A19" s="137"/>
      <c r="B19" s="145" t="s">
        <v>37</v>
      </c>
      <c r="C19" s="176">
        <v>1.84</v>
      </c>
      <c r="D19" s="176">
        <v>90.12</v>
      </c>
      <c r="E19" s="176">
        <v>25.35</v>
      </c>
      <c r="F19" s="176">
        <v>24.15</v>
      </c>
      <c r="G19" s="176">
        <v>0.06</v>
      </c>
      <c r="H19" s="176">
        <v>0.73</v>
      </c>
      <c r="I19" s="176">
        <v>142.25</v>
      </c>
      <c r="J19" s="177">
        <v>20.6</v>
      </c>
    </row>
    <row r="20" spans="1:10" ht="18.75" customHeight="1">
      <c r="A20" s="137"/>
      <c r="B20" s="145" t="s">
        <v>38</v>
      </c>
      <c r="C20" s="176">
        <v>9.94</v>
      </c>
      <c r="D20" s="176">
        <v>73.39</v>
      </c>
      <c r="E20" s="176">
        <v>9.66</v>
      </c>
      <c r="F20" s="176">
        <v>9.69</v>
      </c>
      <c r="G20" s="176"/>
      <c r="H20" s="176"/>
      <c r="I20" s="176">
        <v>102.68</v>
      </c>
      <c r="J20" s="177">
        <v>13</v>
      </c>
    </row>
    <row r="21" spans="1:10" ht="18.75" customHeight="1">
      <c r="A21" s="217">
        <v>4</v>
      </c>
      <c r="B21" s="213" t="s">
        <v>47</v>
      </c>
      <c r="C21" s="214">
        <v>61.523</v>
      </c>
      <c r="D21" s="214">
        <v>460.986</v>
      </c>
      <c r="E21" s="214">
        <v>138.51</v>
      </c>
      <c r="F21" s="214">
        <v>1207.674</v>
      </c>
      <c r="G21" s="214">
        <v>4.624</v>
      </c>
      <c r="H21" s="214"/>
      <c r="I21" s="214">
        <f>SUM(C21:G21)</f>
        <v>1873.317</v>
      </c>
      <c r="J21" s="215">
        <v>493.787</v>
      </c>
    </row>
    <row r="22" spans="1:10" ht="18.75" customHeight="1">
      <c r="A22" s="217">
        <v>5</v>
      </c>
      <c r="B22" s="213" t="s">
        <v>5</v>
      </c>
      <c r="C22" s="214">
        <v>12.276</v>
      </c>
      <c r="D22" s="214">
        <v>301.469</v>
      </c>
      <c r="E22" s="214">
        <v>154.094</v>
      </c>
      <c r="F22" s="214">
        <v>504.775</v>
      </c>
      <c r="G22" s="214">
        <v>2.066</v>
      </c>
      <c r="H22" s="214">
        <v>2.779</v>
      </c>
      <c r="I22" s="214">
        <f>SUM(C22:H22)</f>
        <v>977.4590000000001</v>
      </c>
      <c r="J22" s="215">
        <v>245</v>
      </c>
    </row>
    <row r="23" spans="1:10" ht="18.75" customHeight="1">
      <c r="A23" s="217"/>
      <c r="B23" s="213" t="s">
        <v>6</v>
      </c>
      <c r="C23" s="214">
        <v>1.9</v>
      </c>
      <c r="D23" s="214">
        <v>109.006</v>
      </c>
      <c r="E23" s="214">
        <v>60.363</v>
      </c>
      <c r="F23" s="214">
        <v>78.343</v>
      </c>
      <c r="G23" s="214"/>
      <c r="H23" s="214">
        <v>0.674</v>
      </c>
      <c r="I23" s="214">
        <f>SUM(C23:H23)</f>
        <v>250.28600000000003</v>
      </c>
      <c r="J23" s="215">
        <v>57</v>
      </c>
    </row>
    <row r="24" spans="1:10" ht="18.75" customHeight="1">
      <c r="A24" s="217">
        <v>6</v>
      </c>
      <c r="B24" s="213" t="s">
        <v>7</v>
      </c>
      <c r="C24" s="214">
        <v>5.49</v>
      </c>
      <c r="D24" s="214">
        <v>340.67</v>
      </c>
      <c r="E24" s="214">
        <v>155.66</v>
      </c>
      <c r="F24" s="214">
        <v>226.92</v>
      </c>
      <c r="G24" s="214">
        <v>0.93</v>
      </c>
      <c r="H24" s="214">
        <v>8.83</v>
      </c>
      <c r="I24" s="214">
        <f>C24+D24+E24+F24+G24+H24</f>
        <v>738.5</v>
      </c>
      <c r="J24" s="215">
        <v>148.5</v>
      </c>
    </row>
    <row r="25" spans="1:10" s="113" customFormat="1" ht="33.75" customHeight="1">
      <c r="A25" s="219">
        <v>7</v>
      </c>
      <c r="B25" s="220" t="s">
        <v>59</v>
      </c>
      <c r="C25" s="221">
        <v>10.2</v>
      </c>
      <c r="D25" s="221">
        <v>262.4</v>
      </c>
      <c r="E25" s="221">
        <v>75.9</v>
      </c>
      <c r="F25" s="221">
        <v>17.3</v>
      </c>
      <c r="G25" s="221">
        <v>0.1</v>
      </c>
      <c r="H25" s="221">
        <v>3</v>
      </c>
      <c r="I25" s="221">
        <v>368.9</v>
      </c>
      <c r="J25" s="222">
        <v>47.6</v>
      </c>
    </row>
    <row r="26" spans="1:10" ht="18.75" customHeight="1">
      <c r="A26" s="137"/>
      <c r="B26" s="145" t="s">
        <v>48</v>
      </c>
      <c r="C26" s="146">
        <v>7.195</v>
      </c>
      <c r="D26" s="146">
        <v>50.153</v>
      </c>
      <c r="E26" s="146">
        <v>14.411</v>
      </c>
      <c r="F26" s="146">
        <v>14.83</v>
      </c>
      <c r="G26" s="146">
        <v>0.055</v>
      </c>
      <c r="H26" s="146">
        <v>1.446</v>
      </c>
      <c r="I26" s="146">
        <v>88.09</v>
      </c>
      <c r="J26" s="147">
        <v>15.915</v>
      </c>
    </row>
    <row r="27" spans="1:10" s="47" customFormat="1" ht="18.75" customHeight="1">
      <c r="A27" s="137"/>
      <c r="B27" s="162" t="s">
        <v>49</v>
      </c>
      <c r="C27" s="146">
        <v>2.36</v>
      </c>
      <c r="D27" s="146">
        <v>94</v>
      </c>
      <c r="E27" s="146">
        <v>28.64</v>
      </c>
      <c r="F27" s="146">
        <v>2.41</v>
      </c>
      <c r="G27" s="146"/>
      <c r="H27" s="146"/>
      <c r="I27" s="146">
        <f>C27+D27+E27+F27</f>
        <v>127.41</v>
      </c>
      <c r="J27" s="147">
        <v>15</v>
      </c>
    </row>
    <row r="28" spans="1:10" ht="18.75" customHeight="1">
      <c r="A28" s="137"/>
      <c r="B28" s="145" t="s">
        <v>50</v>
      </c>
      <c r="C28" s="146">
        <v>0.624</v>
      </c>
      <c r="D28" s="146">
        <v>118.294</v>
      </c>
      <c r="E28" s="146">
        <v>32.825</v>
      </c>
      <c r="F28" s="146">
        <v>0.062</v>
      </c>
      <c r="G28" s="146">
        <v>0</v>
      </c>
      <c r="H28" s="146">
        <v>1.591</v>
      </c>
      <c r="I28" s="146">
        <f>SUM(C28:H28)</f>
        <v>153.39600000000002</v>
      </c>
      <c r="J28" s="147">
        <v>16.65</v>
      </c>
    </row>
    <row r="29" spans="1:10" ht="18.75" customHeight="1">
      <c r="A29" s="217">
        <v>8</v>
      </c>
      <c r="B29" s="213" t="s">
        <v>13</v>
      </c>
      <c r="C29" s="214">
        <v>22.537</v>
      </c>
      <c r="D29" s="214">
        <v>326.512</v>
      </c>
      <c r="E29" s="214">
        <v>70.922</v>
      </c>
      <c r="F29" s="214">
        <v>637.172</v>
      </c>
      <c r="G29" s="214">
        <v>2.599</v>
      </c>
      <c r="H29" s="214">
        <v>3.403</v>
      </c>
      <c r="I29" s="214">
        <v>1063.145</v>
      </c>
      <c r="J29" s="215">
        <v>244.8</v>
      </c>
    </row>
    <row r="30" spans="1:10" ht="18.75" customHeight="1">
      <c r="A30" s="217">
        <v>9</v>
      </c>
      <c r="B30" s="213" t="s">
        <v>10</v>
      </c>
      <c r="C30" s="214">
        <v>0.41</v>
      </c>
      <c r="D30" s="214">
        <v>189.3</v>
      </c>
      <c r="E30" s="214">
        <v>68.07</v>
      </c>
      <c r="F30" s="214">
        <v>15.17</v>
      </c>
      <c r="G30" s="214">
        <v>0.06</v>
      </c>
      <c r="H30" s="214">
        <v>0.43</v>
      </c>
      <c r="I30" s="214">
        <v>273.44</v>
      </c>
      <c r="J30" s="215">
        <v>36.4</v>
      </c>
    </row>
    <row r="31" spans="1:10" ht="18.75" customHeight="1">
      <c r="A31" s="217">
        <v>10</v>
      </c>
      <c r="B31" s="213" t="s">
        <v>14</v>
      </c>
      <c r="C31" s="214">
        <v>16.681</v>
      </c>
      <c r="D31" s="214">
        <v>146.937</v>
      </c>
      <c r="E31" s="214">
        <v>54.411</v>
      </c>
      <c r="F31" s="214">
        <v>413.495</v>
      </c>
      <c r="G31" s="214">
        <v>1.617</v>
      </c>
      <c r="H31" s="214">
        <v>4.709</v>
      </c>
      <c r="I31" s="214">
        <v>637.85</v>
      </c>
      <c r="J31" s="215">
        <v>169.265</v>
      </c>
    </row>
    <row r="32" spans="1:10" ht="18.75" customHeight="1">
      <c r="A32" s="217">
        <v>11</v>
      </c>
      <c r="B32" s="213" t="s">
        <v>15</v>
      </c>
      <c r="C32" s="278">
        <v>16.006</v>
      </c>
      <c r="D32" s="278">
        <v>195.191</v>
      </c>
      <c r="E32" s="278">
        <v>51.582</v>
      </c>
      <c r="F32" s="278">
        <v>652.215</v>
      </c>
      <c r="G32" s="278">
        <v>2.635</v>
      </c>
      <c r="H32" s="278"/>
      <c r="I32" s="278">
        <f>SUM(C32:H32)</f>
        <v>917.629</v>
      </c>
      <c r="J32" s="215">
        <v>244.626</v>
      </c>
    </row>
    <row r="33" spans="1:10" ht="18.75" customHeight="1">
      <c r="A33" s="217">
        <v>12</v>
      </c>
      <c r="B33" s="213" t="s">
        <v>18</v>
      </c>
      <c r="C33" s="214">
        <v>11.413</v>
      </c>
      <c r="D33" s="214">
        <v>132.081</v>
      </c>
      <c r="E33" s="214">
        <v>47.271</v>
      </c>
      <c r="F33" s="214">
        <v>383.673</v>
      </c>
      <c r="G33" s="214">
        <v>1.562</v>
      </c>
      <c r="H33" s="214"/>
      <c r="I33" s="214">
        <f>SUM(C33:H33)</f>
        <v>576</v>
      </c>
      <c r="J33" s="215">
        <v>152.936</v>
      </c>
    </row>
    <row r="34" spans="1:10" ht="18.75" customHeight="1">
      <c r="A34" s="217">
        <v>13</v>
      </c>
      <c r="B34" s="213" t="s">
        <v>11</v>
      </c>
      <c r="C34" s="214">
        <v>21.808</v>
      </c>
      <c r="D34" s="214">
        <v>113.899</v>
      </c>
      <c r="E34" s="214">
        <v>38.637</v>
      </c>
      <c r="F34" s="214">
        <v>383.686</v>
      </c>
      <c r="G34" s="214">
        <v>1.522</v>
      </c>
      <c r="H34" s="214"/>
      <c r="I34" s="214">
        <v>559.552</v>
      </c>
      <c r="J34" s="215">
        <v>154.5</v>
      </c>
    </row>
    <row r="35" spans="1:10" ht="18.75" customHeight="1">
      <c r="A35" s="217">
        <v>14</v>
      </c>
      <c r="B35" s="213" t="s">
        <v>19</v>
      </c>
      <c r="C35" s="214">
        <v>1.653</v>
      </c>
      <c r="D35" s="214">
        <v>74.965</v>
      </c>
      <c r="E35" s="214">
        <v>22.343</v>
      </c>
      <c r="F35" s="214">
        <v>1.162</v>
      </c>
      <c r="G35" s="214"/>
      <c r="H35" s="214">
        <v>1.264</v>
      </c>
      <c r="I35" s="214">
        <f>SUM(C35:H35)</f>
        <v>101.38700000000001</v>
      </c>
      <c r="J35" s="215">
        <v>16.9</v>
      </c>
    </row>
    <row r="36" spans="1:10" ht="18.75" customHeight="1">
      <c r="A36" s="217">
        <v>15</v>
      </c>
      <c r="B36" s="213" t="s">
        <v>52</v>
      </c>
      <c r="C36" s="214">
        <v>3</v>
      </c>
      <c r="D36" s="214">
        <v>61.95</v>
      </c>
      <c r="E36" s="214">
        <v>18.97</v>
      </c>
      <c r="F36" s="214">
        <v>2.7</v>
      </c>
      <c r="G36" s="214"/>
      <c r="H36" s="214"/>
      <c r="I36" s="214">
        <v>86.62</v>
      </c>
      <c r="J36" s="215">
        <v>11.3</v>
      </c>
    </row>
    <row r="37" spans="1:10" ht="18.75" customHeight="1">
      <c r="A37" s="217">
        <v>16</v>
      </c>
      <c r="B37" s="213" t="s">
        <v>12</v>
      </c>
      <c r="C37" s="214">
        <v>13</v>
      </c>
      <c r="D37" s="214">
        <v>95</v>
      </c>
      <c r="E37" s="214">
        <v>27</v>
      </c>
      <c r="F37" s="214">
        <v>189</v>
      </c>
      <c r="G37" s="214">
        <v>0.7</v>
      </c>
      <c r="H37" s="214">
        <v>0.4</v>
      </c>
      <c r="I37" s="214">
        <v>325</v>
      </c>
      <c r="J37" s="215">
        <v>115</v>
      </c>
    </row>
    <row r="38" spans="1:10" ht="18.75" customHeight="1">
      <c r="A38" s="217">
        <v>17</v>
      </c>
      <c r="B38" s="213" t="s">
        <v>17</v>
      </c>
      <c r="C38" s="214">
        <v>6.43</v>
      </c>
      <c r="D38" s="214">
        <v>40.22</v>
      </c>
      <c r="E38" s="214">
        <v>23.69</v>
      </c>
      <c r="F38" s="214"/>
      <c r="G38" s="214"/>
      <c r="H38" s="214">
        <v>1.58</v>
      </c>
      <c r="I38" s="214">
        <v>71.945</v>
      </c>
      <c r="J38" s="215">
        <v>14.5</v>
      </c>
    </row>
    <row r="39" spans="1:10" ht="18.75" customHeight="1">
      <c r="A39" s="217">
        <v>18</v>
      </c>
      <c r="B39" s="213" t="s">
        <v>21</v>
      </c>
      <c r="C39" s="214">
        <v>1.284</v>
      </c>
      <c r="D39" s="214">
        <v>77.339</v>
      </c>
      <c r="E39" s="214">
        <v>17.1</v>
      </c>
      <c r="F39" s="214">
        <v>6.358</v>
      </c>
      <c r="G39" s="214"/>
      <c r="H39" s="214">
        <v>1.719</v>
      </c>
      <c r="I39" s="214">
        <v>103.82</v>
      </c>
      <c r="J39" s="215">
        <v>10.97</v>
      </c>
    </row>
    <row r="40" spans="1:10" ht="18.75" customHeight="1">
      <c r="A40" s="217">
        <v>19</v>
      </c>
      <c r="B40" s="213" t="s">
        <v>28</v>
      </c>
      <c r="C40" s="214">
        <v>5.2</v>
      </c>
      <c r="D40" s="276">
        <v>103.6</v>
      </c>
      <c r="E40" s="276">
        <v>17.4</v>
      </c>
      <c r="F40" s="276">
        <v>100.5</v>
      </c>
      <c r="G40" s="276"/>
      <c r="H40" s="276"/>
      <c r="I40" s="276">
        <v>226.7</v>
      </c>
      <c r="J40" s="277">
        <v>44</v>
      </c>
    </row>
    <row r="41" spans="1:10" ht="18.75" customHeight="1">
      <c r="A41" s="217">
        <v>20</v>
      </c>
      <c r="B41" s="213" t="s">
        <v>23</v>
      </c>
      <c r="C41" s="214">
        <v>7.46</v>
      </c>
      <c r="D41" s="214">
        <v>181.43</v>
      </c>
      <c r="E41" s="214">
        <v>16.46</v>
      </c>
      <c r="F41" s="214">
        <v>24.82</v>
      </c>
      <c r="G41" s="214">
        <v>0.09</v>
      </c>
      <c r="H41" s="214"/>
      <c r="I41" s="214">
        <v>230.26</v>
      </c>
      <c r="J41" s="215">
        <v>21.5</v>
      </c>
    </row>
    <row r="42" spans="1:10" ht="18.75" customHeight="1">
      <c r="A42" s="217">
        <v>21</v>
      </c>
      <c r="B42" s="213" t="s">
        <v>20</v>
      </c>
      <c r="C42" s="214"/>
      <c r="D42" s="214">
        <v>44.512</v>
      </c>
      <c r="E42" s="214">
        <v>12.994</v>
      </c>
      <c r="F42" s="214"/>
      <c r="G42" s="214"/>
      <c r="H42" s="214">
        <v>1.61</v>
      </c>
      <c r="I42" s="214">
        <v>59.174</v>
      </c>
      <c r="J42" s="215">
        <v>6</v>
      </c>
    </row>
    <row r="43" spans="1:10" ht="18.75" customHeight="1">
      <c r="A43" s="217">
        <v>22</v>
      </c>
      <c r="B43" s="213" t="s">
        <v>53</v>
      </c>
      <c r="C43" s="214">
        <v>3.273</v>
      </c>
      <c r="D43" s="214">
        <v>42.079</v>
      </c>
      <c r="E43" s="214">
        <v>11.321</v>
      </c>
      <c r="F43" s="214">
        <v>27.854</v>
      </c>
      <c r="G43" s="214">
        <v>0.05</v>
      </c>
      <c r="H43" s="214">
        <v>1.391</v>
      </c>
      <c r="I43" s="214">
        <f>SUM(C43:H43)</f>
        <v>85.968</v>
      </c>
      <c r="J43" s="215">
        <v>10.581</v>
      </c>
    </row>
    <row r="44" spans="1:10" ht="18.75" customHeight="1">
      <c r="A44" s="217">
        <v>23</v>
      </c>
      <c r="B44" s="213" t="s">
        <v>54</v>
      </c>
      <c r="C44" s="279">
        <v>0.123</v>
      </c>
      <c r="D44" s="279">
        <v>21.316</v>
      </c>
      <c r="E44" s="279">
        <v>6.529</v>
      </c>
      <c r="F44" s="279">
        <v>3.916</v>
      </c>
      <c r="G44" s="279"/>
      <c r="H44" s="279">
        <v>1.019</v>
      </c>
      <c r="I44" s="279">
        <v>32.9201</v>
      </c>
      <c r="J44" s="277">
        <v>4.38</v>
      </c>
    </row>
    <row r="45" spans="1:10" ht="18.75" customHeight="1">
      <c r="A45" s="217">
        <v>24</v>
      </c>
      <c r="B45" s="213" t="s">
        <v>16</v>
      </c>
      <c r="C45" s="214">
        <v>7.73</v>
      </c>
      <c r="D45" s="214">
        <v>72.44</v>
      </c>
      <c r="E45" s="214">
        <v>14.1</v>
      </c>
      <c r="F45" s="214">
        <v>27.82</v>
      </c>
      <c r="G45" s="214">
        <v>0.08</v>
      </c>
      <c r="H45" s="214">
        <v>0.9</v>
      </c>
      <c r="I45" s="214">
        <v>123.07</v>
      </c>
      <c r="J45" s="215">
        <v>20.2</v>
      </c>
    </row>
    <row r="46" spans="1:10" ht="18.75" customHeight="1" thickBot="1">
      <c r="A46" s="223">
        <v>25</v>
      </c>
      <c r="B46" s="224" t="s">
        <v>9</v>
      </c>
      <c r="C46" s="225">
        <v>1.995</v>
      </c>
      <c r="D46" s="280">
        <v>16.7</v>
      </c>
      <c r="E46" s="280">
        <v>3.1</v>
      </c>
      <c r="F46" s="280">
        <v>20.9</v>
      </c>
      <c r="G46" s="280"/>
      <c r="H46" s="280">
        <v>0.6</v>
      </c>
      <c r="I46" s="280">
        <v>43.3</v>
      </c>
      <c r="J46" s="281">
        <v>7.517</v>
      </c>
    </row>
    <row r="47" spans="1:10" ht="18.75" customHeight="1" thickBot="1">
      <c r="A47" s="294" t="s">
        <v>70</v>
      </c>
      <c r="B47" s="361"/>
      <c r="C47" s="173">
        <v>342.31</v>
      </c>
      <c r="D47" s="174">
        <v>4178.1</v>
      </c>
      <c r="E47" s="174">
        <v>2510.17</v>
      </c>
      <c r="F47" s="174">
        <v>7407.67</v>
      </c>
      <c r="G47" s="174">
        <v>28.9</v>
      </c>
      <c r="H47" s="174">
        <v>187.83</v>
      </c>
      <c r="I47" s="174">
        <v>14654.94</v>
      </c>
      <c r="J47" s="175">
        <v>3752.2</v>
      </c>
    </row>
    <row r="48" spans="1:10" ht="15.75" customHeight="1">
      <c r="A48" s="26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11" t="s">
        <v>83</v>
      </c>
      <c r="B49" s="11"/>
      <c r="C49" s="22"/>
      <c r="D49" s="22"/>
      <c r="E49" s="22"/>
      <c r="F49" s="22"/>
      <c r="G49" s="22"/>
      <c r="H49" s="22"/>
      <c r="I49" s="22"/>
      <c r="J49" s="22"/>
    </row>
    <row r="50" spans="1:10" ht="15.75" customHeight="1">
      <c r="A50" s="11"/>
      <c r="C50" s="22"/>
      <c r="D50" s="22"/>
      <c r="E50" s="22"/>
      <c r="F50" s="22"/>
      <c r="G50" s="22"/>
      <c r="H50" s="22"/>
      <c r="I50" s="22"/>
      <c r="J50" s="22"/>
    </row>
    <row r="51" spans="3:10" ht="15.75" customHeight="1">
      <c r="C51" s="22"/>
      <c r="D51" s="22"/>
      <c r="E51" s="22"/>
      <c r="F51" s="22"/>
      <c r="G51" s="22"/>
      <c r="H51" s="22"/>
      <c r="I51" s="22"/>
      <c r="J51" s="22"/>
    </row>
    <row r="52" spans="3:10" ht="15.75" customHeight="1">
      <c r="C52" s="22"/>
      <c r="D52" s="22"/>
      <c r="E52" s="22"/>
      <c r="F52" s="22"/>
      <c r="G52" s="22"/>
      <c r="H52" s="22"/>
      <c r="I52" s="22"/>
      <c r="J52" s="22"/>
    </row>
    <row r="53" spans="3:10" ht="15.75" customHeight="1">
      <c r="C53" s="22"/>
      <c r="D53" s="22"/>
      <c r="E53" s="22"/>
      <c r="F53" s="22"/>
      <c r="G53" s="22"/>
      <c r="H53" s="22"/>
      <c r="I53" s="22"/>
      <c r="J53" s="22"/>
    </row>
    <row r="54" ht="15.75" customHeight="1"/>
    <row r="55" s="23" customFormat="1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7">
    <mergeCell ref="A47:B47"/>
    <mergeCell ref="C6:I6"/>
    <mergeCell ref="A3:J3"/>
    <mergeCell ref="A4:J4"/>
    <mergeCell ref="A6:A8"/>
    <mergeCell ref="B6:B8"/>
    <mergeCell ref="J6:J7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Ramunė Kmieliauskaitė</cp:lastModifiedBy>
  <cp:lastPrinted>2003-04-14T11:31:01Z</cp:lastPrinted>
  <dcterms:created xsi:type="dcterms:W3CDTF">1998-06-18T06:19:58Z</dcterms:created>
  <dcterms:modified xsi:type="dcterms:W3CDTF">2007-11-12T13:58:14Z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177621613</vt:i4>
  </property>
  <property fmtid="{D5CDD505-2E9C-101B-9397-08002B2CF9AE}" pid="3" name="_EmailSubject">
    <vt:lpwstr/>
  </property>
  <property fmtid="{D5CDD505-2E9C-101B-9397-08002B2CF9AE}" pid="4" name="_AuthorEmail">
    <vt:lpwstr>ldha@ldha.lt</vt:lpwstr>
  </property>
  <property fmtid="{D5CDD505-2E9C-101B-9397-08002B2CF9AE}" pid="5" name="_AuthorEmailDisplayName">
    <vt:lpwstr>Asociacija</vt:lpwstr>
  </property>
  <property fmtid="{D5CDD505-2E9C-101B-9397-08002B2CF9AE}" pid="6" name="_ReviewingToolsShownOnce">
    <vt:lpwstr/>
  </property>
</Properties>
</file>