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une\Documents\Ramunes_LSTA_doc\25_Šilumos suvartojimas daugiabuciuose\2017_02\"/>
    </mc:Choice>
  </mc:AlternateContent>
  <bookViews>
    <workbookView xWindow="-15" yWindow="6045" windowWidth="19320" windowHeight="6090"/>
  </bookViews>
  <sheets>
    <sheet name="2017_vasaris" sheetId="4" r:id="rId1"/>
  </sheets>
  <definedNames>
    <definedName name="_xlnm.Print_Titles" localSheetId="0">'2017_vasaris'!$3:$3</definedName>
  </definedNames>
  <calcPr calcId="162913"/>
</workbook>
</file>

<file path=xl/calcChain.xml><?xml version="1.0" encoding="utf-8"?>
<calcChain xmlns="http://schemas.openxmlformats.org/spreadsheetml/2006/main">
  <c r="M841" i="4" l="1"/>
  <c r="P841" i="4" s="1"/>
  <c r="Q841" i="4" s="1"/>
  <c r="F841" i="4"/>
  <c r="M816" i="4"/>
  <c r="P816" i="4" s="1"/>
  <c r="Q816" i="4" s="1"/>
  <c r="F816" i="4"/>
  <c r="M855" i="4"/>
  <c r="O855" i="4" s="1"/>
  <c r="F855" i="4"/>
  <c r="M785" i="4"/>
  <c r="P785" i="4" s="1"/>
  <c r="Q785" i="4" s="1"/>
  <c r="F785" i="4"/>
  <c r="M797" i="4"/>
  <c r="P797" i="4" s="1"/>
  <c r="Q797" i="4" s="1"/>
  <c r="F797" i="4"/>
  <c r="M845" i="4"/>
  <c r="P845" i="4" s="1"/>
  <c r="Q845" i="4" s="1"/>
  <c r="F845" i="4"/>
  <c r="M826" i="4"/>
  <c r="O826" i="4" s="1"/>
  <c r="F826" i="4"/>
  <c r="M875" i="4"/>
  <c r="P875" i="4" s="1"/>
  <c r="Q875" i="4" s="1"/>
  <c r="F875" i="4"/>
  <c r="M834" i="4"/>
  <c r="P834" i="4" s="1"/>
  <c r="Q834" i="4" s="1"/>
  <c r="F834" i="4"/>
  <c r="M805" i="4"/>
  <c r="P805" i="4" s="1"/>
  <c r="Q805" i="4" s="1"/>
  <c r="F805" i="4"/>
  <c r="M595" i="4"/>
  <c r="O595" i="4" s="1"/>
  <c r="F595" i="4"/>
  <c r="M619" i="4"/>
  <c r="P619" i="4" s="1"/>
  <c r="Q619" i="4" s="1"/>
  <c r="F619" i="4"/>
  <c r="M612" i="4"/>
  <c r="P612" i="4" s="1"/>
  <c r="Q612" i="4" s="1"/>
  <c r="F612" i="4"/>
  <c r="M614" i="4"/>
  <c r="P614" i="4" s="1"/>
  <c r="Q614" i="4" s="1"/>
  <c r="F614" i="4"/>
  <c r="M620" i="4"/>
  <c r="O620" i="4" s="1"/>
  <c r="F620" i="4"/>
  <c r="M617" i="4"/>
  <c r="P617" i="4" s="1"/>
  <c r="Q617" i="4" s="1"/>
  <c r="F617" i="4"/>
  <c r="M601" i="4"/>
  <c r="P601" i="4" s="1"/>
  <c r="Q601" i="4" s="1"/>
  <c r="F601" i="4"/>
  <c r="M602" i="4"/>
  <c r="P602" i="4" s="1"/>
  <c r="Q602" i="4" s="1"/>
  <c r="F602" i="4"/>
  <c r="M606" i="4"/>
  <c r="O606" i="4" s="1"/>
  <c r="F606" i="4"/>
  <c r="M608" i="4"/>
  <c r="O608" i="4" s="1"/>
  <c r="F608" i="4"/>
  <c r="M341" i="4"/>
  <c r="P341" i="4" s="1"/>
  <c r="Q341" i="4" s="1"/>
  <c r="F341" i="4"/>
  <c r="M373" i="4"/>
  <c r="P373" i="4" s="1"/>
  <c r="Q373" i="4" s="1"/>
  <c r="F373" i="4"/>
  <c r="M230" i="4"/>
  <c r="O230" i="4" s="1"/>
  <c r="F230" i="4"/>
  <c r="M333" i="4"/>
  <c r="O333" i="4" s="1"/>
  <c r="F333" i="4"/>
  <c r="M343" i="4"/>
  <c r="P343" i="4" s="1"/>
  <c r="Q343" i="4" s="1"/>
  <c r="F343" i="4"/>
  <c r="M310" i="4"/>
  <c r="P310" i="4" s="1"/>
  <c r="Q310" i="4" s="1"/>
  <c r="F310" i="4"/>
  <c r="M353" i="4"/>
  <c r="P353" i="4" s="1"/>
  <c r="Q353" i="4" s="1"/>
  <c r="F353" i="4"/>
  <c r="M340" i="4"/>
  <c r="O340" i="4" s="1"/>
  <c r="F340" i="4"/>
  <c r="M288" i="4"/>
  <c r="P288" i="4" s="1"/>
  <c r="Q288" i="4" s="1"/>
  <c r="F288" i="4"/>
  <c r="M379" i="4"/>
  <c r="P379" i="4" s="1"/>
  <c r="Q379" i="4" s="1"/>
  <c r="F379" i="4"/>
  <c r="M164" i="4"/>
  <c r="O164" i="4" s="1"/>
  <c r="F164" i="4"/>
  <c r="M23" i="4"/>
  <c r="O23" i="4" s="1"/>
  <c r="F23" i="4"/>
  <c r="M167" i="4"/>
  <c r="P167" i="4" s="1"/>
  <c r="Q167" i="4" s="1"/>
  <c r="F167" i="4"/>
  <c r="M171" i="4"/>
  <c r="P171" i="4" s="1"/>
  <c r="Q171" i="4" s="1"/>
  <c r="F171" i="4"/>
  <c r="M170" i="4"/>
  <c r="P170" i="4" s="1"/>
  <c r="Q170" i="4" s="1"/>
  <c r="F170" i="4"/>
  <c r="M155" i="4"/>
  <c r="O155" i="4" s="1"/>
  <c r="F155" i="4"/>
  <c r="M121" i="4"/>
  <c r="P121" i="4" s="1"/>
  <c r="Q121" i="4" s="1"/>
  <c r="F121" i="4"/>
  <c r="M98" i="4"/>
  <c r="P98" i="4" s="1"/>
  <c r="Q98" i="4" s="1"/>
  <c r="F98" i="4"/>
  <c r="M111" i="4"/>
  <c r="O111" i="4" s="1"/>
  <c r="F111" i="4"/>
  <c r="M130" i="4"/>
  <c r="O130" i="4" s="1"/>
  <c r="F130" i="4"/>
  <c r="P111" i="4" l="1"/>
  <c r="Q111" i="4" s="1"/>
  <c r="O614" i="4"/>
  <c r="P608" i="4"/>
  <c r="Q608" i="4" s="1"/>
  <c r="P230" i="4"/>
  <c r="Q230" i="4" s="1"/>
  <c r="O617" i="4"/>
  <c r="P606" i="4"/>
  <c r="Q606" i="4" s="1"/>
  <c r="O353" i="4"/>
  <c r="P333" i="4"/>
  <c r="Q333" i="4" s="1"/>
  <c r="P130" i="4"/>
  <c r="Q130" i="4" s="1"/>
  <c r="P340" i="4"/>
  <c r="Q340" i="4" s="1"/>
  <c r="P620" i="4"/>
  <c r="Q620" i="4" s="1"/>
  <c r="O170" i="4"/>
  <c r="P23" i="4"/>
  <c r="Q23" i="4" s="1"/>
  <c r="P164" i="4"/>
  <c r="Q164" i="4" s="1"/>
  <c r="O805" i="4"/>
  <c r="P155" i="4"/>
  <c r="Q155" i="4" s="1"/>
  <c r="O602" i="4"/>
  <c r="P595" i="4"/>
  <c r="Q595" i="4" s="1"/>
  <c r="O785" i="4"/>
  <c r="O98" i="4"/>
  <c r="O171" i="4"/>
  <c r="O379" i="4"/>
  <c r="O310" i="4"/>
  <c r="O373" i="4"/>
  <c r="P826" i="4"/>
  <c r="Q826" i="4" s="1"/>
  <c r="O845" i="4"/>
  <c r="P855" i="4"/>
  <c r="Q855" i="4" s="1"/>
  <c r="O816" i="4"/>
  <c r="O121" i="4"/>
  <c r="O167" i="4"/>
  <c r="O288" i="4"/>
  <c r="O343" i="4"/>
  <c r="O341" i="4"/>
  <c r="O601" i="4"/>
  <c r="O612" i="4"/>
  <c r="O834" i="4"/>
  <c r="O797" i="4"/>
  <c r="O841" i="4"/>
  <c r="O619" i="4"/>
  <c r="O875" i="4"/>
  <c r="L869" i="4" l="1"/>
  <c r="K869" i="4"/>
  <c r="F869" i="4"/>
  <c r="L829" i="4"/>
  <c r="M829" i="4" s="1"/>
  <c r="K829" i="4"/>
  <c r="F829" i="4"/>
  <c r="L821" i="4"/>
  <c r="K821" i="4"/>
  <c r="F821" i="4"/>
  <c r="L813" i="4"/>
  <c r="K813" i="4"/>
  <c r="M813" i="4" s="1"/>
  <c r="F813" i="4"/>
  <c r="L806" i="4"/>
  <c r="K806" i="4"/>
  <c r="F806" i="4"/>
  <c r="L800" i="4"/>
  <c r="K800" i="4"/>
  <c r="F800" i="4"/>
  <c r="L795" i="4"/>
  <c r="K795" i="4"/>
  <c r="M795" i="4" s="1"/>
  <c r="F795" i="4"/>
  <c r="L776" i="4"/>
  <c r="K776" i="4"/>
  <c r="F776" i="4"/>
  <c r="L749" i="4"/>
  <c r="K749" i="4"/>
  <c r="F749" i="4"/>
  <c r="L747" i="4"/>
  <c r="K747" i="4"/>
  <c r="F747" i="4"/>
  <c r="L632" i="4"/>
  <c r="K632" i="4"/>
  <c r="F632" i="4"/>
  <c r="L609" i="4"/>
  <c r="K609" i="4"/>
  <c r="M609" i="4" s="1"/>
  <c r="F609" i="4"/>
  <c r="L605" i="4"/>
  <c r="K605" i="4"/>
  <c r="F605" i="4"/>
  <c r="L596" i="4"/>
  <c r="K596" i="4"/>
  <c r="F596" i="4"/>
  <c r="L591" i="4"/>
  <c r="K591" i="4"/>
  <c r="F591" i="4"/>
  <c r="L570" i="4"/>
  <c r="K570" i="4"/>
  <c r="F570" i="4"/>
  <c r="L562" i="4"/>
  <c r="K562" i="4"/>
  <c r="M562" i="4" s="1"/>
  <c r="P562" i="4" s="1"/>
  <c r="Q562" i="4" s="1"/>
  <c r="F562" i="4"/>
  <c r="L554" i="4"/>
  <c r="M554" i="4" s="1"/>
  <c r="K554" i="4"/>
  <c r="F554" i="4"/>
  <c r="L549" i="4"/>
  <c r="K549" i="4"/>
  <c r="F549" i="4"/>
  <c r="L539" i="4"/>
  <c r="K539" i="4"/>
  <c r="F539" i="4"/>
  <c r="L241" i="4"/>
  <c r="K241" i="4"/>
  <c r="M241" i="4" s="1"/>
  <c r="F241" i="4"/>
  <c r="L289" i="4"/>
  <c r="K289" i="4"/>
  <c r="F289" i="4"/>
  <c r="L274" i="4"/>
  <c r="K274" i="4"/>
  <c r="F274" i="4"/>
  <c r="L227" i="4"/>
  <c r="K227" i="4"/>
  <c r="F227" i="4"/>
  <c r="L318" i="4"/>
  <c r="K318" i="4"/>
  <c r="F318" i="4"/>
  <c r="L263" i="4"/>
  <c r="K263" i="4"/>
  <c r="F263" i="4"/>
  <c r="L322" i="4"/>
  <c r="K322" i="4"/>
  <c r="F322" i="4"/>
  <c r="L416" i="4"/>
  <c r="K416" i="4"/>
  <c r="F416" i="4"/>
  <c r="L312" i="4"/>
  <c r="K312" i="4"/>
  <c r="M312" i="4" s="1"/>
  <c r="P312" i="4" s="1"/>
  <c r="Q312" i="4" s="1"/>
  <c r="F312" i="4"/>
  <c r="L292" i="4"/>
  <c r="K292" i="4"/>
  <c r="F292" i="4"/>
  <c r="L135" i="4"/>
  <c r="K135" i="4"/>
  <c r="F135" i="4"/>
  <c r="L128" i="4"/>
  <c r="K128" i="4"/>
  <c r="F128" i="4"/>
  <c r="L110" i="4"/>
  <c r="K110" i="4"/>
  <c r="M110" i="4" s="1"/>
  <c r="P110" i="4" s="1"/>
  <c r="Q110" i="4" s="1"/>
  <c r="F110" i="4"/>
  <c r="L103" i="4"/>
  <c r="K103" i="4"/>
  <c r="F103" i="4"/>
  <c r="L91" i="4"/>
  <c r="K91" i="4"/>
  <c r="F91" i="4"/>
  <c r="L71" i="4"/>
  <c r="K71" i="4"/>
  <c r="F71" i="4"/>
  <c r="L62" i="4"/>
  <c r="K62" i="4"/>
  <c r="M62" i="4" s="1"/>
  <c r="P62" i="4" s="1"/>
  <c r="Q62" i="4" s="1"/>
  <c r="F62" i="4"/>
  <c r="L59" i="4"/>
  <c r="K59" i="4"/>
  <c r="F59" i="4"/>
  <c r="L53" i="4"/>
  <c r="K53" i="4"/>
  <c r="F53" i="4"/>
  <c r="L44" i="4"/>
  <c r="K44" i="4"/>
  <c r="F44" i="4"/>
  <c r="M833" i="4"/>
  <c r="P833" i="4" s="1"/>
  <c r="Q833" i="4" s="1"/>
  <c r="M799" i="4"/>
  <c r="P799" i="4" s="1"/>
  <c r="Q799" i="4" s="1"/>
  <c r="M793" i="4"/>
  <c r="P793" i="4" s="1"/>
  <c r="Q793" i="4" s="1"/>
  <c r="M783" i="4"/>
  <c r="P783" i="4" s="1"/>
  <c r="Q783" i="4" s="1"/>
  <c r="M781" i="4"/>
  <c r="P781" i="4" s="1"/>
  <c r="Q781" i="4" s="1"/>
  <c r="M771" i="4"/>
  <c r="P771" i="4" s="1"/>
  <c r="Q771" i="4" s="1"/>
  <c r="M759" i="4"/>
  <c r="P759" i="4" s="1"/>
  <c r="Q759" i="4" s="1"/>
  <c r="M752" i="4"/>
  <c r="P752" i="4" s="1"/>
  <c r="Q752" i="4" s="1"/>
  <c r="M751" i="4"/>
  <c r="P751" i="4" s="1"/>
  <c r="Q751" i="4" s="1"/>
  <c r="M750" i="4"/>
  <c r="P750" i="4" s="1"/>
  <c r="Q750" i="4" s="1"/>
  <c r="M588" i="4"/>
  <c r="P588" i="4" s="1"/>
  <c r="Q588" i="4" s="1"/>
  <c r="M587" i="4"/>
  <c r="P587" i="4" s="1"/>
  <c r="Q587" i="4" s="1"/>
  <c r="M585" i="4"/>
  <c r="P585" i="4" s="1"/>
  <c r="Q585" i="4" s="1"/>
  <c r="M581" i="4"/>
  <c r="P581" i="4" s="1"/>
  <c r="Q581" i="4" s="1"/>
  <c r="M579" i="4"/>
  <c r="P579" i="4" s="1"/>
  <c r="Q579" i="4" s="1"/>
  <c r="M577" i="4"/>
  <c r="P577" i="4" s="1"/>
  <c r="Q577" i="4" s="1"/>
  <c r="M571" i="4"/>
  <c r="P571" i="4" s="1"/>
  <c r="Q571" i="4" s="1"/>
  <c r="M565" i="4"/>
  <c r="P565" i="4" s="1"/>
  <c r="Q565" i="4" s="1"/>
  <c r="M561" i="4"/>
  <c r="P561" i="4" s="1"/>
  <c r="Q561" i="4" s="1"/>
  <c r="M557" i="4"/>
  <c r="P557" i="4" s="1"/>
  <c r="Q557" i="4" s="1"/>
  <c r="M368" i="4"/>
  <c r="P368" i="4" s="1"/>
  <c r="Q368" i="4" s="1"/>
  <c r="M346" i="4"/>
  <c r="P346" i="4" s="1"/>
  <c r="Q346" i="4" s="1"/>
  <c r="M244" i="4"/>
  <c r="P244" i="4" s="1"/>
  <c r="Q244" i="4" s="1"/>
  <c r="M361" i="4"/>
  <c r="P361" i="4" s="1"/>
  <c r="Q361" i="4" s="1"/>
  <c r="M248" i="4"/>
  <c r="P248" i="4" s="1"/>
  <c r="Q248" i="4" s="1"/>
  <c r="M306" i="4"/>
  <c r="P306" i="4" s="1"/>
  <c r="Q306" i="4" s="1"/>
  <c r="M245" i="4"/>
  <c r="P245" i="4" s="1"/>
  <c r="Q245" i="4" s="1"/>
  <c r="M342" i="4"/>
  <c r="P342" i="4" s="1"/>
  <c r="Q342" i="4" s="1"/>
  <c r="M253" i="4"/>
  <c r="P253" i="4" s="1"/>
  <c r="Q253" i="4" s="1"/>
  <c r="M294" i="4"/>
  <c r="P294" i="4" s="1"/>
  <c r="Q294" i="4" s="1"/>
  <c r="M219" i="4"/>
  <c r="P219" i="4" s="1"/>
  <c r="Q219" i="4" s="1"/>
  <c r="M215" i="4"/>
  <c r="P215" i="4" s="1"/>
  <c r="Q215" i="4" s="1"/>
  <c r="M205" i="4"/>
  <c r="P205" i="4" s="1"/>
  <c r="Q205" i="4" s="1"/>
  <c r="M198" i="4"/>
  <c r="P198" i="4" s="1"/>
  <c r="Q198" i="4" s="1"/>
  <c r="M186" i="4"/>
  <c r="P186" i="4" s="1"/>
  <c r="Q186" i="4" s="1"/>
  <c r="M185" i="4"/>
  <c r="P185" i="4" s="1"/>
  <c r="Q185" i="4" s="1"/>
  <c r="M40" i="4"/>
  <c r="P40" i="4" s="1"/>
  <c r="Q40" i="4" s="1"/>
  <c r="M539" i="4" l="1"/>
  <c r="M632" i="4"/>
  <c r="P241" i="4"/>
  <c r="Q241" i="4" s="1"/>
  <c r="M570" i="4"/>
  <c r="O570" i="4" s="1"/>
  <c r="M605" i="4"/>
  <c r="P605" i="4" s="1"/>
  <c r="Q605" i="4" s="1"/>
  <c r="M806" i="4"/>
  <c r="P806" i="4" s="1"/>
  <c r="Q806" i="4" s="1"/>
  <c r="M416" i="4"/>
  <c r="O416" i="4" s="1"/>
  <c r="M869" i="4"/>
  <c r="P869" i="4" s="1"/>
  <c r="Q869" i="4" s="1"/>
  <c r="M591" i="4"/>
  <c r="O591" i="4" s="1"/>
  <c r="M747" i="4"/>
  <c r="M749" i="4"/>
  <c r="P749" i="4" s="1"/>
  <c r="Q749" i="4" s="1"/>
  <c r="M292" i="4"/>
  <c r="P292" i="4" s="1"/>
  <c r="Q292" i="4" s="1"/>
  <c r="M318" i="4"/>
  <c r="P318" i="4" s="1"/>
  <c r="Q318" i="4" s="1"/>
  <c r="M322" i="4"/>
  <c r="O322" i="4" s="1"/>
  <c r="M274" i="4"/>
  <c r="O274" i="4" s="1"/>
  <c r="M53" i="4"/>
  <c r="O53" i="4" s="1"/>
  <c r="M59" i="4"/>
  <c r="O59" i="4" s="1"/>
  <c r="M103" i="4"/>
  <c r="P103" i="4" s="1"/>
  <c r="Q103" i="4" s="1"/>
  <c r="M135" i="4"/>
  <c r="O135" i="4" s="1"/>
  <c r="M71" i="4"/>
  <c r="P71" i="4" s="1"/>
  <c r="Q71" i="4" s="1"/>
  <c r="M128" i="4"/>
  <c r="O128" i="4" s="1"/>
  <c r="M263" i="4"/>
  <c r="O263" i="4" s="1"/>
  <c r="M289" i="4"/>
  <c r="O289" i="4" s="1"/>
  <c r="M800" i="4"/>
  <c r="P800" i="4" s="1"/>
  <c r="Q800" i="4" s="1"/>
  <c r="M44" i="4"/>
  <c r="P44" i="4" s="1"/>
  <c r="Q44" i="4" s="1"/>
  <c r="M91" i="4"/>
  <c r="P91" i="4" s="1"/>
  <c r="Q91" i="4" s="1"/>
  <c r="M227" i="4"/>
  <c r="P227" i="4" s="1"/>
  <c r="Q227" i="4" s="1"/>
  <c r="M549" i="4"/>
  <c r="O549" i="4" s="1"/>
  <c r="M596" i="4"/>
  <c r="P596" i="4" s="1"/>
  <c r="Q596" i="4" s="1"/>
  <c r="M776" i="4"/>
  <c r="M821" i="4"/>
  <c r="P821" i="4" s="1"/>
  <c r="Q821" i="4" s="1"/>
  <c r="O71" i="4"/>
  <c r="O539" i="4"/>
  <c r="P539" i="4"/>
  <c r="Q539" i="4" s="1"/>
  <c r="P747" i="4"/>
  <c r="Q747" i="4" s="1"/>
  <c r="O747" i="4"/>
  <c r="O813" i="4"/>
  <c r="P813" i="4"/>
  <c r="Q813" i="4" s="1"/>
  <c r="P570" i="4"/>
  <c r="Q570" i="4" s="1"/>
  <c r="O632" i="4"/>
  <c r="P632" i="4"/>
  <c r="Q632" i="4" s="1"/>
  <c r="P53" i="4"/>
  <c r="Q53" i="4" s="1"/>
  <c r="P59" i="4"/>
  <c r="Q59" i="4" s="1"/>
  <c r="P416" i="4"/>
  <c r="Q416" i="4" s="1"/>
  <c r="P609" i="4"/>
  <c r="Q609" i="4" s="1"/>
  <c r="O609" i="4"/>
  <c r="O795" i="4"/>
  <c r="P795" i="4"/>
  <c r="Q795" i="4" s="1"/>
  <c r="O103" i="4"/>
  <c r="P554" i="4"/>
  <c r="Q554" i="4" s="1"/>
  <c r="O554" i="4"/>
  <c r="O776" i="4"/>
  <c r="P776" i="4"/>
  <c r="Q776" i="4" s="1"/>
  <c r="O821" i="4"/>
  <c r="P829" i="4"/>
  <c r="Q829" i="4" s="1"/>
  <c r="O829" i="4"/>
  <c r="O62" i="4"/>
  <c r="O110" i="4"/>
  <c r="O312" i="4"/>
  <c r="O318" i="4"/>
  <c r="O241" i="4"/>
  <c r="O562" i="4"/>
  <c r="O806" i="4"/>
  <c r="O294" i="4"/>
  <c r="O253" i="4"/>
  <c r="O342" i="4"/>
  <c r="O245" i="4"/>
  <c r="O306" i="4"/>
  <c r="O248" i="4"/>
  <c r="O361" i="4"/>
  <c r="O244" i="4"/>
  <c r="O346" i="4"/>
  <c r="O368" i="4"/>
  <c r="O557" i="4"/>
  <c r="O561" i="4"/>
  <c r="O565" i="4"/>
  <c r="O571" i="4"/>
  <c r="O577" i="4"/>
  <c r="O579" i="4"/>
  <c r="O581" i="4"/>
  <c r="O585" i="4"/>
  <c r="O587" i="4"/>
  <c r="O588" i="4"/>
  <c r="O750" i="4"/>
  <c r="O751" i="4"/>
  <c r="O752" i="4"/>
  <c r="O759" i="4"/>
  <c r="O771" i="4"/>
  <c r="O781" i="4"/>
  <c r="O783" i="4"/>
  <c r="O793" i="4"/>
  <c r="O799" i="4"/>
  <c r="O833" i="4"/>
  <c r="O40" i="4"/>
  <c r="O185" i="4"/>
  <c r="O186" i="4"/>
  <c r="O198" i="4"/>
  <c r="O205" i="4"/>
  <c r="O215" i="4"/>
  <c r="O219" i="4"/>
  <c r="O292" i="4" l="1"/>
  <c r="P549" i="4"/>
  <c r="Q549" i="4" s="1"/>
  <c r="O869" i="4"/>
  <c r="O227" i="4"/>
  <c r="O596" i="4"/>
  <c r="P591" i="4"/>
  <c r="Q591" i="4" s="1"/>
  <c r="O605" i="4"/>
  <c r="P322" i="4"/>
  <c r="Q322" i="4" s="1"/>
  <c r="O91" i="4"/>
  <c r="O44" i="4"/>
  <c r="P128" i="4"/>
  <c r="Q128" i="4" s="1"/>
  <c r="P263" i="4"/>
  <c r="Q263" i="4" s="1"/>
  <c r="O749" i="4"/>
  <c r="P135" i="4"/>
  <c r="Q135" i="4" s="1"/>
  <c r="P289" i="4"/>
  <c r="Q289" i="4" s="1"/>
  <c r="P274" i="4"/>
  <c r="Q274" i="4" s="1"/>
  <c r="O800" i="4"/>
  <c r="M716" i="4"/>
  <c r="P716" i="4" s="1"/>
  <c r="Q716" i="4" s="1"/>
  <c r="M718" i="4"/>
  <c r="P718" i="4" s="1"/>
  <c r="Q718" i="4" s="1"/>
  <c r="M739" i="4"/>
  <c r="P739" i="4" s="1"/>
  <c r="Q739" i="4" s="1"/>
  <c r="M748" i="4"/>
  <c r="P748" i="4" s="1"/>
  <c r="Q748" i="4" s="1"/>
  <c r="M763" i="4"/>
  <c r="P763" i="4" s="1"/>
  <c r="Q763" i="4" s="1"/>
  <c r="M774" i="4"/>
  <c r="P774" i="4" s="1"/>
  <c r="Q774" i="4" s="1"/>
  <c r="M786" i="4"/>
  <c r="P786" i="4" s="1"/>
  <c r="Q786" i="4" s="1"/>
  <c r="M790" i="4"/>
  <c r="P790" i="4" s="1"/>
  <c r="Q790" i="4" s="1"/>
  <c r="M847" i="4"/>
  <c r="P847" i="4" s="1"/>
  <c r="Q847" i="4" s="1"/>
  <c r="M627" i="4"/>
  <c r="P627" i="4" s="1"/>
  <c r="Q627" i="4" s="1"/>
  <c r="M625" i="4"/>
  <c r="O625" i="4" s="1"/>
  <c r="M631" i="4"/>
  <c r="P631" i="4" s="1"/>
  <c r="Q631" i="4" s="1"/>
  <c r="M630" i="4"/>
  <c r="O630" i="4" s="1"/>
  <c r="M640" i="4"/>
  <c r="P640" i="4" s="1"/>
  <c r="Q640" i="4" s="1"/>
  <c r="M643" i="4"/>
  <c r="O643" i="4" s="1"/>
  <c r="M645" i="4"/>
  <c r="P645" i="4" s="1"/>
  <c r="Q645" i="4" s="1"/>
  <c r="M647" i="4"/>
  <c r="O647" i="4" s="1"/>
  <c r="M650" i="4"/>
  <c r="P650" i="4" s="1"/>
  <c r="Q650" i="4" s="1"/>
  <c r="M290" i="4"/>
  <c r="P290" i="4" s="1"/>
  <c r="Q290" i="4" s="1"/>
  <c r="M252" i="4"/>
  <c r="P252" i="4" s="1"/>
  <c r="Q252" i="4" s="1"/>
  <c r="M293" i="4"/>
  <c r="P293" i="4" s="1"/>
  <c r="Q293" i="4" s="1"/>
  <c r="M357" i="4"/>
  <c r="P357" i="4" s="1"/>
  <c r="Q357" i="4" s="1"/>
  <c r="M320" i="4"/>
  <c r="P320" i="4" s="1"/>
  <c r="Q320" i="4" s="1"/>
  <c r="M296" i="4"/>
  <c r="P296" i="4" s="1"/>
  <c r="Q296" i="4" s="1"/>
  <c r="M311" i="4"/>
  <c r="P311" i="4" s="1"/>
  <c r="Q311" i="4" s="1"/>
  <c r="M329" i="4"/>
  <c r="P329" i="4" s="1"/>
  <c r="Q329" i="4" s="1"/>
  <c r="M348" i="4"/>
  <c r="P348" i="4" s="1"/>
  <c r="Q348" i="4" s="1"/>
  <c r="M276" i="4"/>
  <c r="M197" i="4"/>
  <c r="P197" i="4" s="1"/>
  <c r="Q197" i="4" s="1"/>
  <c r="M159" i="4"/>
  <c r="P159" i="4" s="1"/>
  <c r="Q159" i="4" s="1"/>
  <c r="M113" i="4"/>
  <c r="P113" i="4" s="1"/>
  <c r="Q113" i="4" s="1"/>
  <c r="M85" i="4"/>
  <c r="P85" i="4" s="1"/>
  <c r="Q85" i="4" s="1"/>
  <c r="M60" i="4"/>
  <c r="P60" i="4" s="1"/>
  <c r="Q60" i="4" s="1"/>
  <c r="M34" i="4"/>
  <c r="P34" i="4" s="1"/>
  <c r="Q34" i="4" s="1"/>
  <c r="P276" i="4" l="1"/>
  <c r="Q276" i="4" s="1"/>
  <c r="O847" i="4"/>
  <c r="O790" i="4"/>
  <c r="O786" i="4"/>
  <c r="O774" i="4"/>
  <c r="O763" i="4"/>
  <c r="O748" i="4"/>
  <c r="O739" i="4"/>
  <c r="O718" i="4"/>
  <c r="O716" i="4"/>
  <c r="O650" i="4"/>
  <c r="O645" i="4"/>
  <c r="O640" i="4"/>
  <c r="O631" i="4"/>
  <c r="O627" i="4"/>
  <c r="P647" i="4"/>
  <c r="Q647" i="4" s="1"/>
  <c r="P643" i="4"/>
  <c r="Q643" i="4" s="1"/>
  <c r="P630" i="4"/>
  <c r="Q630" i="4" s="1"/>
  <c r="P625" i="4"/>
  <c r="Q625" i="4" s="1"/>
  <c r="O348" i="4"/>
  <c r="O329" i="4"/>
  <c r="O311" i="4"/>
  <c r="O296" i="4"/>
  <c r="O320" i="4"/>
  <c r="O357" i="4"/>
  <c r="O293" i="4"/>
  <c r="O252" i="4"/>
  <c r="O290" i="4"/>
  <c r="O34" i="4"/>
  <c r="O60" i="4"/>
  <c r="O85" i="4"/>
  <c r="O113" i="4"/>
  <c r="O159" i="4"/>
  <c r="O197" i="4"/>
  <c r="O276" i="4"/>
  <c r="M770" i="4" l="1"/>
  <c r="P770" i="4" s="1"/>
  <c r="Q770" i="4" s="1"/>
  <c r="F770" i="4"/>
  <c r="M792" i="4"/>
  <c r="P792" i="4" s="1"/>
  <c r="Q792" i="4" s="1"/>
  <c r="F792" i="4"/>
  <c r="M825" i="4"/>
  <c r="O825" i="4" s="1"/>
  <c r="F825" i="4"/>
  <c r="M864" i="4"/>
  <c r="P864" i="4" s="1"/>
  <c r="Q864" i="4" s="1"/>
  <c r="F864" i="4"/>
  <c r="M742" i="4"/>
  <c r="P742" i="4" s="1"/>
  <c r="Q742" i="4" s="1"/>
  <c r="F742" i="4"/>
  <c r="M600" i="4"/>
  <c r="P600" i="4" s="1"/>
  <c r="Q600" i="4" s="1"/>
  <c r="F600" i="4"/>
  <c r="M505" i="4"/>
  <c r="P505" i="4" s="1"/>
  <c r="Q505" i="4" s="1"/>
  <c r="F505" i="4"/>
  <c r="M613" i="4"/>
  <c r="O613" i="4" s="1"/>
  <c r="F613" i="4"/>
  <c r="M509" i="4"/>
  <c r="P509" i="4" s="1"/>
  <c r="Q509" i="4" s="1"/>
  <c r="F509" i="4"/>
  <c r="M576" i="4"/>
  <c r="P576" i="4" s="1"/>
  <c r="Q576" i="4" s="1"/>
  <c r="F576" i="4"/>
  <c r="M540" i="4"/>
  <c r="P540" i="4" s="1"/>
  <c r="Q540" i="4" s="1"/>
  <c r="F540" i="4"/>
  <c r="M553" i="4"/>
  <c r="P553" i="4" s="1"/>
  <c r="Q553" i="4" s="1"/>
  <c r="F553" i="4"/>
  <c r="M271" i="4"/>
  <c r="P271" i="4" s="1"/>
  <c r="Q271" i="4" s="1"/>
  <c r="F271" i="4"/>
  <c r="M519" i="4"/>
  <c r="P519" i="4" s="1"/>
  <c r="Q519" i="4" s="1"/>
  <c r="F519" i="4"/>
  <c r="M520" i="4"/>
  <c r="P520" i="4" s="1"/>
  <c r="Q520" i="4" s="1"/>
  <c r="F520" i="4"/>
  <c r="M356" i="4"/>
  <c r="O356" i="4" s="1"/>
  <c r="F356" i="4"/>
  <c r="M286" i="4"/>
  <c r="P286" i="4" s="1"/>
  <c r="Q286" i="4" s="1"/>
  <c r="F286" i="4"/>
  <c r="M285" i="4"/>
  <c r="P285" i="4" s="1"/>
  <c r="Q285" i="4" s="1"/>
  <c r="F285" i="4"/>
  <c r="M349" i="4"/>
  <c r="P349" i="4" s="1"/>
  <c r="Q349" i="4" s="1"/>
  <c r="F349" i="4"/>
  <c r="M268" i="4"/>
  <c r="P268" i="4" s="1"/>
  <c r="Q268" i="4" s="1"/>
  <c r="F268" i="4"/>
  <c r="M211" i="4"/>
  <c r="P211" i="4" s="1"/>
  <c r="Q211" i="4" s="1"/>
  <c r="F211" i="4"/>
  <c r="M206" i="4"/>
  <c r="O206" i="4" s="1"/>
  <c r="F206" i="4"/>
  <c r="M212" i="4"/>
  <c r="O212" i="4" s="1"/>
  <c r="F212" i="4"/>
  <c r="M162" i="4"/>
  <c r="P162" i="4" s="1"/>
  <c r="Q162" i="4" s="1"/>
  <c r="F162" i="4"/>
  <c r="M168" i="4"/>
  <c r="P168" i="4" s="1"/>
  <c r="Q168" i="4" s="1"/>
  <c r="F168" i="4"/>
  <c r="M191" i="4"/>
  <c r="P191" i="4" s="1"/>
  <c r="Q191" i="4" s="1"/>
  <c r="F191" i="4"/>
  <c r="M214" i="4"/>
  <c r="O214" i="4" s="1"/>
  <c r="F214" i="4"/>
  <c r="M66" i="4"/>
  <c r="P66" i="4" s="1"/>
  <c r="Q66" i="4" s="1"/>
  <c r="F66" i="4"/>
  <c r="M330" i="4"/>
  <c r="P330" i="4" s="1"/>
  <c r="Q330" i="4" s="1"/>
  <c r="F330" i="4"/>
  <c r="P613" i="4" l="1"/>
  <c r="Q613" i="4" s="1"/>
  <c r="O520" i="4"/>
  <c r="O519" i="4"/>
  <c r="P356" i="4"/>
  <c r="Q356" i="4" s="1"/>
  <c r="O191" i="4"/>
  <c r="P212" i="4"/>
  <c r="Q212" i="4" s="1"/>
  <c r="P206" i="4"/>
  <c r="Q206" i="4" s="1"/>
  <c r="O268" i="4"/>
  <c r="O553" i="4"/>
  <c r="O540" i="4"/>
  <c r="O864" i="4"/>
  <c r="O792" i="4"/>
  <c r="O349" i="4"/>
  <c r="O285" i="4"/>
  <c r="O509" i="4"/>
  <c r="P825" i="4"/>
  <c r="Q825" i="4" s="1"/>
  <c r="P214" i="4"/>
  <c r="Q214" i="4" s="1"/>
  <c r="O505" i="4"/>
  <c r="O742" i="4"/>
  <c r="O770" i="4"/>
  <c r="O576" i="4"/>
  <c r="O600" i="4"/>
  <c r="O286" i="4"/>
  <c r="O271" i="4"/>
  <c r="O330" i="4"/>
  <c r="O168" i="4"/>
  <c r="O211" i="4"/>
  <c r="O66" i="4"/>
  <c r="O162" i="4"/>
  <c r="L827" i="4"/>
  <c r="K827" i="4"/>
  <c r="F827" i="4"/>
  <c r="L791" i="4"/>
  <c r="K791" i="4"/>
  <c r="F791" i="4"/>
  <c r="L782" i="4"/>
  <c r="K782" i="4"/>
  <c r="F782" i="4"/>
  <c r="L778" i="4"/>
  <c r="K778" i="4"/>
  <c r="F778" i="4"/>
  <c r="L773" i="4"/>
  <c r="K773" i="4"/>
  <c r="M773" i="4" s="1"/>
  <c r="P773" i="4" s="1"/>
  <c r="Q773" i="4" s="1"/>
  <c r="F773" i="4"/>
  <c r="L765" i="4"/>
  <c r="K765" i="4"/>
  <c r="F765" i="4"/>
  <c r="L764" i="4"/>
  <c r="K764" i="4"/>
  <c r="F764" i="4"/>
  <c r="L761" i="4"/>
  <c r="K761" i="4"/>
  <c r="M761" i="4" s="1"/>
  <c r="F761" i="4"/>
  <c r="L758" i="4"/>
  <c r="K758" i="4"/>
  <c r="F758" i="4"/>
  <c r="L744" i="4"/>
  <c r="K744" i="4"/>
  <c r="F744" i="4"/>
  <c r="L664" i="4"/>
  <c r="K664" i="4"/>
  <c r="F664" i="4"/>
  <c r="L663" i="4"/>
  <c r="K663" i="4"/>
  <c r="M663" i="4" s="1"/>
  <c r="F663" i="4"/>
  <c r="L658" i="4"/>
  <c r="K658" i="4"/>
  <c r="F658" i="4"/>
  <c r="L655" i="4"/>
  <c r="K655" i="4"/>
  <c r="F655" i="4"/>
  <c r="L653" i="4"/>
  <c r="K653" i="4"/>
  <c r="F653" i="4"/>
  <c r="L642" i="4"/>
  <c r="K642" i="4"/>
  <c r="F642" i="4"/>
  <c r="L641" i="4"/>
  <c r="K641" i="4"/>
  <c r="F641" i="4"/>
  <c r="L634" i="4"/>
  <c r="K634" i="4"/>
  <c r="F634" i="4"/>
  <c r="L628" i="4"/>
  <c r="K628" i="4"/>
  <c r="F628" i="4"/>
  <c r="L626" i="4"/>
  <c r="K626" i="4"/>
  <c r="F626" i="4"/>
  <c r="L428" i="4"/>
  <c r="K428" i="4"/>
  <c r="F428" i="4"/>
  <c r="L345" i="4"/>
  <c r="K345" i="4"/>
  <c r="F345" i="4"/>
  <c r="L430" i="4"/>
  <c r="K430" i="4"/>
  <c r="F430" i="4"/>
  <c r="L390" i="4"/>
  <c r="K390" i="4"/>
  <c r="F390" i="4"/>
  <c r="L362" i="4"/>
  <c r="K362" i="4"/>
  <c r="F362" i="4"/>
  <c r="L399" i="4"/>
  <c r="K399" i="4"/>
  <c r="F399" i="4"/>
  <c r="L364" i="4"/>
  <c r="K364" i="4"/>
  <c r="F364" i="4"/>
  <c r="L393" i="4"/>
  <c r="K393" i="4"/>
  <c r="F393" i="4"/>
  <c r="L392" i="4"/>
  <c r="K392" i="4"/>
  <c r="F392" i="4"/>
  <c r="L366" i="4"/>
  <c r="K366" i="4"/>
  <c r="F366" i="4"/>
  <c r="L199" i="4"/>
  <c r="K199" i="4"/>
  <c r="F199" i="4"/>
  <c r="L147" i="4"/>
  <c r="K147" i="4"/>
  <c r="F147" i="4"/>
  <c r="L127" i="4"/>
  <c r="K127" i="4"/>
  <c r="F127" i="4"/>
  <c r="L116" i="4"/>
  <c r="K116" i="4"/>
  <c r="F116" i="4"/>
  <c r="L108" i="4"/>
  <c r="K108" i="4"/>
  <c r="F108" i="4"/>
  <c r="L107" i="4"/>
  <c r="K107" i="4"/>
  <c r="F107" i="4"/>
  <c r="L76" i="4"/>
  <c r="K76" i="4"/>
  <c r="F76" i="4"/>
  <c r="L64" i="4"/>
  <c r="M64" i="4" s="1"/>
  <c r="K64" i="4"/>
  <c r="F64" i="4"/>
  <c r="L35" i="4"/>
  <c r="K35" i="4"/>
  <c r="F35" i="4"/>
  <c r="L33" i="4"/>
  <c r="K33" i="4"/>
  <c r="F33" i="4"/>
  <c r="M35" i="4" l="1"/>
  <c r="M634" i="4"/>
  <c r="M658" i="4"/>
  <c r="P658" i="4" s="1"/>
  <c r="Q658" i="4" s="1"/>
  <c r="M782" i="4"/>
  <c r="P782" i="4" s="1"/>
  <c r="Q782" i="4" s="1"/>
  <c r="M655" i="4"/>
  <c r="P655" i="4" s="1"/>
  <c r="Q655" i="4" s="1"/>
  <c r="M392" i="4"/>
  <c r="P392" i="4" s="1"/>
  <c r="Q392" i="4" s="1"/>
  <c r="M362" i="4"/>
  <c r="P362" i="4" s="1"/>
  <c r="Q362" i="4" s="1"/>
  <c r="M76" i="4"/>
  <c r="P76" i="4" s="1"/>
  <c r="Q76" i="4" s="1"/>
  <c r="M428" i="4"/>
  <c r="P428" i="4" s="1"/>
  <c r="Q428" i="4" s="1"/>
  <c r="M758" i="4"/>
  <c r="P758" i="4" s="1"/>
  <c r="Q758" i="4" s="1"/>
  <c r="M778" i="4"/>
  <c r="O778" i="4" s="1"/>
  <c r="M127" i="4"/>
  <c r="P127" i="4" s="1"/>
  <c r="Q127" i="4" s="1"/>
  <c r="M641" i="4"/>
  <c r="P641" i="4" s="1"/>
  <c r="Q641" i="4" s="1"/>
  <c r="M33" i="4"/>
  <c r="P33" i="4" s="1"/>
  <c r="Q33" i="4" s="1"/>
  <c r="M108" i="4"/>
  <c r="O108" i="4" s="1"/>
  <c r="M430" i="4"/>
  <c r="P430" i="4" s="1"/>
  <c r="Q430" i="4" s="1"/>
  <c r="M628" i="4"/>
  <c r="O628" i="4" s="1"/>
  <c r="M744" i="4"/>
  <c r="M764" i="4"/>
  <c r="P764" i="4" s="1"/>
  <c r="Q764" i="4" s="1"/>
  <c r="M765" i="4"/>
  <c r="O765" i="4" s="1"/>
  <c r="M827" i="4"/>
  <c r="P827" i="4" s="1"/>
  <c r="Q827" i="4" s="1"/>
  <c r="M399" i="4"/>
  <c r="O399" i="4" s="1"/>
  <c r="M393" i="4"/>
  <c r="O393" i="4" s="1"/>
  <c r="M107" i="4"/>
  <c r="O107" i="4" s="1"/>
  <c r="M199" i="4"/>
  <c r="M366" i="4"/>
  <c r="O366" i="4" s="1"/>
  <c r="M390" i="4"/>
  <c r="P390" i="4" s="1"/>
  <c r="Q390" i="4" s="1"/>
  <c r="M626" i="4"/>
  <c r="P626" i="4" s="1"/>
  <c r="Q626" i="4" s="1"/>
  <c r="M653" i="4"/>
  <c r="O653" i="4" s="1"/>
  <c r="M116" i="4"/>
  <c r="O116" i="4" s="1"/>
  <c r="M791" i="4"/>
  <c r="O791" i="4" s="1"/>
  <c r="M147" i="4"/>
  <c r="O147" i="4" s="1"/>
  <c r="M364" i="4"/>
  <c r="O364" i="4" s="1"/>
  <c r="M345" i="4"/>
  <c r="O345" i="4" s="1"/>
  <c r="M642" i="4"/>
  <c r="P642" i="4" s="1"/>
  <c r="Q642" i="4" s="1"/>
  <c r="M664" i="4"/>
  <c r="O664" i="4" s="1"/>
  <c r="P778" i="4"/>
  <c r="Q778" i="4" s="1"/>
  <c r="P744" i="4"/>
  <c r="Q744" i="4" s="1"/>
  <c r="O744" i="4"/>
  <c r="O199" i="4"/>
  <c r="P199" i="4"/>
  <c r="Q199" i="4" s="1"/>
  <c r="O35" i="4"/>
  <c r="P35" i="4"/>
  <c r="Q35" i="4" s="1"/>
  <c r="P64" i="4"/>
  <c r="Q64" i="4" s="1"/>
  <c r="O64" i="4"/>
  <c r="P634" i="4"/>
  <c r="Q634" i="4" s="1"/>
  <c r="O634" i="4"/>
  <c r="P663" i="4"/>
  <c r="Q663" i="4" s="1"/>
  <c r="O663" i="4"/>
  <c r="O764" i="4"/>
  <c r="P653" i="4"/>
  <c r="Q653" i="4" s="1"/>
  <c r="O655" i="4"/>
  <c r="O761" i="4"/>
  <c r="P761" i="4"/>
  <c r="Q761" i="4" s="1"/>
  <c r="O782" i="4"/>
  <c r="O658" i="4"/>
  <c r="O758" i="4"/>
  <c r="O773" i="4"/>
  <c r="O827" i="4"/>
  <c r="P765" i="4" l="1"/>
  <c r="Q765" i="4" s="1"/>
  <c r="O76" i="4"/>
  <c r="O641" i="4"/>
  <c r="O428" i="4"/>
  <c r="P628" i="4"/>
  <c r="Q628" i="4" s="1"/>
  <c r="P364" i="4"/>
  <c r="Q364" i="4" s="1"/>
  <c r="P399" i="4"/>
  <c r="Q399" i="4" s="1"/>
  <c r="O362" i="4"/>
  <c r="O392" i="4"/>
  <c r="O626" i="4"/>
  <c r="O390" i="4"/>
  <c r="P393" i="4"/>
  <c r="Q393" i="4" s="1"/>
  <c r="P108" i="4"/>
  <c r="Q108" i="4" s="1"/>
  <c r="O33" i="4"/>
  <c r="P116" i="4"/>
  <c r="Q116" i="4" s="1"/>
  <c r="P345" i="4"/>
  <c r="Q345" i="4" s="1"/>
  <c r="P366" i="4"/>
  <c r="Q366" i="4" s="1"/>
  <c r="O430" i="4"/>
  <c r="O127" i="4"/>
  <c r="P107" i="4"/>
  <c r="Q107" i="4" s="1"/>
  <c r="P664" i="4"/>
  <c r="Q664" i="4" s="1"/>
  <c r="P147" i="4"/>
  <c r="Q147" i="4" s="1"/>
  <c r="O642" i="4"/>
  <c r="P791" i="4"/>
  <c r="Q791" i="4" s="1"/>
  <c r="M835" i="4"/>
  <c r="P835" i="4" s="1"/>
  <c r="M868" i="4"/>
  <c r="P868" i="4" s="1"/>
  <c r="M802" i="4"/>
  <c r="P802" i="4" s="1"/>
  <c r="M772" i="4"/>
  <c r="P772" i="4" s="1"/>
  <c r="M812" i="4"/>
  <c r="P812" i="4" s="1"/>
  <c r="M708" i="4"/>
  <c r="P708" i="4" s="1"/>
  <c r="M745" i="4"/>
  <c r="P745" i="4" s="1"/>
  <c r="M503" i="4"/>
  <c r="P503" i="4" s="1"/>
  <c r="M537" i="4"/>
  <c r="P537" i="4" s="1"/>
  <c r="M535" i="4"/>
  <c r="P535" i="4" s="1"/>
  <c r="M469" i="4"/>
  <c r="P469" i="4" s="1"/>
  <c r="M590" i="4"/>
  <c r="P590" i="4" s="1"/>
  <c r="M623" i="4"/>
  <c r="P623" i="4" s="1"/>
  <c r="M478" i="4"/>
  <c r="P478" i="4" s="1"/>
  <c r="M418" i="4"/>
  <c r="P418" i="4" s="1"/>
  <c r="M407" i="4"/>
  <c r="P407" i="4" s="1"/>
  <c r="M406" i="4"/>
  <c r="P406" i="4" s="1"/>
  <c r="M378" i="4"/>
  <c r="P378" i="4" s="1"/>
  <c r="M299" i="4"/>
  <c r="P299" i="4" s="1"/>
  <c r="M303" i="4"/>
  <c r="P303" i="4" s="1"/>
  <c r="M374" i="4"/>
  <c r="P374" i="4" s="1"/>
  <c r="M515" i="4"/>
  <c r="P515" i="4" s="1"/>
  <c r="M396" i="4"/>
  <c r="P396" i="4" s="1"/>
  <c r="M395" i="4"/>
  <c r="P395" i="4" s="1"/>
  <c r="M518" i="4"/>
  <c r="P518" i="4" s="1"/>
  <c r="M124" i="4"/>
  <c r="P124" i="4" s="1"/>
  <c r="M51" i="4"/>
  <c r="P51" i="4" s="1"/>
  <c r="M16" i="4"/>
  <c r="P16" i="4" s="1"/>
  <c r="M15" i="4"/>
  <c r="P15" i="4" s="1"/>
  <c r="M61" i="4"/>
  <c r="P61" i="4" s="1"/>
  <c r="M202" i="4"/>
  <c r="P202" i="4" s="1"/>
  <c r="M90" i="4"/>
  <c r="P90" i="4" s="1"/>
  <c r="M41" i="4"/>
  <c r="P41" i="4" s="1"/>
  <c r="M173" i="4"/>
  <c r="P173" i="4" s="1"/>
  <c r="M100" i="4"/>
  <c r="P100" i="4" s="1"/>
  <c r="M192" i="4"/>
  <c r="P192" i="4" s="1"/>
  <c r="M29" i="4"/>
  <c r="P29" i="4" s="1"/>
  <c r="M132" i="4"/>
  <c r="P132" i="4" s="1"/>
  <c r="M196" i="4"/>
  <c r="P196" i="4" s="1"/>
  <c r="M873" i="4"/>
  <c r="P873" i="4" s="1"/>
  <c r="Q873" i="4" s="1"/>
  <c r="M851" i="4"/>
  <c r="P851" i="4" s="1"/>
  <c r="Q851" i="4" s="1"/>
  <c r="M775" i="4"/>
  <c r="P775" i="4" s="1"/>
  <c r="Q775" i="4" s="1"/>
  <c r="M754" i="4"/>
  <c r="P754" i="4" s="1"/>
  <c r="Q754" i="4" s="1"/>
  <c r="M719" i="4"/>
  <c r="P719" i="4" s="1"/>
  <c r="Q719" i="4" s="1"/>
  <c r="M694" i="4"/>
  <c r="P694" i="4" s="1"/>
  <c r="Q694" i="4" s="1"/>
  <c r="M693" i="4"/>
  <c r="P693" i="4" s="1"/>
  <c r="Q693" i="4" s="1"/>
  <c r="M689" i="4"/>
  <c r="P689" i="4" s="1"/>
  <c r="Q689" i="4" s="1"/>
  <c r="M492" i="4"/>
  <c r="P492" i="4" s="1"/>
  <c r="Q492" i="4" s="1"/>
  <c r="M475" i="4"/>
  <c r="P475" i="4" s="1"/>
  <c r="Q475" i="4" s="1"/>
  <c r="M669" i="4"/>
  <c r="P669" i="4" s="1"/>
  <c r="Q669" i="4" s="1"/>
  <c r="M665" i="4"/>
  <c r="P665" i="4" s="1"/>
  <c r="Q665" i="4" s="1"/>
  <c r="M652" i="4"/>
  <c r="P652" i="4" s="1"/>
  <c r="Q652" i="4" s="1"/>
  <c r="M622" i="4"/>
  <c r="P622" i="4" s="1"/>
  <c r="Q622" i="4" s="1"/>
  <c r="M572" i="4"/>
  <c r="P572" i="4" s="1"/>
  <c r="Q572" i="4" s="1"/>
  <c r="M564" i="4"/>
  <c r="P564" i="4" s="1"/>
  <c r="Q564" i="4" s="1"/>
  <c r="M511" i="4"/>
  <c r="P511" i="4" s="1"/>
  <c r="Q511" i="4" s="1"/>
  <c r="M488" i="4"/>
  <c r="P488" i="4" s="1"/>
  <c r="Q488" i="4" s="1"/>
  <c r="M487" i="4"/>
  <c r="P487" i="4" s="1"/>
  <c r="Q487" i="4" s="1"/>
  <c r="M477" i="4"/>
  <c r="P477" i="4" s="1"/>
  <c r="Q477" i="4" s="1"/>
  <c r="M258" i="4"/>
  <c r="P258" i="4" s="1"/>
  <c r="Q258" i="4" s="1"/>
  <c r="M403" i="4"/>
  <c r="P403" i="4" s="1"/>
  <c r="Q403" i="4" s="1"/>
  <c r="M398" i="4"/>
  <c r="P398" i="4" s="1"/>
  <c r="Q398" i="4" s="1"/>
  <c r="M324" i="4"/>
  <c r="P324" i="4" s="1"/>
  <c r="Q324" i="4" s="1"/>
  <c r="M397" i="4"/>
  <c r="P397" i="4" s="1"/>
  <c r="Q397" i="4" s="1"/>
  <c r="M327" i="4"/>
  <c r="P327" i="4" s="1"/>
  <c r="Q327" i="4" s="1"/>
  <c r="M405" i="4"/>
  <c r="P405" i="4" s="1"/>
  <c r="Q405" i="4" s="1"/>
  <c r="M400" i="4"/>
  <c r="P400" i="4" s="1"/>
  <c r="Q400" i="4" s="1"/>
  <c r="M275" i="4"/>
  <c r="P275" i="4" s="1"/>
  <c r="Q275" i="4" s="1"/>
  <c r="M287" i="4"/>
  <c r="P287" i="4" s="1"/>
  <c r="Q287" i="4" s="1"/>
  <c r="M226" i="4"/>
  <c r="P226" i="4" s="1"/>
  <c r="Q226" i="4" s="1"/>
  <c r="M220" i="4"/>
  <c r="P220" i="4" s="1"/>
  <c r="Q220" i="4" s="1"/>
  <c r="M194" i="4"/>
  <c r="P194" i="4" s="1"/>
  <c r="Q194" i="4" s="1"/>
  <c r="M174" i="4"/>
  <c r="P174" i="4" s="1"/>
  <c r="Q174" i="4" s="1"/>
  <c r="M143" i="4"/>
  <c r="P143" i="4" s="1"/>
  <c r="Q143" i="4" s="1"/>
  <c r="M131" i="4"/>
  <c r="P131" i="4" s="1"/>
  <c r="Q131" i="4" s="1"/>
  <c r="M125" i="4"/>
  <c r="P125" i="4" s="1"/>
  <c r="Q125" i="4" s="1"/>
  <c r="M114" i="4"/>
  <c r="P114" i="4" s="1"/>
  <c r="Q114" i="4" s="1"/>
  <c r="M96" i="4"/>
  <c r="P96" i="4" s="1"/>
  <c r="Q96" i="4" s="1"/>
  <c r="M43" i="4"/>
  <c r="P43" i="4" s="1"/>
  <c r="Q43" i="4" s="1"/>
  <c r="O196" i="4" l="1"/>
  <c r="Q196" i="4" s="1"/>
  <c r="O132" i="4"/>
  <c r="Q132" i="4" s="1"/>
  <c r="O29" i="4"/>
  <c r="Q29" i="4" s="1"/>
  <c r="O192" i="4"/>
  <c r="Q192" i="4" s="1"/>
  <c r="O100" i="4"/>
  <c r="Q100" i="4" s="1"/>
  <c r="O173" i="4"/>
  <c r="Q173" i="4" s="1"/>
  <c r="O41" i="4"/>
  <c r="Q41" i="4" s="1"/>
  <c r="O90" i="4"/>
  <c r="Q90" i="4" s="1"/>
  <c r="O202" i="4"/>
  <c r="Q202" i="4" s="1"/>
  <c r="O61" i="4"/>
  <c r="Q61" i="4" s="1"/>
  <c r="O15" i="4"/>
  <c r="Q15" i="4" s="1"/>
  <c r="O16" i="4"/>
  <c r="Q16" i="4" s="1"/>
  <c r="O51" i="4"/>
  <c r="Q51" i="4" s="1"/>
  <c r="O124" i="4"/>
  <c r="Q124" i="4" s="1"/>
  <c r="O518" i="4"/>
  <c r="Q518" i="4" s="1"/>
  <c r="O395" i="4"/>
  <c r="Q395" i="4" s="1"/>
  <c r="O396" i="4"/>
  <c r="Q396" i="4" s="1"/>
  <c r="O515" i="4"/>
  <c r="Q515" i="4" s="1"/>
  <c r="O374" i="4"/>
  <c r="Q374" i="4" s="1"/>
  <c r="O303" i="4"/>
  <c r="Q303" i="4" s="1"/>
  <c r="O299" i="4"/>
  <c r="Q299" i="4" s="1"/>
  <c r="O378" i="4"/>
  <c r="Q378" i="4" s="1"/>
  <c r="O406" i="4"/>
  <c r="Q406" i="4" s="1"/>
  <c r="O407" i="4"/>
  <c r="Q407" i="4" s="1"/>
  <c r="O418" i="4"/>
  <c r="Q418" i="4" s="1"/>
  <c r="O478" i="4"/>
  <c r="Q478" i="4" s="1"/>
  <c r="O623" i="4"/>
  <c r="Q623" i="4" s="1"/>
  <c r="O590" i="4"/>
  <c r="Q590" i="4" s="1"/>
  <c r="O469" i="4"/>
  <c r="Q469" i="4" s="1"/>
  <c r="O535" i="4"/>
  <c r="Q535" i="4" s="1"/>
  <c r="O537" i="4"/>
  <c r="Q537" i="4" s="1"/>
  <c r="O503" i="4"/>
  <c r="Q503" i="4" s="1"/>
  <c r="O745" i="4"/>
  <c r="Q745" i="4" s="1"/>
  <c r="O708" i="4"/>
  <c r="Q708" i="4" s="1"/>
  <c r="O812" i="4"/>
  <c r="Q812" i="4" s="1"/>
  <c r="O772" i="4"/>
  <c r="Q772" i="4" s="1"/>
  <c r="O802" i="4"/>
  <c r="Q802" i="4" s="1"/>
  <c r="O868" i="4"/>
  <c r="Q868" i="4" s="1"/>
  <c r="O835" i="4"/>
  <c r="Q835" i="4" s="1"/>
  <c r="O43" i="4"/>
  <c r="O96" i="4"/>
  <c r="O114" i="4"/>
  <c r="O125" i="4"/>
  <c r="O131" i="4"/>
  <c r="O143" i="4"/>
  <c r="O174" i="4"/>
  <c r="O194" i="4"/>
  <c r="O220" i="4"/>
  <c r="O226" i="4"/>
  <c r="O287" i="4"/>
  <c r="O275" i="4"/>
  <c r="O400" i="4"/>
  <c r="O405" i="4"/>
  <c r="O327" i="4"/>
  <c r="O397" i="4"/>
  <c r="O324" i="4"/>
  <c r="O398" i="4"/>
  <c r="O403" i="4"/>
  <c r="O258" i="4"/>
  <c r="O477" i="4"/>
  <c r="O487" i="4"/>
  <c r="O488" i="4"/>
  <c r="O511" i="4"/>
  <c r="O564" i="4"/>
  <c r="O572" i="4"/>
  <c r="O622" i="4"/>
  <c r="O652" i="4"/>
  <c r="O665" i="4"/>
  <c r="O669" i="4"/>
  <c r="O475" i="4"/>
  <c r="O492" i="4"/>
  <c r="O689" i="4"/>
  <c r="O693" i="4"/>
  <c r="O694" i="4"/>
  <c r="O719" i="4"/>
  <c r="O754" i="4"/>
  <c r="O775" i="4"/>
  <c r="O851" i="4"/>
  <c r="O873" i="4"/>
  <c r="M848" i="4" l="1"/>
  <c r="P848" i="4" s="1"/>
  <c r="Q848" i="4" s="1"/>
  <c r="M842" i="4"/>
  <c r="P842" i="4" s="1"/>
  <c r="Q842" i="4" s="1"/>
  <c r="M801" i="4"/>
  <c r="P801" i="4" s="1"/>
  <c r="Q801" i="4" s="1"/>
  <c r="M798" i="4"/>
  <c r="P798" i="4" s="1"/>
  <c r="Q798" i="4" s="1"/>
  <c r="M755" i="4"/>
  <c r="P755" i="4" s="1"/>
  <c r="Q755" i="4" s="1"/>
  <c r="M743" i="4"/>
  <c r="P743" i="4" s="1"/>
  <c r="Q743" i="4" s="1"/>
  <c r="M738" i="4"/>
  <c r="P738" i="4" s="1"/>
  <c r="Q738" i="4" s="1"/>
  <c r="M736" i="4"/>
  <c r="P736" i="4" s="1"/>
  <c r="Q736" i="4" s="1"/>
  <c r="M670" i="4"/>
  <c r="P670" i="4" s="1"/>
  <c r="Q670" i="4" s="1"/>
  <c r="M656" i="4"/>
  <c r="P656" i="4" s="1"/>
  <c r="Q656" i="4" s="1"/>
  <c r="M654" i="4"/>
  <c r="P654" i="4" s="1"/>
  <c r="Q654" i="4" s="1"/>
  <c r="M648" i="4"/>
  <c r="P648" i="4" s="1"/>
  <c r="Q648" i="4" s="1"/>
  <c r="M637" i="4"/>
  <c r="P637" i="4" s="1"/>
  <c r="Q637" i="4" s="1"/>
  <c r="M629" i="4"/>
  <c r="P629" i="4" s="1"/>
  <c r="Q629" i="4" s="1"/>
  <c r="M618" i="4"/>
  <c r="P618" i="4" s="1"/>
  <c r="Q618" i="4" s="1"/>
  <c r="M592" i="4"/>
  <c r="P592" i="4" s="1"/>
  <c r="Q592" i="4" s="1"/>
  <c r="M589" i="4"/>
  <c r="P589" i="4" s="1"/>
  <c r="Q589" i="4" s="1"/>
  <c r="M566" i="4"/>
  <c r="P566" i="4" s="1"/>
  <c r="Q566" i="4" s="1"/>
  <c r="M531" i="4"/>
  <c r="P531" i="4" s="1"/>
  <c r="Q531" i="4" s="1"/>
  <c r="M506" i="4"/>
  <c r="P506" i="4" s="1"/>
  <c r="Q506" i="4" s="1"/>
  <c r="M300" i="4"/>
  <c r="P300" i="4" s="1"/>
  <c r="Q300" i="4" s="1"/>
  <c r="M229" i="4"/>
  <c r="P229" i="4" s="1"/>
  <c r="Q229" i="4" s="1"/>
  <c r="M259" i="4"/>
  <c r="P259" i="4" s="1"/>
  <c r="Q259" i="4" s="1"/>
  <c r="M313" i="4"/>
  <c r="P313" i="4" s="1"/>
  <c r="Q313" i="4" s="1"/>
  <c r="M309" i="4"/>
  <c r="P309" i="4" s="1"/>
  <c r="Q309" i="4" s="1"/>
  <c r="M249" i="4"/>
  <c r="P249" i="4" s="1"/>
  <c r="Q249" i="4" s="1"/>
  <c r="M365" i="4"/>
  <c r="P365" i="4" s="1"/>
  <c r="Q365" i="4" s="1"/>
  <c r="M208" i="4"/>
  <c r="P208" i="4" s="1"/>
  <c r="Q208" i="4" s="1"/>
  <c r="M166" i="4"/>
  <c r="P166" i="4" s="1"/>
  <c r="Q166" i="4" s="1"/>
  <c r="M144" i="4"/>
  <c r="P144" i="4" s="1"/>
  <c r="Q144" i="4" s="1"/>
  <c r="M95" i="4"/>
  <c r="P95" i="4" s="1"/>
  <c r="Q95" i="4" s="1"/>
  <c r="M89" i="4"/>
  <c r="P89" i="4" s="1"/>
  <c r="Q89" i="4" s="1"/>
  <c r="M87" i="4"/>
  <c r="P87" i="4" s="1"/>
  <c r="Q87" i="4" s="1"/>
  <c r="M38" i="4"/>
  <c r="P38" i="4" s="1"/>
  <c r="Q38" i="4" s="1"/>
  <c r="M27" i="4"/>
  <c r="P27" i="4" s="1"/>
  <c r="Q27" i="4" s="1"/>
  <c r="M10" i="4"/>
  <c r="P10" i="4" s="1"/>
  <c r="Q10" i="4" s="1"/>
  <c r="O10" i="4" l="1"/>
  <c r="O27" i="4"/>
  <c r="O38" i="4"/>
  <c r="O87" i="4"/>
  <c r="O89" i="4"/>
  <c r="O95" i="4"/>
  <c r="O144" i="4"/>
  <c r="O166" i="4"/>
  <c r="O208" i="4"/>
  <c r="O365" i="4"/>
  <c r="O249" i="4"/>
  <c r="O309" i="4"/>
  <c r="O313" i="4"/>
  <c r="O259" i="4"/>
  <c r="O229" i="4"/>
  <c r="O300" i="4"/>
  <c r="O506" i="4"/>
  <c r="O531" i="4"/>
  <c r="O566" i="4"/>
  <c r="O589" i="4"/>
  <c r="O592" i="4"/>
  <c r="O618" i="4"/>
  <c r="O629" i="4"/>
  <c r="O637" i="4"/>
  <c r="O648" i="4"/>
  <c r="O654" i="4"/>
  <c r="O656" i="4"/>
  <c r="O670" i="4"/>
  <c r="O736" i="4"/>
  <c r="O738" i="4"/>
  <c r="O743" i="4"/>
  <c r="O755" i="4"/>
  <c r="O798" i="4"/>
  <c r="O801" i="4"/>
  <c r="O842" i="4"/>
  <c r="O848" i="4"/>
  <c r="M857" i="4" l="1"/>
  <c r="P857" i="4" s="1"/>
  <c r="Q857" i="4" s="1"/>
  <c r="F857" i="4"/>
  <c r="M807" i="4"/>
  <c r="P807" i="4" s="1"/>
  <c r="Q807" i="4" s="1"/>
  <c r="F807" i="4"/>
  <c r="M726" i="4"/>
  <c r="O726" i="4" s="1"/>
  <c r="F726" i="4"/>
  <c r="M723" i="4"/>
  <c r="P723" i="4" s="1"/>
  <c r="Q723" i="4" s="1"/>
  <c r="F723" i="4"/>
  <c r="M711" i="4"/>
  <c r="P711" i="4" s="1"/>
  <c r="Q711" i="4" s="1"/>
  <c r="F711" i="4"/>
  <c r="M709" i="4"/>
  <c r="P709" i="4" s="1"/>
  <c r="Q709" i="4" s="1"/>
  <c r="F709" i="4"/>
  <c r="M707" i="4"/>
  <c r="O707" i="4" s="1"/>
  <c r="F707" i="4"/>
  <c r="M702" i="4"/>
  <c r="O702" i="4" s="1"/>
  <c r="F702" i="4"/>
  <c r="M701" i="4"/>
  <c r="P701" i="4" s="1"/>
  <c r="Q701" i="4" s="1"/>
  <c r="F701" i="4"/>
  <c r="M700" i="4"/>
  <c r="P700" i="4" s="1"/>
  <c r="Q700" i="4" s="1"/>
  <c r="F700" i="4"/>
  <c r="M593" i="4"/>
  <c r="O593" i="4" s="1"/>
  <c r="F593" i="4"/>
  <c r="M573" i="4"/>
  <c r="O573" i="4" s="1"/>
  <c r="F573" i="4"/>
  <c r="M563" i="4"/>
  <c r="P563" i="4" s="1"/>
  <c r="Q563" i="4" s="1"/>
  <c r="F563" i="4"/>
  <c r="M560" i="4"/>
  <c r="P560" i="4" s="1"/>
  <c r="Q560" i="4" s="1"/>
  <c r="F560" i="4"/>
  <c r="M556" i="4"/>
  <c r="O556" i="4" s="1"/>
  <c r="F556" i="4"/>
  <c r="M547" i="4"/>
  <c r="P547" i="4" s="1"/>
  <c r="Q547" i="4" s="1"/>
  <c r="F547" i="4"/>
  <c r="M545" i="4"/>
  <c r="P545" i="4" s="1"/>
  <c r="Q545" i="4" s="1"/>
  <c r="F545" i="4"/>
  <c r="M541" i="4"/>
  <c r="P541" i="4" s="1"/>
  <c r="Q541" i="4" s="1"/>
  <c r="F541" i="4"/>
  <c r="M532" i="4"/>
  <c r="O532" i="4" s="1"/>
  <c r="F532" i="4"/>
  <c r="M526" i="4"/>
  <c r="P526" i="4" s="1"/>
  <c r="Q526" i="4" s="1"/>
  <c r="F526" i="4"/>
  <c r="M278" i="4"/>
  <c r="P278" i="4" s="1"/>
  <c r="Q278" i="4" s="1"/>
  <c r="F278" i="4"/>
  <c r="M272" i="4"/>
  <c r="P272" i="4" s="1"/>
  <c r="Q272" i="4" s="1"/>
  <c r="F272" i="4"/>
  <c r="M295" i="4"/>
  <c r="O295" i="4" s="1"/>
  <c r="F295" i="4"/>
  <c r="M363" i="4"/>
  <c r="P363" i="4" s="1"/>
  <c r="Q363" i="4" s="1"/>
  <c r="F363" i="4"/>
  <c r="M152" i="4"/>
  <c r="P152" i="4" s="1"/>
  <c r="Q152" i="4" s="1"/>
  <c r="F152" i="4"/>
  <c r="M141" i="4"/>
  <c r="P141" i="4" s="1"/>
  <c r="Q141" i="4" s="1"/>
  <c r="F141" i="4"/>
  <c r="M109" i="4"/>
  <c r="O109" i="4" s="1"/>
  <c r="F109" i="4"/>
  <c r="M97" i="4"/>
  <c r="P97" i="4" s="1"/>
  <c r="Q97" i="4" s="1"/>
  <c r="F97" i="4"/>
  <c r="M69" i="4"/>
  <c r="P69" i="4" s="1"/>
  <c r="Q69" i="4" s="1"/>
  <c r="F69" i="4"/>
  <c r="M45" i="4"/>
  <c r="P45" i="4" s="1"/>
  <c r="Q45" i="4" s="1"/>
  <c r="F45" i="4"/>
  <c r="M26" i="4"/>
  <c r="O26" i="4" s="1"/>
  <c r="F26" i="4"/>
  <c r="M25" i="4"/>
  <c r="P25" i="4" s="1"/>
  <c r="Q25" i="4" s="1"/>
  <c r="F25" i="4"/>
  <c r="M24" i="4"/>
  <c r="P24" i="4" s="1"/>
  <c r="Q24" i="4" s="1"/>
  <c r="F24" i="4"/>
  <c r="M21" i="4"/>
  <c r="P21" i="4" s="1"/>
  <c r="Q21" i="4" s="1"/>
  <c r="F21" i="4"/>
  <c r="M18" i="4"/>
  <c r="O18" i="4" s="1"/>
  <c r="F18" i="4"/>
  <c r="M17" i="4"/>
  <c r="P17" i="4" s="1"/>
  <c r="Q17" i="4" s="1"/>
  <c r="F17" i="4"/>
  <c r="M14" i="4"/>
  <c r="P14" i="4" s="1"/>
  <c r="Q14" i="4" s="1"/>
  <c r="F14" i="4"/>
  <c r="M13" i="4"/>
  <c r="P13" i="4" s="1"/>
  <c r="Q13" i="4" s="1"/>
  <c r="F13" i="4"/>
  <c r="M12" i="4"/>
  <c r="O12" i="4" s="1"/>
  <c r="F12" i="4"/>
  <c r="M7" i="4"/>
  <c r="P7" i="4" s="1"/>
  <c r="Q7" i="4" s="1"/>
  <c r="F7" i="4"/>
  <c r="P573" i="4" l="1"/>
  <c r="Q573" i="4" s="1"/>
  <c r="O21" i="4"/>
  <c r="O363" i="4"/>
  <c r="O700" i="4"/>
  <c r="O541" i="4"/>
  <c r="O7" i="4"/>
  <c r="P556" i="4"/>
  <c r="Q556" i="4" s="1"/>
  <c r="O45" i="4"/>
  <c r="P109" i="4"/>
  <c r="Q109" i="4" s="1"/>
  <c r="P26" i="4"/>
  <c r="Q26" i="4" s="1"/>
  <c r="O97" i="4"/>
  <c r="O560" i="4"/>
  <c r="P532" i="4"/>
  <c r="Q532" i="4" s="1"/>
  <c r="O547" i="4"/>
  <c r="P593" i="4"/>
  <c r="Q593" i="4" s="1"/>
  <c r="O709" i="4"/>
  <c r="P12" i="4"/>
  <c r="Q12" i="4" s="1"/>
  <c r="O17" i="4"/>
  <c r="O141" i="4"/>
  <c r="P295" i="4"/>
  <c r="Q295" i="4" s="1"/>
  <c r="O526" i="4"/>
  <c r="P702" i="4"/>
  <c r="Q702" i="4" s="1"/>
  <c r="P707" i="4"/>
  <c r="Q707" i="4" s="1"/>
  <c r="O723" i="4"/>
  <c r="O807" i="4"/>
  <c r="O13" i="4"/>
  <c r="P18" i="4"/>
  <c r="Q18" i="4" s="1"/>
  <c r="O25" i="4"/>
  <c r="O272" i="4"/>
  <c r="P726" i="4"/>
  <c r="Q726" i="4" s="1"/>
  <c r="O14" i="4"/>
  <c r="O24" i="4"/>
  <c r="O69" i="4"/>
  <c r="O152" i="4"/>
  <c r="O278" i="4"/>
  <c r="O545" i="4"/>
  <c r="O563" i="4"/>
  <c r="O701" i="4"/>
  <c r="O711" i="4"/>
  <c r="O857" i="4"/>
  <c r="L867" i="4"/>
  <c r="I867" i="4"/>
  <c r="K867" i="4" s="1"/>
  <c r="L852" i="4"/>
  <c r="I852" i="4"/>
  <c r="K852" i="4" s="1"/>
  <c r="M852" i="4" s="1"/>
  <c r="L843" i="4"/>
  <c r="I843" i="4"/>
  <c r="K843" i="4" s="1"/>
  <c r="L840" i="4"/>
  <c r="I840" i="4"/>
  <c r="K840" i="4" s="1"/>
  <c r="L830" i="4"/>
  <c r="I830" i="4"/>
  <c r="K830" i="4" s="1"/>
  <c r="L828" i="4"/>
  <c r="I828" i="4"/>
  <c r="K828" i="4" s="1"/>
  <c r="L823" i="4"/>
  <c r="I823" i="4"/>
  <c r="K823" i="4" s="1"/>
  <c r="M823" i="4" s="1"/>
  <c r="L815" i="4"/>
  <c r="I815" i="4"/>
  <c r="K815" i="4" s="1"/>
  <c r="L814" i="4"/>
  <c r="I814" i="4"/>
  <c r="K814" i="4" s="1"/>
  <c r="M814" i="4" s="1"/>
  <c r="L808" i="4"/>
  <c r="I808" i="4"/>
  <c r="K808" i="4" s="1"/>
  <c r="L679" i="4"/>
  <c r="I679" i="4"/>
  <c r="K679" i="4" s="1"/>
  <c r="M679" i="4" s="1"/>
  <c r="L678" i="4"/>
  <c r="I678" i="4"/>
  <c r="K678" i="4" s="1"/>
  <c r="L674" i="4"/>
  <c r="I674" i="4"/>
  <c r="K674" i="4" s="1"/>
  <c r="L668" i="4"/>
  <c r="I668" i="4"/>
  <c r="K668" i="4" s="1"/>
  <c r="M668" i="4" s="1"/>
  <c r="L667" i="4"/>
  <c r="I667" i="4"/>
  <c r="K667" i="4" s="1"/>
  <c r="M667" i="4" s="1"/>
  <c r="L649" i="4"/>
  <c r="I649" i="4"/>
  <c r="K649" i="4" s="1"/>
  <c r="M649" i="4" s="1"/>
  <c r="L635" i="4"/>
  <c r="I635" i="4"/>
  <c r="K635" i="4" s="1"/>
  <c r="M635" i="4" s="1"/>
  <c r="L615" i="4"/>
  <c r="I615" i="4"/>
  <c r="K615" i="4" s="1"/>
  <c r="M615" i="4" s="1"/>
  <c r="L594" i="4"/>
  <c r="I594" i="4"/>
  <c r="K594" i="4" s="1"/>
  <c r="M594" i="4" s="1"/>
  <c r="L578" i="4"/>
  <c r="I578" i="4"/>
  <c r="K578" i="4" s="1"/>
  <c r="L550" i="4"/>
  <c r="I550" i="4"/>
  <c r="K550" i="4" s="1"/>
  <c r="M550" i="4" s="1"/>
  <c r="L525" i="4"/>
  <c r="I525" i="4"/>
  <c r="K525" i="4" s="1"/>
  <c r="L507" i="4"/>
  <c r="I507" i="4"/>
  <c r="K507" i="4" s="1"/>
  <c r="M507" i="4" s="1"/>
  <c r="L383" i="4"/>
  <c r="I383" i="4"/>
  <c r="K383" i="4" s="1"/>
  <c r="L352" i="4"/>
  <c r="I352" i="4"/>
  <c r="K352" i="4" s="1"/>
  <c r="L438" i="4"/>
  <c r="I438" i="4"/>
  <c r="K438" i="4" s="1"/>
  <c r="L408" i="4"/>
  <c r="I408" i="4"/>
  <c r="K408" i="4" s="1"/>
  <c r="L437" i="4"/>
  <c r="I437" i="4"/>
  <c r="K437" i="4" s="1"/>
  <c r="L420" i="4"/>
  <c r="I420" i="4"/>
  <c r="K420" i="4" s="1"/>
  <c r="L331" i="4"/>
  <c r="I331" i="4"/>
  <c r="K331" i="4" s="1"/>
  <c r="M331" i="4" s="1"/>
  <c r="L224" i="4"/>
  <c r="I224" i="4"/>
  <c r="K224" i="4" s="1"/>
  <c r="L223" i="4"/>
  <c r="I223" i="4"/>
  <c r="K223" i="4" s="1"/>
  <c r="L225" i="4"/>
  <c r="I225" i="4"/>
  <c r="K225" i="4" s="1"/>
  <c r="L218" i="4"/>
  <c r="I218" i="4"/>
  <c r="K218" i="4" s="1"/>
  <c r="M218" i="4" s="1"/>
  <c r="L204" i="4"/>
  <c r="I204" i="4"/>
  <c r="K204" i="4" s="1"/>
  <c r="L184" i="4"/>
  <c r="I184" i="4"/>
  <c r="K184" i="4" s="1"/>
  <c r="L161" i="4"/>
  <c r="I161" i="4"/>
  <c r="K161" i="4" s="1"/>
  <c r="L102" i="4"/>
  <c r="I102" i="4"/>
  <c r="K102" i="4" s="1"/>
  <c r="M102" i="4" s="1"/>
  <c r="L70" i="4"/>
  <c r="K70" i="4"/>
  <c r="I70" i="4"/>
  <c r="L47" i="4"/>
  <c r="M47" i="4" s="1"/>
  <c r="I47" i="4"/>
  <c r="M843" i="4" l="1"/>
  <c r="M867" i="4"/>
  <c r="M525" i="4"/>
  <c r="M70" i="4"/>
  <c r="O70" i="4" s="1"/>
  <c r="M161" i="4"/>
  <c r="P161" i="4" s="1"/>
  <c r="Q161" i="4" s="1"/>
  <c r="M204" i="4"/>
  <c r="O204" i="4" s="1"/>
  <c r="M224" i="4"/>
  <c r="P224" i="4" s="1"/>
  <c r="Q224" i="4" s="1"/>
  <c r="M420" i="4"/>
  <c r="O420" i="4" s="1"/>
  <c r="M808" i="4"/>
  <c r="M828" i="4"/>
  <c r="P828" i="4" s="1"/>
  <c r="Q828" i="4" s="1"/>
  <c r="M223" i="4"/>
  <c r="O223" i="4" s="1"/>
  <c r="M438" i="4"/>
  <c r="P438" i="4" s="1"/>
  <c r="Q438" i="4" s="1"/>
  <c r="M383" i="4"/>
  <c r="O383" i="4" s="1"/>
  <c r="M678" i="4"/>
  <c r="O678" i="4" s="1"/>
  <c r="M408" i="4"/>
  <c r="P408" i="4" s="1"/>
  <c r="Q408" i="4" s="1"/>
  <c r="M840" i="4"/>
  <c r="O840" i="4" s="1"/>
  <c r="P47" i="4"/>
  <c r="Q47" i="4" s="1"/>
  <c r="O47" i="4"/>
  <c r="M184" i="4"/>
  <c r="O184" i="4" s="1"/>
  <c r="M225" i="4"/>
  <c r="P225" i="4" s="1"/>
  <c r="Q225" i="4" s="1"/>
  <c r="M437" i="4"/>
  <c r="O437" i="4" s="1"/>
  <c r="M352" i="4"/>
  <c r="O352" i="4" s="1"/>
  <c r="M578" i="4"/>
  <c r="O578" i="4" s="1"/>
  <c r="M674" i="4"/>
  <c r="P674" i="4" s="1"/>
  <c r="Q674" i="4" s="1"/>
  <c r="M815" i="4"/>
  <c r="O815" i="4" s="1"/>
  <c r="M830" i="4"/>
  <c r="P635" i="4"/>
  <c r="Q635" i="4" s="1"/>
  <c r="O635" i="4"/>
  <c r="P331" i="4"/>
  <c r="Q331" i="4" s="1"/>
  <c r="O331" i="4"/>
  <c r="P525" i="4"/>
  <c r="Q525" i="4" s="1"/>
  <c r="O525" i="4"/>
  <c r="O667" i="4"/>
  <c r="P667" i="4"/>
  <c r="Q667" i="4" s="1"/>
  <c r="P808" i="4"/>
  <c r="Q808" i="4" s="1"/>
  <c r="O808" i="4"/>
  <c r="P815" i="4"/>
  <c r="Q815" i="4" s="1"/>
  <c r="P830" i="4"/>
  <c r="Q830" i="4" s="1"/>
  <c r="O830" i="4"/>
  <c r="O594" i="4"/>
  <c r="P594" i="4"/>
  <c r="Q594" i="4" s="1"/>
  <c r="O823" i="4"/>
  <c r="P823" i="4"/>
  <c r="Q823" i="4" s="1"/>
  <c r="P102" i="4"/>
  <c r="Q102" i="4" s="1"/>
  <c r="O102" i="4"/>
  <c r="P437" i="4"/>
  <c r="Q437" i="4" s="1"/>
  <c r="P70" i="4"/>
  <c r="Q70" i="4" s="1"/>
  <c r="O507" i="4"/>
  <c r="P507" i="4"/>
  <c r="Q507" i="4" s="1"/>
  <c r="P615" i="4"/>
  <c r="Q615" i="4" s="1"/>
  <c r="O615" i="4"/>
  <c r="P649" i="4"/>
  <c r="Q649" i="4" s="1"/>
  <c r="O649" i="4"/>
  <c r="O679" i="4"/>
  <c r="P679" i="4"/>
  <c r="Q679" i="4" s="1"/>
  <c r="O843" i="4"/>
  <c r="P843" i="4"/>
  <c r="Q843" i="4" s="1"/>
  <c r="P867" i="4"/>
  <c r="Q867" i="4" s="1"/>
  <c r="O867" i="4"/>
  <c r="P852" i="4"/>
  <c r="Q852" i="4" s="1"/>
  <c r="O852" i="4"/>
  <c r="O161" i="4"/>
  <c r="P218" i="4"/>
  <c r="Q218" i="4" s="1"/>
  <c r="O218" i="4"/>
  <c r="P550" i="4"/>
  <c r="Q550" i="4" s="1"/>
  <c r="O550" i="4"/>
  <c r="P668" i="4"/>
  <c r="Q668" i="4" s="1"/>
  <c r="O668" i="4"/>
  <c r="P814" i="4"/>
  <c r="Q814" i="4" s="1"/>
  <c r="O814" i="4"/>
  <c r="P420" i="4" l="1"/>
  <c r="Q420" i="4" s="1"/>
  <c r="P678" i="4"/>
  <c r="Q678" i="4" s="1"/>
  <c r="P383" i="4"/>
  <c r="Q383" i="4" s="1"/>
  <c r="P840" i="4"/>
  <c r="Q840" i="4" s="1"/>
  <c r="P352" i="4"/>
  <c r="Q352" i="4" s="1"/>
  <c r="P578" i="4"/>
  <c r="Q578" i="4" s="1"/>
  <c r="O408" i="4"/>
  <c r="P223" i="4"/>
  <c r="Q223" i="4" s="1"/>
  <c r="P184" i="4"/>
  <c r="Q184" i="4" s="1"/>
  <c r="O828" i="4"/>
  <c r="O438" i="4"/>
  <c r="P204" i="4"/>
  <c r="Q204" i="4" s="1"/>
  <c r="O224" i="4"/>
  <c r="O225" i="4"/>
  <c r="O674" i="4"/>
  <c r="M710" i="4"/>
  <c r="P710" i="4" s="1"/>
  <c r="Q710" i="4" s="1"/>
  <c r="M690" i="4"/>
  <c r="P690" i="4" s="1"/>
  <c r="Q690" i="4" s="1"/>
  <c r="M703" i="4"/>
  <c r="P703" i="4" s="1"/>
  <c r="Q703" i="4" s="1"/>
  <c r="M691" i="4"/>
  <c r="P691" i="4" s="1"/>
  <c r="Q691" i="4" s="1"/>
  <c r="M687" i="4"/>
  <c r="P687" i="4" s="1"/>
  <c r="Q687" i="4" s="1"/>
  <c r="M698" i="4"/>
  <c r="P698" i="4" s="1"/>
  <c r="Q698" i="4" s="1"/>
  <c r="M686" i="4"/>
  <c r="P686" i="4" s="1"/>
  <c r="Q686" i="4" s="1"/>
  <c r="M685" i="4"/>
  <c r="P685" i="4" s="1"/>
  <c r="Q685" i="4" s="1"/>
  <c r="M692" i="4"/>
  <c r="P692" i="4" s="1"/>
  <c r="Q692" i="4" s="1"/>
  <c r="M817" i="4"/>
  <c r="P817" i="4" s="1"/>
  <c r="Q817" i="4" s="1"/>
  <c r="M508" i="4"/>
  <c r="P508" i="4" s="1"/>
  <c r="Q508" i="4" s="1"/>
  <c r="M486" i="4"/>
  <c r="P486" i="4" s="1"/>
  <c r="Q486" i="4" s="1"/>
  <c r="M442" i="4"/>
  <c r="P442" i="4" s="1"/>
  <c r="Q442" i="4" s="1"/>
  <c r="M456" i="4"/>
  <c r="P456" i="4" s="1"/>
  <c r="Q456" i="4" s="1"/>
  <c r="M321" i="4"/>
  <c r="P321" i="4" s="1"/>
  <c r="Q321" i="4" s="1"/>
  <c r="M450" i="4"/>
  <c r="P450" i="4" s="1"/>
  <c r="Q450" i="4" s="1"/>
  <c r="M466" i="4"/>
  <c r="P466" i="4" s="1"/>
  <c r="Q466" i="4" s="1"/>
  <c r="M470" i="4"/>
  <c r="P470" i="4" s="1"/>
  <c r="Q470" i="4" s="1"/>
  <c r="M482" i="4"/>
  <c r="P482" i="4" s="1"/>
  <c r="Q482" i="4" s="1"/>
  <c r="M266" i="4"/>
  <c r="P266" i="4" s="1"/>
  <c r="Q266" i="4" s="1"/>
  <c r="M257" i="4"/>
  <c r="P257" i="4" s="1"/>
  <c r="Q257" i="4" s="1"/>
  <c r="M325" i="4"/>
  <c r="P325" i="4" s="1"/>
  <c r="Q325" i="4" s="1"/>
  <c r="M291" i="4"/>
  <c r="P291" i="4" s="1"/>
  <c r="Q291" i="4" s="1"/>
  <c r="M251" i="4"/>
  <c r="P251" i="4" s="1"/>
  <c r="Q251" i="4" s="1"/>
  <c r="M237" i="4"/>
  <c r="P237" i="4" s="1"/>
  <c r="Q237" i="4" s="1"/>
  <c r="M262" i="4"/>
  <c r="P262" i="4" s="1"/>
  <c r="Q262" i="4" s="1"/>
  <c r="M347" i="4"/>
  <c r="M264" i="4"/>
  <c r="P264" i="4" s="1"/>
  <c r="Q264" i="4" s="1"/>
  <c r="M336" i="4"/>
  <c r="P336" i="4" s="1"/>
  <c r="Q336" i="4" s="1"/>
  <c r="M339" i="4"/>
  <c r="P339" i="4" s="1"/>
  <c r="Q339" i="4" s="1"/>
  <c r="M189" i="4"/>
  <c r="P189" i="4" s="1"/>
  <c r="Q189" i="4" s="1"/>
  <c r="P347" i="4" l="1"/>
  <c r="Q347" i="4" s="1"/>
  <c r="O339" i="4"/>
  <c r="O336" i="4"/>
  <c r="O264" i="4"/>
  <c r="O347" i="4"/>
  <c r="O262" i="4"/>
  <c r="O237" i="4"/>
  <c r="O251" i="4"/>
  <c r="O291" i="4"/>
  <c r="O325" i="4"/>
  <c r="O257" i="4"/>
  <c r="O266" i="4"/>
  <c r="O482" i="4"/>
  <c r="O470" i="4"/>
  <c r="O466" i="4"/>
  <c r="O450" i="4"/>
  <c r="O321" i="4"/>
  <c r="O456" i="4"/>
  <c r="O442" i="4"/>
  <c r="O486" i="4"/>
  <c r="O508" i="4"/>
  <c r="O817" i="4"/>
  <c r="O692" i="4"/>
  <c r="O685" i="4"/>
  <c r="O686" i="4"/>
  <c r="O698" i="4"/>
  <c r="O687" i="4"/>
  <c r="O691" i="4"/>
  <c r="O703" i="4"/>
  <c r="O690" i="4"/>
  <c r="O710" i="4"/>
  <c r="O189" i="4"/>
  <c r="M753" i="4" l="1"/>
  <c r="P753" i="4" s="1"/>
  <c r="Q753" i="4" s="1"/>
  <c r="M766" i="4"/>
  <c r="O766" i="4" s="1"/>
  <c r="M780" i="4"/>
  <c r="P780" i="4" s="1"/>
  <c r="Q780" i="4" s="1"/>
  <c r="M796" i="4"/>
  <c r="P796" i="4" s="1"/>
  <c r="Q796" i="4" s="1"/>
  <c r="M787" i="4"/>
  <c r="O787" i="4" s="1"/>
  <c r="M820" i="4"/>
  <c r="P820" i="4" s="1"/>
  <c r="Q820" i="4" s="1"/>
  <c r="M767" i="4"/>
  <c r="O767" i="4" s="1"/>
  <c r="M725" i="4"/>
  <c r="P725" i="4" s="1"/>
  <c r="Q725" i="4" s="1"/>
  <c r="M498" i="4"/>
  <c r="P498" i="4" s="1"/>
  <c r="Q498" i="4" s="1"/>
  <c r="M472" i="4"/>
  <c r="P472" i="4" s="1"/>
  <c r="Q472" i="4" s="1"/>
  <c r="M468" i="4"/>
  <c r="P468" i="4" s="1"/>
  <c r="Q468" i="4" s="1"/>
  <c r="M410" i="4"/>
  <c r="P410" i="4" s="1"/>
  <c r="Q410" i="4" s="1"/>
  <c r="M445" i="4"/>
  <c r="P445" i="4" s="1"/>
  <c r="Q445" i="4" s="1"/>
  <c r="M465" i="4"/>
  <c r="P465" i="4" s="1"/>
  <c r="Q465" i="4" s="1"/>
  <c r="M471" i="4"/>
  <c r="P471" i="4" s="1"/>
  <c r="Q471" i="4" s="1"/>
  <c r="M473" i="4"/>
  <c r="P473" i="4" s="1"/>
  <c r="Q473" i="4" s="1"/>
  <c r="M455" i="4"/>
  <c r="P455" i="4" s="1"/>
  <c r="Q455" i="4" s="1"/>
  <c r="M386" i="4"/>
  <c r="P386" i="4" s="1"/>
  <c r="Q386" i="4" s="1"/>
  <c r="M385" i="4"/>
  <c r="O385" i="4" s="1"/>
  <c r="M411" i="4"/>
  <c r="M134" i="4"/>
  <c r="O134" i="4" s="1"/>
  <c r="M270" i="4"/>
  <c r="P270" i="4" s="1"/>
  <c r="Q270" i="4" s="1"/>
  <c r="M794" i="4"/>
  <c r="P794" i="4" s="1"/>
  <c r="Q794" i="4" s="1"/>
  <c r="F794" i="4"/>
  <c r="M777" i="4"/>
  <c r="P777" i="4" s="1"/>
  <c r="Q777" i="4" s="1"/>
  <c r="F777" i="4"/>
  <c r="M737" i="4"/>
  <c r="P737" i="4" s="1"/>
  <c r="Q737" i="4" s="1"/>
  <c r="F737" i="4"/>
  <c r="M731" i="4"/>
  <c r="O731" i="4" s="1"/>
  <c r="F731" i="4"/>
  <c r="M714" i="4"/>
  <c r="P714" i="4" s="1"/>
  <c r="Q714" i="4" s="1"/>
  <c r="F714" i="4"/>
  <c r="M713" i="4"/>
  <c r="P713" i="4" s="1"/>
  <c r="Q713" i="4" s="1"/>
  <c r="F713" i="4"/>
  <c r="M705" i="4"/>
  <c r="P705" i="4" s="1"/>
  <c r="Q705" i="4" s="1"/>
  <c r="F705" i="4"/>
  <c r="M704" i="4"/>
  <c r="O704" i="4" s="1"/>
  <c r="F704" i="4"/>
  <c r="M699" i="4"/>
  <c r="P699" i="4" s="1"/>
  <c r="Q699" i="4" s="1"/>
  <c r="F699" i="4"/>
  <c r="M497" i="4"/>
  <c r="P497" i="4" s="1"/>
  <c r="Q497" i="4" s="1"/>
  <c r="F497" i="4"/>
  <c r="M496" i="4"/>
  <c r="O496" i="4" s="1"/>
  <c r="F496" i="4"/>
  <c r="M495" i="4"/>
  <c r="P495" i="4" s="1"/>
  <c r="Q495" i="4" s="1"/>
  <c r="F495" i="4"/>
  <c r="M491" i="4"/>
  <c r="P491" i="4" s="1"/>
  <c r="Q491" i="4" s="1"/>
  <c r="F491" i="4"/>
  <c r="M489" i="4"/>
  <c r="P489" i="4" s="1"/>
  <c r="Q489" i="4" s="1"/>
  <c r="F489" i="4"/>
  <c r="M485" i="4"/>
  <c r="O485" i="4" s="1"/>
  <c r="F485" i="4"/>
  <c r="M484" i="4"/>
  <c r="P484" i="4" s="1"/>
  <c r="Q484" i="4" s="1"/>
  <c r="F484" i="4"/>
  <c r="M481" i="4"/>
  <c r="P481" i="4" s="1"/>
  <c r="Q481" i="4" s="1"/>
  <c r="F481" i="4"/>
  <c r="M480" i="4"/>
  <c r="P480" i="4" s="1"/>
  <c r="Q480" i="4" s="1"/>
  <c r="F480" i="4"/>
  <c r="M402" i="4"/>
  <c r="P402" i="4" s="1"/>
  <c r="Q402" i="4" s="1"/>
  <c r="F402" i="4"/>
  <c r="M381" i="4"/>
  <c r="O381" i="4" s="1"/>
  <c r="F381" i="4"/>
  <c r="M359" i="4"/>
  <c r="P359" i="4" s="1"/>
  <c r="Q359" i="4" s="1"/>
  <c r="F359" i="4"/>
  <c r="M388" i="4"/>
  <c r="P388" i="4" s="1"/>
  <c r="Q388" i="4" s="1"/>
  <c r="F388" i="4"/>
  <c r="M427" i="4"/>
  <c r="P427" i="4" s="1"/>
  <c r="Q427" i="4" s="1"/>
  <c r="F427" i="4"/>
  <c r="M358" i="4"/>
  <c r="O358" i="4" s="1"/>
  <c r="F358" i="4"/>
  <c r="M246" i="4"/>
  <c r="P246" i="4" s="1"/>
  <c r="Q246" i="4" s="1"/>
  <c r="F246" i="4"/>
  <c r="M387" i="4"/>
  <c r="P387" i="4" s="1"/>
  <c r="Q387" i="4" s="1"/>
  <c r="F387" i="4"/>
  <c r="M298" i="4"/>
  <c r="P298" i="4" s="1"/>
  <c r="Q298" i="4" s="1"/>
  <c r="F298" i="4"/>
  <c r="M99" i="4"/>
  <c r="O99" i="4" s="1"/>
  <c r="F99" i="4"/>
  <c r="M78" i="4"/>
  <c r="P78" i="4" s="1"/>
  <c r="Q78" i="4" s="1"/>
  <c r="F78" i="4"/>
  <c r="M55" i="4"/>
  <c r="P55" i="4" s="1"/>
  <c r="Q55" i="4" s="1"/>
  <c r="F55" i="4"/>
  <c r="M52" i="4"/>
  <c r="P52" i="4" s="1"/>
  <c r="Q52" i="4" s="1"/>
  <c r="F52" i="4"/>
  <c r="M49" i="4"/>
  <c r="O49" i="4" s="1"/>
  <c r="F49" i="4"/>
  <c r="M48" i="4"/>
  <c r="P48" i="4" s="1"/>
  <c r="Q48" i="4" s="1"/>
  <c r="F48" i="4"/>
  <c r="M46" i="4"/>
  <c r="P46" i="4" s="1"/>
  <c r="Q46" i="4" s="1"/>
  <c r="F46" i="4"/>
  <c r="M39" i="4"/>
  <c r="P39" i="4" s="1"/>
  <c r="Q39" i="4" s="1"/>
  <c r="F39" i="4"/>
  <c r="M30" i="4"/>
  <c r="O30" i="4" s="1"/>
  <c r="F30" i="4"/>
  <c r="M28" i="4"/>
  <c r="O28" i="4" s="1"/>
  <c r="F28" i="4"/>
  <c r="P411" i="4" l="1"/>
  <c r="Q411" i="4" s="1"/>
  <c r="P358" i="4"/>
  <c r="Q358" i="4" s="1"/>
  <c r="O737" i="4"/>
  <c r="P704" i="4"/>
  <c r="Q704" i="4" s="1"/>
  <c r="O725" i="4"/>
  <c r="O820" i="4"/>
  <c r="O796" i="4"/>
  <c r="O780" i="4"/>
  <c r="O753" i="4"/>
  <c r="P767" i="4"/>
  <c r="Q767" i="4" s="1"/>
  <c r="P787" i="4"/>
  <c r="Q787" i="4" s="1"/>
  <c r="P766" i="4"/>
  <c r="Q766" i="4" s="1"/>
  <c r="O455" i="4"/>
  <c r="O473" i="4"/>
  <c r="O471" i="4"/>
  <c r="O465" i="4"/>
  <c r="O445" i="4"/>
  <c r="O410" i="4"/>
  <c r="O468" i="4"/>
  <c r="O472" i="4"/>
  <c r="O498" i="4"/>
  <c r="O270" i="4"/>
  <c r="O411" i="4"/>
  <c r="O386" i="4"/>
  <c r="P134" i="4"/>
  <c r="Q134" i="4" s="1"/>
  <c r="P385" i="4"/>
  <c r="Q385" i="4" s="1"/>
  <c r="P49" i="4"/>
  <c r="Q49" i="4" s="1"/>
  <c r="O402" i="4"/>
  <c r="P28" i="4"/>
  <c r="Q28" i="4" s="1"/>
  <c r="P30" i="4"/>
  <c r="Q30" i="4" s="1"/>
  <c r="P99" i="4"/>
  <c r="Q99" i="4" s="1"/>
  <c r="P381" i="4"/>
  <c r="Q381" i="4" s="1"/>
  <c r="P731" i="4"/>
  <c r="Q731" i="4" s="1"/>
  <c r="O52" i="4"/>
  <c r="O427" i="4"/>
  <c r="O705" i="4"/>
  <c r="O39" i="4"/>
  <c r="O298" i="4"/>
  <c r="O46" i="4"/>
  <c r="O55" i="4"/>
  <c r="O387" i="4"/>
  <c r="O388" i="4"/>
  <c r="O480" i="4"/>
  <c r="P485" i="4"/>
  <c r="Q485" i="4" s="1"/>
  <c r="O489" i="4"/>
  <c r="P496" i="4"/>
  <c r="Q496" i="4" s="1"/>
  <c r="O497" i="4"/>
  <c r="O713" i="4"/>
  <c r="O777" i="4"/>
  <c r="O48" i="4"/>
  <c r="O78" i="4"/>
  <c r="O246" i="4"/>
  <c r="O359" i="4"/>
  <c r="O481" i="4"/>
  <c r="O491" i="4"/>
  <c r="O699" i="4"/>
  <c r="O714" i="4"/>
  <c r="O794" i="4"/>
  <c r="O484" i="4"/>
  <c r="O495" i="4"/>
  <c r="M838" i="4" l="1"/>
  <c r="P838" i="4" s="1"/>
  <c r="Q838" i="4" s="1"/>
  <c r="M804" i="4"/>
  <c r="P804" i="4" s="1"/>
  <c r="Q804" i="4" s="1"/>
  <c r="M769" i="4"/>
  <c r="P769" i="4" s="1"/>
  <c r="Q769" i="4" s="1"/>
  <c r="M463" i="4"/>
  <c r="O463" i="4" s="1"/>
  <c r="M459" i="4"/>
  <c r="M452" i="4"/>
  <c r="O452" i="4" s="1"/>
  <c r="M233" i="4"/>
  <c r="P233" i="4" s="1"/>
  <c r="Q233" i="4" s="1"/>
  <c r="M234" i="4"/>
  <c r="O234" i="4" s="1"/>
  <c r="M228" i="4"/>
  <c r="P228" i="4" s="1"/>
  <c r="Q228" i="4" s="1"/>
  <c r="M140" i="4"/>
  <c r="P140" i="4" s="1"/>
  <c r="Q140" i="4" s="1"/>
  <c r="M139" i="4"/>
  <c r="P139" i="4" s="1"/>
  <c r="Q139" i="4" s="1"/>
  <c r="M119" i="4"/>
  <c r="P119" i="4" s="1"/>
  <c r="Q119" i="4" s="1"/>
  <c r="O459" i="4" l="1"/>
  <c r="O769" i="4"/>
  <c r="O804" i="4"/>
  <c r="O838" i="4"/>
  <c r="P452" i="4"/>
  <c r="Q452" i="4" s="1"/>
  <c r="P459" i="4"/>
  <c r="Q459" i="4" s="1"/>
  <c r="P463" i="4"/>
  <c r="Q463" i="4" s="1"/>
  <c r="O228" i="4"/>
  <c r="O233" i="4"/>
  <c r="P234" i="4"/>
  <c r="Q234" i="4" s="1"/>
  <c r="O119" i="4"/>
  <c r="O139" i="4"/>
  <c r="O140" i="4"/>
  <c r="M611" i="4" l="1"/>
  <c r="P611" i="4" s="1"/>
  <c r="Q611" i="4" s="1"/>
  <c r="M662" i="4"/>
  <c r="P662" i="4" s="1"/>
  <c r="Q662" i="4" s="1"/>
  <c r="M659" i="4"/>
  <c r="P659" i="4" s="1"/>
  <c r="Q659" i="4" s="1"/>
  <c r="M636" i="4"/>
  <c r="P636" i="4" s="1"/>
  <c r="Q636" i="4" s="1"/>
  <c r="M673" i="4"/>
  <c r="P673" i="4" s="1"/>
  <c r="Q673" i="4" s="1"/>
  <c r="M675" i="4"/>
  <c r="P675" i="4" s="1"/>
  <c r="Q675" i="4" s="1"/>
  <c r="M639" i="4"/>
  <c r="P639" i="4" s="1"/>
  <c r="Q639" i="4" s="1"/>
  <c r="M682" i="4"/>
  <c r="P682" i="4" s="1"/>
  <c r="Q682" i="4" s="1"/>
  <c r="M660" i="4"/>
  <c r="P660" i="4" s="1"/>
  <c r="Q660" i="4" s="1"/>
  <c r="M633" i="4"/>
  <c r="P633" i="4" s="1"/>
  <c r="Q633" i="4" s="1"/>
  <c r="M524" i="4"/>
  <c r="P524" i="4" s="1"/>
  <c r="Q524" i="4" s="1"/>
  <c r="M316" i="4"/>
  <c r="P316" i="4" s="1"/>
  <c r="Q316" i="4" s="1"/>
  <c r="M317" i="4"/>
  <c r="M501" i="4"/>
  <c r="P501" i="4" s="1"/>
  <c r="Q501" i="4" s="1"/>
  <c r="M528" i="4"/>
  <c r="P528" i="4" s="1"/>
  <c r="Q528" i="4" s="1"/>
  <c r="M534" i="4"/>
  <c r="P534" i="4" s="1"/>
  <c r="Q534" i="4" s="1"/>
  <c r="M338" i="4"/>
  <c r="P338" i="4" s="1"/>
  <c r="Q338" i="4" s="1"/>
  <c r="M551" i="4"/>
  <c r="P551" i="4" s="1"/>
  <c r="Q551" i="4" s="1"/>
  <c r="M267" i="4"/>
  <c r="P267" i="4" s="1"/>
  <c r="Q267" i="4" s="1"/>
  <c r="M326" i="4"/>
  <c r="M217" i="4"/>
  <c r="P217" i="4" s="1"/>
  <c r="Q217" i="4" s="1"/>
  <c r="M11" i="4"/>
  <c r="P11" i="4" s="1"/>
  <c r="Q11" i="4" s="1"/>
  <c r="M20" i="4"/>
  <c r="P20" i="4" s="1"/>
  <c r="Q20" i="4" s="1"/>
  <c r="M183" i="4"/>
  <c r="P183" i="4" s="1"/>
  <c r="Q183" i="4" s="1"/>
  <c r="M148" i="4"/>
  <c r="P148" i="4" s="1"/>
  <c r="Q148" i="4" s="1"/>
  <c r="M68" i="4"/>
  <c r="P68" i="4" s="1"/>
  <c r="Q68" i="4" s="1"/>
  <c r="M178" i="4"/>
  <c r="P178" i="4" s="1"/>
  <c r="Q178" i="4" s="1"/>
  <c r="M188" i="4"/>
  <c r="P188" i="4" s="1"/>
  <c r="Q188" i="4" s="1"/>
  <c r="M154" i="4"/>
  <c r="P154" i="4" s="1"/>
  <c r="Q154" i="4" s="1"/>
  <c r="M105" i="4"/>
  <c r="P105" i="4" s="1"/>
  <c r="Q105" i="4" s="1"/>
  <c r="P326" i="4" l="1"/>
  <c r="Q326" i="4" s="1"/>
  <c r="P317" i="4"/>
  <c r="Q317" i="4" s="1"/>
  <c r="O105" i="4"/>
  <c r="O154" i="4"/>
  <c r="O188" i="4"/>
  <c r="O178" i="4"/>
  <c r="O68" i="4"/>
  <c r="O148" i="4"/>
  <c r="O183" i="4"/>
  <c r="O20" i="4"/>
  <c r="O11" i="4"/>
  <c r="O217" i="4"/>
  <c r="O326" i="4"/>
  <c r="O267" i="4"/>
  <c r="O551" i="4"/>
  <c r="O338" i="4"/>
  <c r="O534" i="4"/>
  <c r="O528" i="4"/>
  <c r="O501" i="4"/>
  <c r="O317" i="4"/>
  <c r="O316" i="4"/>
  <c r="O524" i="4"/>
  <c r="O633" i="4"/>
  <c r="O660" i="4"/>
  <c r="O682" i="4"/>
  <c r="O639" i="4"/>
  <c r="O675" i="4"/>
  <c r="O673" i="4"/>
  <c r="O636" i="4"/>
  <c r="O659" i="4"/>
  <c r="O662" i="4"/>
  <c r="O611" i="4"/>
  <c r="M818" i="4"/>
  <c r="P818" i="4" s="1"/>
  <c r="Q818" i="4" s="1"/>
  <c r="M853" i="4"/>
  <c r="P853" i="4" s="1"/>
  <c r="Q853" i="4" s="1"/>
  <c r="M865" i="4"/>
  <c r="P865" i="4" s="1"/>
  <c r="Q865" i="4" s="1"/>
  <c r="M616" i="4"/>
  <c r="P616" i="4" s="1"/>
  <c r="Q616" i="4" s="1"/>
  <c r="M597" i="4"/>
  <c r="P597" i="4" s="1"/>
  <c r="Q597" i="4" s="1"/>
  <c r="M599" i="4"/>
  <c r="P599" i="4" s="1"/>
  <c r="Q599" i="4" s="1"/>
  <c r="M200" i="4"/>
  <c r="P200" i="4" s="1"/>
  <c r="Q200" i="4" s="1"/>
  <c r="M177" i="4"/>
  <c r="P177" i="4" s="1"/>
  <c r="Q177" i="4" s="1"/>
  <c r="M222" i="4"/>
  <c r="P222" i="4" s="1"/>
  <c r="Q222" i="4" s="1"/>
  <c r="M824" i="4"/>
  <c r="P824" i="4" s="1"/>
  <c r="Q824" i="4" s="1"/>
  <c r="F824" i="4"/>
  <c r="M850" i="4"/>
  <c r="P850" i="4" s="1"/>
  <c r="Q850" i="4" s="1"/>
  <c r="F850" i="4"/>
  <c r="M858" i="4"/>
  <c r="O858" i="4" s="1"/>
  <c r="F858" i="4"/>
  <c r="M860" i="4"/>
  <c r="P860" i="4" s="1"/>
  <c r="Q860" i="4" s="1"/>
  <c r="F860" i="4"/>
  <c r="M863" i="4"/>
  <c r="P863" i="4" s="1"/>
  <c r="Q863" i="4" s="1"/>
  <c r="F863" i="4"/>
  <c r="M543" i="4"/>
  <c r="P543" i="4" s="1"/>
  <c r="Q543" i="4" s="1"/>
  <c r="F543" i="4"/>
  <c r="M544" i="4"/>
  <c r="P544" i="4" s="1"/>
  <c r="Q544" i="4" s="1"/>
  <c r="F544" i="4"/>
  <c r="M574" i="4"/>
  <c r="P574" i="4" s="1"/>
  <c r="Q574" i="4" s="1"/>
  <c r="F574" i="4"/>
  <c r="M580" i="4"/>
  <c r="P580" i="4" s="1"/>
  <c r="Q580" i="4" s="1"/>
  <c r="F580" i="4"/>
  <c r="M584" i="4"/>
  <c r="P584" i="4" s="1"/>
  <c r="Q584" i="4" s="1"/>
  <c r="F584" i="4"/>
  <c r="M434" i="4"/>
  <c r="O434" i="4" s="1"/>
  <c r="F434" i="4"/>
  <c r="M431" i="4"/>
  <c r="P431" i="4" s="1"/>
  <c r="Q431" i="4" s="1"/>
  <c r="F431" i="4"/>
  <c r="M429" i="4"/>
  <c r="P429" i="4" s="1"/>
  <c r="Q429" i="4" s="1"/>
  <c r="F429" i="4"/>
  <c r="M409" i="4"/>
  <c r="O409" i="4" s="1"/>
  <c r="F409" i="4"/>
  <c r="M37" i="4"/>
  <c r="P37" i="4" s="1"/>
  <c r="Q37" i="4" s="1"/>
  <c r="F37" i="4"/>
  <c r="M36" i="4"/>
  <c r="P36" i="4" s="1"/>
  <c r="Q36" i="4" s="1"/>
  <c r="F36" i="4"/>
  <c r="M22" i="4"/>
  <c r="O22" i="4" s="1"/>
  <c r="F22" i="4"/>
  <c r="M9" i="4"/>
  <c r="O9" i="4" s="1"/>
  <c r="F9" i="4"/>
  <c r="M8" i="4"/>
  <c r="P8" i="4" s="1"/>
  <c r="Q8" i="4" s="1"/>
  <c r="F8" i="4"/>
  <c r="O860" i="4" l="1"/>
  <c r="P22" i="4"/>
  <c r="Q22" i="4" s="1"/>
  <c r="P409" i="4"/>
  <c r="Q409" i="4" s="1"/>
  <c r="O574" i="4"/>
  <c r="P858" i="4"/>
  <c r="Q858" i="4" s="1"/>
  <c r="P9" i="4"/>
  <c r="Q9" i="4" s="1"/>
  <c r="O544" i="4"/>
  <c r="O36" i="4"/>
  <c r="P434" i="4"/>
  <c r="Q434" i="4" s="1"/>
  <c r="O850" i="4"/>
  <c r="O865" i="4"/>
  <c r="O853" i="4"/>
  <c r="O818" i="4"/>
  <c r="O599" i="4"/>
  <c r="O597" i="4"/>
  <c r="O616" i="4"/>
  <c r="O222" i="4"/>
  <c r="O177" i="4"/>
  <c r="O200" i="4"/>
  <c r="O863" i="4"/>
  <c r="O824" i="4"/>
  <c r="O584" i="4"/>
  <c r="O543" i="4"/>
  <c r="O580" i="4"/>
  <c r="O429" i="4"/>
  <c r="O431" i="4"/>
  <c r="O8" i="4"/>
  <c r="O37" i="4"/>
</calcChain>
</file>

<file path=xl/sharedStrings.xml><?xml version="1.0" encoding="utf-8"?>
<sst xmlns="http://schemas.openxmlformats.org/spreadsheetml/2006/main" count="2001" uniqueCount="952">
  <si>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</si>
  <si>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</si>
  <si>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</si>
  <si>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</si>
  <si>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</si>
  <si>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</si>
  <si>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</si>
  <si>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</si>
  <si>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</si>
  <si>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</si>
  <si>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</si>
  <si>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</si>
  <si>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</si>
  <si>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</si>
  <si>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</si>
  <si>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</si>
  <si>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</si>
  <si>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</si>
  <si>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</si>
  <si>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</si>
  <si>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kWh/mėn</t>
  </si>
  <si>
    <t>Šilumos suvartojimas 60 m² ploto buto šildymui</t>
  </si>
  <si>
    <t>MWh/m²/mėn</t>
  </si>
  <si>
    <t>Miestas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</si>
  <si>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</si>
  <si>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</si>
  <si>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</si>
  <si>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I. Daugiabučiai suvartojantys mažiausiai šilumos (naujos statybos, kokybiški namai)</t>
  </si>
  <si>
    <t>Eur/MWh</t>
  </si>
  <si>
    <t>Eur/m²/mėn</t>
  </si>
  <si>
    <t>Eur/mėn</t>
  </si>
  <si>
    <t>M.Mironaitės g. 18</t>
  </si>
  <si>
    <t>Pavilnionių g. 31</t>
  </si>
  <si>
    <t>Sviliškių g. 8</t>
  </si>
  <si>
    <t>Bajorų kelias 3</t>
  </si>
  <si>
    <t>Sviliškių g. 4, 6</t>
  </si>
  <si>
    <t>Pavilnionių g. 33</t>
  </si>
  <si>
    <t>Žirmūnų g. 3 (renov.)</t>
  </si>
  <si>
    <t>Žirmūnų g. 30C</t>
  </si>
  <si>
    <t>Žirmūnų g. 126 (renov.)</t>
  </si>
  <si>
    <t>Žirmūnų g. 128 (renov.)</t>
  </si>
  <si>
    <t>Blindžių g. 7</t>
  </si>
  <si>
    <t>Žirmūnų g. 131 (renov.)</t>
  </si>
  <si>
    <t>J.Galvydžio g. 11A</t>
  </si>
  <si>
    <t>J.Kubiliaus g. 4</t>
  </si>
  <si>
    <t>M.Marcinkevičiaus g. 37, Baltupio g. 175</t>
  </si>
  <si>
    <t>M.Marcinkevičiaus g. 31, 33, 35</t>
  </si>
  <si>
    <t>Tolminkiemio g. 31</t>
  </si>
  <si>
    <t>S.Žukausko g. 27</t>
  </si>
  <si>
    <t>J.Franko g. 8</t>
  </si>
  <si>
    <t>Tolminkiemio g. 14</t>
  </si>
  <si>
    <t>V.Pietario g. 7</t>
  </si>
  <si>
    <t>Taikos g. 134, 136</t>
  </si>
  <si>
    <t>Kovo 11-osios g. 55</t>
  </si>
  <si>
    <t>Šviesos g 11 (bt. 41-60)</t>
  </si>
  <si>
    <t>Gedvydžių g. 20</t>
  </si>
  <si>
    <t>Gedvydžių g. 29 (bt. 1-36)</t>
  </si>
  <si>
    <t>iki 1992</t>
  </si>
  <si>
    <t>Taikos g. 25, 27</t>
  </si>
  <si>
    <t>Šviesos g 14 (bt. 81-100)</t>
  </si>
  <si>
    <t>Šviesos g 4 (bt. 81-100)</t>
  </si>
  <si>
    <t>Gabijos g. 81 (bt. 1-36)</t>
  </si>
  <si>
    <t>Kapsų g. 38</t>
  </si>
  <si>
    <t>Viršuliškių g. 22</t>
  </si>
  <si>
    <t>Taikos g. 241, 243, 245</t>
  </si>
  <si>
    <t>Musninkų g. 7</t>
  </si>
  <si>
    <t>S.Stanevičiaus g. 7 (bt. 1-40)</t>
  </si>
  <si>
    <t>Žemynos g. 35</t>
  </si>
  <si>
    <t>Žemynos g. 25</t>
  </si>
  <si>
    <t>Taikos g. 105</t>
  </si>
  <si>
    <t>Antakalnio g. 118</t>
  </si>
  <si>
    <t>Didlaukio g. 22, 24</t>
  </si>
  <si>
    <t>S.Stanevičiaus g. 15 (111017)</t>
  </si>
  <si>
    <t>Ukmergės g. 216 (404017)</t>
  </si>
  <si>
    <t>J.Basanavičiaus g. 17A</t>
  </si>
  <si>
    <t>Kanklių g. 10B</t>
  </si>
  <si>
    <t>Gelvonų g. 57</t>
  </si>
  <si>
    <t>Šaltkalvių g. 66</t>
  </si>
  <si>
    <t>Parko g. 6</t>
  </si>
  <si>
    <t>Parko g. 4</t>
  </si>
  <si>
    <t>Naugarduko g. 56</t>
  </si>
  <si>
    <t>Krokuvos g. 1 (107042)</t>
  </si>
  <si>
    <t>J.Tiškevičiaus g. 6</t>
  </si>
  <si>
    <t>Šilo g. 6</t>
  </si>
  <si>
    <t>Šilo g. 12</t>
  </si>
  <si>
    <t>V.Grybo g. 30</t>
  </si>
  <si>
    <t>Vykinto g. 8</t>
  </si>
  <si>
    <t>Lentvario g. 1</t>
  </si>
  <si>
    <t>S.Skapo g. 6, 8</t>
  </si>
  <si>
    <t>Gedimino pr. 27</t>
  </si>
  <si>
    <t>Žygio g. 4</t>
  </si>
  <si>
    <t>K.Vanagėlio g. 9</t>
  </si>
  <si>
    <t>Vilnius</t>
  </si>
  <si>
    <t>VINGIO 1 (renov.)</t>
  </si>
  <si>
    <t>LAUKO 17 (renov.)</t>
  </si>
  <si>
    <t>BIRUTĖS 14 (renov.)</t>
  </si>
  <si>
    <t>NAUJOJI 68 (renov.)</t>
  </si>
  <si>
    <t>Statybininkų 107</t>
  </si>
  <si>
    <t>STATYBININKŲ 46 (renov.)</t>
  </si>
  <si>
    <t>AUKŠTAKALNIO 14</t>
  </si>
  <si>
    <t>KAŠTONŲ 12 (renov.)</t>
  </si>
  <si>
    <t>PUTINŲ 2 (renov.)</t>
  </si>
  <si>
    <t>PUTINŲ 24A</t>
  </si>
  <si>
    <t>VILTIES 18</t>
  </si>
  <si>
    <t>Kalniškės 23</t>
  </si>
  <si>
    <t>JAUNIMO 38</t>
  </si>
  <si>
    <t>NAUJOJI 86</t>
  </si>
  <si>
    <t>NAUJOJI 96</t>
  </si>
  <si>
    <t>NAUJOJI 18</t>
  </si>
  <si>
    <t>KAŠTONŲ 52</t>
  </si>
  <si>
    <t>JONYNO 5</t>
  </si>
  <si>
    <t>STATYBININKŲ 27</t>
  </si>
  <si>
    <t>STATYBININKŲ 49</t>
  </si>
  <si>
    <t>VOLUNGĖS 27</t>
  </si>
  <si>
    <t>JAZMINŲ 12</t>
  </si>
  <si>
    <t>STATYBININKŲ 34</t>
  </si>
  <si>
    <t>VOLUNGĖS 12</t>
  </si>
  <si>
    <t>Alytus</t>
  </si>
  <si>
    <t>Dariaus ir Girėno 13 (505)</t>
  </si>
  <si>
    <t>Mokolų 9 (282)</t>
  </si>
  <si>
    <t>Vytauto 54 (641)</t>
  </si>
  <si>
    <t>Dariaus ir Girėno 9 (503)</t>
  </si>
  <si>
    <t>Dariaus ir Girėno 11 (504)</t>
  </si>
  <si>
    <t>Draugystės 1 (108)</t>
  </si>
  <si>
    <t>Draugystės 3 (110)</t>
  </si>
  <si>
    <t>R.Juknevičiaus 48 (527)</t>
  </si>
  <si>
    <t>Vytenio 8 (656)</t>
  </si>
  <si>
    <t>Mokolų 51 (606)</t>
  </si>
  <si>
    <t>Vytauto 56A (639)</t>
  </si>
  <si>
    <t>Kosmonautų 28 (626) (renov.)</t>
  </si>
  <si>
    <t>Kosmonautų 12 (621) (renov.)</t>
  </si>
  <si>
    <t>A.Civinsko 7 (113) (renov.)</t>
  </si>
  <si>
    <t>Gėlių 14 (281)</t>
  </si>
  <si>
    <t>Vilkaviškio 61 (286)</t>
  </si>
  <si>
    <t>J.Jablonskio 2 (889)</t>
  </si>
  <si>
    <t>Mokyklos 13 (348)</t>
  </si>
  <si>
    <t>Jaunimo, 7 (1060)</t>
  </si>
  <si>
    <t>Maironio. 34 (410-K)</t>
  </si>
  <si>
    <t>Nausupės 8 (824)</t>
  </si>
  <si>
    <t>M.Valančiaus. 18 (425-K)</t>
  </si>
  <si>
    <t>Jaunimo, 3 (1021)</t>
  </si>
  <si>
    <t>Mokyklos 9 (331)</t>
  </si>
  <si>
    <t>Dvarkelio 11 (851)</t>
  </si>
  <si>
    <t>K.Donelaičio. 5 - 2 (27-2K)</t>
  </si>
  <si>
    <t>Žemaitės. 8 (7-K)</t>
  </si>
  <si>
    <t>Vytauto 15 (268)</t>
  </si>
  <si>
    <t>Kauno 20 (847)</t>
  </si>
  <si>
    <t>Žemaitės. 10 (8-K)</t>
  </si>
  <si>
    <t>Dvarkelio 7 (841)</t>
  </si>
  <si>
    <t>Lietuvininkų 4 (446)</t>
  </si>
  <si>
    <t>Vytauto 21 (273)</t>
  </si>
  <si>
    <t>Marijampolė</t>
  </si>
  <si>
    <t>Vytauto 60 (30117)</t>
  </si>
  <si>
    <t>Vilniaus 91A (30086)</t>
  </si>
  <si>
    <t>Skratiškių 12 (300012)</t>
  </si>
  <si>
    <t>Vilniaus 93A (30088)</t>
  </si>
  <si>
    <t>Vilniaus 4 (30072)</t>
  </si>
  <si>
    <t>Vilniaus 77B (30085)</t>
  </si>
  <si>
    <t>Rinkuškių 47B (36001)</t>
  </si>
  <si>
    <t>Vilniaus 56 (30081)</t>
  </si>
  <si>
    <t>Rinkuškių 49 (34001)</t>
  </si>
  <si>
    <t>Skratiškių 8 (300013)</t>
  </si>
  <si>
    <t>Vytauto 43A (30112)</t>
  </si>
  <si>
    <t>Vėjo 11b (30066)</t>
  </si>
  <si>
    <t>Vytauto 62 (30119)</t>
  </si>
  <si>
    <t>Gimnazijos 1 (30039)</t>
  </si>
  <si>
    <t>Vėjo 7A (30062)</t>
  </si>
  <si>
    <t>Vilniaus 111A (30091)</t>
  </si>
  <si>
    <t>Vytauto 39a (30107)</t>
  </si>
  <si>
    <t>Vytauto 35 A (30105)</t>
  </si>
  <si>
    <t>Vilniaus 111 (30090)</t>
  </si>
  <si>
    <t>Rotušės 26 (30061)</t>
  </si>
  <si>
    <t>Rinkuškių 20 (370011)</t>
  </si>
  <si>
    <t>Basanavičiaus 18 (30038)</t>
  </si>
  <si>
    <t>Kilučių 11 (30048)</t>
  </si>
  <si>
    <t>Biržai</t>
  </si>
  <si>
    <t>Janonio 30 (KT-2027)</t>
  </si>
  <si>
    <t>Pievų 2 (KT-1504)</t>
  </si>
  <si>
    <t>Birutės 2 (KT-1585)</t>
  </si>
  <si>
    <t>Pievų 6 (KT-1514)</t>
  </si>
  <si>
    <t>Birutės 4 (KT-1586)</t>
  </si>
  <si>
    <t>Raseinių 9a  II korpusas (KT-1577)</t>
  </si>
  <si>
    <t>Mackevičiaus 29 (KT-1523)</t>
  </si>
  <si>
    <t>Raseinių 9 II korpusas (KT-1574)</t>
  </si>
  <si>
    <t>Dariaus ir Girėno 2-1 (KT-1546)</t>
  </si>
  <si>
    <t>Dariaus ir Girėno 2-2 (KT-1547)</t>
  </si>
  <si>
    <t>Dariaus ir Girėno 4 (KT-1549)</t>
  </si>
  <si>
    <t>Birutės 1 (KT-1556)</t>
  </si>
  <si>
    <t>Birutės 3 (KT-1557)</t>
  </si>
  <si>
    <t>Janonio 12 (KT-1516)</t>
  </si>
  <si>
    <t>Kooperacijos 28 (KT-1535)</t>
  </si>
  <si>
    <t>Vyt. Didžiojo 45 (KT-1538)</t>
  </si>
  <si>
    <t>Maironio 5a,Tytuvėnai (KT-1601)</t>
  </si>
  <si>
    <t>VERPĖJŲ 6</t>
  </si>
  <si>
    <t>VYTAUTO 47 (renov.)</t>
  </si>
  <si>
    <t>KLONIO 18A GNSB, 'VIJŪNĖLĖ'</t>
  </si>
  <si>
    <t>GARDINO 22 (renov.)</t>
  </si>
  <si>
    <t>-</t>
  </si>
  <si>
    <t>SEIRIJŲ 9 (renov.)</t>
  </si>
  <si>
    <t>ČIURLIONIO 74 (renov.)</t>
  </si>
  <si>
    <t>ŠILTNAMIŲ 18 DNSB BERŽELIS</t>
  </si>
  <si>
    <t>SVEIKATOS 28 (renov.)</t>
  </si>
  <si>
    <t>ATEITIES 2 (renov.)</t>
  </si>
  <si>
    <t>ŠILTNAMIŲ 22 DNSB BERŽELIS</t>
  </si>
  <si>
    <t>Kelmė</t>
  </si>
  <si>
    <t>GARDINO 80         BENDRABUTIS</t>
  </si>
  <si>
    <t>VYTAUTO 6 DNSB PALMĖ</t>
  </si>
  <si>
    <t>LIŠKIAVOS 8</t>
  </si>
  <si>
    <t>ATEITIES 36 GNSB JIEVARAS</t>
  </si>
  <si>
    <t>VEISIEJŲ 9   DNSB SAULĖS TAKAS</t>
  </si>
  <si>
    <t>ATEITIES 16 DNSB VINGIS</t>
  </si>
  <si>
    <t>ATEITIES 14 DNSB BERŽAS</t>
  </si>
  <si>
    <t>SVEIKATOS 18</t>
  </si>
  <si>
    <t>ŠILTNAMIŲ 24 BENDRABUTIS</t>
  </si>
  <si>
    <t>MELIORATORIŲ 4</t>
  </si>
  <si>
    <t>NERAVŲ 27 BENDRABUTIS</t>
  </si>
  <si>
    <t>ŠILTNAMIŲ 26 BENDRABUTIS</t>
  </si>
  <si>
    <t>NERAVŲ 29 BENDRABUTIS</t>
  </si>
  <si>
    <t>Druskininkai</t>
  </si>
  <si>
    <t>Masčio 54</t>
  </si>
  <si>
    <t>Dariaus ir Girėno 15</t>
  </si>
  <si>
    <t>Muziejaus 18</t>
  </si>
  <si>
    <t>Sedos 11</t>
  </si>
  <si>
    <t>Stoties 16</t>
  </si>
  <si>
    <t>Stoties 12</t>
  </si>
  <si>
    <t>Stoties 8</t>
  </si>
  <si>
    <t>Karaliaus Mindaugo 39</t>
  </si>
  <si>
    <t>Luokės 73</t>
  </si>
  <si>
    <t>Birutės 24</t>
  </si>
  <si>
    <t>S.NERIES 33C VILKAVIŠKIS</t>
  </si>
  <si>
    <t>DARVINO 26 KYBARTAI</t>
  </si>
  <si>
    <t>TARYBŲ 7 KYBARTAI</t>
  </si>
  <si>
    <t>VILNIAUS 8 VILKAVIŠKIS</t>
  </si>
  <si>
    <t>DARIAUS IR GIRENO 2A KYBARTAI</t>
  </si>
  <si>
    <t>KĘSTUČIO 10 VILKAVIŠKIS</t>
  </si>
  <si>
    <t>NEPRIKLAUSOMYBĖS 72 VILKAVIŠKIS</t>
  </si>
  <si>
    <t>NEPRIKLAUSOMYBĖS 50 VILKAVIŠKIS</t>
  </si>
  <si>
    <t>LAUKO 44 VILKAVIŠKIS</t>
  </si>
  <si>
    <t>AUŠROS 10 VILKAVIŠKIS</t>
  </si>
  <si>
    <t>AUŠROS 8 VILKAVISKIS</t>
  </si>
  <si>
    <t>VIENYBĖS 72 VILKAVIŠKIS</t>
  </si>
  <si>
    <t>STATYBININKŲ 4 VILKAVIŠKIS</t>
  </si>
  <si>
    <t>BIRUTES 2 VILKAVIŠKIS</t>
  </si>
  <si>
    <t>AUŠROS 4 VILKAVIŠKIS</t>
  </si>
  <si>
    <t>VIENYBES 70 VILKAVIŠKIS</t>
  </si>
  <si>
    <t>STATYBININKŲ 8 VILKAVIŠKIS</t>
  </si>
  <si>
    <t>PASIENIO 3 KYBARTAI</t>
  </si>
  <si>
    <t>DVARO  27</t>
  </si>
  <si>
    <t>DVARO  25</t>
  </si>
  <si>
    <t>LAUKO 32 VILKAVIŠKIS</t>
  </si>
  <si>
    <t>DARVINO 19 KYBARTAI</t>
  </si>
  <si>
    <t>VIŠTYČIO 2 VIRBALIS</t>
  </si>
  <si>
    <t>VASARIO 16-OS 4 PILVIŠKIAI</t>
  </si>
  <si>
    <t>K.NAUMIESČIO 9A KYBARTAI</t>
  </si>
  <si>
    <t>VASARIO 16-OS 12 PILVIŠKIAI</t>
  </si>
  <si>
    <t>Vilkaviškis</t>
  </si>
  <si>
    <t>Kęstučio g. 7</t>
  </si>
  <si>
    <t>Pušyno g. 11</t>
  </si>
  <si>
    <t>Kęstučio g. 27, 1 laiptinė</t>
  </si>
  <si>
    <t>S. Dariaus ir S. Girėno g. 7</t>
  </si>
  <si>
    <t>Birštonas</t>
  </si>
  <si>
    <t>Saulės 13, Elektrėnai(renuov)</t>
  </si>
  <si>
    <t>Saulės 17, Elektrėnai(renuov)</t>
  </si>
  <si>
    <t>Pergalės 27, Elektrėnai</t>
  </si>
  <si>
    <t>Saulės 24, Elektrėnai</t>
  </si>
  <si>
    <t>Šviesos 18, Elektrėnai</t>
  </si>
  <si>
    <t>Saulės 15, Elektrėnai</t>
  </si>
  <si>
    <t>Trakų 15, Elektrėnai</t>
  </si>
  <si>
    <t>Trakų 19, Elektrėnai</t>
  </si>
  <si>
    <t>Trakų 3, Elektrėnai</t>
  </si>
  <si>
    <t>Elektrėnai</t>
  </si>
  <si>
    <t>Turistų g. 47, Ignalina (ren)</t>
  </si>
  <si>
    <t>Atgimimo g. 19, Ignalina (ren)</t>
  </si>
  <si>
    <t>Ignalina</t>
  </si>
  <si>
    <t>CHEMIKŲ 112</t>
  </si>
  <si>
    <t>KOSMONAUTŲ  24</t>
  </si>
  <si>
    <t>SODŲ  50A</t>
  </si>
  <si>
    <t>VILNIAUS   9</t>
  </si>
  <si>
    <t>MOKYKLOS  10</t>
  </si>
  <si>
    <t>CHEMIKŲ   8</t>
  </si>
  <si>
    <t>Jonava</t>
  </si>
  <si>
    <t>Gedimino g. 46, Kaišiadorys</t>
  </si>
  <si>
    <t>Gedimino g. 89, Kaišiadorys</t>
  </si>
  <si>
    <t>Gedimino g. 121, Kaišiadorys</t>
  </si>
  <si>
    <t>Gedimino g. 127, Kaišiadorys</t>
  </si>
  <si>
    <t>J. Basanavičiaus g. 7, Kaišiadorys</t>
  </si>
  <si>
    <t>Pavasario g. 6, Stasiūnai</t>
  </si>
  <si>
    <t>Parko g. 6, Stasiūnai</t>
  </si>
  <si>
    <t>Rožių g. 1, Žiežmariai</t>
  </si>
  <si>
    <t>Kaišiadorys</t>
  </si>
  <si>
    <t>Karaliaus Mindaugo 7</t>
  </si>
  <si>
    <t>Krėvės 82B</t>
  </si>
  <si>
    <t xml:space="preserve">Archyvo 48 </t>
  </si>
  <si>
    <t>Ašmenos 1-oji g. 10</t>
  </si>
  <si>
    <t>Jaunimo 4 (renov.)*</t>
  </si>
  <si>
    <t>Saulės 3</t>
  </si>
  <si>
    <t>Geležinio Vilko 1A</t>
  </si>
  <si>
    <t>Sukilėlių 87A</t>
  </si>
  <si>
    <t>Prūsų g. 15</t>
  </si>
  <si>
    <t>Kovo 11-osios 114 (renov.)</t>
  </si>
  <si>
    <t>Krėvės 115 A (renov)**</t>
  </si>
  <si>
    <t>Taikos 78 (renov.)</t>
  </si>
  <si>
    <t>Sąjungos a. 10 (renov.)</t>
  </si>
  <si>
    <t>Vievio 54 (renov.)</t>
  </si>
  <si>
    <t>Krėvės 61 (renov.)</t>
  </si>
  <si>
    <t>Partizanų 160 (renov.)</t>
  </si>
  <si>
    <t>Masiulio T. 1 (renov)</t>
  </si>
  <si>
    <t>Jėgainės 23 (renov)</t>
  </si>
  <si>
    <t>Partizanų 20</t>
  </si>
  <si>
    <t>Partizanų 198</t>
  </si>
  <si>
    <t>Šiaurės 101</t>
  </si>
  <si>
    <t>Taikos 39</t>
  </si>
  <si>
    <t>Pašilės 96</t>
  </si>
  <si>
    <t>Gravrogkų 17</t>
  </si>
  <si>
    <t>Lukšio 64</t>
  </si>
  <si>
    <t>Lukšos-Daumanto 2</t>
  </si>
  <si>
    <t xml:space="preserve">Šiaurės 1 </t>
  </si>
  <si>
    <t>Baltų 2</t>
  </si>
  <si>
    <t>Kalantos R. 23</t>
  </si>
  <si>
    <t>Savanorių 237</t>
  </si>
  <si>
    <t>Baršausko 75</t>
  </si>
  <si>
    <t>Stulginskio A. 64</t>
  </si>
  <si>
    <t>Juozapavičiaus 48 A</t>
  </si>
  <si>
    <t>Draugystės 6</t>
  </si>
  <si>
    <t xml:space="preserve">Armatūrininkų 6 </t>
  </si>
  <si>
    <t>Strazdo A. 77</t>
  </si>
  <si>
    <t>Instituto 18</t>
  </si>
  <si>
    <t>Jakšto 8</t>
  </si>
  <si>
    <t>Kaunas</t>
  </si>
  <si>
    <t>BAŽNYČIOS 21</t>
  </si>
  <si>
    <t>TAIKOS 9</t>
  </si>
  <si>
    <t>Bažnyčios 11 Viekšniai</t>
  </si>
  <si>
    <t>Pavenčių g.11-ojo NSB</t>
  </si>
  <si>
    <t>SODŲ 11</t>
  </si>
  <si>
    <t>ŽEMAITIJOS 18</t>
  </si>
  <si>
    <t>S.Daukanto 6 Viekšniai</t>
  </si>
  <si>
    <t>LAISVĖS 218</t>
  </si>
  <si>
    <t>S.Daukanto 8 Viekšniai</t>
  </si>
  <si>
    <t>Mažeikių 6 Viekšniai</t>
  </si>
  <si>
    <t>Bažnyčios 13 Viekšniai</t>
  </si>
  <si>
    <t>VASARIO 16-OSIOS 8</t>
  </si>
  <si>
    <t>Tirkšlių 7 Viekšniai</t>
  </si>
  <si>
    <t>Mažeikiai</t>
  </si>
  <si>
    <t>P.Mašioto 49</t>
  </si>
  <si>
    <t>V.Didžiojo 70</t>
  </si>
  <si>
    <t>V.Didžiojo 78</t>
  </si>
  <si>
    <t xml:space="preserve">P.Mašioto 37 </t>
  </si>
  <si>
    <t>P.Mašioto 63</t>
  </si>
  <si>
    <t>Kruojos 4</t>
  </si>
  <si>
    <t>Kruojos 6</t>
  </si>
  <si>
    <t>Saulėtekio 50</t>
  </si>
  <si>
    <t>P.Mašioto 53</t>
  </si>
  <si>
    <t>P.Mašioto 39</t>
  </si>
  <si>
    <t>Taikos g. 18</t>
  </si>
  <si>
    <t>Vytauto Didžiojo g. 72</t>
  </si>
  <si>
    <t>Mindaugo -6b</t>
  </si>
  <si>
    <t>iki 1993</t>
  </si>
  <si>
    <t>P.Mašioto 61</t>
  </si>
  <si>
    <t>Basanavičiaus 2a</t>
  </si>
  <si>
    <t>Mindaugo -6a</t>
  </si>
  <si>
    <t>L.Giros 8</t>
  </si>
  <si>
    <t>Ušinsko 31a</t>
  </si>
  <si>
    <t>Vasario 16-osios 19</t>
  </si>
  <si>
    <t>Mindaugo 2c</t>
  </si>
  <si>
    <t>Vilniaus 32</t>
  </si>
  <si>
    <t>Skvero 6</t>
  </si>
  <si>
    <t>V.Didžiojo 35</t>
  </si>
  <si>
    <t>Vilniaus 28</t>
  </si>
  <si>
    <t>Vilniaus 34</t>
  </si>
  <si>
    <t>Vasario 16-osios 13</t>
  </si>
  <si>
    <t>Vilniaus 33</t>
  </si>
  <si>
    <t>Linkuva Joniškėlio 2</t>
  </si>
  <si>
    <t>Kęstučio 8</t>
  </si>
  <si>
    <t>Ušinsko 22</t>
  </si>
  <si>
    <t>Pakruojis</t>
  </si>
  <si>
    <t>Kniaudiškių g. 54 (apšiltintas), Panevėžys</t>
  </si>
  <si>
    <t>Gėlių g. 3 (su ind.apsk.priet., apšiltintas),Pasvalys</t>
  </si>
  <si>
    <t xml:space="preserve">iki 1992 </t>
  </si>
  <si>
    <t>Klaipėdos g. 99 K1, Panevėžys</t>
  </si>
  <si>
    <t>Kranto g. 47 (su ind.apskaitos priet., apšiltintas), Panevėžys</t>
  </si>
  <si>
    <t>Klaipėdos g. 99 K2, Panevėžys</t>
  </si>
  <si>
    <t>Molainių g. 8 (apšiltintas), Panevėžys</t>
  </si>
  <si>
    <t>Kranto g. 37  (su dalikliais, apšiltintas), Panevėžys</t>
  </si>
  <si>
    <t>Pušaloto g. 76, Panevėžys</t>
  </si>
  <si>
    <t>Klaipėdos g. 99 K3, Panevėžys</t>
  </si>
  <si>
    <t>Jakšto g. 10 (su ind.apskaitos priet., apšiltintas), Panevėžys</t>
  </si>
  <si>
    <t>Margirio g. 9, Panevėžys</t>
  </si>
  <si>
    <t>Margirio g. 18, Panevėžys</t>
  </si>
  <si>
    <t>J. Basanavičiaus g. 130, Kėdainiai</t>
  </si>
  <si>
    <t>Margirio g. 20, Panevėžys</t>
  </si>
  <si>
    <t>Respublikos g. 24, Kėdainiai</t>
  </si>
  <si>
    <t>Margirio g. 10, Panevėžys</t>
  </si>
  <si>
    <t>Chemikų g. 3, Kėdainiai</t>
  </si>
  <si>
    <t>J. Basanavičiaus g. 138, Kėdainiai</t>
  </si>
  <si>
    <t>Respublikos g. 26, Kėdainiai</t>
  </si>
  <si>
    <t>Liepų al. 13, Panevėžys</t>
  </si>
  <si>
    <t>Vilties g. 22, Panevėžys</t>
  </si>
  <si>
    <t>P. Širvio g. 5, Rokiškis</t>
  </si>
  <si>
    <t>Vilniaus g. 20, Panevėžys</t>
  </si>
  <si>
    <t>Ramygalos g. 67, Panevėžys</t>
  </si>
  <si>
    <t>Vilties g. 47, Panevėžys</t>
  </si>
  <si>
    <t>Technikos g. 7, Kupiškis</t>
  </si>
  <si>
    <t>Liepų al. 15A, Panevėžys</t>
  </si>
  <si>
    <t>Marijonų g. 29, Panevėžys</t>
  </si>
  <si>
    <t>Švyturio g. 19, Panevėžys</t>
  </si>
  <si>
    <t>Smėlynės g. 73, Panevėžys</t>
  </si>
  <si>
    <t>Vytauto g. 36, Kupiškis</t>
  </si>
  <si>
    <t>Smetonos g. 5A, Panevėžys</t>
  </si>
  <si>
    <t>Švyturio g. 9, Panevėžys</t>
  </si>
  <si>
    <t>Seinų g. 17, Panevėžys</t>
  </si>
  <si>
    <t>Marijonų g. 39, Panevėžys</t>
  </si>
  <si>
    <t>Žagienės g. 4, Panevėžys</t>
  </si>
  <si>
    <t>Vytauto skg. 12,Zarasai</t>
  </si>
  <si>
    <t>Kerbedžio g. 24, Panevėžys</t>
  </si>
  <si>
    <t>Nevėžio g. 24, Panevėžys</t>
  </si>
  <si>
    <t>Jakšto g. 8, Panevėžys</t>
  </si>
  <si>
    <t>Panevėžys</t>
  </si>
  <si>
    <t>Pasvalys</t>
  </si>
  <si>
    <t>Kėdainiai</t>
  </si>
  <si>
    <t>Rokiškis</t>
  </si>
  <si>
    <t>Kupiškis</t>
  </si>
  <si>
    <t>Zarasai</t>
  </si>
  <si>
    <t>I. Končiaus g. 7</t>
  </si>
  <si>
    <t>I. Končiaus g. 7A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</si>
  <si>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</si>
  <si>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</si>
  <si>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</si>
  <si>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</si>
  <si>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</si>
  <si>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</si>
  <si>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</si>
  <si>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</si>
  <si>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</si>
  <si>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A. Jucio g. 12</t>
  </si>
  <si>
    <t>V. Mačernio g. 6</t>
  </si>
  <si>
    <t>J. Tumo-Vaižganto g. 96</t>
  </si>
  <si>
    <t>A. Jucio g. 45</t>
  </si>
  <si>
    <t>A. Jucio g. 53</t>
  </si>
  <si>
    <t>Gandingos g. 14</t>
  </si>
  <si>
    <t>Gandingos g. 16</t>
  </si>
  <si>
    <t>V. Mačernio g. 53</t>
  </si>
  <si>
    <t>Mendeno skg. 4</t>
  </si>
  <si>
    <t>Mendeno skg. 6</t>
  </si>
  <si>
    <t>V. Mačernio g. 51</t>
  </si>
  <si>
    <t>V. Mačernio g. 45</t>
  </si>
  <si>
    <t>A. Jucio g. 10</t>
  </si>
  <si>
    <t>V. Mačernio g. 27</t>
  </si>
  <si>
    <t>V. Mačernio g. 47</t>
  </si>
  <si>
    <t>A. Jucio skg. 1</t>
  </si>
  <si>
    <t>Gandingos g. 10</t>
  </si>
  <si>
    <t>V. Mačernio g. 8</t>
  </si>
  <si>
    <t>A. Jucio g. 47</t>
  </si>
  <si>
    <t>I. Končiaus g. 8</t>
  </si>
  <si>
    <t>Vėjo 12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</si>
  <si>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</si>
  <si>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</si>
  <si>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</si>
  <si>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</si>
  <si>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</si>
  <si>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</si>
  <si>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Senamiesčio a. 2</t>
  </si>
  <si>
    <t>Plungė</t>
  </si>
  <si>
    <t>Jaunystės 20, Radviliškis</t>
  </si>
  <si>
    <t>Vaižganto 58c, Radviliškis</t>
  </si>
  <si>
    <t>Jaunystės 35, Radviliškis</t>
  </si>
  <si>
    <t>Radvilų 23, Radviliškis</t>
  </si>
  <si>
    <t>NAUJOJI 10, Radviliškis</t>
  </si>
  <si>
    <t>NAUJOJI 4, Radviliškis</t>
  </si>
  <si>
    <t>NAUJOJI 6, Radviliškis</t>
  </si>
  <si>
    <t>NAUJOJI 2, Radviliškis</t>
  </si>
  <si>
    <t>Laisvės al. 36, Radviliškis</t>
  </si>
  <si>
    <t>NAUJOJI 8, Radviliškis</t>
  </si>
  <si>
    <t>Laisvės al. 38, Radviliškis</t>
  </si>
  <si>
    <t>Laisvės al. 34, Radviliškis</t>
  </si>
  <si>
    <t>Gedimino 3, Radviliškis</t>
  </si>
  <si>
    <t>Gedimino 43, Radviliškis</t>
  </si>
  <si>
    <t>Stiklo 10, Radviliškis</t>
  </si>
  <si>
    <t>Gedimino 1, Radviliškis</t>
  </si>
  <si>
    <t>Povyliaus 10, Radviliškis</t>
  </si>
  <si>
    <t>Gedimino 7, Radviliškis</t>
  </si>
  <si>
    <t>Bernotėno 1, Radviliškis</t>
  </si>
  <si>
    <t>Vasario 16-osios 1, Radviliškis</t>
  </si>
  <si>
    <t>MAIRONIO 11, Radviliškis</t>
  </si>
  <si>
    <t>Kudirkos 5, Radviliškis</t>
  </si>
  <si>
    <t>Kudirkos 11, Radviliškis</t>
  </si>
  <si>
    <t>Kudirkos 7, Radviliškis</t>
  </si>
  <si>
    <t>Topolių 8, Radviliškis</t>
  </si>
  <si>
    <t>Kražių 12, Radviliškis</t>
  </si>
  <si>
    <t>Stiklo 1a, Radviliškis</t>
  </si>
  <si>
    <t>Radviliškis</t>
  </si>
  <si>
    <t>Ateities 19</t>
  </si>
  <si>
    <t>Pieninės 7 (renovuotas)</t>
  </si>
  <si>
    <t>Partizanų 14B (renovuotas)</t>
  </si>
  <si>
    <t>V. Kudirkos 3 (renovuotas)</t>
  </si>
  <si>
    <t>V. Kudirkos 9 (renovuotas)</t>
  </si>
  <si>
    <t>V. Kudirkos 11 (renovuotas)</t>
  </si>
  <si>
    <t>Vaižganto 1 (renovuotas)</t>
  </si>
  <si>
    <t>Gamyklos 2 (renovuotas)</t>
  </si>
  <si>
    <t>Dubysos 3(renov.šild.ir k.v. sist.)</t>
  </si>
  <si>
    <t>Algirdo 25</t>
  </si>
  <si>
    <t>Algirdo 27</t>
  </si>
  <si>
    <t>Rytų 6</t>
  </si>
  <si>
    <t>Rytų 4</t>
  </si>
  <si>
    <t>V. Grybo 4</t>
  </si>
  <si>
    <t>Vytauto Didžiojo 41</t>
  </si>
  <si>
    <t>Vaižganto 20B</t>
  </si>
  <si>
    <t>V.Grybo 2</t>
  </si>
  <si>
    <t>Dubysos 1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</si>
  <si>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</si>
  <si>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</si>
  <si>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</si>
  <si>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</si>
  <si>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</si>
  <si>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</si>
  <si>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Partizanų 14A</t>
  </si>
  <si>
    <t>Dominikonų 4</t>
  </si>
  <si>
    <t>Dariaus ir Girėno 26</t>
  </si>
  <si>
    <t>iki1960</t>
  </si>
  <si>
    <t>Vytauto Didžiojo 3</t>
  </si>
  <si>
    <t>Jaunimo 12</t>
  </si>
  <si>
    <t>Raseiniai</t>
  </si>
  <si>
    <t>Vytauto g. 21</t>
  </si>
  <si>
    <t>V. Kudirkos g. 70</t>
  </si>
  <si>
    <t>Šaulių g. 18</t>
  </si>
  <si>
    <t>Bažnyčios g. 11</t>
  </si>
  <si>
    <t>Kęstučio g. 21</t>
  </si>
  <si>
    <t>J. Basanavičiaus g. 4</t>
  </si>
  <si>
    <t>S. Banaičio g. 12</t>
  </si>
  <si>
    <t>Vytauto g. 17</t>
  </si>
  <si>
    <t>S. Banaičio g. 3</t>
  </si>
  <si>
    <t>Draugystės takas 1</t>
  </si>
  <si>
    <t>Draugystės takas 4</t>
  </si>
  <si>
    <t>Bažnyčios g. 15</t>
  </si>
  <si>
    <t>V. Kudirkos g. 53</t>
  </si>
  <si>
    <t>Vytauto g. 4</t>
  </si>
  <si>
    <t>V. Kudirkos g. 37</t>
  </si>
  <si>
    <t>V. Kudirkos g. 43</t>
  </si>
  <si>
    <t>V. Kudirkos g. 57</t>
  </si>
  <si>
    <t>Jaunystės takas 5</t>
  </si>
  <si>
    <t>V. Kudirkos g. 47</t>
  </si>
  <si>
    <t>Šaulių g. 22</t>
  </si>
  <si>
    <t>Šaulių g. 26</t>
  </si>
  <si>
    <t>Vytauto g. 19</t>
  </si>
  <si>
    <t>Vytauto g. 10</t>
  </si>
  <si>
    <t>Vytauto g. 6</t>
  </si>
  <si>
    <t>Šaulių g. 12</t>
  </si>
  <si>
    <t>V. Kudirkos g. 108</t>
  </si>
  <si>
    <t>Šakiai</t>
  </si>
  <si>
    <t>A. Mickevičiaus g.1</t>
  </si>
  <si>
    <t>A. Mickevičiaus g.7</t>
  </si>
  <si>
    <t>A. Mickevičiaus g.15</t>
  </si>
  <si>
    <t>A. Mickevičiaus g. 16</t>
  </si>
  <si>
    <t>A. Mickevičiaus g.17A</t>
  </si>
  <si>
    <t>Šalčios g.12</t>
  </si>
  <si>
    <t>Vilniaus g.26</t>
  </si>
  <si>
    <t>Vilniaus g.51</t>
  </si>
  <si>
    <t>Mokyklos g.17</t>
  </si>
  <si>
    <t>A.Mickevičiaus g.3</t>
  </si>
  <si>
    <t>A.Mickevičiaus g.21</t>
  </si>
  <si>
    <t>Pramonės g.7</t>
  </si>
  <si>
    <t>A. Mickevičiaus g.24</t>
  </si>
  <si>
    <t>Šalčios g.6</t>
  </si>
  <si>
    <t>J. Sniadeckio g.27</t>
  </si>
  <si>
    <t>J. Sniadeckio g.23</t>
  </si>
  <si>
    <t>Mokyklos g.21</t>
  </si>
  <si>
    <t>A. Mickevičiaus g.5</t>
  </si>
  <si>
    <t>Vilniaus g.13</t>
  </si>
  <si>
    <t>Vilniaus g.15A</t>
  </si>
  <si>
    <t>Mokyklos g.19</t>
  </si>
  <si>
    <t>Šalčios g.7</t>
  </si>
  <si>
    <t>Vilniaus g.26A</t>
  </si>
  <si>
    <t>Vilniaus g.9</t>
  </si>
  <si>
    <t>Vytauto g.22/1</t>
  </si>
  <si>
    <t>Vytauto g.22/2</t>
  </si>
  <si>
    <t>Vytauto g.29</t>
  </si>
  <si>
    <t>Vilniaus g.45/1</t>
  </si>
  <si>
    <t>Vilniaus g.45/2</t>
  </si>
  <si>
    <t>Vilniaus g.45/3</t>
  </si>
  <si>
    <t>Vytauto g.38</t>
  </si>
  <si>
    <t>Šalčininkai</t>
  </si>
  <si>
    <t>Kviečių g. 56 (renov.), Šiauliai</t>
  </si>
  <si>
    <t>K. Korsako g. 41 (renov.), Šiauliai</t>
  </si>
  <si>
    <t>Kelmės g. 1A (renov.), Šiauliai</t>
  </si>
  <si>
    <t>Gegužių g. 19 (renov.), Šiauliai</t>
  </si>
  <si>
    <t>Miglovaros g. 25 (renov.), Šiauliai</t>
  </si>
  <si>
    <t>Gegužių g. 73 (renov.), Šiauliai</t>
  </si>
  <si>
    <t>Klevų g. 13 (renov.), Šiauliai</t>
  </si>
  <si>
    <t>Sevastopolio g. 5 (renov.), Šiauliai</t>
  </si>
  <si>
    <t>Gytarių g. 16 (renov.), Šiauliai</t>
  </si>
  <si>
    <t>Gardino g. 27 (renov.), Šiauliai</t>
  </si>
  <si>
    <t>Dainų g. 4 (renov.), Šiauliai</t>
  </si>
  <si>
    <t>P. Cvirkos g. 75, Šiauliai</t>
  </si>
  <si>
    <t>Ežero g. 23, Šiauliai</t>
  </si>
  <si>
    <t>Radviliškio g. 124, Šiauliai</t>
  </si>
  <si>
    <t>Aušros al. 51A, Šiauliai</t>
  </si>
  <si>
    <t>P. Cvirkos g. 75A, Šiauliai</t>
  </si>
  <si>
    <t>Statybininkų g. 10, Kužių mstl., Šiaulių r.</t>
  </si>
  <si>
    <t>Rasos g. 1, Ginkūnų k., Šiaulių r.</t>
  </si>
  <si>
    <t>A. Mickevičiaus g. 38, Šiauliai</t>
  </si>
  <si>
    <t>Energetikų g. 11, Šiauliai</t>
  </si>
  <si>
    <t>P. Višinskio g. 37, Šiauliai</t>
  </si>
  <si>
    <t>Ežero g. 14, Šiauliai</t>
  </si>
  <si>
    <t>Ežero g. 15, Šiauliai</t>
  </si>
  <si>
    <t>Šiauliai</t>
  </si>
  <si>
    <t>Ramučių 2 Naujoji Akmenė</t>
  </si>
  <si>
    <t>Sodo 7 Akmenė</t>
  </si>
  <si>
    <t>Kęstučio 2 Akmenė</t>
  </si>
  <si>
    <t>Laižuvos 10 Akmenė</t>
  </si>
  <si>
    <t>Žalgirio 5 Naujoji Akmenė</t>
  </si>
  <si>
    <t>Bausko 8 Venta</t>
  </si>
  <si>
    <t>Bausko 5 Venta</t>
  </si>
  <si>
    <t>Žalgirio 3 Naujoji Akmenė</t>
  </si>
  <si>
    <t>Akmenė</t>
  </si>
  <si>
    <t>Vytauto g. 64A, Trakai (renov.)</t>
  </si>
  <si>
    <t>Senkelio g. 11, Trakai (renov.)</t>
  </si>
  <si>
    <t>iki 1992 m.</t>
  </si>
  <si>
    <t>Sodų g. 23A, Lentvaris</t>
  </si>
  <si>
    <t>Ežero g. 5, Lentvaris</t>
  </si>
  <si>
    <t>Geležinkelio g. 26, Lentvaris</t>
  </si>
  <si>
    <t>Trakų g. 10, Trakai</t>
  </si>
  <si>
    <t>Mindaugo g. 11B, Trakai</t>
  </si>
  <si>
    <t>Vytauto g. 70, Trakai</t>
  </si>
  <si>
    <t>Lauko g. 3, Lentvaris</t>
  </si>
  <si>
    <t>Klevų al. 57, Lentvaris</t>
  </si>
  <si>
    <t>Trakų g. 27, Trakai</t>
  </si>
  <si>
    <t>Bažnyčios g. 20, Lentvaris</t>
  </si>
  <si>
    <t>Trakai</t>
  </si>
  <si>
    <t>Aušros g. 94, Utena (renov.)</t>
  </si>
  <si>
    <t>Taikos g. 20, Utena (renov.)</t>
  </si>
  <si>
    <t>Taikos g. 28, Utena (renov.)</t>
  </si>
  <si>
    <t>Aušros g. 69 Ik. Utena (renov.)</t>
  </si>
  <si>
    <t>Maironio g. 13, Utena (renov.)</t>
  </si>
  <si>
    <t>Taikos g. 22, Utena (renov.)</t>
  </si>
  <si>
    <t>Vyžuonų 11a., Utena (renov.)</t>
  </si>
  <si>
    <t>Aušros g. 26, Utena (renov.)</t>
  </si>
  <si>
    <t>Aukštakalnio g. 90, Utena</t>
  </si>
  <si>
    <t>Aukštakalnio g. 116, Utena</t>
  </si>
  <si>
    <t>Vaižganto g. 66, Utena</t>
  </si>
  <si>
    <t>Krašuonos g. 5, Utena</t>
  </si>
  <si>
    <t>Aukštakalnio g. 14, 16 Utena (renov.)</t>
  </si>
  <si>
    <t>Taikos g. 81, Utena</t>
  </si>
  <si>
    <t>Sėlių g. 30a, Utena</t>
  </si>
  <si>
    <t>Taikos g. 49, Utena</t>
  </si>
  <si>
    <t>Taikos g. 17, Utena</t>
  </si>
  <si>
    <t>Taikos g. 86, Utena</t>
  </si>
  <si>
    <t>Kauno g. 27, Utena</t>
  </si>
  <si>
    <t>Kęstučio g. 6, Utena</t>
  </si>
  <si>
    <t>Utenio a. 5, Utena</t>
  </si>
  <si>
    <t>K.Donelaičio g. 12, Utena</t>
  </si>
  <si>
    <t>Bažnyčios g. 4, Utena</t>
  </si>
  <si>
    <t>Kęstučio g. 9, Utena</t>
  </si>
  <si>
    <t>Tauragnų g. 4, Utena</t>
  </si>
  <si>
    <t>Utena</t>
  </si>
  <si>
    <t>Aušros g. 7, Varėna</t>
  </si>
  <si>
    <t>renov.</t>
  </si>
  <si>
    <t>Aušros g. 13, Varėna</t>
  </si>
  <si>
    <t>Melioratorių g. 5, Varėna</t>
  </si>
  <si>
    <t>Pušelės 7, Naujieji Valkininkai</t>
  </si>
  <si>
    <t>Savanorių g. 46, Varėna</t>
  </si>
  <si>
    <t>Sporto g. 6, Varėna</t>
  </si>
  <si>
    <t>Sporto g. 8, Varėna</t>
  </si>
  <si>
    <t>Šiltnamių g. 1, Varėna</t>
  </si>
  <si>
    <t>Vytauto g. 4, Varėna</t>
  </si>
  <si>
    <t>Laisvės g. 3, Varėna</t>
  </si>
  <si>
    <t>Marcinkonių g. 8, Varėna</t>
  </si>
  <si>
    <t>M.K.Čiurlionio g. 8, Varėna</t>
  </si>
  <si>
    <t>M.K.Čiurlionio g. 11, Varėna</t>
  </si>
  <si>
    <t>Vasario 16 g. 4, Varėna</t>
  </si>
  <si>
    <t>Vytauto g. 50, Varėna</t>
  </si>
  <si>
    <t>Dzūkų g. 17, Varėna</t>
  </si>
  <si>
    <t>Vytauto g. 19A, Varėna</t>
  </si>
  <si>
    <t>Mechanizatorių g. 21, Varėna</t>
  </si>
  <si>
    <t>Mokyklos g. 4, Užuperkasis</t>
  </si>
  <si>
    <t>Mokyklos g. 5, Vilkiautinis</t>
  </si>
  <si>
    <t>Vasario 16 g. 13, Varėna</t>
  </si>
  <si>
    <t>Vytauto g. 64, Varėna</t>
  </si>
  <si>
    <t>Vytauto g. 73, Varėna</t>
  </si>
  <si>
    <t>Varėna</t>
  </si>
  <si>
    <t>Šilumos suvartojimas ir mokėjimai už šilumą Lietuvos miestų daugiabučiuose gyvenamuosiuose namuose  (2017 m. vasario mėn)</t>
  </si>
  <si>
    <t>iki1992</t>
  </si>
  <si>
    <t>V.Kudirkos 22 Naujoji Akmenė</t>
  </si>
  <si>
    <t>Respublikos 27 Naujoji Akmenė</t>
  </si>
  <si>
    <t>Respublikos 5 Naujoji Akmenė</t>
  </si>
  <si>
    <t>Respublikos 11 Naujoji Akmenė</t>
  </si>
  <si>
    <t>Respublikos 23 Naujoji Akmenė</t>
  </si>
  <si>
    <t>Stadiono 3 Akmenė</t>
  </si>
  <si>
    <t>Ventos 38 Venta</t>
  </si>
  <si>
    <t>Ventos 44 Venta</t>
  </si>
  <si>
    <t>Žemaičių 31 Venta</t>
  </si>
  <si>
    <t>Darbininkų 4 Naujoji Akmenė</t>
  </si>
  <si>
    <t>Ventos 14 Venta</t>
  </si>
  <si>
    <t>S. Dariaus ir S. Girėno g. 23A, 1 laiptinė</t>
  </si>
  <si>
    <t>Vilniaus g. 6</t>
  </si>
  <si>
    <t>B. Sruogos g. 10</t>
  </si>
  <si>
    <t>Lelijų g. 7</t>
  </si>
  <si>
    <t>Vilniaus g. 10, 3 laiptinė</t>
  </si>
  <si>
    <t>Trakų 11, Elektrėnai (renuov)</t>
  </si>
  <si>
    <t>Trakų 18, Elektrėnai (renuov)</t>
  </si>
  <si>
    <t>Trakų 2, Elektrėnai(renuov)</t>
  </si>
  <si>
    <t>Trakų 25, Elektrėnai (renuov)</t>
  </si>
  <si>
    <t>Trakų 29, Elektrėnai (renuov)</t>
  </si>
  <si>
    <t>Trakų 4, Elektrėnai (renuov)</t>
  </si>
  <si>
    <t>Trakų 27,Elektrėnai (renuov)</t>
  </si>
  <si>
    <t>Sodų 6, Elektrėnai</t>
  </si>
  <si>
    <t>Draugystės 21, Elektrėnai</t>
  </si>
  <si>
    <t>Pergalės 13, Elektrėnai</t>
  </si>
  <si>
    <t>Pergalės 19, Elektrėnai</t>
  </si>
  <si>
    <t>Saulės 14, Elektrėnai</t>
  </si>
  <si>
    <t>Saulės 20, Elektrėnai</t>
  </si>
  <si>
    <t>Šviesos 10, Elektrėnai</t>
  </si>
  <si>
    <t>Šviesos 16, Elektrėnai</t>
  </si>
  <si>
    <t>Trakų 9, Elektrėnai</t>
  </si>
  <si>
    <t>Taikos 9, Elektrėnai</t>
  </si>
  <si>
    <t>Taikos 11, Elektrėnai</t>
  </si>
  <si>
    <t>Saulės 4, Elektrėnai</t>
  </si>
  <si>
    <t>Saulės 6, Elektrėnai</t>
  </si>
  <si>
    <t>Pergalės 53, Elektrėnai</t>
  </si>
  <si>
    <t>Aukštaičių g. 11, Ignalina (ren)</t>
  </si>
  <si>
    <t>Atgimimo g. 29, Ignalina (ren)</t>
  </si>
  <si>
    <t>Aukštaičių g. 27, Ignalina (ren)</t>
  </si>
  <si>
    <t>Smėlio g. 28, Ignalina (ren)</t>
  </si>
  <si>
    <t>Aukštaičių g. 34, Ignalina</t>
  </si>
  <si>
    <t>Aukštaičių g. 32, Ignalina</t>
  </si>
  <si>
    <t>M. Petrausko g. 4, Ignalina</t>
  </si>
  <si>
    <t xml:space="preserve">Turistų g. 11A, Ignalina </t>
  </si>
  <si>
    <t>Melioratorių g. 4, Vidiškių k. Ignalinos r.</t>
  </si>
  <si>
    <t xml:space="preserve">Sodų g. 4, Vidiškių k. Ignalinos r. </t>
  </si>
  <si>
    <t>BIRUTĖS   6 (renov)</t>
  </si>
  <si>
    <t>ŽEIMIŲ TAKAS 3  (renov)</t>
  </si>
  <si>
    <t>PARKO   3 (renov)</t>
  </si>
  <si>
    <t>PANERIŲ  19 (renov)</t>
  </si>
  <si>
    <t>PANERIŲ  21 (renov)</t>
  </si>
  <si>
    <t>KOSMONAUTŲ   4 (renov)</t>
  </si>
  <si>
    <t>KOSMONAUTŲ  20 (renov)</t>
  </si>
  <si>
    <t>PANERIŲ  17 (renov)</t>
  </si>
  <si>
    <t>CHEMIKŲ  28 (renov)</t>
  </si>
  <si>
    <t>LIETAVOS  31 (renov)</t>
  </si>
  <si>
    <t>CHEMIKŲ  88</t>
  </si>
  <si>
    <t>A.KULVIEČIO   2</t>
  </si>
  <si>
    <t>KOSMONAUTŲ  48</t>
  </si>
  <si>
    <t>LIETAVOS   7</t>
  </si>
  <si>
    <t>ŽALIOJI  10</t>
  </si>
  <si>
    <t>P.VAIČIŪNO   4</t>
  </si>
  <si>
    <t>A.KULVIEČIO  22</t>
  </si>
  <si>
    <t>LIETAVOS  37</t>
  </si>
  <si>
    <t>CHEMIKŲ   6</t>
  </si>
  <si>
    <t>ŽEMAITĖS   9</t>
  </si>
  <si>
    <t>CHEMIKŲ  21</t>
  </si>
  <si>
    <t>LIETAVOS  43</t>
  </si>
  <si>
    <t>VILTIES  28</t>
  </si>
  <si>
    <t>RUPEIKIO   1</t>
  </si>
  <si>
    <t>KAUNO  94</t>
  </si>
  <si>
    <t>RUKLIO   7</t>
  </si>
  <si>
    <t>CHEMIKŲ  60</t>
  </si>
  <si>
    <t>ŽEMAITĖS  18</t>
  </si>
  <si>
    <t>CHEMIKŲ  24</t>
  </si>
  <si>
    <t>MIŠKININKŲ  11</t>
  </si>
  <si>
    <t>GELEŽINKELIO   2</t>
  </si>
  <si>
    <t>iki 1992m.</t>
  </si>
  <si>
    <t>Gedimino g. 125, Kaišiadorys</t>
  </si>
  <si>
    <t>Gedimino g. 129, Kaišiadorys</t>
  </si>
  <si>
    <t>Birutės g. 10, Kaišiadorys</t>
  </si>
  <si>
    <t>Gedimino g. 24, Kaišiadorys</t>
  </si>
  <si>
    <t>Gedimino g. 80, Kaišiadorys</t>
  </si>
  <si>
    <t>Gedimino g. 86, Kaišiadorys</t>
  </si>
  <si>
    <t>Gedimino g. 93, Kaišiadorys</t>
  </si>
  <si>
    <t>Gedimino g. 95, Kaišiadorys</t>
  </si>
  <si>
    <t>Gedimino g. 131, Kaišiadorys</t>
  </si>
  <si>
    <t>Parko g. 8, Stasiūnai</t>
  </si>
  <si>
    <t>Mokyklos g. 50. M. Strėvininkai</t>
  </si>
  <si>
    <t>Mokyklos g. 52. M. Strėvininkai</t>
  </si>
  <si>
    <t>Rūmų g. 1, M. Strėvininkai</t>
  </si>
  <si>
    <t>Žaslių g. 62a, Žiežmariai</t>
  </si>
  <si>
    <t>Radvilėnų  5</t>
  </si>
  <si>
    <t>Stulginskio A. 60</t>
  </si>
  <si>
    <t>Birutės g. 22A</t>
  </si>
  <si>
    <t>Gedminų g. 6 renov.</t>
  </si>
  <si>
    <t>I. Simonaitytės g. 3 renov.</t>
  </si>
  <si>
    <t>Debreceno g. 84 renov.</t>
  </si>
  <si>
    <t>Panevėžio g. 9 renov.</t>
  </si>
  <si>
    <t>Statybininkų pr. 32 renov.</t>
  </si>
  <si>
    <t>Jurginų g. 2C</t>
  </si>
  <si>
    <t>Birutės g. 22AB</t>
  </si>
  <si>
    <t>Ligoninės g. 13</t>
  </si>
  <si>
    <t>Pilies g. 5 renov.</t>
  </si>
  <si>
    <t>Medžiotojų g. 6 renov.</t>
  </si>
  <si>
    <t>Vingio g. 1</t>
  </si>
  <si>
    <t>Budelkiemio g. 11</t>
  </si>
  <si>
    <t>Žardininkų g. 9</t>
  </si>
  <si>
    <t>Vaidaugų g. 5</t>
  </si>
  <si>
    <t>Klevų g. 5</t>
  </si>
  <si>
    <t>Varpų g. 21</t>
  </si>
  <si>
    <t>Rambyno g. 16</t>
  </si>
  <si>
    <t>Brožynų g. 7</t>
  </si>
  <si>
    <t>Laukininkų g. 27</t>
  </si>
  <si>
    <t>Smiltelės g. 13</t>
  </si>
  <si>
    <t>Vyturio g. 3</t>
  </si>
  <si>
    <t>Laukininkų g. 52</t>
  </si>
  <si>
    <t>Mokyklos g. 23</t>
  </si>
  <si>
    <t>Šilutės pl. 12</t>
  </si>
  <si>
    <t>Sportininkų g. 24</t>
  </si>
  <si>
    <t>Baltijos pr. 1</t>
  </si>
  <si>
    <t>Laivų skg. 4</t>
  </si>
  <si>
    <t>Minijos g. 126</t>
  </si>
  <si>
    <t>Paryžiaus Komūnos g. 8</t>
  </si>
  <si>
    <t>Karklų g. 10B</t>
  </si>
  <si>
    <t>Švyturio g. 18</t>
  </si>
  <si>
    <t>Karoso g. 20</t>
  </si>
  <si>
    <t>Zauerveino g. 22</t>
  </si>
  <si>
    <t>Kalvos g. 7</t>
  </si>
  <si>
    <t>S. Daukanto g. 20</t>
  </si>
  <si>
    <t>Vytauto g. 34</t>
  </si>
  <si>
    <t>Tiltų g. 3</t>
  </si>
  <si>
    <t>Turgaus a. 2</t>
  </si>
  <si>
    <t>S. Daukanto g. 26</t>
  </si>
  <si>
    <t>Klaipėda</t>
  </si>
  <si>
    <t>Sodų g.10-ojo NSB</t>
  </si>
  <si>
    <t>ŽEMAITIJOS 19</t>
  </si>
  <si>
    <t>P.VILEIŠIO 4</t>
  </si>
  <si>
    <t>ŽEMAITIJOS 23</t>
  </si>
  <si>
    <t>VENTOS 45</t>
  </si>
  <si>
    <t>PAVASARIO 45</t>
  </si>
  <si>
    <t>VENTOS 59</t>
  </si>
  <si>
    <t>SODŲ 9</t>
  </si>
  <si>
    <t>NAFTININKŲ 12</t>
  </si>
  <si>
    <t>GAMYKLOS 3</t>
  </si>
  <si>
    <t>GAMYKLOS 25</t>
  </si>
  <si>
    <t>NAFTININKŲ 28</t>
  </si>
  <si>
    <t>P.VILEIŠIO 2</t>
  </si>
  <si>
    <t>GEDIMINO 9</t>
  </si>
  <si>
    <t>LAISVĖS 226</t>
  </si>
  <si>
    <t>STOTIES 8</t>
  </si>
  <si>
    <t>GAMYKLOS 17</t>
  </si>
  <si>
    <t>MINDAUGO 4</t>
  </si>
  <si>
    <t>Vasario 16-osios g.7-ojo NSB</t>
  </si>
  <si>
    <t>VYŠNIŲ 42</t>
  </si>
  <si>
    <t>GEDIMINO 11</t>
  </si>
  <si>
    <t>SODŲ 18</t>
  </si>
  <si>
    <t>Pavasario g.27-ojo NSB</t>
  </si>
  <si>
    <t>Pavenčių g.31-ojo NSB</t>
  </si>
  <si>
    <t>Taikos g.24-ojo NSB</t>
  </si>
  <si>
    <t>STOTIES 26</t>
  </si>
  <si>
    <t>MINDAUGO 20</t>
  </si>
  <si>
    <t>P. Mašioto 57</t>
  </si>
  <si>
    <t>Pergalės g. 4</t>
  </si>
  <si>
    <t>Pergalės 14</t>
  </si>
  <si>
    <t>Taikos 24</t>
  </si>
  <si>
    <t xml:space="preserve">Taikos 24A </t>
  </si>
  <si>
    <t xml:space="preserve">Mažoji - 3 </t>
  </si>
  <si>
    <t>Jaunystės 31, Radviliškis</t>
  </si>
  <si>
    <t>Žalioji 10, Radviliškis</t>
  </si>
  <si>
    <t>Gedimino 38, Radviliškis</t>
  </si>
  <si>
    <t>Topolių 2, Radviliškis</t>
  </si>
  <si>
    <t>MAIRONIO 9, Radviliškis</t>
  </si>
  <si>
    <t>Radvilų 12, Radviliškis</t>
  </si>
  <si>
    <t>Dariaus ir Girėno 2, Radviliškis</t>
  </si>
  <si>
    <t>Vytauto 6, Radviliškis</t>
  </si>
  <si>
    <t>Gedimino 4, Radviliškis</t>
  </si>
  <si>
    <t>Vytauto 8, Radviliškis</t>
  </si>
  <si>
    <t>Dariaus ir Girėno 6, Radviliškis</t>
  </si>
  <si>
    <t>Dariaus ir Girėno 4, Radviliškis</t>
  </si>
  <si>
    <t>Vasario 16-osios 4, Radviliškis</t>
  </si>
  <si>
    <t>V. Kudirkos g. 102 B</t>
  </si>
  <si>
    <t xml:space="preserve">V. Kudirkos g. 102 </t>
  </si>
  <si>
    <t>V. Kudirkos g. 92 B</t>
  </si>
  <si>
    <t>Bažnyčios g. 13</t>
  </si>
  <si>
    <t>Šaulių g. 2</t>
  </si>
  <si>
    <t>Nepriklausomybės g. 5</t>
  </si>
  <si>
    <t>Kęstučio g. 6</t>
  </si>
  <si>
    <t>Bažnyčios g. 21</t>
  </si>
  <si>
    <t>Dainų g. 40A (renov.), Šiauliai</t>
  </si>
  <si>
    <t>Vytauto g. 149 (renov.), Šiauliai</t>
  </si>
  <si>
    <t>V. Grinkevičiaus g. 8 (renov.), Šiauliai</t>
  </si>
  <si>
    <t>Sevastopolio g. 9 (renov.), Šiauliai</t>
  </si>
  <si>
    <t>Vytauto g. 138 (reov.), Šiauliai</t>
  </si>
  <si>
    <t>Draugystės pr. 9 (renov.), Šiauliai</t>
  </si>
  <si>
    <t>P. Višinskio g. 12 (renov.), Šiauliai</t>
  </si>
  <si>
    <t>Ežero g. 9 (renov.), Šiauliai</t>
  </si>
  <si>
    <t>Draugystės pr. 6 (renov.), Šiauliai</t>
  </si>
  <si>
    <t>Statybininkų g. 12, Šiauliai</t>
  </si>
  <si>
    <t>Tilžės g. 34, Šiauliai</t>
  </si>
  <si>
    <t>Draugystės pr. 8, Šiauliai</t>
  </si>
  <si>
    <t>Draugystės pr. 3, Šiauliai</t>
  </si>
  <si>
    <t>Tiesos g. 4, Šiauliai</t>
  </si>
  <si>
    <t>Ežero g. 19, Šiauliai</t>
  </si>
  <si>
    <t>Vasario 16-osios g. 21, Šiauliai</t>
  </si>
  <si>
    <t>Ežero g. 29, Šiauliai</t>
  </si>
  <si>
    <t>Bažnyčios g. 21, Lentvaris(ren.)</t>
  </si>
  <si>
    <t>Gėlių g. 5, Trakai (renov.)</t>
  </si>
  <si>
    <t>Vytauto g. 62, Trakai (renov.)</t>
  </si>
  <si>
    <t>Kilimų g. 6, Lentvaris (renov.)</t>
  </si>
  <si>
    <t>Mindaugo g. 20, Trakai(renov.)</t>
  </si>
  <si>
    <t>Vytauto g. 36, Trakai</t>
  </si>
  <si>
    <t>Klevų al. 59, Lentvaris</t>
  </si>
  <si>
    <t>Geležinkelio g. 30, Lentvaris</t>
  </si>
  <si>
    <t>Pakalnės g. 21, Lentvaris</t>
  </si>
  <si>
    <t>Trakų g. 14, Trakai</t>
  </si>
  <si>
    <t>Sodų g. 19, Lentvaris</t>
  </si>
  <si>
    <t>Pakalnės g. 29, Lentvaris</t>
  </si>
  <si>
    <t>Birutės g. 45, Trakai</t>
  </si>
  <si>
    <t>Lauko g. 8, Lentvaris</t>
  </si>
  <si>
    <t>N. Sodybos g. 38, Lentvaris</t>
  </si>
  <si>
    <t>Birutės g. 41, Trakai</t>
  </si>
  <si>
    <t>Vytauto g. 74, Trakai</t>
  </si>
  <si>
    <t>Lauko g. 10, Lentvaris</t>
  </si>
  <si>
    <t>Vytauto g. 40, Trakai</t>
  </si>
  <si>
    <t>Mindaugo g. 12, Trakai</t>
  </si>
  <si>
    <t>Vienuolyno g. 11, Trakai</t>
  </si>
  <si>
    <t>Senkelio g. 3, Trakai</t>
  </si>
  <si>
    <t>Vienuolyno g. 9, Trakai</t>
  </si>
  <si>
    <t>Bažnyčios g. 11, lentvaris</t>
  </si>
  <si>
    <t>Lauko 12A, Lentvaris</t>
  </si>
  <si>
    <t>Taikos g. 26, Utena (renosv.)</t>
  </si>
  <si>
    <t xml:space="preserve">J.Basanavičiaus g. 100, Utena (renov.) </t>
  </si>
  <si>
    <t>Vaižganto g. 14, Utena (renov.)</t>
  </si>
  <si>
    <t>Aušros g. 2, Utena (renov.)</t>
  </si>
  <si>
    <t>Aukštakalnio g. 108, Utena</t>
  </si>
  <si>
    <t>V.Kudirkos g. 22, Utena</t>
  </si>
  <si>
    <t>Aušros g. 3, Utena (renov.)</t>
  </si>
  <si>
    <t>Smėlio g. 15, Utena</t>
  </si>
  <si>
    <t>J.Basanavičiaus g. 92, Utena</t>
  </si>
  <si>
    <t>Taikos g. 48, Utena</t>
  </si>
  <si>
    <t>Aušros g. 54, Utena</t>
  </si>
  <si>
    <t>Maironio g. 15, Utena</t>
  </si>
  <si>
    <t>J.Basanavičiaus g. 108, Utena</t>
  </si>
  <si>
    <t>Kęstučio g. 1, Utena</t>
  </si>
  <si>
    <t>Užpalių g. 88, Utena</t>
  </si>
  <si>
    <t>Sporto g. 10, Varėna</t>
  </si>
  <si>
    <t>Aušros g. 6, Varėna</t>
  </si>
  <si>
    <t>Marcinkonių g. 2, Varėna</t>
  </si>
  <si>
    <t>Marcinkonių g. 4, Varėna</t>
  </si>
  <si>
    <t>Vytauto g. 38, Varėna</t>
  </si>
  <si>
    <t>Dzūkų g. 40, Varėna</t>
  </si>
  <si>
    <t>Dzūkų g. 66, Varėna</t>
  </si>
  <si>
    <t>J.Basanavičiaus g. 6, Varėna</t>
  </si>
  <si>
    <t>Kalno g. 17, Matuizos</t>
  </si>
  <si>
    <t>Vilties g. 4, Naujieji Valkininkai</t>
  </si>
  <si>
    <t>V.Krėvės g. 9, Varėna</t>
  </si>
  <si>
    <t>Žalioji g. 23, Varėna</t>
  </si>
  <si>
    <t>Žalioji g. 33, varėna</t>
  </si>
  <si>
    <t>J.Basanavičiaus 1a, Varėna</t>
  </si>
  <si>
    <t>M.K.Čiurlionio g. 37, Varėna</t>
  </si>
  <si>
    <t>Vilniaus g. 50, Merkinė</t>
  </si>
  <si>
    <t>Telšiai</t>
  </si>
  <si>
    <t>Lentvaris</t>
  </si>
  <si>
    <t>MArijampolė</t>
  </si>
  <si>
    <t>KAunas</t>
  </si>
  <si>
    <t>LEntvaris</t>
  </si>
  <si>
    <t>Klaipdėa</t>
  </si>
  <si>
    <t>PAnevėžys</t>
  </si>
  <si>
    <t>JOnava</t>
  </si>
  <si>
    <t>Kybartai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</si>
</sst>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L_t_-;\-* #,##0.00\ _L_t_-;_-* &quot;-&quot;??\ _L_t_-;_-@_-"/>
    <numFmt numFmtId="165" formatCode="0.0"/>
    <numFmt numFmtId="166" formatCode="0.00000"/>
    <numFmt numFmtId="167" formatCode="0.000"/>
  </numFmts>
  <fonts count="1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b/>
      <i/>
      <sz val="8"/>
      <name val="Arial"/>
      <family val="2"/>
      <charset val="186"/>
    </font>
    <font>
      <b/>
      <sz val="26"/>
      <name val="Arial"/>
      <family val="2"/>
      <charset val="186"/>
    </font>
    <font>
      <b/>
      <sz val="2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0"/>
      <color indexed="8"/>
      <name val="Arial"/>
      <family val="2"/>
      <charset val="186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theme="9" tint="-0.249977111117893"/>
        <bgColor indexed="52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5" tint="0.59999389629810485"/>
        <bgColor indexed="2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11" fillId="0" borderId="0"/>
    <xf numFmtId="0" fontId="10" fillId="0" borderId="0"/>
    <xf numFmtId="0" fontId="12" fillId="0" borderId="0"/>
    <xf numFmtId="0" fontId="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164" fontId="10" fillId="0" borderId="0" applyFont="0" applyFill="0" applyBorder="0" applyAlignment="0" applyProtection="0"/>
    <xf numFmtId="0" fontId="1" fillId="0" borderId="0"/>
    <xf numFmtId="0" fontId="10" fillId="0" borderId="0"/>
  </cellStyleXfs>
  <cellXfs count="38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165" fontId="3" fillId="3" borderId="1" xfId="4" applyNumberFormat="1" applyFont="1" applyFill="1" applyBorder="1" applyAlignment="1">
      <alignment horizontal="center" vertical="center"/>
    </xf>
    <xf numFmtId="166" fontId="3" fillId="3" borderId="1" xfId="4" applyNumberFormat="1" applyFont="1" applyFill="1" applyBorder="1" applyAlignment="1">
      <alignment horizontal="center" vertical="center"/>
    </xf>
    <xf numFmtId="2" fontId="3" fillId="3" borderId="1" xfId="4" applyNumberFormat="1" applyFont="1" applyFill="1" applyBorder="1" applyAlignment="1">
      <alignment horizontal="center" vertical="center"/>
    </xf>
    <xf numFmtId="2" fontId="3" fillId="3" borderId="3" xfId="4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4" applyFont="1" applyFill="1" applyBorder="1" applyAlignment="1">
      <alignment horizontal="center" vertical="center"/>
    </xf>
    <xf numFmtId="165" fontId="3" fillId="4" borderId="1" xfId="4" applyNumberFormat="1" applyFont="1" applyFill="1" applyBorder="1" applyAlignment="1">
      <alignment horizontal="center" vertical="center"/>
    </xf>
    <xf numFmtId="166" fontId="3" fillId="4" borderId="1" xfId="4" applyNumberFormat="1" applyFont="1" applyFill="1" applyBorder="1" applyAlignment="1">
      <alignment horizontal="center" vertical="center"/>
    </xf>
    <xf numFmtId="2" fontId="3" fillId="4" borderId="1" xfId="4" applyNumberFormat="1" applyFont="1" applyFill="1" applyBorder="1" applyAlignment="1">
      <alignment horizontal="center" vertical="center"/>
    </xf>
    <xf numFmtId="2" fontId="3" fillId="4" borderId="3" xfId="4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/>
    </xf>
    <xf numFmtId="0" fontId="3" fillId="9" borderId="1" xfId="4" applyFont="1" applyFill="1" applyBorder="1" applyAlignment="1">
      <alignment horizontal="center" vertical="center"/>
    </xf>
    <xf numFmtId="165" fontId="3" fillId="9" borderId="1" xfId="4" applyNumberFormat="1" applyFont="1" applyFill="1" applyBorder="1" applyAlignment="1">
      <alignment horizontal="center" vertical="center"/>
    </xf>
    <xf numFmtId="166" fontId="3" fillId="9" borderId="1" xfId="4" applyNumberFormat="1" applyFont="1" applyFill="1" applyBorder="1" applyAlignment="1">
      <alignment horizontal="center" vertical="center"/>
    </xf>
    <xf numFmtId="2" fontId="3" fillId="9" borderId="1" xfId="4" applyNumberFormat="1" applyFont="1" applyFill="1" applyBorder="1" applyAlignment="1">
      <alignment horizontal="center" vertical="center"/>
    </xf>
    <xf numFmtId="165" fontId="3" fillId="9" borderId="1" xfId="0" applyNumberFormat="1" applyFont="1" applyFill="1" applyBorder="1" applyAlignment="1" applyProtection="1">
      <alignment horizontal="center" vertical="center"/>
      <protection locked="0"/>
    </xf>
    <xf numFmtId="1" fontId="3" fillId="9" borderId="1" xfId="4" applyNumberFormat="1" applyFont="1" applyFill="1" applyBorder="1" applyAlignment="1">
      <alignment horizontal="center" vertical="center"/>
    </xf>
    <xf numFmtId="2" fontId="3" fillId="9" borderId="3" xfId="4" applyNumberFormat="1" applyFont="1" applyFill="1" applyBorder="1" applyAlignment="1">
      <alignment horizontal="center" vertical="center"/>
    </xf>
    <xf numFmtId="0" fontId="3" fillId="6" borderId="1" xfId="4" applyFont="1" applyFill="1" applyBorder="1" applyAlignment="1">
      <alignment horizontal="center" vertical="center"/>
    </xf>
    <xf numFmtId="165" fontId="3" fillId="6" borderId="1" xfId="4" applyNumberFormat="1" applyFont="1" applyFill="1" applyBorder="1" applyAlignment="1">
      <alignment horizontal="center" vertical="center"/>
    </xf>
    <xf numFmtId="166" fontId="3" fillId="6" borderId="1" xfId="4" applyNumberFormat="1" applyFont="1" applyFill="1" applyBorder="1" applyAlignment="1">
      <alignment horizontal="center" vertical="center"/>
    </xf>
    <xf numFmtId="2" fontId="3" fillId="6" borderId="1" xfId="4" applyNumberFormat="1" applyFont="1" applyFill="1" applyBorder="1" applyAlignment="1">
      <alignment horizontal="center" vertical="center"/>
    </xf>
    <xf numFmtId="2" fontId="3" fillId="6" borderId="3" xfId="4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 applyProtection="1">
      <alignment horizontal="center" vertical="center"/>
      <protection locked="0"/>
    </xf>
    <xf numFmtId="1" fontId="3" fillId="6" borderId="1" xfId="4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3" borderId="22" xfId="4" applyFont="1" applyFill="1" applyBorder="1" applyAlignment="1">
      <alignment horizontal="center" vertical="center"/>
    </xf>
    <xf numFmtId="165" fontId="3" fillId="3" borderId="22" xfId="4" applyNumberFormat="1" applyFont="1" applyFill="1" applyBorder="1" applyAlignment="1">
      <alignment horizontal="center" vertical="center"/>
    </xf>
    <xf numFmtId="166" fontId="3" fillId="3" borderId="22" xfId="4" applyNumberFormat="1" applyFont="1" applyFill="1" applyBorder="1" applyAlignment="1">
      <alignment horizontal="center" vertical="center"/>
    </xf>
    <xf numFmtId="2" fontId="3" fillId="3" borderId="22" xfId="4" applyNumberFormat="1" applyFont="1" applyFill="1" applyBorder="1" applyAlignment="1">
      <alignment horizontal="center" vertical="center"/>
    </xf>
    <xf numFmtId="2" fontId="3" fillId="3" borderId="23" xfId="4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3" borderId="1" xfId="0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 applyProtection="1">
      <alignment horizontal="center"/>
      <protection locked="0"/>
    </xf>
    <xf numFmtId="166" fontId="3" fillId="3" borderId="1" xfId="0" applyNumberFormat="1" applyFont="1" applyFill="1" applyBorder="1" applyAlignment="1" applyProtection="1">
      <alignment horizontal="center"/>
    </xf>
    <xf numFmtId="0" fontId="3" fillId="9" borderId="22" xfId="0" applyFont="1" applyFill="1" applyBorder="1" applyAlignment="1">
      <alignment horizontal="center"/>
    </xf>
    <xf numFmtId="2" fontId="3" fillId="9" borderId="22" xfId="0" applyNumberFormat="1" applyFont="1" applyFill="1" applyBorder="1" applyAlignment="1">
      <alignment horizontal="center"/>
    </xf>
    <xf numFmtId="165" fontId="3" fillId="9" borderId="22" xfId="0" applyNumberFormat="1" applyFont="1" applyFill="1" applyBorder="1" applyAlignment="1">
      <alignment horizontal="center"/>
    </xf>
    <xf numFmtId="166" fontId="3" fillId="9" borderId="22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166" fontId="3" fillId="9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9" borderId="1" xfId="1" applyFont="1" applyFill="1" applyBorder="1" applyAlignment="1" applyProtection="1">
      <alignment horizontal="center" vertical="center" wrapText="1"/>
      <protection locked="0"/>
    </xf>
    <xf numFmtId="0" fontId="3" fillId="9" borderId="1" xfId="1" applyFont="1" applyFill="1" applyBorder="1" applyAlignment="1" applyProtection="1">
      <alignment horizontal="center" vertical="center"/>
      <protection locked="0"/>
    </xf>
    <xf numFmtId="0" fontId="3" fillId="9" borderId="24" xfId="1" applyFont="1" applyFill="1" applyBorder="1" applyAlignment="1" applyProtection="1">
      <alignment horizontal="center" vertical="center" wrapText="1"/>
      <protection locked="0"/>
    </xf>
    <xf numFmtId="0" fontId="3" fillId="9" borderId="24" xfId="1" applyFont="1" applyFill="1" applyBorder="1" applyAlignment="1" applyProtection="1">
      <alignment horizontal="center" vertical="center"/>
      <protection locked="0"/>
    </xf>
    <xf numFmtId="0" fontId="3" fillId="9" borderId="1" xfId="8" applyFont="1" applyFill="1" applyBorder="1" applyAlignment="1">
      <alignment horizontal="center"/>
    </xf>
    <xf numFmtId="165" fontId="3" fillId="9" borderId="1" xfId="8" applyNumberFormat="1" applyFont="1" applyFill="1" applyBorder="1" applyAlignment="1">
      <alignment horizontal="center"/>
    </xf>
    <xf numFmtId="2" fontId="3" fillId="9" borderId="1" xfId="8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165" fontId="3" fillId="9" borderId="1" xfId="13" applyNumberFormat="1" applyFont="1" applyFill="1" applyBorder="1" applyAlignment="1">
      <alignment horizontal="center" vertical="top"/>
    </xf>
    <xf numFmtId="0" fontId="3" fillId="9" borderId="1" xfId="0" applyFont="1" applyFill="1" applyBorder="1" applyAlignment="1" applyProtection="1">
      <alignment horizontal="left"/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165" fontId="3" fillId="9" borderId="1" xfId="0" applyNumberFormat="1" applyFont="1" applyFill="1" applyBorder="1" applyAlignment="1" applyProtection="1">
      <alignment horizontal="center"/>
      <protection locked="0"/>
    </xf>
    <xf numFmtId="166" fontId="3" fillId="9" borderId="1" xfId="0" applyNumberFormat="1" applyFont="1" applyFill="1" applyBorder="1" applyAlignment="1" applyProtection="1">
      <alignment horizontal="center"/>
    </xf>
    <xf numFmtId="2" fontId="3" fillId="9" borderId="1" xfId="0" applyNumberFormat="1" applyFont="1" applyFill="1" applyBorder="1" applyAlignment="1" applyProtection="1">
      <alignment horizontal="center"/>
      <protection locked="0"/>
    </xf>
    <xf numFmtId="2" fontId="3" fillId="9" borderId="1" xfId="0" applyNumberFormat="1" applyFont="1" applyFill="1" applyBorder="1" applyAlignment="1" applyProtection="1">
      <alignment horizontal="center"/>
    </xf>
    <xf numFmtId="1" fontId="3" fillId="9" borderId="1" xfId="0" applyNumberFormat="1" applyFont="1" applyFill="1" applyBorder="1" applyAlignment="1" applyProtection="1">
      <alignment horizontal="center" vertical="center"/>
      <protection locked="0"/>
    </xf>
    <xf numFmtId="167" fontId="3" fillId="9" borderId="1" xfId="0" applyNumberFormat="1" applyFont="1" applyFill="1" applyBorder="1" applyAlignment="1" applyProtection="1">
      <alignment horizontal="center" vertical="center"/>
      <protection locked="0"/>
    </xf>
    <xf numFmtId="0" fontId="3" fillId="9" borderId="1" xfId="11" applyFont="1" applyFill="1" applyBorder="1" applyAlignment="1" applyProtection="1">
      <alignment horizontal="left"/>
      <protection locked="0"/>
    </xf>
    <xf numFmtId="0" fontId="3" fillId="9" borderId="1" xfId="11" applyFont="1" applyFill="1" applyBorder="1" applyAlignment="1" applyProtection="1">
      <alignment horizontal="center"/>
      <protection locked="0"/>
    </xf>
    <xf numFmtId="165" fontId="3" fillId="9" borderId="1" xfId="11" applyNumberFormat="1" applyFont="1" applyFill="1" applyBorder="1" applyAlignment="1" applyProtection="1">
      <alignment horizontal="center"/>
      <protection locked="0"/>
    </xf>
    <xf numFmtId="166" fontId="3" fillId="9" borderId="1" xfId="11" applyNumberFormat="1" applyFont="1" applyFill="1" applyBorder="1" applyAlignment="1" applyProtection="1">
      <alignment horizontal="center"/>
    </xf>
    <xf numFmtId="2" fontId="3" fillId="9" borderId="1" xfId="11" applyNumberFormat="1" applyFont="1" applyFill="1" applyBorder="1" applyAlignment="1" applyProtection="1">
      <alignment horizontal="center"/>
      <protection locked="0"/>
    </xf>
    <xf numFmtId="2" fontId="3" fillId="9" borderId="1" xfId="11" applyNumberFormat="1" applyFont="1" applyFill="1" applyBorder="1" applyAlignment="1" applyProtection="1">
      <alignment horizontal="center"/>
    </xf>
    <xf numFmtId="0" fontId="3" fillId="9" borderId="1" xfId="4" applyFont="1" applyFill="1" applyBorder="1" applyAlignment="1">
      <alignment horizontal="left" vertical="center"/>
    </xf>
    <xf numFmtId="0" fontId="3" fillId="9" borderId="1" xfId="4" applyFont="1" applyFill="1" applyBorder="1" applyAlignment="1">
      <alignment horizontal="left"/>
    </xf>
    <xf numFmtId="0" fontId="3" fillId="9" borderId="1" xfId="4" applyFont="1" applyFill="1" applyBorder="1" applyAlignment="1">
      <alignment horizontal="center"/>
    </xf>
    <xf numFmtId="165" fontId="3" fillId="9" borderId="1" xfId="4" applyNumberFormat="1" applyFont="1" applyFill="1" applyBorder="1" applyAlignment="1">
      <alignment horizontal="center"/>
    </xf>
    <xf numFmtId="166" fontId="3" fillId="9" borderId="1" xfId="4" applyNumberFormat="1" applyFont="1" applyFill="1" applyBorder="1" applyAlignment="1">
      <alignment horizontal="center"/>
    </xf>
    <xf numFmtId="2" fontId="3" fillId="9" borderId="1" xfId="4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165" fontId="3" fillId="9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9" applyFont="1" applyFill="1" applyBorder="1" applyAlignment="1" applyProtection="1">
      <alignment horizontal="left"/>
      <protection locked="0"/>
    </xf>
    <xf numFmtId="0" fontId="3" fillId="10" borderId="1" xfId="9" applyFont="1" applyFill="1" applyBorder="1" applyAlignment="1" applyProtection="1">
      <alignment horizontal="center"/>
      <protection locked="0"/>
    </xf>
    <xf numFmtId="165" fontId="3" fillId="10" borderId="1" xfId="9" applyNumberFormat="1" applyFont="1" applyFill="1" applyBorder="1" applyAlignment="1" applyProtection="1">
      <alignment horizontal="center"/>
      <protection locked="0"/>
    </xf>
    <xf numFmtId="166" fontId="3" fillId="10" borderId="1" xfId="9" applyNumberFormat="1" applyFont="1" applyFill="1" applyBorder="1" applyAlignment="1" applyProtection="1">
      <alignment horizontal="center"/>
    </xf>
    <xf numFmtId="2" fontId="3" fillId="10" borderId="1" xfId="9" applyNumberFormat="1" applyFont="1" applyFill="1" applyBorder="1" applyAlignment="1" applyProtection="1">
      <alignment horizontal="center"/>
      <protection locked="0"/>
    </xf>
    <xf numFmtId="2" fontId="3" fillId="10" borderId="1" xfId="9" applyNumberFormat="1" applyFont="1" applyFill="1" applyBorder="1" applyAlignment="1" applyProtection="1">
      <alignment horizontal="center"/>
    </xf>
    <xf numFmtId="0" fontId="3" fillId="9" borderId="1" xfId="8" applyFont="1" applyFill="1" applyBorder="1" applyAlignment="1">
      <alignment horizontal="left"/>
    </xf>
    <xf numFmtId="166" fontId="3" fillId="9" borderId="1" xfId="8" applyNumberFormat="1" applyFont="1" applyFill="1" applyBorder="1" applyAlignment="1">
      <alignment horizontal="center"/>
    </xf>
    <xf numFmtId="0" fontId="3" fillId="9" borderId="1" xfId="1" applyFont="1" applyFill="1" applyBorder="1" applyAlignment="1" applyProtection="1">
      <alignment horizontal="left" vertical="center" wrapText="1"/>
      <protection locked="0"/>
    </xf>
    <xf numFmtId="165" fontId="3" fillId="9" borderId="1" xfId="15" applyNumberFormat="1" applyFont="1" applyFill="1" applyBorder="1" applyAlignment="1">
      <alignment horizontal="center" vertical="distributed"/>
    </xf>
    <xf numFmtId="0" fontId="3" fillId="9" borderId="1" xfId="1" applyFont="1" applyFill="1" applyBorder="1" applyAlignment="1">
      <alignment horizontal="left"/>
    </xf>
    <xf numFmtId="0" fontId="3" fillId="9" borderId="1" xfId="1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  <xf numFmtId="0" fontId="3" fillId="9" borderId="22" xfId="0" applyFont="1" applyFill="1" applyBorder="1" applyAlignment="1">
      <alignment horizontal="left"/>
    </xf>
    <xf numFmtId="165" fontId="3" fillId="9" borderId="22" xfId="13" applyNumberFormat="1" applyFont="1" applyFill="1" applyBorder="1" applyAlignment="1">
      <alignment horizontal="center" vertical="top"/>
    </xf>
    <xf numFmtId="2" fontId="3" fillId="9" borderId="23" xfId="0" applyNumberFormat="1" applyFont="1" applyFill="1" applyBorder="1" applyAlignment="1">
      <alignment horizontal="center"/>
    </xf>
    <xf numFmtId="2" fontId="3" fillId="9" borderId="3" xfId="0" applyNumberFormat="1" applyFont="1" applyFill="1" applyBorder="1" applyAlignment="1" applyProtection="1">
      <alignment horizontal="center"/>
    </xf>
    <xf numFmtId="2" fontId="3" fillId="9" borderId="3" xfId="0" applyNumberFormat="1" applyFont="1" applyFill="1" applyBorder="1" applyAlignment="1">
      <alignment horizontal="center"/>
    </xf>
    <xf numFmtId="2" fontId="3" fillId="9" borderId="3" xfId="11" applyNumberFormat="1" applyFont="1" applyFill="1" applyBorder="1" applyAlignment="1" applyProtection="1">
      <alignment horizontal="center"/>
    </xf>
    <xf numFmtId="2" fontId="3" fillId="9" borderId="3" xfId="4" applyNumberFormat="1" applyFont="1" applyFill="1" applyBorder="1" applyAlignment="1">
      <alignment horizontal="center"/>
    </xf>
    <xf numFmtId="2" fontId="3" fillId="10" borderId="3" xfId="9" applyNumberFormat="1" applyFont="1" applyFill="1" applyBorder="1" applyAlignment="1" applyProtection="1">
      <alignment horizontal="center"/>
    </xf>
    <xf numFmtId="2" fontId="3" fillId="9" borderId="3" xfId="8" applyNumberFormat="1" applyFont="1" applyFill="1" applyBorder="1" applyAlignment="1">
      <alignment horizontal="center"/>
    </xf>
    <xf numFmtId="0" fontId="3" fillId="9" borderId="24" xfId="1" applyFont="1" applyFill="1" applyBorder="1" applyAlignment="1" applyProtection="1">
      <alignment horizontal="left" vertical="center" wrapText="1"/>
      <protection locked="0"/>
    </xf>
    <xf numFmtId="165" fontId="3" fillId="9" borderId="24" xfId="0" applyNumberFormat="1" applyFont="1" applyFill="1" applyBorder="1" applyAlignment="1" applyProtection="1">
      <alignment horizontal="center" vertical="top" wrapText="1"/>
      <protection locked="0"/>
    </xf>
    <xf numFmtId="165" fontId="3" fillId="9" borderId="24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4" xfId="0" applyNumberFormat="1" applyFont="1" applyFill="1" applyBorder="1" applyAlignment="1" applyProtection="1">
      <alignment horizontal="center"/>
    </xf>
    <xf numFmtId="2" fontId="3" fillId="9" borderId="24" xfId="0" applyNumberFormat="1" applyFont="1" applyFill="1" applyBorder="1" applyAlignment="1" applyProtection="1">
      <alignment horizontal="center"/>
      <protection locked="0"/>
    </xf>
    <xf numFmtId="2" fontId="3" fillId="9" borderId="24" xfId="0" applyNumberFormat="1" applyFont="1" applyFill="1" applyBorder="1" applyAlignment="1" applyProtection="1">
      <alignment horizontal="center"/>
    </xf>
    <xf numFmtId="2" fontId="3" fillId="9" borderId="25" xfId="0" applyNumberFormat="1" applyFont="1" applyFill="1" applyBorder="1" applyAlignment="1" applyProtection="1">
      <alignment horizontal="center"/>
    </xf>
    <xf numFmtId="0" fontId="3" fillId="9" borderId="15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 wrapText="1"/>
    </xf>
    <xf numFmtId="0" fontId="3" fillId="6" borderId="1" xfId="11" applyFont="1" applyFill="1" applyBorder="1" applyAlignment="1" applyProtection="1">
      <alignment horizontal="left"/>
      <protection locked="0"/>
    </xf>
    <xf numFmtId="0" fontId="3" fillId="6" borderId="1" xfId="11" applyFont="1" applyFill="1" applyBorder="1" applyAlignment="1" applyProtection="1">
      <alignment horizontal="center"/>
      <protection locked="0"/>
    </xf>
    <xf numFmtId="165" fontId="3" fillId="6" borderId="1" xfId="11" applyNumberFormat="1" applyFont="1" applyFill="1" applyBorder="1" applyAlignment="1" applyProtection="1">
      <alignment horizontal="center"/>
      <protection locked="0"/>
    </xf>
    <xf numFmtId="166" fontId="3" fillId="6" borderId="1" xfId="11" applyNumberFormat="1" applyFont="1" applyFill="1" applyBorder="1" applyAlignment="1" applyProtection="1">
      <alignment horizontal="center"/>
    </xf>
    <xf numFmtId="2" fontId="3" fillId="6" borderId="1" xfId="11" applyNumberFormat="1" applyFont="1" applyFill="1" applyBorder="1" applyAlignment="1" applyProtection="1">
      <alignment horizontal="center"/>
      <protection locked="0"/>
    </xf>
    <xf numFmtId="2" fontId="3" fillId="6" borderId="1" xfId="11" applyNumberFormat="1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6" borderId="1" xfId="0" applyNumberFormat="1" applyFont="1" applyFill="1" applyBorder="1" applyAlignment="1" applyProtection="1">
      <alignment horizontal="center"/>
    </xf>
    <xf numFmtId="2" fontId="3" fillId="6" borderId="1" xfId="0" applyNumberFormat="1" applyFont="1" applyFill="1" applyBorder="1" applyAlignment="1" applyProtection="1">
      <alignment horizontal="center"/>
      <protection locked="0"/>
    </xf>
    <xf numFmtId="2" fontId="3" fillId="6" borderId="1" xfId="0" applyNumberFormat="1" applyFont="1" applyFill="1" applyBorder="1" applyAlignment="1" applyProtection="1">
      <alignment horizontal="center"/>
    </xf>
    <xf numFmtId="165" fontId="3" fillId="6" borderId="1" xfId="4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165" fontId="3" fillId="6" borderId="1" xfId="0" applyNumberFormat="1" applyFont="1" applyFill="1" applyBorder="1" applyAlignment="1" applyProtection="1">
      <alignment horizontal="center"/>
      <protection locked="0"/>
    </xf>
    <xf numFmtId="0" fontId="3" fillId="11" borderId="1" xfId="9" applyFont="1" applyFill="1" applyBorder="1" applyAlignment="1" applyProtection="1">
      <alignment horizontal="left"/>
      <protection locked="0"/>
    </xf>
    <xf numFmtId="0" fontId="3" fillId="11" borderId="1" xfId="9" applyFont="1" applyFill="1" applyBorder="1" applyAlignment="1" applyProtection="1">
      <alignment horizontal="center"/>
      <protection locked="0"/>
    </xf>
    <xf numFmtId="165" fontId="3" fillId="11" borderId="1" xfId="9" applyNumberFormat="1" applyFont="1" applyFill="1" applyBorder="1" applyAlignment="1" applyProtection="1">
      <alignment horizontal="center"/>
      <protection locked="0"/>
    </xf>
    <xf numFmtId="166" fontId="3" fillId="11" borderId="1" xfId="9" applyNumberFormat="1" applyFont="1" applyFill="1" applyBorder="1" applyAlignment="1" applyProtection="1">
      <alignment horizontal="center"/>
    </xf>
    <xf numFmtId="2" fontId="3" fillId="11" borderId="1" xfId="9" applyNumberFormat="1" applyFont="1" applyFill="1" applyBorder="1" applyAlignment="1" applyProtection="1">
      <alignment horizontal="center"/>
      <protection locked="0"/>
    </xf>
    <xf numFmtId="2" fontId="3" fillId="11" borderId="1" xfId="9" applyNumberFormat="1" applyFont="1" applyFill="1" applyBorder="1" applyAlignment="1" applyProtection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3" fillId="6" borderId="1" xfId="13" applyNumberFormat="1" applyFont="1" applyFill="1" applyBorder="1" applyAlignment="1">
      <alignment horizontal="center" vertical="top"/>
    </xf>
    <xf numFmtId="166" fontId="3" fillId="6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" xfId="8" applyFont="1" applyFill="1" applyBorder="1" applyAlignment="1">
      <alignment horizontal="left"/>
    </xf>
    <xf numFmtId="0" fontId="3" fillId="6" borderId="1" xfId="8" applyFont="1" applyFill="1" applyBorder="1" applyAlignment="1">
      <alignment horizontal="center"/>
    </xf>
    <xf numFmtId="165" fontId="3" fillId="6" borderId="1" xfId="8" applyNumberFormat="1" applyFont="1" applyFill="1" applyBorder="1" applyAlignment="1">
      <alignment horizontal="center"/>
    </xf>
    <xf numFmtId="166" fontId="3" fillId="6" borderId="1" xfId="8" applyNumberFormat="1" applyFont="1" applyFill="1" applyBorder="1" applyAlignment="1">
      <alignment horizontal="center"/>
    </xf>
    <xf numFmtId="2" fontId="3" fillId="6" borderId="1" xfId="8" applyNumberFormat="1" applyFont="1" applyFill="1" applyBorder="1" applyAlignment="1">
      <alignment horizontal="center"/>
    </xf>
    <xf numFmtId="0" fontId="3" fillId="6" borderId="1" xfId="4" applyFont="1" applyFill="1" applyBorder="1" applyAlignment="1">
      <alignment horizontal="left" vertical="center"/>
    </xf>
    <xf numFmtId="0" fontId="3" fillId="6" borderId="1" xfId="4" applyFont="1" applyFill="1" applyBorder="1" applyAlignment="1">
      <alignment horizontal="left"/>
    </xf>
    <xf numFmtId="0" fontId="3" fillId="6" borderId="1" xfId="4" applyFont="1" applyFill="1" applyBorder="1" applyAlignment="1">
      <alignment horizontal="center"/>
    </xf>
    <xf numFmtId="165" fontId="3" fillId="6" borderId="1" xfId="4" applyNumberFormat="1" applyFont="1" applyFill="1" applyBorder="1" applyAlignment="1">
      <alignment horizontal="center"/>
    </xf>
    <xf numFmtId="166" fontId="3" fillId="6" borderId="1" xfId="4" applyNumberFormat="1" applyFont="1" applyFill="1" applyBorder="1" applyAlignment="1">
      <alignment horizontal="center"/>
    </xf>
    <xf numFmtId="2" fontId="3" fillId="6" borderId="1" xfId="4" applyNumberFormat="1" applyFont="1" applyFill="1" applyBorder="1" applyAlignment="1">
      <alignment horizontal="center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165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/>
      <protection locked="0"/>
    </xf>
    <xf numFmtId="167" fontId="3" fillId="6" borderId="1" xfId="0" applyNumberFormat="1" applyFont="1" applyFill="1" applyBorder="1" applyAlignment="1" applyProtection="1">
      <alignment horizontal="center" vertical="center"/>
      <protection locked="0"/>
    </xf>
    <xf numFmtId="0" fontId="15" fillId="6" borderId="1" xfId="4" applyFont="1" applyFill="1" applyBorder="1" applyAlignment="1">
      <alignment horizontal="left" vertical="center"/>
    </xf>
    <xf numFmtId="0" fontId="15" fillId="6" borderId="1" xfId="4" applyFont="1" applyFill="1" applyBorder="1" applyAlignment="1">
      <alignment horizontal="center" vertical="center"/>
    </xf>
    <xf numFmtId="0" fontId="3" fillId="6" borderId="1" xfId="8" applyFont="1" applyFill="1" applyBorder="1"/>
    <xf numFmtId="165" fontId="3" fillId="6" borderId="1" xfId="15" applyNumberFormat="1" applyFont="1" applyFill="1" applyBorder="1" applyAlignment="1">
      <alignment horizontal="center"/>
    </xf>
    <xf numFmtId="0" fontId="3" fillId="6" borderId="1" xfId="1" applyFont="1" applyFill="1" applyBorder="1" applyAlignment="1">
      <alignment horizontal="left"/>
    </xf>
    <xf numFmtId="0" fontId="3" fillId="6" borderId="1" xfId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2" fontId="3" fillId="6" borderId="3" xfId="11" applyNumberFormat="1" applyFont="1" applyFill="1" applyBorder="1" applyAlignment="1" applyProtection="1">
      <alignment horizontal="center"/>
    </xf>
    <xf numFmtId="2" fontId="3" fillId="6" borderId="3" xfId="0" applyNumberFormat="1" applyFont="1" applyFill="1" applyBorder="1" applyAlignment="1" applyProtection="1">
      <alignment horizontal="center"/>
    </xf>
    <xf numFmtId="2" fontId="3" fillId="11" borderId="3" xfId="9" applyNumberFormat="1" applyFont="1" applyFill="1" applyBorder="1" applyAlignment="1" applyProtection="1">
      <alignment horizontal="center"/>
    </xf>
    <xf numFmtId="2" fontId="3" fillId="6" borderId="3" xfId="0" applyNumberFormat="1" applyFont="1" applyFill="1" applyBorder="1" applyAlignment="1">
      <alignment horizontal="center"/>
    </xf>
    <xf numFmtId="2" fontId="3" fillId="6" borderId="3" xfId="8" applyNumberFormat="1" applyFont="1" applyFill="1" applyBorder="1" applyAlignment="1">
      <alignment horizontal="center"/>
    </xf>
    <xf numFmtId="2" fontId="3" fillId="6" borderId="3" xfId="4" applyNumberFormat="1" applyFont="1" applyFill="1" applyBorder="1" applyAlignment="1">
      <alignment horizontal="center"/>
    </xf>
    <xf numFmtId="166" fontId="3" fillId="6" borderId="24" xfId="0" applyNumberFormat="1" applyFont="1" applyFill="1" applyBorder="1" applyAlignment="1" applyProtection="1">
      <alignment horizontal="center"/>
    </xf>
    <xf numFmtId="2" fontId="3" fillId="6" borderId="24" xfId="0" applyNumberFormat="1" applyFont="1" applyFill="1" applyBorder="1" applyAlignment="1" applyProtection="1">
      <alignment horizontal="center"/>
      <protection locked="0"/>
    </xf>
    <xf numFmtId="2" fontId="3" fillId="6" borderId="24" xfId="0" applyNumberFormat="1" applyFont="1" applyFill="1" applyBorder="1" applyAlignment="1" applyProtection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0" fontId="3" fillId="4" borderId="22" xfId="8" applyFont="1" applyFill="1" applyBorder="1" applyAlignment="1">
      <alignment horizontal="left"/>
    </xf>
    <xf numFmtId="0" fontId="3" fillId="4" borderId="22" xfId="8" applyFont="1" applyFill="1" applyBorder="1" applyAlignment="1">
      <alignment horizontal="center"/>
    </xf>
    <xf numFmtId="165" fontId="3" fillId="4" borderId="22" xfId="8" applyNumberFormat="1" applyFont="1" applyFill="1" applyBorder="1" applyAlignment="1">
      <alignment horizontal="center"/>
    </xf>
    <xf numFmtId="166" fontId="3" fillId="4" borderId="22" xfId="8" applyNumberFormat="1" applyFont="1" applyFill="1" applyBorder="1" applyAlignment="1">
      <alignment horizontal="center"/>
    </xf>
    <xf numFmtId="2" fontId="3" fillId="4" borderId="22" xfId="8" applyNumberFormat="1" applyFont="1" applyFill="1" applyBorder="1" applyAlignment="1">
      <alignment horizontal="center"/>
    </xf>
    <xf numFmtId="2" fontId="3" fillId="4" borderId="23" xfId="8" applyNumberFormat="1" applyFont="1" applyFill="1" applyBorder="1" applyAlignment="1">
      <alignment horizontal="center"/>
    </xf>
    <xf numFmtId="0" fontId="3" fillId="4" borderId="1" xfId="11" applyFont="1" applyFill="1" applyBorder="1" applyAlignment="1" applyProtection="1">
      <alignment horizontal="left"/>
      <protection locked="0"/>
    </xf>
    <xf numFmtId="0" fontId="3" fillId="4" borderId="1" xfId="11" applyFont="1" applyFill="1" applyBorder="1" applyAlignment="1" applyProtection="1">
      <alignment horizontal="center"/>
      <protection locked="0"/>
    </xf>
    <xf numFmtId="165" fontId="3" fillId="4" borderId="1" xfId="0" applyNumberFormat="1" applyFont="1" applyFill="1" applyBorder="1" applyAlignment="1" applyProtection="1">
      <alignment horizontal="center"/>
      <protection locked="0"/>
    </xf>
    <xf numFmtId="165" fontId="3" fillId="4" borderId="1" xfId="11" applyNumberFormat="1" applyFont="1" applyFill="1" applyBorder="1" applyAlignment="1" applyProtection="1">
      <alignment horizontal="center"/>
      <protection locked="0"/>
    </xf>
    <xf numFmtId="166" fontId="3" fillId="4" borderId="1" xfId="0" applyNumberFormat="1" applyFont="1" applyFill="1" applyBorder="1" applyAlignment="1" applyProtection="1">
      <alignment horizontal="center"/>
    </xf>
    <xf numFmtId="2" fontId="3" fillId="4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center"/>
    </xf>
    <xf numFmtId="2" fontId="3" fillId="4" borderId="3" xfId="0" applyNumberFormat="1" applyFont="1" applyFill="1" applyBorder="1" applyAlignment="1" applyProtection="1">
      <alignment horizontal="center"/>
    </xf>
    <xf numFmtId="0" fontId="3" fillId="4" borderId="1" xfId="4" applyFont="1" applyFill="1" applyBorder="1" applyAlignment="1">
      <alignment horizontal="left"/>
    </xf>
    <xf numFmtId="0" fontId="3" fillId="4" borderId="1" xfId="4" applyFont="1" applyFill="1" applyBorder="1" applyAlignment="1">
      <alignment horizontal="center"/>
    </xf>
    <xf numFmtId="165" fontId="3" fillId="4" borderId="1" xfId="4" applyNumberFormat="1" applyFont="1" applyFill="1" applyBorder="1" applyAlignment="1">
      <alignment horizontal="center"/>
    </xf>
    <xf numFmtId="166" fontId="3" fillId="4" borderId="1" xfId="4" applyNumberFormat="1" applyFont="1" applyFill="1" applyBorder="1" applyAlignment="1">
      <alignment horizontal="center"/>
    </xf>
    <xf numFmtId="2" fontId="3" fillId="4" borderId="1" xfId="4" applyNumberFormat="1" applyFont="1" applyFill="1" applyBorder="1" applyAlignment="1">
      <alignment horizontal="center"/>
    </xf>
    <xf numFmtId="2" fontId="3" fillId="4" borderId="3" xfId="4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4" fontId="3" fillId="4" borderId="1" xfId="1" applyNumberFormat="1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11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4" borderId="1" xfId="13" applyNumberFormat="1" applyFont="1" applyFill="1" applyBorder="1" applyAlignment="1">
      <alignment horizontal="center" vertical="top"/>
    </xf>
    <xf numFmtId="166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8" applyFont="1" applyFill="1" applyBorder="1" applyAlignment="1">
      <alignment horizontal="left"/>
    </xf>
    <xf numFmtId="0" fontId="3" fillId="4" borderId="1" xfId="8" applyFont="1" applyFill="1" applyBorder="1" applyAlignment="1">
      <alignment horizontal="center"/>
    </xf>
    <xf numFmtId="165" fontId="3" fillId="4" borderId="1" xfId="8" applyNumberFormat="1" applyFont="1" applyFill="1" applyBorder="1" applyAlignment="1">
      <alignment horizontal="center"/>
    </xf>
    <xf numFmtId="166" fontId="3" fillId="4" borderId="1" xfId="8" applyNumberFormat="1" applyFont="1" applyFill="1" applyBorder="1" applyAlignment="1">
      <alignment horizontal="center"/>
    </xf>
    <xf numFmtId="2" fontId="3" fillId="4" borderId="1" xfId="8" applyNumberFormat="1" applyFont="1" applyFill="1" applyBorder="1" applyAlignment="1">
      <alignment horizontal="center"/>
    </xf>
    <xf numFmtId="2" fontId="3" fillId="4" borderId="3" xfId="8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left"/>
      <protection locked="0"/>
    </xf>
    <xf numFmtId="2" fontId="3" fillId="4" borderId="1" xfId="4" applyNumberFormat="1" applyFont="1" applyFill="1" applyBorder="1" applyAlignment="1">
      <alignment horizontal="left" vertical="center"/>
    </xf>
    <xf numFmtId="1" fontId="3" fillId="4" borderId="1" xfId="4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167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4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0" fontId="3" fillId="8" borderId="1" xfId="9" applyFont="1" applyFill="1" applyBorder="1" applyAlignment="1" applyProtection="1">
      <alignment horizontal="left"/>
      <protection locked="0"/>
    </xf>
    <xf numFmtId="0" fontId="3" fillId="8" borderId="1" xfId="9" applyFont="1" applyFill="1" applyBorder="1" applyAlignment="1" applyProtection="1">
      <alignment horizontal="center"/>
      <protection locked="0"/>
    </xf>
    <xf numFmtId="165" fontId="3" fillId="8" borderId="1" xfId="9" applyNumberFormat="1" applyFont="1" applyFill="1" applyBorder="1" applyAlignment="1" applyProtection="1">
      <alignment horizontal="center"/>
      <protection locked="0"/>
    </xf>
    <xf numFmtId="166" fontId="3" fillId="8" borderId="1" xfId="9" applyNumberFormat="1" applyFont="1" applyFill="1" applyBorder="1" applyAlignment="1" applyProtection="1">
      <alignment horizontal="center"/>
    </xf>
    <xf numFmtId="2" fontId="3" fillId="8" borderId="1" xfId="9" applyNumberFormat="1" applyFont="1" applyFill="1" applyBorder="1" applyAlignment="1" applyProtection="1">
      <alignment horizontal="center"/>
      <protection locked="0"/>
    </xf>
    <xf numFmtId="2" fontId="3" fillId="8" borderId="1" xfId="9" applyNumberFormat="1" applyFont="1" applyFill="1" applyBorder="1" applyAlignment="1" applyProtection="1">
      <alignment horizontal="center"/>
    </xf>
    <xf numFmtId="2" fontId="3" fillId="8" borderId="3" xfId="9" applyNumberFormat="1" applyFont="1" applyFill="1" applyBorder="1" applyAlignment="1" applyProtection="1">
      <alignment horizontal="center"/>
    </xf>
    <xf numFmtId="165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11" applyNumberFormat="1" applyFont="1" applyFill="1" applyBorder="1" applyAlignment="1" applyProtection="1">
      <alignment horizontal="center"/>
    </xf>
    <xf numFmtId="2" fontId="3" fillId="4" borderId="1" xfId="11" applyNumberFormat="1" applyFont="1" applyFill="1" applyBorder="1" applyAlignment="1" applyProtection="1">
      <alignment horizontal="center"/>
      <protection locked="0"/>
    </xf>
    <xf numFmtId="2" fontId="3" fillId="4" borderId="1" xfId="11" applyNumberFormat="1" applyFont="1" applyFill="1" applyBorder="1" applyAlignment="1" applyProtection="1">
      <alignment horizontal="center"/>
    </xf>
    <xf numFmtId="2" fontId="3" fillId="4" borderId="3" xfId="11" applyNumberFormat="1" applyFont="1" applyFill="1" applyBorder="1" applyAlignment="1" applyProtection="1">
      <alignment horizontal="center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>
      <alignment horizontal="center" vertical="center"/>
    </xf>
    <xf numFmtId="0" fontId="3" fillId="4" borderId="24" xfId="8" applyFont="1" applyFill="1" applyBorder="1" applyAlignment="1">
      <alignment horizontal="left"/>
    </xf>
    <xf numFmtId="0" fontId="3" fillId="4" borderId="24" xfId="8" applyFont="1" applyFill="1" applyBorder="1" applyAlignment="1">
      <alignment horizontal="center"/>
    </xf>
    <xf numFmtId="165" fontId="3" fillId="4" borderId="24" xfId="8" applyNumberFormat="1" applyFont="1" applyFill="1" applyBorder="1" applyAlignment="1">
      <alignment horizontal="center"/>
    </xf>
    <xf numFmtId="166" fontId="3" fillId="4" borderId="24" xfId="8" applyNumberFormat="1" applyFont="1" applyFill="1" applyBorder="1" applyAlignment="1">
      <alignment horizontal="center"/>
    </xf>
    <xf numFmtId="2" fontId="3" fillId="4" borderId="24" xfId="8" applyNumberFormat="1" applyFont="1" applyFill="1" applyBorder="1" applyAlignment="1">
      <alignment horizontal="center"/>
    </xf>
    <xf numFmtId="2" fontId="3" fillId="4" borderId="25" xfId="8" applyNumberFormat="1" applyFont="1" applyFill="1" applyBorder="1" applyAlignment="1">
      <alignment horizontal="center"/>
    </xf>
    <xf numFmtId="0" fontId="3" fillId="3" borderId="1" xfId="4" applyFont="1" applyFill="1" applyBorder="1" applyAlignment="1">
      <alignment horizontal="left" vertical="center"/>
    </xf>
    <xf numFmtId="0" fontId="3" fillId="3" borderId="1" xfId="8" applyFont="1" applyFill="1" applyBorder="1" applyAlignment="1">
      <alignment horizontal="left"/>
    </xf>
    <xf numFmtId="0" fontId="3" fillId="3" borderId="1" xfId="8" applyFont="1" applyFill="1" applyBorder="1" applyAlignment="1">
      <alignment horizontal="center"/>
    </xf>
    <xf numFmtId="165" fontId="3" fillId="3" borderId="1" xfId="8" applyNumberFormat="1" applyFont="1" applyFill="1" applyBorder="1" applyAlignment="1">
      <alignment horizontal="center"/>
    </xf>
    <xf numFmtId="166" fontId="3" fillId="3" borderId="1" xfId="8" applyNumberFormat="1" applyFont="1" applyFill="1" applyBorder="1" applyAlignment="1">
      <alignment horizontal="center"/>
    </xf>
    <xf numFmtId="2" fontId="3" fillId="3" borderId="1" xfId="8" applyNumberFormat="1" applyFont="1" applyFill="1" applyBorder="1" applyAlignment="1">
      <alignment horizontal="center"/>
    </xf>
    <xf numFmtId="0" fontId="3" fillId="3" borderId="1" xfId="11" applyFont="1" applyFill="1" applyBorder="1" applyAlignment="1" applyProtection="1">
      <alignment horizontal="left"/>
      <protection locked="0"/>
    </xf>
    <xf numFmtId="0" fontId="3" fillId="3" borderId="1" xfId="11" applyFont="1" applyFill="1" applyBorder="1" applyAlignment="1" applyProtection="1">
      <alignment horizontal="center"/>
      <protection locked="0"/>
    </xf>
    <xf numFmtId="165" fontId="3" fillId="3" borderId="1" xfId="11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</xf>
    <xf numFmtId="0" fontId="3" fillId="3" borderId="1" xfId="4" applyFont="1" applyFill="1" applyBorder="1" applyAlignment="1">
      <alignment horizontal="left"/>
    </xf>
    <xf numFmtId="0" fontId="3" fillId="3" borderId="1" xfId="4" applyFont="1" applyFill="1" applyBorder="1" applyAlignment="1">
      <alignment horizontal="center"/>
    </xf>
    <xf numFmtId="165" fontId="3" fillId="3" borderId="1" xfId="4" applyNumberFormat="1" applyFont="1" applyFill="1" applyBorder="1" applyAlignment="1">
      <alignment horizontal="center"/>
    </xf>
    <xf numFmtId="166" fontId="3" fillId="3" borderId="1" xfId="4" applyNumberFormat="1" applyFont="1" applyFill="1" applyBorder="1" applyAlignment="1">
      <alignment horizontal="center"/>
    </xf>
    <xf numFmtId="2" fontId="3" fillId="3" borderId="1" xfId="4" applyNumberFormat="1" applyFont="1" applyFill="1" applyBorder="1" applyAlignment="1">
      <alignment horizontal="center"/>
    </xf>
    <xf numFmtId="0" fontId="3" fillId="3" borderId="1" xfId="8" applyFont="1" applyFill="1" applyBorder="1"/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165" fontId="3" fillId="3" borderId="1" xfId="13" applyNumberFormat="1" applyFont="1" applyFill="1" applyBorder="1" applyAlignment="1">
      <alignment horizontal="center" vertical="top"/>
    </xf>
    <xf numFmtId="0" fontId="15" fillId="3" borderId="1" xfId="8" applyFont="1" applyFill="1" applyBorder="1" applyAlignment="1">
      <alignment horizontal="left"/>
    </xf>
    <xf numFmtId="0" fontId="15" fillId="3" borderId="1" xfId="8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" fontId="3" fillId="3" borderId="1" xfId="1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5" fillId="3" borderId="1" xfId="4" applyFont="1" applyFill="1" applyBorder="1" applyAlignment="1">
      <alignment horizontal="left"/>
    </xf>
    <xf numFmtId="0" fontId="15" fillId="3" borderId="1" xfId="4" applyFont="1" applyFill="1" applyBorder="1" applyAlignment="1">
      <alignment horizontal="center"/>
    </xf>
    <xf numFmtId="165" fontId="3" fillId="3" borderId="1" xfId="8" applyNumberFormat="1" applyFont="1" applyFill="1" applyBorder="1"/>
    <xf numFmtId="166" fontId="3" fillId="3" borderId="1" xfId="8" applyNumberFormat="1" applyFont="1" applyFill="1" applyBorder="1"/>
    <xf numFmtId="2" fontId="3" fillId="3" borderId="1" xfId="8" applyNumberFormat="1" applyFont="1" applyFill="1" applyBorder="1"/>
    <xf numFmtId="2" fontId="3" fillId="3" borderId="1" xfId="8" applyNumberFormat="1" applyFont="1" applyFill="1" applyBorder="1" applyAlignment="1">
      <alignment horizontal="left" indent="3"/>
    </xf>
    <xf numFmtId="1" fontId="3" fillId="3" borderId="1" xfId="0" applyNumberFormat="1" applyFont="1" applyFill="1" applyBorder="1" applyAlignment="1">
      <alignment horizontal="center"/>
    </xf>
    <xf numFmtId="0" fontId="15" fillId="3" borderId="1" xfId="4" applyFont="1" applyFill="1" applyBorder="1" applyAlignment="1">
      <alignment horizontal="left" vertical="center"/>
    </xf>
    <xf numFmtId="0" fontId="15" fillId="3" borderId="1" xfId="4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67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15" applyNumberFormat="1" applyFont="1" applyFill="1" applyBorder="1" applyAlignment="1">
      <alignment horizontal="center" vertical="distributed"/>
    </xf>
    <xf numFmtId="0" fontId="3" fillId="7" borderId="1" xfId="9" applyFont="1" applyFill="1" applyBorder="1" applyAlignment="1" applyProtection="1">
      <alignment horizontal="left"/>
      <protection locked="0"/>
    </xf>
    <xf numFmtId="0" fontId="3" fillId="7" borderId="1" xfId="9" applyFont="1" applyFill="1" applyBorder="1" applyAlignment="1" applyProtection="1">
      <alignment horizontal="center"/>
      <protection locked="0"/>
    </xf>
    <xf numFmtId="165" fontId="3" fillId="7" borderId="1" xfId="9" applyNumberFormat="1" applyFont="1" applyFill="1" applyBorder="1" applyAlignment="1" applyProtection="1">
      <alignment horizontal="center"/>
      <protection locked="0"/>
    </xf>
    <xf numFmtId="166" fontId="3" fillId="7" borderId="1" xfId="9" applyNumberFormat="1" applyFont="1" applyFill="1" applyBorder="1" applyAlignment="1" applyProtection="1">
      <alignment horizontal="center"/>
    </xf>
    <xf numFmtId="2" fontId="3" fillId="7" borderId="1" xfId="9" applyNumberFormat="1" applyFont="1" applyFill="1" applyBorder="1" applyAlignment="1" applyProtection="1">
      <alignment horizontal="center"/>
      <protection locked="0"/>
    </xf>
    <xf numFmtId="2" fontId="3" fillId="7" borderId="1" xfId="9" applyNumberFormat="1" applyFont="1" applyFill="1" applyBorder="1" applyAlignment="1" applyProtection="1">
      <alignment horizontal="center"/>
    </xf>
    <xf numFmtId="166" fontId="3" fillId="3" borderId="1" xfId="11" applyNumberFormat="1" applyFont="1" applyFill="1" applyBorder="1" applyAlignment="1" applyProtection="1">
      <alignment horizontal="center"/>
    </xf>
    <xf numFmtId="2" fontId="3" fillId="3" borderId="1" xfId="11" applyNumberFormat="1" applyFont="1" applyFill="1" applyBorder="1" applyAlignment="1" applyProtection="1">
      <alignment horizontal="center"/>
      <protection locked="0"/>
    </xf>
    <xf numFmtId="2" fontId="3" fillId="3" borderId="1" xfId="11" applyNumberFormat="1" applyFont="1" applyFill="1" applyBorder="1" applyAlignment="1" applyProtection="1">
      <alignment horizontal="center"/>
    </xf>
    <xf numFmtId="2" fontId="3" fillId="3" borderId="22" xfId="4" applyNumberFormat="1" applyFont="1" applyFill="1" applyBorder="1" applyAlignment="1">
      <alignment horizontal="left" vertical="center"/>
    </xf>
    <xf numFmtId="2" fontId="3" fillId="3" borderId="3" xfId="8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 applyProtection="1">
      <alignment horizontal="center"/>
    </xf>
    <xf numFmtId="2" fontId="3" fillId="3" borderId="3" xfId="4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3" borderId="3" xfId="8" applyNumberFormat="1" applyFont="1" applyFill="1" applyBorder="1" applyAlignment="1">
      <alignment horizontal="left" indent="3"/>
    </xf>
    <xf numFmtId="2" fontId="3" fillId="7" borderId="3" xfId="9" applyNumberFormat="1" applyFont="1" applyFill="1" applyBorder="1" applyAlignment="1" applyProtection="1">
      <alignment horizontal="center"/>
    </xf>
    <xf numFmtId="2" fontId="3" fillId="3" borderId="3" xfId="11" applyNumberFormat="1" applyFont="1" applyFill="1" applyBorder="1" applyAlignment="1" applyProtection="1">
      <alignment horizontal="center"/>
    </xf>
    <xf numFmtId="0" fontId="3" fillId="3" borderId="24" xfId="11" applyFont="1" applyFill="1" applyBorder="1" applyAlignment="1" applyProtection="1">
      <alignment horizontal="left"/>
      <protection locked="0"/>
    </xf>
    <xf numFmtId="0" fontId="3" fillId="3" borderId="24" xfId="11" applyFont="1" applyFill="1" applyBorder="1" applyAlignment="1" applyProtection="1">
      <alignment horizontal="center"/>
      <protection locked="0"/>
    </xf>
    <xf numFmtId="165" fontId="3" fillId="3" borderId="24" xfId="11" applyNumberFormat="1" applyFont="1" applyFill="1" applyBorder="1" applyAlignment="1" applyProtection="1">
      <alignment horizontal="center"/>
      <protection locked="0"/>
    </xf>
    <xf numFmtId="166" fontId="3" fillId="3" borderId="24" xfId="11" applyNumberFormat="1" applyFont="1" applyFill="1" applyBorder="1" applyAlignment="1" applyProtection="1">
      <alignment horizontal="center"/>
    </xf>
    <xf numFmtId="2" fontId="3" fillId="3" borderId="24" xfId="11" applyNumberFormat="1" applyFont="1" applyFill="1" applyBorder="1" applyAlignment="1" applyProtection="1">
      <alignment horizontal="center"/>
      <protection locked="0"/>
    </xf>
    <xf numFmtId="2" fontId="3" fillId="3" borderId="24" xfId="11" applyNumberFormat="1" applyFont="1" applyFill="1" applyBorder="1" applyAlignment="1" applyProtection="1">
      <alignment horizontal="center"/>
    </xf>
    <xf numFmtId="2" fontId="3" fillId="3" borderId="25" xfId="11" applyNumberFormat="1" applyFont="1" applyFill="1" applyBorder="1" applyAlignment="1" applyProtection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textRotation="90"/>
    </xf>
    <xf numFmtId="0" fontId="7" fillId="9" borderId="29" xfId="0" applyFont="1" applyFill="1" applyBorder="1" applyAlignment="1">
      <alignment horizontal="center" vertical="center" textRotation="90"/>
    </xf>
    <xf numFmtId="0" fontId="7" fillId="9" borderId="30" xfId="0" applyFont="1" applyFill="1" applyBorder="1" applyAlignment="1">
      <alignment horizontal="center" vertical="center" textRotation="90"/>
    </xf>
    <xf numFmtId="0" fontId="8" fillId="6" borderId="28" xfId="0" applyFont="1" applyFill="1" applyBorder="1" applyAlignment="1">
      <alignment horizontal="center" vertical="center" textRotation="90"/>
    </xf>
    <xf numFmtId="0" fontId="8" fillId="6" borderId="29" xfId="0" applyFont="1" applyFill="1" applyBorder="1" applyAlignment="1">
      <alignment horizontal="center" vertical="center" textRotation="90"/>
    </xf>
    <xf numFmtId="0" fontId="8" fillId="6" borderId="30" xfId="0" applyFont="1" applyFill="1" applyBorder="1" applyAlignment="1">
      <alignment horizontal="center" vertical="center" textRotation="90"/>
    </xf>
    <xf numFmtId="0" fontId="8" fillId="4" borderId="28" xfId="0" applyFont="1" applyFill="1" applyBorder="1" applyAlignment="1">
      <alignment horizontal="center" vertical="center" textRotation="90" wrapText="1"/>
    </xf>
    <xf numFmtId="0" fontId="8" fillId="4" borderId="29" xfId="0" applyFont="1" applyFill="1" applyBorder="1" applyAlignment="1">
      <alignment horizontal="center" vertical="center" textRotation="90" wrapText="1"/>
    </xf>
    <xf numFmtId="0" fontId="8" fillId="4" borderId="30" xfId="0" applyFont="1" applyFill="1" applyBorder="1" applyAlignment="1">
      <alignment horizontal="center" vertical="center" textRotation="90" wrapText="1"/>
    </xf>
    <xf numFmtId="0" fontId="8" fillId="3" borderId="28" xfId="0" applyFont="1" applyFill="1" applyBorder="1" applyAlignment="1">
      <alignment horizontal="center" vertical="center" textRotation="90" wrapText="1"/>
    </xf>
    <xf numFmtId="0" fontId="8" fillId="3" borderId="29" xfId="0" applyFont="1" applyFill="1" applyBorder="1" applyAlignment="1">
      <alignment horizontal="center" vertical="center" textRotation="90" wrapText="1"/>
    </xf>
    <xf numFmtId="0" fontId="8" fillId="3" borderId="30" xfId="0" applyFont="1" applyFill="1" applyBorder="1" applyAlignment="1">
      <alignment horizontal="center" vertical="center" textRotation="90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11" borderId="22" xfId="9" applyFont="1" applyFill="1" applyBorder="1" applyAlignment="1" applyProtection="1">
      <alignment horizontal="left"/>
      <protection locked="0"/>
    </xf>
    <xf numFmtId="0" fontId="3" fillId="6" borderId="24" xfId="0" applyFont="1" applyFill="1" applyBorder="1" applyAlignment="1" applyProtection="1">
      <alignment horizontal="left"/>
      <protection locked="0"/>
    </xf>
    <xf numFmtId="0" fontId="3" fillId="11" borderId="22" xfId="9" applyFont="1" applyFill="1" applyBorder="1" applyAlignment="1" applyProtection="1">
      <alignment horizontal="center"/>
      <protection locked="0"/>
    </xf>
    <xf numFmtId="0" fontId="3" fillId="6" borderId="24" xfId="0" applyFont="1" applyFill="1" applyBorder="1" applyAlignment="1" applyProtection="1">
      <alignment horizontal="center"/>
      <protection locked="0"/>
    </xf>
    <xf numFmtId="165" fontId="3" fillId="11" borderId="22" xfId="9" applyNumberFormat="1" applyFont="1" applyFill="1" applyBorder="1" applyAlignment="1" applyProtection="1">
      <alignment horizontal="center"/>
      <protection locked="0"/>
    </xf>
    <xf numFmtId="165" fontId="3" fillId="6" borderId="24" xfId="0" applyNumberFormat="1" applyFont="1" applyFill="1" applyBorder="1" applyAlignment="1" applyProtection="1">
      <alignment horizontal="center"/>
      <protection locked="0"/>
    </xf>
    <xf numFmtId="166" fontId="3" fillId="11" borderId="22" xfId="9" applyNumberFormat="1" applyFont="1" applyFill="1" applyBorder="1" applyAlignment="1" applyProtection="1">
      <alignment horizontal="center"/>
    </xf>
    <xf numFmtId="2" fontId="3" fillId="11" borderId="22" xfId="9" applyNumberFormat="1" applyFont="1" applyFill="1" applyBorder="1" applyAlignment="1" applyProtection="1">
      <alignment horizontal="center"/>
      <protection locked="0"/>
    </xf>
    <xf numFmtId="2" fontId="3" fillId="11" borderId="22" xfId="9" applyNumberFormat="1" applyFont="1" applyFill="1" applyBorder="1" applyAlignment="1" applyProtection="1">
      <alignment horizontal="center"/>
    </xf>
    <xf numFmtId="2" fontId="3" fillId="11" borderId="23" xfId="9" applyNumberFormat="1" applyFont="1" applyFill="1" applyBorder="1" applyAlignment="1" applyProtection="1">
      <alignment horizontal="center"/>
    </xf>
  </cellXfs>
  <cellStyles count="18">
    <cellStyle name="Comma 2" xfId="15"/>
    <cellStyle name="Excel Built-in Normal" xfId="9"/>
    <cellStyle name="Įprastas 2" xfId="2"/>
    <cellStyle name="Įprastas 2 2" xfId="3"/>
    <cellStyle name="Įprastas 3" xfId="6"/>
    <cellStyle name="Įprastas 4" xfId="7"/>
    <cellStyle name="Įprastas 5" xfId="8"/>
    <cellStyle name="Įprastas 6" xfId="17"/>
    <cellStyle name="Normal" xfId="0" builtinId="0"/>
    <cellStyle name="Normal 2" xfId="11"/>
    <cellStyle name="Normal 2 3" xfId="14"/>
    <cellStyle name="Normal 3" xfId="13"/>
    <cellStyle name="Normal 4" xfId="12"/>
    <cellStyle name="Paprastas 2" xfId="5"/>
    <cellStyle name="Paprastas 3" xfId="1"/>
    <cellStyle name="Paprastas 3 2" xfId="16"/>
    <cellStyle name="Paprastas 4" xfId="4"/>
    <cellStyle name="Paprastas 5" xfId="1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7"/>
  <sheetViews>
    <sheetView tabSelected="1" zoomScale="85" zoomScaleNormal="85" workbookViewId="0">
      <pane xSplit="1" ySplit="5" topLeftCell="B351" activePane="bottomRight" state="frozen"/>
      <selection pane="topRight" activeCell="C1" sqref="C1"/>
      <selection pane="bottomLeft" activeCell="A9" sqref="A9"/>
      <selection pane="bottomRight" activeCell="W12" sqref="W12"/>
    </sheetView>
  </sheetViews>
  <sheetFormatPr defaultRowHeight="11.25" x14ac:dyDescent="0.2"/>
  <cols>
    <col min="1" max="1" width="8.7109375" style="57" customWidth="1"/>
    <col min="2" max="2" width="12.140625" style="2" bestFit="1" customWidth="1"/>
    <col min="3" max="3" width="27" style="58" customWidth="1"/>
    <col min="4" max="4" width="6.28515625" style="2" customWidth="1"/>
    <col min="5" max="6" width="7.7109375" style="2" customWidth="1"/>
    <col min="7" max="7" width="8.5703125" style="2" customWidth="1"/>
    <col min="8" max="8" width="9.5703125" style="2" customWidth="1"/>
    <col min="9" max="9" width="7.140625" style="2" customWidth="1"/>
    <col min="10" max="10" width="10.85546875" style="49" customWidth="1"/>
    <col min="11" max="11" width="12.28515625" style="2" customWidth="1"/>
    <col min="12" max="12" width="8.140625" style="49" customWidth="1"/>
    <col min="13" max="14" width="10.140625" style="49" customWidth="1"/>
    <col min="15" max="15" width="11.28515625" style="2" customWidth="1"/>
    <col min="16" max="16" width="11.85546875" style="2" customWidth="1"/>
    <col min="17" max="17" width="11.7109375" style="2" customWidth="1"/>
    <col min="18" max="16384" width="9.140625" style="49"/>
  </cols>
  <sheetData>
    <row r="1" spans="1:17" ht="19.5" customHeight="1" thickBot="1" x14ac:dyDescent="0.25">
      <c r="A1" s="357" t="s">
        <v>678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</row>
    <row r="2" spans="1:17" ht="12.75" customHeight="1" x14ac:dyDescent="0.2">
      <c r="A2" s="366" t="s">
        <v>0</v>
      </c>
      <c r="B2" s="363" t="s">
        <v>23</v>
      </c>
      <c r="C2" s="343" t="s">
        <v>1</v>
      </c>
      <c r="D2" s="343" t="s">
        <v>2</v>
      </c>
      <c r="E2" s="343" t="s">
        <v>14</v>
      </c>
      <c r="F2" s="360" t="s">
        <v>10</v>
      </c>
      <c r="G2" s="361"/>
      <c r="H2" s="361"/>
      <c r="I2" s="362"/>
      <c r="J2" s="343" t="s">
        <v>3</v>
      </c>
      <c r="K2" s="343" t="s">
        <v>13</v>
      </c>
      <c r="L2" s="343" t="s">
        <v>4</v>
      </c>
      <c r="M2" s="343" t="s">
        <v>5</v>
      </c>
      <c r="N2" s="343" t="s">
        <v>9</v>
      </c>
      <c r="O2" s="369" t="s">
        <v>17</v>
      </c>
      <c r="P2" s="343" t="s">
        <v>21</v>
      </c>
      <c r="Q2" s="358" t="s">
        <v>19</v>
      </c>
    </row>
    <row r="3" spans="1:17" s="2" customFormat="1" ht="52.5" customHeight="1" x14ac:dyDescent="0.2">
      <c r="A3" s="367"/>
      <c r="B3" s="364"/>
      <c r="C3" s="371"/>
      <c r="D3" s="344"/>
      <c r="E3" s="344"/>
      <c r="F3" s="1" t="s">
        <v>16</v>
      </c>
      <c r="G3" s="1" t="s">
        <v>11</v>
      </c>
      <c r="H3" s="1" t="s">
        <v>15</v>
      </c>
      <c r="I3" s="1" t="s">
        <v>12</v>
      </c>
      <c r="J3" s="344"/>
      <c r="K3" s="344"/>
      <c r="L3" s="344"/>
      <c r="M3" s="344"/>
      <c r="N3" s="344"/>
      <c r="O3" s="370"/>
      <c r="P3" s="344"/>
      <c r="Q3" s="359"/>
    </row>
    <row r="4" spans="1:17" s="7" customFormat="1" ht="13.5" customHeight="1" x14ac:dyDescent="0.2">
      <c r="A4" s="368"/>
      <c r="B4" s="365"/>
      <c r="C4" s="344"/>
      <c r="D4" s="3" t="s">
        <v>6</v>
      </c>
      <c r="E4" s="3" t="s">
        <v>7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18</v>
      </c>
      <c r="K4" s="3" t="s">
        <v>8</v>
      </c>
      <c r="L4" s="3" t="s">
        <v>18</v>
      </c>
      <c r="M4" s="3" t="s">
        <v>22</v>
      </c>
      <c r="N4" s="3" t="s">
        <v>28</v>
      </c>
      <c r="O4" s="3" t="s">
        <v>29</v>
      </c>
      <c r="P4" s="4" t="s">
        <v>20</v>
      </c>
      <c r="Q4" s="5" t="s">
        <v>30</v>
      </c>
    </row>
    <row r="5" spans="1:17" s="7" customFormat="1" ht="13.5" customHeight="1" thickBot="1" x14ac:dyDescent="0.25">
      <c r="A5" s="13">
        <v>1</v>
      </c>
      <c r="B5" s="8">
        <v>2</v>
      </c>
      <c r="C5" s="10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10">
        <v>12</v>
      </c>
      <c r="M5" s="9">
        <v>13</v>
      </c>
      <c r="N5" s="9">
        <v>14</v>
      </c>
      <c r="O5" s="11">
        <v>15</v>
      </c>
      <c r="P5" s="10">
        <v>16</v>
      </c>
      <c r="Q5" s="12">
        <v>17</v>
      </c>
    </row>
    <row r="6" spans="1:17" s="6" customFormat="1" ht="11.25" customHeight="1" x14ac:dyDescent="0.2">
      <c r="A6" s="345" t="s">
        <v>27</v>
      </c>
      <c r="B6" s="137" t="s">
        <v>328</v>
      </c>
      <c r="C6" s="121" t="s">
        <v>294</v>
      </c>
      <c r="D6" s="62">
        <v>64</v>
      </c>
      <c r="E6" s="62">
        <v>1987</v>
      </c>
      <c r="F6" s="64">
        <v>13.88</v>
      </c>
      <c r="G6" s="122">
        <v>6.7697399999999996</v>
      </c>
      <c r="H6" s="122">
        <v>2.97024</v>
      </c>
      <c r="I6" s="64">
        <v>4.1399999999999997</v>
      </c>
      <c r="J6" s="64">
        <v>2419.08</v>
      </c>
      <c r="K6" s="64">
        <v>4.1399999999999997</v>
      </c>
      <c r="L6" s="64">
        <v>2419.08</v>
      </c>
      <c r="M6" s="65">
        <v>1.7113944144054763E-3</v>
      </c>
      <c r="N6" s="63">
        <v>57.23</v>
      </c>
      <c r="O6" s="63">
        <v>0.1</v>
      </c>
      <c r="P6" s="63">
        <v>102.68</v>
      </c>
      <c r="Q6" s="123">
        <v>5.88</v>
      </c>
    </row>
    <row r="7" spans="1:17" s="6" customFormat="1" ht="12.75" customHeight="1" x14ac:dyDescent="0.2">
      <c r="A7" s="346"/>
      <c r="B7" s="138" t="s">
        <v>342</v>
      </c>
      <c r="C7" s="84" t="s">
        <v>816</v>
      </c>
      <c r="D7" s="85">
        <v>100</v>
      </c>
      <c r="E7" s="85" t="s">
        <v>57</v>
      </c>
      <c r="F7" s="86">
        <f>G7+H7+I7</f>
        <v>42.977955000000001</v>
      </c>
      <c r="G7" s="86">
        <v>6.5964930000000006</v>
      </c>
      <c r="H7" s="86">
        <v>16</v>
      </c>
      <c r="I7" s="86">
        <v>20.381461999999999</v>
      </c>
      <c r="J7" s="86">
        <v>4428.2300000000005</v>
      </c>
      <c r="K7" s="86">
        <v>20.381461999999999</v>
      </c>
      <c r="L7" s="86">
        <v>4428.2300000000005</v>
      </c>
      <c r="M7" s="87">
        <f t="shared" ref="M7:M18" si="0">K7/L7</f>
        <v>4.6026204600935353E-3</v>
      </c>
      <c r="N7" s="88">
        <v>53.33</v>
      </c>
      <c r="O7" s="89">
        <f t="shared" ref="O7:O18" si="1">M7*N7</f>
        <v>0.24545774913678822</v>
      </c>
      <c r="P7" s="89">
        <f t="shared" ref="P7:P14" si="2">M7*60*1000</f>
        <v>276.15722760561209</v>
      </c>
      <c r="Q7" s="124">
        <f t="shared" ref="Q7:Q14" si="3">P7*N7/1000</f>
        <v>14.727464948207293</v>
      </c>
    </row>
    <row r="8" spans="1:17" s="6" customFormat="1" ht="12.75" customHeight="1" x14ac:dyDescent="0.2">
      <c r="A8" s="346"/>
      <c r="B8" s="139" t="s">
        <v>612</v>
      </c>
      <c r="C8" s="84" t="s">
        <v>605</v>
      </c>
      <c r="D8" s="85">
        <v>8</v>
      </c>
      <c r="E8" s="85" t="s">
        <v>679</v>
      </c>
      <c r="F8" s="86">
        <f>+G8+H8+I8</f>
        <v>10.18995</v>
      </c>
      <c r="G8" s="86">
        <v>1.80935</v>
      </c>
      <c r="H8" s="86">
        <v>3.68</v>
      </c>
      <c r="I8" s="86">
        <v>4.7005999999999997</v>
      </c>
      <c r="J8" s="86">
        <v>971.5</v>
      </c>
      <c r="K8" s="86">
        <v>4.7005999999999997</v>
      </c>
      <c r="L8" s="86">
        <v>971.5</v>
      </c>
      <c r="M8" s="87">
        <f t="shared" si="0"/>
        <v>4.8384971693257849E-3</v>
      </c>
      <c r="N8" s="88">
        <v>63.329000000000001</v>
      </c>
      <c r="O8" s="89">
        <f t="shared" si="1"/>
        <v>0.30641718723623262</v>
      </c>
      <c r="P8" s="89">
        <f t="shared" si="2"/>
        <v>290.30983015954706</v>
      </c>
      <c r="Q8" s="124">
        <f t="shared" si="3"/>
        <v>18.385031234173955</v>
      </c>
    </row>
    <row r="9" spans="1:17" s="6" customFormat="1" ht="12.75" customHeight="1" x14ac:dyDescent="0.2">
      <c r="A9" s="346"/>
      <c r="B9" s="139" t="s">
        <v>612</v>
      </c>
      <c r="C9" s="84" t="s">
        <v>604</v>
      </c>
      <c r="D9" s="85">
        <v>45</v>
      </c>
      <c r="E9" s="85" t="s">
        <v>679</v>
      </c>
      <c r="F9" s="86">
        <f>+G9+H9+I9</f>
        <v>21.265819999999998</v>
      </c>
      <c r="G9" s="86">
        <v>2.8026200000000001</v>
      </c>
      <c r="H9" s="86">
        <v>7.2</v>
      </c>
      <c r="I9" s="86">
        <v>11.263199999999999</v>
      </c>
      <c r="J9" s="86">
        <v>2322.87</v>
      </c>
      <c r="K9" s="86">
        <v>11.263199999999999</v>
      </c>
      <c r="L9" s="86">
        <v>2322.87</v>
      </c>
      <c r="M9" s="87">
        <f t="shared" si="0"/>
        <v>4.8488292500226014E-3</v>
      </c>
      <c r="N9" s="88">
        <v>63.329000000000001</v>
      </c>
      <c r="O9" s="89">
        <f t="shared" si="1"/>
        <v>0.30707150757468132</v>
      </c>
      <c r="P9" s="89">
        <f t="shared" si="2"/>
        <v>290.92975500135611</v>
      </c>
      <c r="Q9" s="124">
        <f t="shared" si="3"/>
        <v>18.424290454480882</v>
      </c>
    </row>
    <row r="10" spans="1:17" s="6" customFormat="1" ht="12.75" customHeight="1" x14ac:dyDescent="0.2">
      <c r="A10" s="346"/>
      <c r="B10" s="139" t="s">
        <v>374</v>
      </c>
      <c r="C10" s="84" t="s">
        <v>344</v>
      </c>
      <c r="D10" s="90">
        <v>36</v>
      </c>
      <c r="E10" s="91" t="s">
        <v>57</v>
      </c>
      <c r="F10" s="33">
        <v>14.713000000000001</v>
      </c>
      <c r="G10" s="33">
        <v>1.948</v>
      </c>
      <c r="H10" s="33">
        <v>5.44</v>
      </c>
      <c r="I10" s="33">
        <v>7.3250000000000002</v>
      </c>
      <c r="J10" s="33">
        <v>1482.56</v>
      </c>
      <c r="K10" s="33">
        <v>7.3250000000000002</v>
      </c>
      <c r="L10" s="33">
        <v>1482.56</v>
      </c>
      <c r="M10" s="87">
        <f t="shared" si="0"/>
        <v>4.9407781135333484E-3</v>
      </c>
      <c r="N10" s="88">
        <v>76.2</v>
      </c>
      <c r="O10" s="89">
        <f t="shared" si="1"/>
        <v>0.37648729225124117</v>
      </c>
      <c r="P10" s="89">
        <f t="shared" si="2"/>
        <v>296.44668681200091</v>
      </c>
      <c r="Q10" s="124">
        <f t="shared" si="3"/>
        <v>22.589237535074471</v>
      </c>
    </row>
    <row r="11" spans="1:17" s="6" customFormat="1" ht="12.75" customHeight="1" x14ac:dyDescent="0.2">
      <c r="A11" s="346"/>
      <c r="B11" s="139" t="s">
        <v>270</v>
      </c>
      <c r="C11" s="84" t="s">
        <v>702</v>
      </c>
      <c r="D11" s="85">
        <v>20</v>
      </c>
      <c r="E11" s="85">
        <v>1981</v>
      </c>
      <c r="F11" s="86">
        <v>10.209</v>
      </c>
      <c r="G11" s="86">
        <v>1.861</v>
      </c>
      <c r="H11" s="86">
        <v>3.2</v>
      </c>
      <c r="I11" s="86">
        <v>5.1479999999999997</v>
      </c>
      <c r="J11" s="86">
        <v>1033.77</v>
      </c>
      <c r="K11" s="86">
        <v>5.1479999999999997</v>
      </c>
      <c r="L11" s="86">
        <v>1033.77</v>
      </c>
      <c r="M11" s="87">
        <f t="shared" si="0"/>
        <v>4.9798311036304008E-3</v>
      </c>
      <c r="N11" s="88">
        <v>49.9</v>
      </c>
      <c r="O11" s="89">
        <f t="shared" si="1"/>
        <v>0.24849357207115699</v>
      </c>
      <c r="P11" s="89">
        <f t="shared" si="2"/>
        <v>298.78986621782406</v>
      </c>
      <c r="Q11" s="124">
        <f t="shared" si="3"/>
        <v>14.90961432426942</v>
      </c>
    </row>
    <row r="12" spans="1:17" s="6" customFormat="1" ht="12.75" customHeight="1" x14ac:dyDescent="0.2">
      <c r="A12" s="346"/>
      <c r="B12" s="138" t="s">
        <v>342</v>
      </c>
      <c r="C12" s="84" t="s">
        <v>817</v>
      </c>
      <c r="D12" s="85">
        <v>60</v>
      </c>
      <c r="E12" s="85" t="s">
        <v>57</v>
      </c>
      <c r="F12" s="86">
        <f>G12+H12+I12</f>
        <v>28.190000999999999</v>
      </c>
      <c r="G12" s="86">
        <v>4.59</v>
      </c>
      <c r="H12" s="86">
        <v>9.6</v>
      </c>
      <c r="I12" s="86">
        <v>14.000000999999999</v>
      </c>
      <c r="J12" s="86">
        <v>2725.38</v>
      </c>
      <c r="K12" s="86">
        <v>14.000000999999999</v>
      </c>
      <c r="L12" s="86">
        <v>2725.38</v>
      </c>
      <c r="M12" s="87">
        <f t="shared" si="0"/>
        <v>5.1368987077031452E-3</v>
      </c>
      <c r="N12" s="88">
        <v>53.33</v>
      </c>
      <c r="O12" s="89">
        <f t="shared" si="1"/>
        <v>0.27395080808180872</v>
      </c>
      <c r="P12" s="89">
        <f t="shared" si="2"/>
        <v>308.21392246218869</v>
      </c>
      <c r="Q12" s="124">
        <f t="shared" si="3"/>
        <v>16.437048484908523</v>
      </c>
    </row>
    <row r="13" spans="1:17" s="6" customFormat="1" ht="12.75" customHeight="1" x14ac:dyDescent="0.2">
      <c r="A13" s="346"/>
      <c r="B13" s="138" t="s">
        <v>342</v>
      </c>
      <c r="C13" s="84" t="s">
        <v>818</v>
      </c>
      <c r="D13" s="85">
        <v>55</v>
      </c>
      <c r="E13" s="85" t="s">
        <v>57</v>
      </c>
      <c r="F13" s="86">
        <f>G13+H13+I13</f>
        <v>24.835003999999998</v>
      </c>
      <c r="G13" s="86">
        <v>3.2130000000000001</v>
      </c>
      <c r="H13" s="86">
        <v>8.56</v>
      </c>
      <c r="I13" s="86">
        <v>13.062004</v>
      </c>
      <c r="J13" s="86">
        <v>2535.52</v>
      </c>
      <c r="K13" s="86">
        <v>13.062004</v>
      </c>
      <c r="L13" s="86">
        <v>2535.52</v>
      </c>
      <c r="M13" s="87">
        <f t="shared" si="0"/>
        <v>5.1516075597904968E-3</v>
      </c>
      <c r="N13" s="88">
        <v>53.33</v>
      </c>
      <c r="O13" s="89">
        <f t="shared" si="1"/>
        <v>0.27473523116362719</v>
      </c>
      <c r="P13" s="89">
        <f t="shared" si="2"/>
        <v>309.09645358742983</v>
      </c>
      <c r="Q13" s="124">
        <f t="shared" si="3"/>
        <v>16.484113869817634</v>
      </c>
    </row>
    <row r="14" spans="1:17" s="6" customFormat="1" ht="12.75" customHeight="1" x14ac:dyDescent="0.2">
      <c r="A14" s="346"/>
      <c r="B14" s="138" t="s">
        <v>342</v>
      </c>
      <c r="C14" s="84" t="s">
        <v>819</v>
      </c>
      <c r="D14" s="85">
        <v>45</v>
      </c>
      <c r="E14" s="85" t="s">
        <v>57</v>
      </c>
      <c r="F14" s="86">
        <f>G14+H14+I14</f>
        <v>23.665699000000004</v>
      </c>
      <c r="G14" s="86">
        <v>4.3964550000000004</v>
      </c>
      <c r="H14" s="86">
        <v>7.2</v>
      </c>
      <c r="I14" s="86">
        <v>12.069244000000001</v>
      </c>
      <c r="J14" s="86">
        <v>2325.27</v>
      </c>
      <c r="K14" s="86">
        <v>12.069244000000001</v>
      </c>
      <c r="L14" s="86">
        <v>2325.27</v>
      </c>
      <c r="M14" s="87">
        <f t="shared" si="0"/>
        <v>5.1904699239228138E-3</v>
      </c>
      <c r="N14" s="88">
        <v>53.33</v>
      </c>
      <c r="O14" s="89">
        <f t="shared" si="1"/>
        <v>0.27680776104280364</v>
      </c>
      <c r="P14" s="89">
        <f t="shared" si="2"/>
        <v>311.42819543536882</v>
      </c>
      <c r="Q14" s="124">
        <f t="shared" si="3"/>
        <v>16.608465662568218</v>
      </c>
    </row>
    <row r="15" spans="1:17" s="6" customFormat="1" ht="12.75" customHeight="1" x14ac:dyDescent="0.2">
      <c r="A15" s="346"/>
      <c r="B15" s="138" t="s">
        <v>461</v>
      </c>
      <c r="C15" s="82" t="s">
        <v>432</v>
      </c>
      <c r="D15" s="66">
        <v>60</v>
      </c>
      <c r="E15" s="66">
        <v>1968</v>
      </c>
      <c r="F15" s="68">
        <v>28.4</v>
      </c>
      <c r="G15" s="68">
        <v>4.3674569999999999</v>
      </c>
      <c r="H15" s="68">
        <v>9.6</v>
      </c>
      <c r="I15" s="68">
        <v>14.432550000000001</v>
      </c>
      <c r="J15" s="68">
        <v>2726.22</v>
      </c>
      <c r="K15" s="68">
        <v>14.432550000000001</v>
      </c>
      <c r="L15" s="68">
        <v>2726.22</v>
      </c>
      <c r="M15" s="69">
        <f t="shared" si="0"/>
        <v>5.2939784756916176E-3</v>
      </c>
      <c r="N15" s="67">
        <v>55.372</v>
      </c>
      <c r="O15" s="67">
        <f t="shared" si="1"/>
        <v>0.29313817615599624</v>
      </c>
      <c r="P15" s="67">
        <f>M15*1000*60</f>
        <v>317.63870854149707</v>
      </c>
      <c r="Q15" s="125">
        <f>O15*60</f>
        <v>17.588290569359774</v>
      </c>
    </row>
    <row r="16" spans="1:17" s="6" customFormat="1" ht="12.75" customHeight="1" x14ac:dyDescent="0.2">
      <c r="A16" s="346"/>
      <c r="B16" s="138" t="s">
        <v>461</v>
      </c>
      <c r="C16" s="82" t="s">
        <v>433</v>
      </c>
      <c r="D16" s="66">
        <v>60</v>
      </c>
      <c r="E16" s="66">
        <v>1980</v>
      </c>
      <c r="F16" s="68">
        <v>31.79</v>
      </c>
      <c r="G16" s="68">
        <v>5.5365970000000004</v>
      </c>
      <c r="H16" s="68">
        <v>9.44</v>
      </c>
      <c r="I16" s="68">
        <v>16.81326</v>
      </c>
      <c r="J16" s="68">
        <v>3117.83</v>
      </c>
      <c r="K16" s="68">
        <v>16.81326</v>
      </c>
      <c r="L16" s="68">
        <v>3117.83</v>
      </c>
      <c r="M16" s="69">
        <f t="shared" si="0"/>
        <v>5.3926160181921399E-3</v>
      </c>
      <c r="N16" s="67">
        <v>55.372</v>
      </c>
      <c r="O16" s="67">
        <f t="shared" si="1"/>
        <v>0.29859993415933517</v>
      </c>
      <c r="P16" s="67">
        <f>M16*1000*60</f>
        <v>323.55696109152836</v>
      </c>
      <c r="Q16" s="125">
        <f>O16*60</f>
        <v>17.91599604956011</v>
      </c>
    </row>
    <row r="17" spans="1:17" s="6" customFormat="1" ht="12.75" customHeight="1" x14ac:dyDescent="0.2">
      <c r="A17" s="346"/>
      <c r="B17" s="138" t="s">
        <v>342</v>
      </c>
      <c r="C17" s="84" t="s">
        <v>820</v>
      </c>
      <c r="D17" s="85">
        <v>62</v>
      </c>
      <c r="E17" s="85" t="s">
        <v>57</v>
      </c>
      <c r="F17" s="86">
        <f>G17+H17+I17</f>
        <v>28.348016999999999</v>
      </c>
      <c r="G17" s="86">
        <v>3.7927170000000001</v>
      </c>
      <c r="H17" s="86">
        <v>9.6</v>
      </c>
      <c r="I17" s="86">
        <v>14.955299999999999</v>
      </c>
      <c r="J17" s="86">
        <v>2726.17</v>
      </c>
      <c r="K17" s="86">
        <v>14.955299999999999</v>
      </c>
      <c r="L17" s="86">
        <v>2726.17</v>
      </c>
      <c r="M17" s="87">
        <f t="shared" si="0"/>
        <v>5.4858281031630448E-3</v>
      </c>
      <c r="N17" s="88">
        <v>53.33</v>
      </c>
      <c r="O17" s="89">
        <f t="shared" si="1"/>
        <v>0.29255921274168517</v>
      </c>
      <c r="P17" s="89">
        <f>M17*60*1000</f>
        <v>329.1496861897827</v>
      </c>
      <c r="Q17" s="124">
        <f>P17*N17/1000</f>
        <v>17.553552764501109</v>
      </c>
    </row>
    <row r="18" spans="1:17" s="6" customFormat="1" ht="12.75" customHeight="1" x14ac:dyDescent="0.2">
      <c r="A18" s="346"/>
      <c r="B18" s="138" t="s">
        <v>342</v>
      </c>
      <c r="C18" s="84" t="s">
        <v>821</v>
      </c>
      <c r="D18" s="85">
        <v>36</v>
      </c>
      <c r="E18" s="85" t="s">
        <v>57</v>
      </c>
      <c r="F18" s="86">
        <f>G18+H18+I18</f>
        <v>22.165004</v>
      </c>
      <c r="G18" s="86">
        <v>3.3660000000000001</v>
      </c>
      <c r="H18" s="86">
        <v>5.76</v>
      </c>
      <c r="I18" s="86">
        <v>13.039004</v>
      </c>
      <c r="J18" s="86">
        <v>2347.84</v>
      </c>
      <c r="K18" s="86">
        <v>13.039004</v>
      </c>
      <c r="L18" s="86">
        <v>2347.84</v>
      </c>
      <c r="M18" s="87">
        <f t="shared" si="0"/>
        <v>5.5536169415292347E-3</v>
      </c>
      <c r="N18" s="88">
        <v>53.33</v>
      </c>
      <c r="O18" s="89">
        <f t="shared" si="1"/>
        <v>0.29617439149175406</v>
      </c>
      <c r="P18" s="89">
        <f>M18*60*1000</f>
        <v>333.21701649175407</v>
      </c>
      <c r="Q18" s="124">
        <f>P18*N18/1000</f>
        <v>17.770463489505243</v>
      </c>
    </row>
    <row r="19" spans="1:17" s="6" customFormat="1" ht="12.75" customHeight="1" x14ac:dyDescent="0.2">
      <c r="A19" s="346"/>
      <c r="B19" s="139" t="s">
        <v>603</v>
      </c>
      <c r="C19" s="92" t="s">
        <v>581</v>
      </c>
      <c r="D19" s="93">
        <v>45</v>
      </c>
      <c r="E19" s="93">
        <v>1989</v>
      </c>
      <c r="F19" s="94">
        <v>24.382999999999999</v>
      </c>
      <c r="G19" s="94">
        <v>4.1959999999999997</v>
      </c>
      <c r="H19" s="94">
        <v>7.2</v>
      </c>
      <c r="I19" s="94">
        <v>12.986999999999998</v>
      </c>
      <c r="J19" s="94">
        <v>2332.0100000000002</v>
      </c>
      <c r="K19" s="94">
        <v>12.987</v>
      </c>
      <c r="L19" s="94">
        <v>2332.0100000000002</v>
      </c>
      <c r="M19" s="95">
        <v>5.5690155702591325E-3</v>
      </c>
      <c r="N19" s="96">
        <v>44.908000000000001</v>
      </c>
      <c r="O19" s="97">
        <v>0.25009335122919713</v>
      </c>
      <c r="P19" s="97">
        <v>334.14093421554799</v>
      </c>
      <c r="Q19" s="126">
        <v>15.00560107375183</v>
      </c>
    </row>
    <row r="20" spans="1:17" s="6" customFormat="1" ht="12.75" customHeight="1" x14ac:dyDescent="0.2">
      <c r="A20" s="346"/>
      <c r="B20" s="139" t="s">
        <v>270</v>
      </c>
      <c r="C20" s="84" t="s">
        <v>701</v>
      </c>
      <c r="D20" s="85">
        <v>20</v>
      </c>
      <c r="E20" s="85">
        <v>1982</v>
      </c>
      <c r="F20" s="86">
        <v>11.161</v>
      </c>
      <c r="G20" s="86">
        <v>2.2349999999999999</v>
      </c>
      <c r="H20" s="86">
        <v>3.2</v>
      </c>
      <c r="I20" s="86">
        <v>5.7249999999999996</v>
      </c>
      <c r="J20" s="86">
        <v>1023.95</v>
      </c>
      <c r="K20" s="86">
        <v>5.7249999999999996</v>
      </c>
      <c r="L20" s="86">
        <v>1023.95</v>
      </c>
      <c r="M20" s="87">
        <f t="shared" ref="M20:M30" si="4">K20/L20</f>
        <v>5.591093315103276E-3</v>
      </c>
      <c r="N20" s="88">
        <v>49.9</v>
      </c>
      <c r="O20" s="89">
        <f t="shared" ref="O20:O30" si="5">M20*N20</f>
        <v>0.27899555642365348</v>
      </c>
      <c r="P20" s="89">
        <f t="shared" ref="P20:P28" si="6">M20*60*1000</f>
        <v>335.46559890619653</v>
      </c>
      <c r="Q20" s="124">
        <f t="shared" ref="Q20:Q28" si="7">P20*N20/1000</f>
        <v>16.739733385419207</v>
      </c>
    </row>
    <row r="21" spans="1:17" s="6" customFormat="1" ht="12.75" customHeight="1" x14ac:dyDescent="0.2">
      <c r="A21" s="346"/>
      <c r="B21" s="138" t="s">
        <v>342</v>
      </c>
      <c r="C21" s="84" t="s">
        <v>822</v>
      </c>
      <c r="D21" s="85">
        <v>50</v>
      </c>
      <c r="E21" s="85" t="s">
        <v>57</v>
      </c>
      <c r="F21" s="86">
        <f>G21+H21+I21</f>
        <v>20.915200000000002</v>
      </c>
      <c r="G21" s="86">
        <v>2.6010000000000004</v>
      </c>
      <c r="H21" s="86">
        <v>8</v>
      </c>
      <c r="I21" s="86">
        <v>10.314200000000001</v>
      </c>
      <c r="J21" s="86">
        <v>1843.92</v>
      </c>
      <c r="K21" s="86">
        <v>10.314200000000001</v>
      </c>
      <c r="L21" s="86">
        <v>1843.92</v>
      </c>
      <c r="M21" s="87">
        <f t="shared" si="4"/>
        <v>5.5936266215454037E-3</v>
      </c>
      <c r="N21" s="88">
        <v>53.33</v>
      </c>
      <c r="O21" s="89">
        <f t="shared" si="5"/>
        <v>0.29830810772701638</v>
      </c>
      <c r="P21" s="89">
        <f t="shared" si="6"/>
        <v>335.61759729272421</v>
      </c>
      <c r="Q21" s="124">
        <f t="shared" si="7"/>
        <v>17.898486463620983</v>
      </c>
    </row>
    <row r="22" spans="1:17" s="6" customFormat="1" ht="12.75" customHeight="1" x14ac:dyDescent="0.2">
      <c r="A22" s="346"/>
      <c r="B22" s="139" t="s">
        <v>612</v>
      </c>
      <c r="C22" s="84" t="s">
        <v>606</v>
      </c>
      <c r="D22" s="85">
        <v>12</v>
      </c>
      <c r="E22" s="85" t="s">
        <v>679</v>
      </c>
      <c r="F22" s="86">
        <f>+G22+H22+I22</f>
        <v>6.8869899999999999</v>
      </c>
      <c r="G22" s="86">
        <v>1.0093700000000001</v>
      </c>
      <c r="H22" s="86">
        <v>1.92</v>
      </c>
      <c r="I22" s="86">
        <v>3.9576199999999999</v>
      </c>
      <c r="J22" s="86">
        <v>699.92</v>
      </c>
      <c r="K22" s="86">
        <v>3.9576199999999999</v>
      </c>
      <c r="L22" s="86">
        <v>699.92</v>
      </c>
      <c r="M22" s="87">
        <f t="shared" si="4"/>
        <v>5.6543890730369186E-3</v>
      </c>
      <c r="N22" s="88">
        <v>63.329000000000001</v>
      </c>
      <c r="O22" s="89">
        <f t="shared" si="5"/>
        <v>0.35808680560635503</v>
      </c>
      <c r="P22" s="89">
        <f t="shared" si="6"/>
        <v>339.26334438221511</v>
      </c>
      <c r="Q22" s="124">
        <f t="shared" si="7"/>
        <v>21.485208336381302</v>
      </c>
    </row>
    <row r="23" spans="1:17" s="6" customFormat="1" ht="12.75" customHeight="1" x14ac:dyDescent="0.2">
      <c r="A23" s="346"/>
      <c r="B23" s="138" t="s">
        <v>677</v>
      </c>
      <c r="C23" s="84" t="s">
        <v>661</v>
      </c>
      <c r="D23" s="85">
        <v>8</v>
      </c>
      <c r="E23" s="85" t="s">
        <v>654</v>
      </c>
      <c r="F23" s="86">
        <f>SUM(G23+H23+I23)</f>
        <v>4.5</v>
      </c>
      <c r="G23" s="86">
        <v>0.86699999999999999</v>
      </c>
      <c r="H23" s="86">
        <v>1.28</v>
      </c>
      <c r="I23" s="86">
        <v>2.3530000000000002</v>
      </c>
      <c r="J23" s="86">
        <v>407.05</v>
      </c>
      <c r="K23" s="86">
        <v>2.3530000000000002</v>
      </c>
      <c r="L23" s="86">
        <v>407.05</v>
      </c>
      <c r="M23" s="87">
        <f t="shared" si="4"/>
        <v>5.7806166318634077E-3</v>
      </c>
      <c r="N23" s="88">
        <v>54.28</v>
      </c>
      <c r="O23" s="89">
        <f t="shared" si="5"/>
        <v>0.31377187077754576</v>
      </c>
      <c r="P23" s="89">
        <f t="shared" si="6"/>
        <v>346.83699791180447</v>
      </c>
      <c r="Q23" s="124">
        <f t="shared" si="7"/>
        <v>18.826312246652744</v>
      </c>
    </row>
    <row r="24" spans="1:17" s="6" customFormat="1" ht="12.75" customHeight="1" x14ac:dyDescent="0.2">
      <c r="A24" s="346"/>
      <c r="B24" s="138" t="s">
        <v>342</v>
      </c>
      <c r="C24" s="84" t="s">
        <v>823</v>
      </c>
      <c r="D24" s="85">
        <v>102</v>
      </c>
      <c r="E24" s="85" t="s">
        <v>57</v>
      </c>
      <c r="F24" s="86">
        <f>G24+H24+I24</f>
        <v>48.501530000000002</v>
      </c>
      <c r="G24" s="86">
        <v>6.9095309999999994</v>
      </c>
      <c r="H24" s="86">
        <v>16</v>
      </c>
      <c r="I24" s="86">
        <v>25.591999000000001</v>
      </c>
      <c r="J24" s="86">
        <v>4426.4800000000005</v>
      </c>
      <c r="K24" s="86">
        <v>25.591999000000001</v>
      </c>
      <c r="L24" s="86">
        <v>4426.4800000000005</v>
      </c>
      <c r="M24" s="87">
        <f t="shared" si="4"/>
        <v>5.7815688763984017E-3</v>
      </c>
      <c r="N24" s="88">
        <v>53.33</v>
      </c>
      <c r="O24" s="89">
        <f t="shared" si="5"/>
        <v>0.30833106817832673</v>
      </c>
      <c r="P24" s="89">
        <f t="shared" si="6"/>
        <v>346.89413258390414</v>
      </c>
      <c r="Q24" s="124">
        <f t="shared" si="7"/>
        <v>18.499864090699607</v>
      </c>
    </row>
    <row r="25" spans="1:17" s="6" customFormat="1" ht="12.75" customHeight="1" x14ac:dyDescent="0.2">
      <c r="A25" s="346"/>
      <c r="B25" s="138" t="s">
        <v>342</v>
      </c>
      <c r="C25" s="84" t="s">
        <v>824</v>
      </c>
      <c r="D25" s="85">
        <v>45</v>
      </c>
      <c r="E25" s="85" t="s">
        <v>57</v>
      </c>
      <c r="F25" s="86">
        <f>G25+H25+I25</f>
        <v>24.542831999999997</v>
      </c>
      <c r="G25" s="86">
        <v>4.0051319999999997</v>
      </c>
      <c r="H25" s="86">
        <v>7.04</v>
      </c>
      <c r="I25" s="86">
        <v>13.4977</v>
      </c>
      <c r="J25" s="86">
        <v>2328.9</v>
      </c>
      <c r="K25" s="86">
        <v>13.4977</v>
      </c>
      <c r="L25" s="86">
        <v>2328.9</v>
      </c>
      <c r="M25" s="87">
        <f t="shared" si="4"/>
        <v>5.795740478337412E-3</v>
      </c>
      <c r="N25" s="88">
        <v>53.33</v>
      </c>
      <c r="O25" s="89">
        <f t="shared" si="5"/>
        <v>0.30908683970973416</v>
      </c>
      <c r="P25" s="89">
        <f t="shared" si="6"/>
        <v>347.74442870024467</v>
      </c>
      <c r="Q25" s="124">
        <f t="shared" si="7"/>
        <v>18.545210382584045</v>
      </c>
    </row>
    <row r="26" spans="1:17" s="6" customFormat="1" ht="12.75" customHeight="1" x14ac:dyDescent="0.2">
      <c r="A26" s="346"/>
      <c r="B26" s="138" t="s">
        <v>342</v>
      </c>
      <c r="C26" s="84" t="s">
        <v>825</v>
      </c>
      <c r="D26" s="85">
        <v>75</v>
      </c>
      <c r="E26" s="85" t="s">
        <v>57</v>
      </c>
      <c r="F26" s="86">
        <f>G26+H26+I26</f>
        <v>40.757866</v>
      </c>
      <c r="G26" s="86">
        <v>5.6749229999999997</v>
      </c>
      <c r="H26" s="86">
        <v>11.84</v>
      </c>
      <c r="I26" s="86">
        <v>23.242943</v>
      </c>
      <c r="J26" s="86">
        <v>3992.51</v>
      </c>
      <c r="K26" s="86">
        <v>23.242943</v>
      </c>
      <c r="L26" s="86">
        <v>3992.51</v>
      </c>
      <c r="M26" s="87">
        <f t="shared" si="4"/>
        <v>5.8216367648421669E-3</v>
      </c>
      <c r="N26" s="88">
        <v>53.33</v>
      </c>
      <c r="O26" s="89">
        <f t="shared" si="5"/>
        <v>0.31046788866903274</v>
      </c>
      <c r="P26" s="89">
        <f t="shared" si="6"/>
        <v>349.29820589053003</v>
      </c>
      <c r="Q26" s="124">
        <f t="shared" si="7"/>
        <v>18.628073320141965</v>
      </c>
    </row>
    <row r="27" spans="1:17" s="6" customFormat="1" ht="12.75" customHeight="1" x14ac:dyDescent="0.2">
      <c r="A27" s="346"/>
      <c r="B27" s="139" t="s">
        <v>374</v>
      </c>
      <c r="C27" s="84" t="s">
        <v>343</v>
      </c>
      <c r="D27" s="90">
        <v>27</v>
      </c>
      <c r="E27" s="91" t="s">
        <v>57</v>
      </c>
      <c r="F27" s="33">
        <v>14.465</v>
      </c>
      <c r="G27" s="33">
        <v>2.23</v>
      </c>
      <c r="H27" s="33">
        <v>4.32</v>
      </c>
      <c r="I27" s="33">
        <v>7.915</v>
      </c>
      <c r="J27" s="33">
        <v>1344.29</v>
      </c>
      <c r="K27" s="33">
        <v>7.915</v>
      </c>
      <c r="L27" s="33">
        <v>1344.29</v>
      </c>
      <c r="M27" s="87">
        <f t="shared" si="4"/>
        <v>5.8878664573864276E-3</v>
      </c>
      <c r="N27" s="88">
        <v>76.2</v>
      </c>
      <c r="O27" s="89">
        <f t="shared" si="5"/>
        <v>0.44865542405284581</v>
      </c>
      <c r="P27" s="89">
        <f t="shared" si="6"/>
        <v>353.27198744318565</v>
      </c>
      <c r="Q27" s="124">
        <f t="shared" si="7"/>
        <v>26.919325443170745</v>
      </c>
    </row>
    <row r="28" spans="1:17" s="6" customFormat="1" ht="12.75" customHeight="1" x14ac:dyDescent="0.2">
      <c r="A28" s="346"/>
      <c r="B28" s="139" t="s">
        <v>280</v>
      </c>
      <c r="C28" s="84" t="s">
        <v>727</v>
      </c>
      <c r="D28" s="85">
        <v>60</v>
      </c>
      <c r="E28" s="85">
        <v>1964</v>
      </c>
      <c r="F28" s="86">
        <f>G28+H28+I28</f>
        <v>31.122</v>
      </c>
      <c r="G28" s="86">
        <v>5.3260400000000008</v>
      </c>
      <c r="H28" s="86">
        <v>9.6</v>
      </c>
      <c r="I28" s="86">
        <v>16.195959999999999</v>
      </c>
      <c r="J28" s="86">
        <v>2701.1</v>
      </c>
      <c r="K28" s="86">
        <v>16.195959999999999</v>
      </c>
      <c r="L28" s="86">
        <v>2701.1</v>
      </c>
      <c r="M28" s="87">
        <f t="shared" si="4"/>
        <v>5.9960608640924071E-3</v>
      </c>
      <c r="N28" s="88">
        <v>52.32</v>
      </c>
      <c r="O28" s="89">
        <f t="shared" si="5"/>
        <v>0.31371390440931474</v>
      </c>
      <c r="P28" s="89">
        <f t="shared" si="6"/>
        <v>359.76365184554442</v>
      </c>
      <c r="Q28" s="124">
        <f t="shared" si="7"/>
        <v>18.822834264558885</v>
      </c>
    </row>
    <row r="29" spans="1:17" s="6" customFormat="1" ht="12.75" customHeight="1" x14ac:dyDescent="0.2">
      <c r="A29" s="346"/>
      <c r="B29" s="138" t="s">
        <v>461</v>
      </c>
      <c r="C29" s="82" t="s">
        <v>424</v>
      </c>
      <c r="D29" s="66">
        <v>50</v>
      </c>
      <c r="E29" s="66">
        <v>1978</v>
      </c>
      <c r="F29" s="68">
        <v>27.85</v>
      </c>
      <c r="G29" s="68">
        <v>4.3177110000000001</v>
      </c>
      <c r="H29" s="68">
        <v>8</v>
      </c>
      <c r="I29" s="68">
        <v>15.532170000000001</v>
      </c>
      <c r="J29" s="68">
        <v>2590.16</v>
      </c>
      <c r="K29" s="68">
        <v>15.532170000000001</v>
      </c>
      <c r="L29" s="68">
        <v>2590.16</v>
      </c>
      <c r="M29" s="69">
        <f t="shared" si="4"/>
        <v>5.9966063872502091E-3</v>
      </c>
      <c r="N29" s="67">
        <v>55.372</v>
      </c>
      <c r="O29" s="67">
        <f t="shared" si="5"/>
        <v>0.33204408887481857</v>
      </c>
      <c r="P29" s="67">
        <f>M29*1000*60</f>
        <v>359.79638323501257</v>
      </c>
      <c r="Q29" s="125">
        <f>O29*60</f>
        <v>19.922645332489115</v>
      </c>
    </row>
    <row r="30" spans="1:17" s="6" customFormat="1" ht="12.75" customHeight="1" x14ac:dyDescent="0.2">
      <c r="A30" s="346"/>
      <c r="B30" s="139" t="s">
        <v>280</v>
      </c>
      <c r="C30" s="84" t="s">
        <v>728</v>
      </c>
      <c r="D30" s="85">
        <v>75</v>
      </c>
      <c r="E30" s="85" t="s">
        <v>57</v>
      </c>
      <c r="F30" s="86">
        <f>G30+H30+I30</f>
        <v>44.551000000000002</v>
      </c>
      <c r="G30" s="86">
        <v>8.0457199999999993</v>
      </c>
      <c r="H30" s="86">
        <v>12</v>
      </c>
      <c r="I30" s="86">
        <v>24.505279999999999</v>
      </c>
      <c r="J30" s="86">
        <v>4020.7000000000003</v>
      </c>
      <c r="K30" s="86">
        <v>24.505279999999999</v>
      </c>
      <c r="L30" s="86">
        <v>4020.7000000000003</v>
      </c>
      <c r="M30" s="87">
        <f t="shared" si="4"/>
        <v>6.0947795160046754E-3</v>
      </c>
      <c r="N30" s="88">
        <v>52.32</v>
      </c>
      <c r="O30" s="89">
        <f t="shared" si="5"/>
        <v>0.31887886427736462</v>
      </c>
      <c r="P30" s="89">
        <f>M30*60*1000</f>
        <v>365.68677096028051</v>
      </c>
      <c r="Q30" s="124">
        <f>P30*N30/1000</f>
        <v>19.132731856641875</v>
      </c>
    </row>
    <row r="31" spans="1:17" s="6" customFormat="1" ht="12.75" customHeight="1" x14ac:dyDescent="0.2">
      <c r="A31" s="346"/>
      <c r="B31" s="139" t="s">
        <v>603</v>
      </c>
      <c r="C31" s="92" t="s">
        <v>580</v>
      </c>
      <c r="D31" s="93">
        <v>30</v>
      </c>
      <c r="E31" s="93">
        <v>1991</v>
      </c>
      <c r="F31" s="94">
        <v>16.919</v>
      </c>
      <c r="G31" s="94">
        <v>2.8540000000000001</v>
      </c>
      <c r="H31" s="94">
        <v>4.6399999999999997</v>
      </c>
      <c r="I31" s="94">
        <v>9.4250000000000007</v>
      </c>
      <c r="J31" s="94">
        <v>1509.41</v>
      </c>
      <c r="K31" s="94">
        <v>9.4250000000000007</v>
      </c>
      <c r="L31" s="94">
        <v>1509.41</v>
      </c>
      <c r="M31" s="95">
        <v>6.2441616260658136E-3</v>
      </c>
      <c r="N31" s="96">
        <v>44.908000000000001</v>
      </c>
      <c r="O31" s="97">
        <v>0.28041281030336357</v>
      </c>
      <c r="P31" s="97">
        <v>374.64969756394885</v>
      </c>
      <c r="Q31" s="126">
        <v>16.824768618201816</v>
      </c>
    </row>
    <row r="32" spans="1:17" s="6" customFormat="1" ht="12.75" customHeight="1" x14ac:dyDescent="0.2">
      <c r="A32" s="346"/>
      <c r="B32" s="139" t="s">
        <v>943</v>
      </c>
      <c r="C32" s="98" t="s">
        <v>219</v>
      </c>
      <c r="D32" s="29">
        <v>44</v>
      </c>
      <c r="E32" s="29">
        <v>1985</v>
      </c>
      <c r="F32" s="30">
        <v>26.404</v>
      </c>
      <c r="G32" s="30">
        <v>5.7792329999999996</v>
      </c>
      <c r="H32" s="30">
        <v>6.32</v>
      </c>
      <c r="I32" s="30">
        <v>14.304769</v>
      </c>
      <c r="J32" s="30">
        <v>2285.27</v>
      </c>
      <c r="K32" s="30">
        <v>14.304769</v>
      </c>
      <c r="L32" s="30">
        <v>2285.27</v>
      </c>
      <c r="M32" s="31">
        <v>6.2595531381412261E-3</v>
      </c>
      <c r="N32" s="32">
        <v>73.902000000000001</v>
      </c>
      <c r="O32" s="32">
        <v>0.4625934960149129</v>
      </c>
      <c r="P32" s="32">
        <v>375.5731882884736</v>
      </c>
      <c r="Q32" s="35">
        <v>27.755609760894774</v>
      </c>
    </row>
    <row r="33" spans="1:17" s="6" customFormat="1" ht="12.75" customHeight="1" x14ac:dyDescent="0.2">
      <c r="A33" s="346"/>
      <c r="B33" s="139" t="s">
        <v>489</v>
      </c>
      <c r="C33" s="84" t="s">
        <v>463</v>
      </c>
      <c r="D33" s="85">
        <v>45</v>
      </c>
      <c r="E33" s="85">
        <v>1973</v>
      </c>
      <c r="F33" s="86">
        <f>G33+H33+I33</f>
        <v>25.091956</v>
      </c>
      <c r="G33" s="86">
        <v>4.4548500000000004</v>
      </c>
      <c r="H33" s="86">
        <v>7.2</v>
      </c>
      <c r="I33" s="86">
        <v>13.437106</v>
      </c>
      <c r="J33" s="86">
        <v>2141</v>
      </c>
      <c r="K33" s="86">
        <f>I33</f>
        <v>13.437106</v>
      </c>
      <c r="L33" s="86">
        <f>J33</f>
        <v>2141</v>
      </c>
      <c r="M33" s="87">
        <f t="shared" ref="M33:M41" si="8">K33/L33</f>
        <v>6.276088743577767E-3</v>
      </c>
      <c r="N33" s="88">
        <v>50.793999999999997</v>
      </c>
      <c r="O33" s="89">
        <f t="shared" ref="O33:O41" si="9">M33*N33</f>
        <v>0.31878765164128908</v>
      </c>
      <c r="P33" s="89">
        <f t="shared" ref="P33:P40" si="10">M33*60*1000</f>
        <v>376.565324614666</v>
      </c>
      <c r="Q33" s="124">
        <f t="shared" ref="Q33:Q40" si="11">P33*N33/1000</f>
        <v>19.127259098477346</v>
      </c>
    </row>
    <row r="34" spans="1:17" s="6" customFormat="1" ht="12.75" customHeight="1" x14ac:dyDescent="0.2">
      <c r="A34" s="346"/>
      <c r="B34" s="138" t="s">
        <v>547</v>
      </c>
      <c r="C34" s="84" t="s">
        <v>522</v>
      </c>
      <c r="D34" s="85">
        <v>36</v>
      </c>
      <c r="E34" s="85">
        <v>1970</v>
      </c>
      <c r="F34" s="86">
        <v>19.385999999999999</v>
      </c>
      <c r="G34" s="86">
        <v>3.49</v>
      </c>
      <c r="H34" s="86">
        <v>5.8659999999999997</v>
      </c>
      <c r="I34" s="86">
        <v>10.029999999999999</v>
      </c>
      <c r="J34" s="86">
        <v>1538.45</v>
      </c>
      <c r="K34" s="86">
        <v>8.7669999999999995</v>
      </c>
      <c r="L34" s="86">
        <v>1389.47</v>
      </c>
      <c r="M34" s="87">
        <f t="shared" si="8"/>
        <v>6.309600063333501E-3</v>
      </c>
      <c r="N34" s="88">
        <v>70.414000000000001</v>
      </c>
      <c r="O34" s="89">
        <f t="shared" si="9"/>
        <v>0.44428417885956517</v>
      </c>
      <c r="P34" s="89">
        <f t="shared" si="10"/>
        <v>378.57600380001003</v>
      </c>
      <c r="Q34" s="124">
        <f t="shared" si="11"/>
        <v>26.657050731573904</v>
      </c>
    </row>
    <row r="35" spans="1:17" s="6" customFormat="1" ht="12.75" customHeight="1" x14ac:dyDescent="0.2">
      <c r="A35" s="346"/>
      <c r="B35" s="139" t="s">
        <v>489</v>
      </c>
      <c r="C35" s="84" t="s">
        <v>462</v>
      </c>
      <c r="D35" s="85">
        <v>39</v>
      </c>
      <c r="E35" s="85">
        <v>1992</v>
      </c>
      <c r="F35" s="86">
        <f>G35+H35+I35</f>
        <v>23.792997</v>
      </c>
      <c r="G35" s="86">
        <v>2.9873699999999999</v>
      </c>
      <c r="H35" s="86">
        <v>6.4</v>
      </c>
      <c r="I35" s="86">
        <v>14.405627000000001</v>
      </c>
      <c r="J35" s="86">
        <v>2267.6400000000003</v>
      </c>
      <c r="K35" s="86">
        <f>I35</f>
        <v>14.405627000000001</v>
      </c>
      <c r="L35" s="86">
        <f>J35</f>
        <v>2267.6400000000003</v>
      </c>
      <c r="M35" s="87">
        <f t="shared" si="8"/>
        <v>6.3526957541761471E-3</v>
      </c>
      <c r="N35" s="88">
        <v>50.793999999999997</v>
      </c>
      <c r="O35" s="89">
        <f t="shared" si="9"/>
        <v>0.32267882813762322</v>
      </c>
      <c r="P35" s="89">
        <f t="shared" si="10"/>
        <v>381.16174525056886</v>
      </c>
      <c r="Q35" s="124">
        <f t="shared" si="11"/>
        <v>19.360729688257393</v>
      </c>
    </row>
    <row r="36" spans="1:17" s="6" customFormat="1" ht="12.75" customHeight="1" x14ac:dyDescent="0.2">
      <c r="A36" s="346"/>
      <c r="B36" s="139" t="s">
        <v>612</v>
      </c>
      <c r="C36" s="84" t="s">
        <v>607</v>
      </c>
      <c r="D36" s="85">
        <v>41</v>
      </c>
      <c r="E36" s="85" t="s">
        <v>679</v>
      </c>
      <c r="F36" s="86">
        <f>+G36+H36+I36</f>
        <v>24.940989999999999</v>
      </c>
      <c r="G36" s="86">
        <v>6.32</v>
      </c>
      <c r="H36" s="86">
        <v>4.2971899999999996</v>
      </c>
      <c r="I36" s="86">
        <v>14.3238</v>
      </c>
      <c r="J36" s="86">
        <v>2250.7399999999998</v>
      </c>
      <c r="K36" s="86">
        <v>14.3238</v>
      </c>
      <c r="L36" s="86">
        <v>2250.7399999999998</v>
      </c>
      <c r="M36" s="87">
        <f t="shared" si="8"/>
        <v>6.3640402711996951E-3</v>
      </c>
      <c r="N36" s="88">
        <v>63.329000000000001</v>
      </c>
      <c r="O36" s="89">
        <f t="shared" si="9"/>
        <v>0.40302830633480552</v>
      </c>
      <c r="P36" s="89">
        <f t="shared" si="10"/>
        <v>381.84241627198173</v>
      </c>
      <c r="Q36" s="124">
        <f t="shared" si="11"/>
        <v>24.181698380088331</v>
      </c>
    </row>
    <row r="37" spans="1:17" s="6" customFormat="1" ht="12.75" customHeight="1" x14ac:dyDescent="0.2">
      <c r="A37" s="346"/>
      <c r="B37" s="139" t="s">
        <v>612</v>
      </c>
      <c r="C37" s="84" t="s">
        <v>680</v>
      </c>
      <c r="D37" s="85">
        <v>100</v>
      </c>
      <c r="E37" s="85" t="s">
        <v>679</v>
      </c>
      <c r="F37" s="86">
        <f>+G37+H37+I37</f>
        <v>45.199870000000004</v>
      </c>
      <c r="G37" s="86">
        <v>4.5220700000000003</v>
      </c>
      <c r="H37" s="86">
        <v>12.43</v>
      </c>
      <c r="I37" s="86">
        <v>28.247800000000002</v>
      </c>
      <c r="J37" s="86">
        <v>4434.32</v>
      </c>
      <c r="K37" s="86">
        <v>28.247800000000002</v>
      </c>
      <c r="L37" s="86">
        <v>4434.32</v>
      </c>
      <c r="M37" s="87">
        <f t="shared" si="8"/>
        <v>6.370266467011854E-3</v>
      </c>
      <c r="N37" s="88">
        <v>63.329000000000001</v>
      </c>
      <c r="O37" s="89">
        <f t="shared" si="9"/>
        <v>0.4034226050893937</v>
      </c>
      <c r="P37" s="89">
        <f t="shared" si="10"/>
        <v>382.21598802071122</v>
      </c>
      <c r="Q37" s="124">
        <f t="shared" si="11"/>
        <v>24.205356305363622</v>
      </c>
    </row>
    <row r="38" spans="1:17" s="6" customFormat="1" ht="12.75" customHeight="1" x14ac:dyDescent="0.2">
      <c r="A38" s="346"/>
      <c r="B38" s="139" t="s">
        <v>374</v>
      </c>
      <c r="C38" s="84" t="s">
        <v>345</v>
      </c>
      <c r="D38" s="90">
        <v>24</v>
      </c>
      <c r="E38" s="91" t="s">
        <v>57</v>
      </c>
      <c r="F38" s="33">
        <v>11.981999999999999</v>
      </c>
      <c r="G38" s="33">
        <v>0.91700000000000004</v>
      </c>
      <c r="H38" s="33">
        <v>3.84</v>
      </c>
      <c r="I38" s="33">
        <v>7.2249999999999996</v>
      </c>
      <c r="J38" s="33">
        <v>1118.24</v>
      </c>
      <c r="K38" s="33">
        <v>7.2249999999999996</v>
      </c>
      <c r="L38" s="33">
        <v>1118.24</v>
      </c>
      <c r="M38" s="87">
        <f t="shared" si="8"/>
        <v>6.4610459293174983E-3</v>
      </c>
      <c r="N38" s="88">
        <v>76.2</v>
      </c>
      <c r="O38" s="89">
        <f t="shared" si="9"/>
        <v>0.49233169981399338</v>
      </c>
      <c r="P38" s="89">
        <f t="shared" si="10"/>
        <v>387.6627557590499</v>
      </c>
      <c r="Q38" s="124">
        <f t="shared" si="11"/>
        <v>29.539901988839603</v>
      </c>
    </row>
    <row r="39" spans="1:17" s="6" customFormat="1" ht="12.75" customHeight="1" x14ac:dyDescent="0.2">
      <c r="A39" s="346"/>
      <c r="B39" s="139" t="s">
        <v>280</v>
      </c>
      <c r="C39" s="84" t="s">
        <v>729</v>
      </c>
      <c r="D39" s="85">
        <v>60</v>
      </c>
      <c r="E39" s="85">
        <v>1964</v>
      </c>
      <c r="F39" s="86">
        <f>G39+H39+I39</f>
        <v>33.469000000000001</v>
      </c>
      <c r="G39" s="86">
        <v>5.0427400000000002</v>
      </c>
      <c r="H39" s="86">
        <v>9.6</v>
      </c>
      <c r="I39" s="86">
        <v>18.826260000000001</v>
      </c>
      <c r="J39" s="86">
        <v>2908.86</v>
      </c>
      <c r="K39" s="86">
        <v>18.826260000000001</v>
      </c>
      <c r="L39" s="86">
        <v>2908.86</v>
      </c>
      <c r="M39" s="87">
        <f t="shared" si="8"/>
        <v>6.472040593222087E-3</v>
      </c>
      <c r="N39" s="88">
        <v>52.32</v>
      </c>
      <c r="O39" s="89">
        <f t="shared" si="9"/>
        <v>0.33861716383737961</v>
      </c>
      <c r="P39" s="89">
        <f t="shared" si="10"/>
        <v>388.32243559332522</v>
      </c>
      <c r="Q39" s="124">
        <f t="shared" si="11"/>
        <v>20.317029830242777</v>
      </c>
    </row>
    <row r="40" spans="1:17" s="6" customFormat="1" ht="12.75" customHeight="1" x14ac:dyDescent="0.2">
      <c r="A40" s="346"/>
      <c r="B40" s="139" t="s">
        <v>626</v>
      </c>
      <c r="C40" s="84" t="s">
        <v>887</v>
      </c>
      <c r="D40" s="85">
        <v>12</v>
      </c>
      <c r="E40" s="85">
        <v>1958</v>
      </c>
      <c r="F40" s="86">
        <v>9</v>
      </c>
      <c r="G40" s="86">
        <v>1</v>
      </c>
      <c r="H40" s="86">
        <v>0.87</v>
      </c>
      <c r="I40" s="86">
        <v>3.657</v>
      </c>
      <c r="J40" s="86">
        <v>563.53</v>
      </c>
      <c r="K40" s="86">
        <v>3.657</v>
      </c>
      <c r="L40" s="86">
        <v>563.53</v>
      </c>
      <c r="M40" s="87">
        <f t="shared" si="8"/>
        <v>6.4894504285486132E-3</v>
      </c>
      <c r="N40" s="88">
        <v>73.900000000000006</v>
      </c>
      <c r="O40" s="89">
        <f t="shared" si="9"/>
        <v>0.47957038666974255</v>
      </c>
      <c r="P40" s="89">
        <f t="shared" si="10"/>
        <v>389.36702571291681</v>
      </c>
      <c r="Q40" s="124">
        <f t="shared" si="11"/>
        <v>28.774223200184554</v>
      </c>
    </row>
    <row r="41" spans="1:17" s="6" customFormat="1" ht="12" customHeight="1" x14ac:dyDescent="0.2">
      <c r="A41" s="346"/>
      <c r="B41" s="138" t="s">
        <v>461</v>
      </c>
      <c r="C41" s="82" t="s">
        <v>428</v>
      </c>
      <c r="D41" s="66">
        <v>12</v>
      </c>
      <c r="E41" s="66">
        <v>1963</v>
      </c>
      <c r="F41" s="68">
        <v>6.09</v>
      </c>
      <c r="G41" s="68">
        <v>0.71367000000000003</v>
      </c>
      <c r="H41" s="68">
        <v>1.92</v>
      </c>
      <c r="I41" s="68">
        <v>3.45533</v>
      </c>
      <c r="J41" s="68">
        <v>532.45000000000005</v>
      </c>
      <c r="K41" s="68">
        <v>3.45533</v>
      </c>
      <c r="L41" s="68">
        <v>532.45000000000005</v>
      </c>
      <c r="M41" s="69">
        <f t="shared" si="8"/>
        <v>6.4894919710770955E-3</v>
      </c>
      <c r="N41" s="67">
        <v>55.372</v>
      </c>
      <c r="O41" s="67">
        <f t="shared" si="9"/>
        <v>0.35933614942248093</v>
      </c>
      <c r="P41" s="67">
        <f>M41*1000*60</f>
        <v>389.3695182646257</v>
      </c>
      <c r="Q41" s="125">
        <f>O41*60</f>
        <v>21.560168965348858</v>
      </c>
    </row>
    <row r="42" spans="1:17" s="6" customFormat="1" ht="12.75" customHeight="1" x14ac:dyDescent="0.2">
      <c r="A42" s="346"/>
      <c r="B42" s="139" t="s">
        <v>175</v>
      </c>
      <c r="C42" s="99" t="s">
        <v>152</v>
      </c>
      <c r="D42" s="100">
        <v>45</v>
      </c>
      <c r="E42" s="100">
        <v>1983</v>
      </c>
      <c r="F42" s="101">
        <v>23.887</v>
      </c>
      <c r="G42" s="101">
        <v>2.6599560000000002</v>
      </c>
      <c r="H42" s="101">
        <v>6.88</v>
      </c>
      <c r="I42" s="101">
        <v>14.347046000000001</v>
      </c>
      <c r="J42" s="101">
        <v>2205.25</v>
      </c>
      <c r="K42" s="101">
        <v>14.347046000000001</v>
      </c>
      <c r="L42" s="101">
        <v>2205.25</v>
      </c>
      <c r="M42" s="102">
        <v>6.5058591996372296E-3</v>
      </c>
      <c r="N42" s="103">
        <v>89.707000000000008</v>
      </c>
      <c r="O42" s="103">
        <v>0.583621111221857</v>
      </c>
      <c r="P42" s="103">
        <v>390.35155197823377</v>
      </c>
      <c r="Q42" s="127">
        <v>35.017266673311418</v>
      </c>
    </row>
    <row r="43" spans="1:17" s="6" customFormat="1" ht="12.75" customHeight="1" x14ac:dyDescent="0.2">
      <c r="A43" s="346"/>
      <c r="B43" s="138" t="s">
        <v>417</v>
      </c>
      <c r="C43" s="104" t="s">
        <v>376</v>
      </c>
      <c r="D43" s="75">
        <v>20</v>
      </c>
      <c r="E43" s="76" t="s">
        <v>377</v>
      </c>
      <c r="F43" s="105">
        <v>11.14</v>
      </c>
      <c r="G43" s="105">
        <v>1.69</v>
      </c>
      <c r="H43" s="105">
        <v>3.12</v>
      </c>
      <c r="I43" s="105">
        <v>6.33</v>
      </c>
      <c r="J43" s="106">
        <v>960.25</v>
      </c>
      <c r="K43" s="105">
        <v>6.33</v>
      </c>
      <c r="L43" s="107">
        <v>960.25</v>
      </c>
      <c r="M43" s="87">
        <f t="shared" ref="M43:M49" si="12">K43/L43</f>
        <v>6.5920333246550378E-3</v>
      </c>
      <c r="N43" s="88">
        <v>56.7</v>
      </c>
      <c r="O43" s="89">
        <f t="shared" ref="O43:O49" si="13">M43*N43</f>
        <v>0.37376828950794067</v>
      </c>
      <c r="P43" s="89">
        <f t="shared" ref="P43:P49" si="14">M43*60*1000</f>
        <v>395.52199947930228</v>
      </c>
      <c r="Q43" s="124">
        <f t="shared" ref="Q43:Q49" si="15">P43*N43/1000</f>
        <v>22.426097370476441</v>
      </c>
    </row>
    <row r="44" spans="1:17" s="6" customFormat="1" ht="12.75" customHeight="1" x14ac:dyDescent="0.2">
      <c r="A44" s="346"/>
      <c r="B44" s="138" t="s">
        <v>652</v>
      </c>
      <c r="C44" s="108" t="s">
        <v>627</v>
      </c>
      <c r="D44" s="109">
        <v>12</v>
      </c>
      <c r="E44" s="109" t="s">
        <v>57</v>
      </c>
      <c r="F44" s="110">
        <f>G44+H44+I44</f>
        <v>8.1</v>
      </c>
      <c r="G44" s="110">
        <v>1.5169999999999999</v>
      </c>
      <c r="H44" s="110">
        <v>1.92</v>
      </c>
      <c r="I44" s="110">
        <v>4.6630000000000003</v>
      </c>
      <c r="J44" s="110">
        <v>705.43</v>
      </c>
      <c r="K44" s="110">
        <f>I44</f>
        <v>4.6630000000000003</v>
      </c>
      <c r="L44" s="110">
        <f>J44</f>
        <v>705.43</v>
      </c>
      <c r="M44" s="111">
        <f t="shared" si="12"/>
        <v>6.6101526728378447E-3</v>
      </c>
      <c r="N44" s="112">
        <v>40.5</v>
      </c>
      <c r="O44" s="113">
        <f t="shared" si="13"/>
        <v>0.2677111832499327</v>
      </c>
      <c r="P44" s="113">
        <f t="shared" si="14"/>
        <v>396.60916037027067</v>
      </c>
      <c r="Q44" s="128">
        <f t="shared" si="15"/>
        <v>16.062670994995962</v>
      </c>
    </row>
    <row r="45" spans="1:17" s="6" customFormat="1" ht="12.75" customHeight="1" x14ac:dyDescent="0.2">
      <c r="A45" s="346"/>
      <c r="B45" s="138" t="s">
        <v>342</v>
      </c>
      <c r="C45" s="84" t="s">
        <v>826</v>
      </c>
      <c r="D45" s="85">
        <v>45</v>
      </c>
      <c r="E45" s="85" t="s">
        <v>57</v>
      </c>
      <c r="F45" s="86">
        <f>G45+H45+I45</f>
        <v>25.838799999999999</v>
      </c>
      <c r="G45" s="86">
        <v>3.2130000000000001</v>
      </c>
      <c r="H45" s="86">
        <v>7.2</v>
      </c>
      <c r="I45" s="86">
        <v>15.425799999999999</v>
      </c>
      <c r="J45" s="86">
        <v>2320.35</v>
      </c>
      <c r="K45" s="86">
        <v>15.425799999999999</v>
      </c>
      <c r="L45" s="86">
        <v>2320.35</v>
      </c>
      <c r="M45" s="87">
        <f t="shared" si="12"/>
        <v>6.6480487857435294E-3</v>
      </c>
      <c r="N45" s="88">
        <v>53.33</v>
      </c>
      <c r="O45" s="89">
        <f t="shared" si="13"/>
        <v>0.35454044174370242</v>
      </c>
      <c r="P45" s="89">
        <f t="shared" si="14"/>
        <v>398.88292714461176</v>
      </c>
      <c r="Q45" s="124">
        <f t="shared" si="15"/>
        <v>21.272426504622146</v>
      </c>
    </row>
    <row r="46" spans="1:17" s="6" customFormat="1" ht="12.75" customHeight="1" x14ac:dyDescent="0.2">
      <c r="A46" s="346"/>
      <c r="B46" s="139" t="s">
        <v>280</v>
      </c>
      <c r="C46" s="84" t="s">
        <v>730</v>
      </c>
      <c r="D46" s="85">
        <v>60</v>
      </c>
      <c r="E46" s="85">
        <v>1965</v>
      </c>
      <c r="F46" s="86">
        <f>G46+H46+I46</f>
        <v>32.828000000000003</v>
      </c>
      <c r="G46" s="86">
        <v>5.1646720000000004</v>
      </c>
      <c r="H46" s="86">
        <v>9.6</v>
      </c>
      <c r="I46" s="86">
        <v>18.063327999999998</v>
      </c>
      <c r="J46" s="86">
        <v>2708.28</v>
      </c>
      <c r="K46" s="86">
        <v>18.063327999999998</v>
      </c>
      <c r="L46" s="86">
        <v>2708.28</v>
      </c>
      <c r="M46" s="87">
        <f t="shared" si="12"/>
        <v>6.6696678334588729E-3</v>
      </c>
      <c r="N46" s="88">
        <v>52.32</v>
      </c>
      <c r="O46" s="89">
        <f t="shared" si="13"/>
        <v>0.34895702104656823</v>
      </c>
      <c r="P46" s="89">
        <f t="shared" si="14"/>
        <v>400.18007000753238</v>
      </c>
      <c r="Q46" s="124">
        <f t="shared" si="15"/>
        <v>20.937421262794093</v>
      </c>
    </row>
    <row r="47" spans="1:17" s="6" customFormat="1" ht="12.75" customHeight="1" x14ac:dyDescent="0.2">
      <c r="A47" s="346"/>
      <c r="B47" s="139" t="s">
        <v>815</v>
      </c>
      <c r="C47" s="84" t="s">
        <v>775</v>
      </c>
      <c r="D47" s="85">
        <v>36</v>
      </c>
      <c r="E47" s="85">
        <v>2009</v>
      </c>
      <c r="F47" s="86">
        <v>18.257000000000001</v>
      </c>
      <c r="G47" s="86">
        <v>0</v>
      </c>
      <c r="H47" s="86">
        <v>0</v>
      </c>
      <c r="I47" s="86">
        <f>F47-H47-G47</f>
        <v>18.257000000000001</v>
      </c>
      <c r="J47" s="86">
        <v>2429.4899999999998</v>
      </c>
      <c r="K47" s="86">
        <v>16.5</v>
      </c>
      <c r="L47" s="86">
        <f>J47</f>
        <v>2429.4899999999998</v>
      </c>
      <c r="M47" s="87">
        <f t="shared" si="12"/>
        <v>6.7915488435844563E-3</v>
      </c>
      <c r="N47" s="88">
        <v>51.2</v>
      </c>
      <c r="O47" s="89">
        <f t="shared" si="13"/>
        <v>0.3477273007915242</v>
      </c>
      <c r="P47" s="89">
        <f t="shared" si="14"/>
        <v>407.49293061506734</v>
      </c>
      <c r="Q47" s="124">
        <f t="shared" si="15"/>
        <v>20.863638047491449</v>
      </c>
    </row>
    <row r="48" spans="1:17" s="6" customFormat="1" ht="12.75" customHeight="1" x14ac:dyDescent="0.2">
      <c r="A48" s="346"/>
      <c r="B48" s="139" t="s">
        <v>280</v>
      </c>
      <c r="C48" s="84" t="s">
        <v>731</v>
      </c>
      <c r="D48" s="85">
        <v>60</v>
      </c>
      <c r="E48" s="85">
        <v>1965</v>
      </c>
      <c r="F48" s="86">
        <f>G48+H48+I48</f>
        <v>32.706000000000003</v>
      </c>
      <c r="G48" s="86">
        <v>4.6461200000000007</v>
      </c>
      <c r="H48" s="86">
        <v>9.6</v>
      </c>
      <c r="I48" s="86">
        <v>18.459880000000002</v>
      </c>
      <c r="J48" s="86">
        <v>2701.31</v>
      </c>
      <c r="K48" s="86">
        <v>18.459880000000002</v>
      </c>
      <c r="L48" s="86">
        <v>2701.31</v>
      </c>
      <c r="M48" s="87">
        <f t="shared" si="12"/>
        <v>6.8336769937548825E-3</v>
      </c>
      <c r="N48" s="88">
        <v>52.32</v>
      </c>
      <c r="O48" s="89">
        <f t="shared" si="13"/>
        <v>0.35753798031325545</v>
      </c>
      <c r="P48" s="89">
        <f t="shared" si="14"/>
        <v>410.02061962529297</v>
      </c>
      <c r="Q48" s="124">
        <f t="shared" si="15"/>
        <v>21.452278818795328</v>
      </c>
    </row>
    <row r="49" spans="1:17" s="6" customFormat="1" ht="12.75" customHeight="1" x14ac:dyDescent="0.2">
      <c r="A49" s="346"/>
      <c r="B49" s="139" t="s">
        <v>280</v>
      </c>
      <c r="C49" s="84" t="s">
        <v>732</v>
      </c>
      <c r="D49" s="85">
        <v>45</v>
      </c>
      <c r="E49" s="85">
        <v>1971</v>
      </c>
      <c r="F49" s="86">
        <f>G49+H49+I49</f>
        <v>27.211000000000006</v>
      </c>
      <c r="G49" s="86">
        <v>4.0795200000000005</v>
      </c>
      <c r="H49" s="86">
        <v>7.0399980000000006</v>
      </c>
      <c r="I49" s="86">
        <v>16.091482000000003</v>
      </c>
      <c r="J49" s="86">
        <v>2344.7400000000002</v>
      </c>
      <c r="K49" s="86">
        <v>16.091482000000003</v>
      </c>
      <c r="L49" s="86">
        <v>2344.7400000000002</v>
      </c>
      <c r="M49" s="87">
        <f t="shared" si="12"/>
        <v>6.8628001398875786E-3</v>
      </c>
      <c r="N49" s="88">
        <v>52.32</v>
      </c>
      <c r="O49" s="89">
        <f t="shared" si="13"/>
        <v>0.35906170331891812</v>
      </c>
      <c r="P49" s="89">
        <f t="shared" si="14"/>
        <v>411.76800839325472</v>
      </c>
      <c r="Q49" s="124">
        <f t="shared" si="15"/>
        <v>21.543702199135087</v>
      </c>
    </row>
    <row r="50" spans="1:17" s="6" customFormat="1" ht="12.75" customHeight="1" x14ac:dyDescent="0.2">
      <c r="A50" s="346"/>
      <c r="B50" s="139" t="s">
        <v>603</v>
      </c>
      <c r="C50" s="92" t="s">
        <v>585</v>
      </c>
      <c r="D50" s="93">
        <v>30</v>
      </c>
      <c r="E50" s="93">
        <v>1985</v>
      </c>
      <c r="F50" s="94">
        <v>18.716000000000001</v>
      </c>
      <c r="G50" s="94">
        <v>3.6429999999999998</v>
      </c>
      <c r="H50" s="94">
        <v>4.8</v>
      </c>
      <c r="I50" s="94">
        <v>10.273</v>
      </c>
      <c r="J50" s="94">
        <v>1496.4</v>
      </c>
      <c r="K50" s="94">
        <v>10.273</v>
      </c>
      <c r="L50" s="94">
        <v>1496.4</v>
      </c>
      <c r="M50" s="95">
        <v>6.8651430098904034E-3</v>
      </c>
      <c r="N50" s="96">
        <v>44.908000000000001</v>
      </c>
      <c r="O50" s="97">
        <v>0.30829984228815827</v>
      </c>
      <c r="P50" s="97">
        <v>411.90858059342423</v>
      </c>
      <c r="Q50" s="126">
        <v>18.497990537289496</v>
      </c>
    </row>
    <row r="51" spans="1:17" s="6" customFormat="1" ht="12.75" customHeight="1" x14ac:dyDescent="0.2">
      <c r="A51" s="346"/>
      <c r="B51" s="138" t="s">
        <v>461</v>
      </c>
      <c r="C51" s="82" t="s">
        <v>434</v>
      </c>
      <c r="D51" s="66">
        <v>85</v>
      </c>
      <c r="E51" s="66">
        <v>1970</v>
      </c>
      <c r="F51" s="68">
        <v>45.6</v>
      </c>
      <c r="G51" s="68">
        <v>5.880611</v>
      </c>
      <c r="H51" s="68">
        <v>13.6</v>
      </c>
      <c r="I51" s="68">
        <v>26.119340000000001</v>
      </c>
      <c r="J51" s="68">
        <v>3789.83</v>
      </c>
      <c r="K51" s="68">
        <v>26.119340000000001</v>
      </c>
      <c r="L51" s="68">
        <v>3789.83</v>
      </c>
      <c r="M51" s="69">
        <f>K51/L51</f>
        <v>6.8919555758437719E-3</v>
      </c>
      <c r="N51" s="67">
        <v>55.372</v>
      </c>
      <c r="O51" s="67">
        <f>M51*N51</f>
        <v>0.38162136414562131</v>
      </c>
      <c r="P51" s="67">
        <f>M51*1000*60</f>
        <v>413.51733455062634</v>
      </c>
      <c r="Q51" s="125">
        <f>O51*60</f>
        <v>22.897281848737279</v>
      </c>
    </row>
    <row r="52" spans="1:17" s="6" customFormat="1" ht="12.75" customHeight="1" x14ac:dyDescent="0.2">
      <c r="A52" s="346"/>
      <c r="B52" s="139" t="s">
        <v>280</v>
      </c>
      <c r="C52" s="84" t="s">
        <v>733</v>
      </c>
      <c r="D52" s="85">
        <v>60</v>
      </c>
      <c r="E52" s="85">
        <v>1970</v>
      </c>
      <c r="F52" s="86">
        <f>G52+H52+I52</f>
        <v>34.167999999999999</v>
      </c>
      <c r="G52" s="86">
        <v>5.8359799999999993</v>
      </c>
      <c r="H52" s="86">
        <v>9.6</v>
      </c>
      <c r="I52" s="86">
        <v>18.732020000000002</v>
      </c>
      <c r="J52" s="86">
        <v>2697.76</v>
      </c>
      <c r="K52" s="86">
        <v>18.732020000000002</v>
      </c>
      <c r="L52" s="86">
        <v>2697.76</v>
      </c>
      <c r="M52" s="87">
        <f>K52/L52</f>
        <v>6.94354575647945E-3</v>
      </c>
      <c r="N52" s="88">
        <v>52.32</v>
      </c>
      <c r="O52" s="89">
        <f>M52*N52</f>
        <v>0.36328631397900485</v>
      </c>
      <c r="P52" s="89">
        <f>M52*60*1000</f>
        <v>416.61274538876705</v>
      </c>
      <c r="Q52" s="124">
        <f>P52*N52/1000</f>
        <v>21.797178838740294</v>
      </c>
    </row>
    <row r="53" spans="1:17" s="6" customFormat="1" ht="12.75" customHeight="1" x14ac:dyDescent="0.2">
      <c r="A53" s="346"/>
      <c r="B53" s="138" t="s">
        <v>652</v>
      </c>
      <c r="C53" s="108" t="s">
        <v>628</v>
      </c>
      <c r="D53" s="109">
        <v>60</v>
      </c>
      <c r="E53" s="109" t="s">
        <v>57</v>
      </c>
      <c r="F53" s="110">
        <f>G53+H53+I53</f>
        <v>36.912999999999997</v>
      </c>
      <c r="G53" s="110">
        <v>5.5263999999999998</v>
      </c>
      <c r="H53" s="110">
        <v>9.6</v>
      </c>
      <c r="I53" s="110">
        <v>21.7866</v>
      </c>
      <c r="J53" s="110">
        <v>3128.28</v>
      </c>
      <c r="K53" s="110">
        <f>I53</f>
        <v>21.7866</v>
      </c>
      <c r="L53" s="110">
        <f>J53</f>
        <v>3128.28</v>
      </c>
      <c r="M53" s="111">
        <f>K53/L53</f>
        <v>6.9644021634892011E-3</v>
      </c>
      <c r="N53" s="112">
        <v>40.5</v>
      </c>
      <c r="O53" s="113">
        <f>M53*N53</f>
        <v>0.28205828762131263</v>
      </c>
      <c r="P53" s="113">
        <f>M53*60*1000</f>
        <v>417.86412980935205</v>
      </c>
      <c r="Q53" s="128">
        <f>P53*N53/1000</f>
        <v>16.923497257278758</v>
      </c>
    </row>
    <row r="54" spans="1:17" s="6" customFormat="1" ht="12.75" customHeight="1" x14ac:dyDescent="0.2">
      <c r="A54" s="346"/>
      <c r="B54" s="139" t="s">
        <v>603</v>
      </c>
      <c r="C54" s="92" t="s">
        <v>584</v>
      </c>
      <c r="D54" s="93">
        <v>23</v>
      </c>
      <c r="E54" s="93">
        <v>1991</v>
      </c>
      <c r="F54" s="94">
        <v>15.06</v>
      </c>
      <c r="G54" s="94">
        <v>3.0190000000000001</v>
      </c>
      <c r="H54" s="94">
        <v>3.52</v>
      </c>
      <c r="I54" s="94">
        <v>8.5210000000000008</v>
      </c>
      <c r="J54" s="94">
        <v>1222.06</v>
      </c>
      <c r="K54" s="94">
        <v>8.5210000000000008</v>
      </c>
      <c r="L54" s="94">
        <v>1222.06</v>
      </c>
      <c r="M54" s="95">
        <v>6.9726527339083197E-3</v>
      </c>
      <c r="N54" s="96">
        <v>44.908000000000001</v>
      </c>
      <c r="O54" s="97">
        <v>0.31312788897435484</v>
      </c>
      <c r="P54" s="97">
        <v>418.3591640344992</v>
      </c>
      <c r="Q54" s="126">
        <v>18.787673338461289</v>
      </c>
    </row>
    <row r="55" spans="1:17" s="6" customFormat="1" ht="12.75" customHeight="1" x14ac:dyDescent="0.2">
      <c r="A55" s="346"/>
      <c r="B55" s="139" t="s">
        <v>280</v>
      </c>
      <c r="C55" s="84" t="s">
        <v>734</v>
      </c>
      <c r="D55" s="85">
        <v>60</v>
      </c>
      <c r="E55" s="85">
        <v>1964</v>
      </c>
      <c r="F55" s="86">
        <f>G55+H55+I55</f>
        <v>34.179000000000002</v>
      </c>
      <c r="G55" s="86">
        <v>5.7226599999999994</v>
      </c>
      <c r="H55" s="86">
        <v>9.6</v>
      </c>
      <c r="I55" s="86">
        <v>18.856339999999999</v>
      </c>
      <c r="J55" s="86">
        <v>2700.9</v>
      </c>
      <c r="K55" s="86">
        <v>18.856339999999999</v>
      </c>
      <c r="L55" s="86">
        <v>2700.9</v>
      </c>
      <c r="M55" s="87">
        <f>K55/L55</f>
        <v>6.9815024621422486E-3</v>
      </c>
      <c r="N55" s="88">
        <v>52.32</v>
      </c>
      <c r="O55" s="89">
        <f>M55*N55</f>
        <v>0.36527220881928246</v>
      </c>
      <c r="P55" s="89">
        <f>M55*60*1000</f>
        <v>418.89014772853494</v>
      </c>
      <c r="Q55" s="124">
        <f>P55*N55/1000</f>
        <v>21.91633252915695</v>
      </c>
    </row>
    <row r="56" spans="1:17" s="6" customFormat="1" ht="12.75" customHeight="1" x14ac:dyDescent="0.2">
      <c r="A56" s="346"/>
      <c r="B56" s="139" t="s">
        <v>603</v>
      </c>
      <c r="C56" s="92" t="s">
        <v>583</v>
      </c>
      <c r="D56" s="93">
        <v>60</v>
      </c>
      <c r="E56" s="93">
        <v>1971</v>
      </c>
      <c r="F56" s="94">
        <v>33.734999999999999</v>
      </c>
      <c r="G56" s="94">
        <v>4.5720000000000001</v>
      </c>
      <c r="H56" s="94">
        <v>9.6</v>
      </c>
      <c r="I56" s="94">
        <v>19.563000000000002</v>
      </c>
      <c r="J56" s="94">
        <v>2799.22</v>
      </c>
      <c r="K56" s="94">
        <v>19.562999999999999</v>
      </c>
      <c r="L56" s="94">
        <v>2799.22</v>
      </c>
      <c r="M56" s="95">
        <v>6.9887325755031756E-3</v>
      </c>
      <c r="N56" s="96">
        <v>44.908000000000001</v>
      </c>
      <c r="O56" s="97">
        <v>0.31385000250069661</v>
      </c>
      <c r="P56" s="97">
        <v>419.32395453019058</v>
      </c>
      <c r="Q56" s="126">
        <v>18.831000150041799</v>
      </c>
    </row>
    <row r="57" spans="1:17" s="6" customFormat="1" ht="12.75" customHeight="1" x14ac:dyDescent="0.2">
      <c r="A57" s="346"/>
      <c r="B57" s="139" t="s">
        <v>603</v>
      </c>
      <c r="C57" s="92" t="s">
        <v>587</v>
      </c>
      <c r="D57" s="93">
        <v>45</v>
      </c>
      <c r="E57" s="93">
        <v>1973</v>
      </c>
      <c r="F57" s="94">
        <v>28.841000000000001</v>
      </c>
      <c r="G57" s="94">
        <v>5.3490000000000002</v>
      </c>
      <c r="H57" s="94">
        <v>7.2</v>
      </c>
      <c r="I57" s="94">
        <v>16.292000000000002</v>
      </c>
      <c r="J57" s="94">
        <v>2317.75</v>
      </c>
      <c r="K57" s="94">
        <v>16.292000000000002</v>
      </c>
      <c r="L57" s="94">
        <v>2317.75</v>
      </c>
      <c r="M57" s="95">
        <v>7.0292309351741994E-3</v>
      </c>
      <c r="N57" s="96">
        <v>44.908000000000001</v>
      </c>
      <c r="O57" s="97">
        <v>0.31566870283680293</v>
      </c>
      <c r="P57" s="97">
        <v>421.75385611045198</v>
      </c>
      <c r="Q57" s="126">
        <v>18.940122170208177</v>
      </c>
    </row>
    <row r="58" spans="1:17" s="6" customFormat="1" ht="12.75" customHeight="1" x14ac:dyDescent="0.2">
      <c r="A58" s="346"/>
      <c r="B58" s="139" t="s">
        <v>92</v>
      </c>
      <c r="C58" s="114" t="s">
        <v>38</v>
      </c>
      <c r="D58" s="79">
        <v>70</v>
      </c>
      <c r="E58" s="79">
        <v>2008</v>
      </c>
      <c r="F58" s="80">
        <v>52.274999999999999</v>
      </c>
      <c r="G58" s="80">
        <v>18.598189999999999</v>
      </c>
      <c r="H58" s="80">
        <v>0</v>
      </c>
      <c r="I58" s="80">
        <v>33.676817</v>
      </c>
      <c r="J58" s="80">
        <v>4787.37</v>
      </c>
      <c r="K58" s="80">
        <v>33.676817</v>
      </c>
      <c r="L58" s="80">
        <v>4787.37</v>
      </c>
      <c r="M58" s="115">
        <v>7.0345131042722836E-3</v>
      </c>
      <c r="N58" s="81">
        <v>43.491</v>
      </c>
      <c r="O58" s="81">
        <v>0.30593800941790589</v>
      </c>
      <c r="P58" s="81">
        <v>422.07078625633704</v>
      </c>
      <c r="Q58" s="129">
        <v>18.356280565074353</v>
      </c>
    </row>
    <row r="59" spans="1:17" s="6" customFormat="1" ht="12.75" customHeight="1" x14ac:dyDescent="0.2">
      <c r="A59" s="346"/>
      <c r="B59" s="138" t="s">
        <v>652</v>
      </c>
      <c r="C59" s="108" t="s">
        <v>629</v>
      </c>
      <c r="D59" s="109">
        <v>30</v>
      </c>
      <c r="E59" s="109" t="s">
        <v>57</v>
      </c>
      <c r="F59" s="110">
        <f>G59+H59+I59</f>
        <v>18.29</v>
      </c>
      <c r="G59" s="110">
        <v>2.5465</v>
      </c>
      <c r="H59" s="110">
        <v>4.8</v>
      </c>
      <c r="I59" s="110">
        <v>10.9435</v>
      </c>
      <c r="J59" s="110">
        <v>1554.23</v>
      </c>
      <c r="K59" s="110">
        <f>I59</f>
        <v>10.9435</v>
      </c>
      <c r="L59" s="110">
        <f>J59</f>
        <v>1554.23</v>
      </c>
      <c r="M59" s="111">
        <f>K59/L59</f>
        <v>7.0411071720401742E-3</v>
      </c>
      <c r="N59" s="112">
        <v>40.5</v>
      </c>
      <c r="O59" s="113">
        <f>M59*N59</f>
        <v>0.28516484046762708</v>
      </c>
      <c r="P59" s="113">
        <f>M59*60*1000</f>
        <v>422.46643032241042</v>
      </c>
      <c r="Q59" s="128">
        <f>P59*N59/1000</f>
        <v>17.109890428057621</v>
      </c>
    </row>
    <row r="60" spans="1:17" s="6" customFormat="1" ht="12.75" customHeight="1" x14ac:dyDescent="0.2">
      <c r="A60" s="346"/>
      <c r="B60" s="138" t="s">
        <v>547</v>
      </c>
      <c r="C60" s="84" t="s">
        <v>521</v>
      </c>
      <c r="D60" s="85">
        <v>40</v>
      </c>
      <c r="E60" s="85">
        <v>1975</v>
      </c>
      <c r="F60" s="86">
        <v>22.914999999999999</v>
      </c>
      <c r="G60" s="86">
        <v>2.8879999999999999</v>
      </c>
      <c r="H60" s="86">
        <v>6.4</v>
      </c>
      <c r="I60" s="86">
        <v>13.627000000000001</v>
      </c>
      <c r="J60" s="86">
        <v>1929.52</v>
      </c>
      <c r="K60" s="86">
        <v>13.627000000000001</v>
      </c>
      <c r="L60" s="86">
        <v>1929.52</v>
      </c>
      <c r="M60" s="87">
        <f>K60/L60</f>
        <v>7.0623782080517436E-3</v>
      </c>
      <c r="N60" s="88">
        <v>70.414000000000001</v>
      </c>
      <c r="O60" s="89">
        <f>M60*N60</f>
        <v>0.49729029914175549</v>
      </c>
      <c r="P60" s="89">
        <f>M60*60*1000</f>
        <v>423.74269248310458</v>
      </c>
      <c r="Q60" s="124">
        <f>P60*N60/1000</f>
        <v>29.837417948505326</v>
      </c>
    </row>
    <row r="61" spans="1:17" s="6" customFormat="1" ht="12.75" customHeight="1" x14ac:dyDescent="0.2">
      <c r="A61" s="346"/>
      <c r="B61" s="138" t="s">
        <v>461</v>
      </c>
      <c r="C61" s="82" t="s">
        <v>431</v>
      </c>
      <c r="D61" s="66">
        <v>60</v>
      </c>
      <c r="E61" s="66">
        <v>1986</v>
      </c>
      <c r="F61" s="68">
        <v>42</v>
      </c>
      <c r="G61" s="68">
        <v>5.7921569999999996</v>
      </c>
      <c r="H61" s="68">
        <v>9.2799999999999994</v>
      </c>
      <c r="I61" s="68">
        <v>26.937629999999999</v>
      </c>
      <c r="J61" s="68">
        <v>3808.22</v>
      </c>
      <c r="K61" s="68">
        <v>26.937629999999999</v>
      </c>
      <c r="L61" s="68">
        <v>3808.22</v>
      </c>
      <c r="M61" s="69">
        <f>K61/L61</f>
        <v>7.0735487970757993E-3</v>
      </c>
      <c r="N61" s="67">
        <v>55.372</v>
      </c>
      <c r="O61" s="67">
        <f>M61*N61</f>
        <v>0.39167654399168117</v>
      </c>
      <c r="P61" s="67">
        <f>M61*1000*60</f>
        <v>424.41292782454792</v>
      </c>
      <c r="Q61" s="125">
        <f>O61*60</f>
        <v>23.500592639500869</v>
      </c>
    </row>
    <row r="62" spans="1:17" s="6" customFormat="1" ht="12.75" customHeight="1" x14ac:dyDescent="0.2">
      <c r="A62" s="346"/>
      <c r="B62" s="138" t="s">
        <v>652</v>
      </c>
      <c r="C62" s="108" t="s">
        <v>912</v>
      </c>
      <c r="D62" s="109">
        <v>30</v>
      </c>
      <c r="E62" s="109" t="s">
        <v>57</v>
      </c>
      <c r="F62" s="110">
        <f>G62+H62+I62</f>
        <v>18.82</v>
      </c>
      <c r="G62" s="110">
        <v>3.2128999999999999</v>
      </c>
      <c r="H62" s="110">
        <v>4.72</v>
      </c>
      <c r="I62" s="110">
        <v>10.8871</v>
      </c>
      <c r="J62" s="110">
        <v>1538.89</v>
      </c>
      <c r="K62" s="110">
        <f>I62</f>
        <v>10.8871</v>
      </c>
      <c r="L62" s="110">
        <f>J62</f>
        <v>1538.89</v>
      </c>
      <c r="M62" s="111">
        <f>K62/L62</f>
        <v>7.0746447114478613E-3</v>
      </c>
      <c r="N62" s="112">
        <v>40.5</v>
      </c>
      <c r="O62" s="113">
        <f>M62*N62</f>
        <v>0.2865231108136384</v>
      </c>
      <c r="P62" s="113">
        <f>M62*60*1000</f>
        <v>424.47868268687165</v>
      </c>
      <c r="Q62" s="128">
        <f>P62*N62/1000</f>
        <v>17.191386648818302</v>
      </c>
    </row>
    <row r="63" spans="1:17" s="6" customFormat="1" ht="12.75" customHeight="1" x14ac:dyDescent="0.2">
      <c r="A63" s="346"/>
      <c r="B63" s="139" t="s">
        <v>328</v>
      </c>
      <c r="C63" s="82" t="s">
        <v>303</v>
      </c>
      <c r="D63" s="66">
        <v>38</v>
      </c>
      <c r="E63" s="66">
        <v>1990</v>
      </c>
      <c r="F63" s="68">
        <v>28.75</v>
      </c>
      <c r="G63" s="83">
        <v>5.7665379999999997</v>
      </c>
      <c r="H63" s="83">
        <v>7.9934440000000002</v>
      </c>
      <c r="I63" s="68">
        <v>14.99</v>
      </c>
      <c r="J63" s="68">
        <v>2118.5700000000002</v>
      </c>
      <c r="K63" s="68">
        <v>14.99</v>
      </c>
      <c r="L63" s="68">
        <v>2118.5700000000002</v>
      </c>
      <c r="M63" s="69">
        <v>7.0755273604365208E-3</v>
      </c>
      <c r="N63" s="67">
        <v>57.23</v>
      </c>
      <c r="O63" s="67">
        <v>0.4</v>
      </c>
      <c r="P63" s="67">
        <v>424.53</v>
      </c>
      <c r="Q63" s="125">
        <v>24.3</v>
      </c>
    </row>
    <row r="64" spans="1:17" s="6" customFormat="1" ht="12.75" customHeight="1" x14ac:dyDescent="0.2">
      <c r="A64" s="346"/>
      <c r="B64" s="139" t="s">
        <v>489</v>
      </c>
      <c r="C64" s="84" t="s">
        <v>465</v>
      </c>
      <c r="D64" s="85">
        <v>32</v>
      </c>
      <c r="E64" s="85">
        <v>1965</v>
      </c>
      <c r="F64" s="86">
        <f>G64+H64+I64</f>
        <v>16.943811</v>
      </c>
      <c r="G64" s="86">
        <v>2.5418850000000002</v>
      </c>
      <c r="H64" s="86">
        <v>5.12</v>
      </c>
      <c r="I64" s="86">
        <v>9.2819260000000003</v>
      </c>
      <c r="J64" s="86">
        <v>1301.47</v>
      </c>
      <c r="K64" s="86">
        <f>I64</f>
        <v>9.2819260000000003</v>
      </c>
      <c r="L64" s="86">
        <f>J64</f>
        <v>1301.47</v>
      </c>
      <c r="M64" s="87">
        <f>K64/L64</f>
        <v>7.1318785680807087E-3</v>
      </c>
      <c r="N64" s="88">
        <v>50.793999999999997</v>
      </c>
      <c r="O64" s="89">
        <f>M64*N64</f>
        <v>0.36225663998709151</v>
      </c>
      <c r="P64" s="89">
        <f>M64*60*1000</f>
        <v>427.91271408484255</v>
      </c>
      <c r="Q64" s="124">
        <f>P64*N64/1000</f>
        <v>21.735398399225492</v>
      </c>
    </row>
    <row r="65" spans="1:17" s="6" customFormat="1" ht="12.75" customHeight="1" x14ac:dyDescent="0.2">
      <c r="A65" s="346"/>
      <c r="B65" s="139" t="s">
        <v>92</v>
      </c>
      <c r="C65" s="114" t="s">
        <v>31</v>
      </c>
      <c r="D65" s="79">
        <v>47</v>
      </c>
      <c r="E65" s="79">
        <v>2007</v>
      </c>
      <c r="F65" s="80">
        <v>33.716000000000001</v>
      </c>
      <c r="G65" s="80">
        <v>9.3579830000000008</v>
      </c>
      <c r="H65" s="80">
        <v>3.76</v>
      </c>
      <c r="I65" s="80">
        <v>20.598020999999999</v>
      </c>
      <c r="J65" s="80">
        <v>2876.41</v>
      </c>
      <c r="K65" s="80">
        <v>20.598020999999999</v>
      </c>
      <c r="L65" s="80">
        <v>2876.41</v>
      </c>
      <c r="M65" s="115">
        <v>7.1610170316470882E-3</v>
      </c>
      <c r="N65" s="81">
        <v>43.491</v>
      </c>
      <c r="O65" s="81">
        <v>0.3114397917233635</v>
      </c>
      <c r="P65" s="81">
        <v>429.66102189882525</v>
      </c>
      <c r="Q65" s="129">
        <v>18.686387503401811</v>
      </c>
    </row>
    <row r="66" spans="1:17" s="6" customFormat="1" ht="12.75" customHeight="1" x14ac:dyDescent="0.2">
      <c r="A66" s="346"/>
      <c r="B66" s="139" t="s">
        <v>520</v>
      </c>
      <c r="C66" s="84" t="s">
        <v>491</v>
      </c>
      <c r="D66" s="85">
        <v>50</v>
      </c>
      <c r="E66" s="85">
        <v>1975</v>
      </c>
      <c r="F66" s="86">
        <f>SUM(G66+H66+I66)</f>
        <v>31.369999999999997</v>
      </c>
      <c r="G66" s="86">
        <v>4.5999999999999996</v>
      </c>
      <c r="H66" s="86">
        <v>8</v>
      </c>
      <c r="I66" s="86">
        <v>18.77</v>
      </c>
      <c r="J66" s="86">
        <v>2599.5700000000002</v>
      </c>
      <c r="K66" s="86">
        <v>18.399999999999999</v>
      </c>
      <c r="L66" s="86">
        <v>2549.31</v>
      </c>
      <c r="M66" s="87">
        <f>K66/L66</f>
        <v>7.2176392827863218E-3</v>
      </c>
      <c r="N66" s="88">
        <v>62.1</v>
      </c>
      <c r="O66" s="89">
        <f>M66*N66</f>
        <v>0.44821539946103062</v>
      </c>
      <c r="P66" s="89">
        <f>M66*60*1000</f>
        <v>433.05835696717929</v>
      </c>
      <c r="Q66" s="124">
        <f>P66*N66/1000</f>
        <v>26.892923967661833</v>
      </c>
    </row>
    <row r="67" spans="1:17" s="6" customFormat="1" ht="12.75" customHeight="1" x14ac:dyDescent="0.2">
      <c r="A67" s="346"/>
      <c r="B67" s="139" t="s">
        <v>92</v>
      </c>
      <c r="C67" s="114" t="s">
        <v>51</v>
      </c>
      <c r="D67" s="79">
        <v>36</v>
      </c>
      <c r="E67" s="79">
        <v>1987</v>
      </c>
      <c r="F67" s="80">
        <v>28.82</v>
      </c>
      <c r="G67" s="80">
        <v>4.3896309999999996</v>
      </c>
      <c r="H67" s="80">
        <v>8.64</v>
      </c>
      <c r="I67" s="80">
        <v>15.790374</v>
      </c>
      <c r="J67" s="80">
        <v>2176.88</v>
      </c>
      <c r="K67" s="80">
        <v>15.790374</v>
      </c>
      <c r="L67" s="80">
        <v>2176.88</v>
      </c>
      <c r="M67" s="115">
        <v>7.2536722281430297E-3</v>
      </c>
      <c r="N67" s="81">
        <v>43.491</v>
      </c>
      <c r="O67" s="81">
        <v>0.3154694588741685</v>
      </c>
      <c r="P67" s="81">
        <v>435.22033368858177</v>
      </c>
      <c r="Q67" s="129">
        <v>18.928167532450107</v>
      </c>
    </row>
    <row r="68" spans="1:17" s="6" customFormat="1" ht="12.75" customHeight="1" x14ac:dyDescent="0.2">
      <c r="A68" s="346"/>
      <c r="B68" s="139" t="s">
        <v>270</v>
      </c>
      <c r="C68" s="84" t="s">
        <v>698</v>
      </c>
      <c r="D68" s="85">
        <v>20</v>
      </c>
      <c r="E68" s="85">
        <v>1983</v>
      </c>
      <c r="F68" s="86">
        <v>12.771000000000001</v>
      </c>
      <c r="G68" s="86">
        <v>1.8440000000000001</v>
      </c>
      <c r="H68" s="86">
        <v>3.2</v>
      </c>
      <c r="I68" s="86">
        <v>7.7270000000000003</v>
      </c>
      <c r="J68" s="86">
        <v>1063.0999999999999</v>
      </c>
      <c r="K68" s="86">
        <v>7.7270000000000003</v>
      </c>
      <c r="L68" s="86">
        <v>1063.0999999999999</v>
      </c>
      <c r="M68" s="87">
        <f>K68/L68</f>
        <v>7.2683660991440134E-3</v>
      </c>
      <c r="N68" s="88">
        <v>49.9</v>
      </c>
      <c r="O68" s="89">
        <f>M68*N68</f>
        <v>0.36269146834728627</v>
      </c>
      <c r="P68" s="89">
        <f>M68*60*1000</f>
        <v>436.10196594864084</v>
      </c>
      <c r="Q68" s="124">
        <f>P68*N68/1000</f>
        <v>21.761488100837177</v>
      </c>
    </row>
    <row r="69" spans="1:17" s="6" customFormat="1" ht="12.75" customHeight="1" x14ac:dyDescent="0.2">
      <c r="A69" s="346"/>
      <c r="B69" s="138" t="s">
        <v>342</v>
      </c>
      <c r="C69" s="84" t="s">
        <v>827</v>
      </c>
      <c r="D69" s="85">
        <v>44</v>
      </c>
      <c r="E69" s="85" t="s">
        <v>57</v>
      </c>
      <c r="F69" s="86">
        <f>G69+H69+I69</f>
        <v>27.494</v>
      </c>
      <c r="G69" s="86">
        <v>3.3660000000000001</v>
      </c>
      <c r="H69" s="86">
        <v>6.8100000000000005</v>
      </c>
      <c r="I69" s="86">
        <v>17.318000000000001</v>
      </c>
      <c r="J69" s="86">
        <v>2373.2600000000002</v>
      </c>
      <c r="K69" s="86">
        <v>17.318000000000001</v>
      </c>
      <c r="L69" s="86">
        <v>2373.2600000000002</v>
      </c>
      <c r="M69" s="87">
        <f>K69/L69</f>
        <v>7.2971355856501184E-3</v>
      </c>
      <c r="N69" s="88">
        <v>53.33</v>
      </c>
      <c r="O69" s="89">
        <f>M69*N69</f>
        <v>0.38915624078272082</v>
      </c>
      <c r="P69" s="89">
        <f>M69*60*1000</f>
        <v>437.82813513900709</v>
      </c>
      <c r="Q69" s="124">
        <f>P69*N69/1000</f>
        <v>23.349374446963246</v>
      </c>
    </row>
    <row r="70" spans="1:17" s="6" customFormat="1" ht="12.75" customHeight="1" x14ac:dyDescent="0.2">
      <c r="A70" s="346"/>
      <c r="B70" s="139" t="s">
        <v>815</v>
      </c>
      <c r="C70" s="84" t="s">
        <v>776</v>
      </c>
      <c r="D70" s="85">
        <v>90</v>
      </c>
      <c r="E70" s="85">
        <v>1972</v>
      </c>
      <c r="F70" s="86">
        <v>52</v>
      </c>
      <c r="G70" s="86">
        <v>9.4413999999999998</v>
      </c>
      <c r="H70" s="86">
        <v>9</v>
      </c>
      <c r="I70" s="86">
        <f>F70-H70-G70</f>
        <v>33.558599999999998</v>
      </c>
      <c r="J70" s="86">
        <v>4587</v>
      </c>
      <c r="K70" s="86">
        <f>I70</f>
        <v>33.558599999999998</v>
      </c>
      <c r="L70" s="86">
        <f>J70</f>
        <v>4587</v>
      </c>
      <c r="M70" s="87">
        <f>K70/L70</f>
        <v>7.3160235448005229E-3</v>
      </c>
      <c r="N70" s="88">
        <v>51.2</v>
      </c>
      <c r="O70" s="89">
        <f>M70*N70</f>
        <v>0.37458040549378679</v>
      </c>
      <c r="P70" s="89">
        <f>M70*60*1000</f>
        <v>438.96141268803137</v>
      </c>
      <c r="Q70" s="124">
        <f>P70*N70/1000</f>
        <v>22.474824329627207</v>
      </c>
    </row>
    <row r="71" spans="1:17" s="6" customFormat="1" ht="12.75" customHeight="1" x14ac:dyDescent="0.2">
      <c r="A71" s="346"/>
      <c r="B71" s="138" t="s">
        <v>652</v>
      </c>
      <c r="C71" s="108" t="s">
        <v>630</v>
      </c>
      <c r="D71" s="109">
        <v>25</v>
      </c>
      <c r="E71" s="109" t="s">
        <v>57</v>
      </c>
      <c r="F71" s="110">
        <f>G71+H71+I71</f>
        <v>16.100000000000001</v>
      </c>
      <c r="G71" s="110">
        <v>2.7631999999999999</v>
      </c>
      <c r="H71" s="110">
        <v>4</v>
      </c>
      <c r="I71" s="110">
        <v>9.3368000000000002</v>
      </c>
      <c r="J71" s="110">
        <v>1275.81</v>
      </c>
      <c r="K71" s="110">
        <f>I71</f>
        <v>9.3368000000000002</v>
      </c>
      <c r="L71" s="110">
        <f>J71</f>
        <v>1275.81</v>
      </c>
      <c r="M71" s="111">
        <f>K71/L71</f>
        <v>7.3183310994583842E-3</v>
      </c>
      <c r="N71" s="112">
        <v>40.5</v>
      </c>
      <c r="O71" s="113">
        <f>M71*N71</f>
        <v>0.29639240952806456</v>
      </c>
      <c r="P71" s="113">
        <f>M71*60*1000</f>
        <v>439.09986596750304</v>
      </c>
      <c r="Q71" s="128">
        <f>P71*N71/1000</f>
        <v>17.783544571683873</v>
      </c>
    </row>
    <row r="72" spans="1:17" s="6" customFormat="1" ht="12.75" customHeight="1" x14ac:dyDescent="0.2">
      <c r="A72" s="346"/>
      <c r="B72" s="139" t="s">
        <v>117</v>
      </c>
      <c r="C72" s="114" t="s">
        <v>93</v>
      </c>
      <c r="D72" s="79">
        <v>55</v>
      </c>
      <c r="E72" s="79">
        <v>1967</v>
      </c>
      <c r="F72" s="80">
        <v>33.088999999999999</v>
      </c>
      <c r="G72" s="80">
        <v>5.3568730000000002</v>
      </c>
      <c r="H72" s="80">
        <v>8.8000000000000007</v>
      </c>
      <c r="I72" s="80">
        <v>18.932130000000001</v>
      </c>
      <c r="J72" s="80">
        <v>2582.1799999999998</v>
      </c>
      <c r="K72" s="80">
        <v>18.932130000000001</v>
      </c>
      <c r="L72" s="80">
        <v>2582.1799999999998</v>
      </c>
      <c r="M72" s="115">
        <v>7.3318397633007773E-3</v>
      </c>
      <c r="N72" s="81">
        <v>71.722000000000008</v>
      </c>
      <c r="O72" s="81">
        <v>0.52585421150345846</v>
      </c>
      <c r="P72" s="81">
        <v>439.91038579804666</v>
      </c>
      <c r="Q72" s="129">
        <v>31.551252690207509</v>
      </c>
    </row>
    <row r="73" spans="1:17" s="6" customFormat="1" ht="12.75" customHeight="1" x14ac:dyDescent="0.2">
      <c r="A73" s="346"/>
      <c r="B73" s="139" t="s">
        <v>92</v>
      </c>
      <c r="C73" s="114" t="s">
        <v>33</v>
      </c>
      <c r="D73" s="79">
        <v>62</v>
      </c>
      <c r="E73" s="79">
        <v>2007</v>
      </c>
      <c r="F73" s="80">
        <v>39.084000000000003</v>
      </c>
      <c r="G73" s="80">
        <v>10.167476000000001</v>
      </c>
      <c r="H73" s="80">
        <v>0</v>
      </c>
      <c r="I73" s="80">
        <v>28.916525</v>
      </c>
      <c r="J73" s="80">
        <v>3936.72</v>
      </c>
      <c r="K73" s="80">
        <v>28.916525</v>
      </c>
      <c r="L73" s="80">
        <v>3936.72</v>
      </c>
      <c r="M73" s="115">
        <v>7.345334440854316E-3</v>
      </c>
      <c r="N73" s="81">
        <v>43.491</v>
      </c>
      <c r="O73" s="81">
        <v>0.31945594016719503</v>
      </c>
      <c r="P73" s="81">
        <v>440.72006645125896</v>
      </c>
      <c r="Q73" s="129">
        <v>19.167356410031701</v>
      </c>
    </row>
    <row r="74" spans="1:17" s="6" customFormat="1" ht="12.75" customHeight="1" x14ac:dyDescent="0.2">
      <c r="A74" s="346"/>
      <c r="B74" s="139" t="s">
        <v>943</v>
      </c>
      <c r="C74" s="98" t="s">
        <v>220</v>
      </c>
      <c r="D74" s="29">
        <v>45</v>
      </c>
      <c r="E74" s="29">
        <v>1975</v>
      </c>
      <c r="F74" s="30">
        <v>27.271000000000001</v>
      </c>
      <c r="G74" s="30">
        <v>2.9211779999999998</v>
      </c>
      <c r="H74" s="30">
        <v>7.2</v>
      </c>
      <c r="I74" s="30">
        <v>17.149836000000001</v>
      </c>
      <c r="J74" s="30">
        <v>2325.2199999999998</v>
      </c>
      <c r="K74" s="30">
        <v>17.149836000000001</v>
      </c>
      <c r="L74" s="30">
        <v>2325.2199999999998</v>
      </c>
      <c r="M74" s="31">
        <v>7.3755756444551495E-3</v>
      </c>
      <c r="N74" s="32">
        <v>73.902000000000001</v>
      </c>
      <c r="O74" s="32">
        <v>0.54506979127652444</v>
      </c>
      <c r="P74" s="32">
        <v>442.53453866730894</v>
      </c>
      <c r="Q74" s="35">
        <v>32.704187476591464</v>
      </c>
    </row>
    <row r="75" spans="1:17" s="6" customFormat="1" ht="12.75" customHeight="1" x14ac:dyDescent="0.2">
      <c r="A75" s="346"/>
      <c r="B75" s="139" t="s">
        <v>204</v>
      </c>
      <c r="C75" s="98" t="s">
        <v>176</v>
      </c>
      <c r="D75" s="29">
        <v>31</v>
      </c>
      <c r="E75" s="29">
        <v>1991</v>
      </c>
      <c r="F75" s="30">
        <v>18.423999999999999</v>
      </c>
      <c r="G75" s="30">
        <v>2.496807</v>
      </c>
      <c r="H75" s="30">
        <v>4.8</v>
      </c>
      <c r="I75" s="30">
        <v>11.127181999999999</v>
      </c>
      <c r="J75" s="30">
        <v>1504.89</v>
      </c>
      <c r="K75" s="30">
        <v>11.127181999999999</v>
      </c>
      <c r="L75" s="30">
        <v>1504.89</v>
      </c>
      <c r="M75" s="31">
        <v>7.3940168384400177E-3</v>
      </c>
      <c r="N75" s="32">
        <v>63.547000000000004</v>
      </c>
      <c r="O75" s="32">
        <v>0.46986758803234785</v>
      </c>
      <c r="P75" s="32">
        <v>443.64101030640109</v>
      </c>
      <c r="Q75" s="35">
        <v>28.192055281940874</v>
      </c>
    </row>
    <row r="76" spans="1:17" s="6" customFormat="1" ht="12.75" customHeight="1" x14ac:dyDescent="0.2">
      <c r="A76" s="346"/>
      <c r="B76" s="139" t="s">
        <v>489</v>
      </c>
      <c r="C76" s="84" t="s">
        <v>468</v>
      </c>
      <c r="D76" s="85">
        <v>32</v>
      </c>
      <c r="E76" s="85">
        <v>1962</v>
      </c>
      <c r="F76" s="86">
        <f>G76+H76+I76</f>
        <v>16.798858000000003</v>
      </c>
      <c r="G76" s="86">
        <v>2.3584499999999999</v>
      </c>
      <c r="H76" s="86">
        <v>5.12</v>
      </c>
      <c r="I76" s="86">
        <v>9.3204080000000005</v>
      </c>
      <c r="J76" s="86">
        <v>1250.07</v>
      </c>
      <c r="K76" s="86">
        <f>I76</f>
        <v>9.3204080000000005</v>
      </c>
      <c r="L76" s="86">
        <f>J76</f>
        <v>1250.07</v>
      </c>
      <c r="M76" s="87">
        <f>K76/L76</f>
        <v>7.4559088691033308E-3</v>
      </c>
      <c r="N76" s="88">
        <v>50.793999999999997</v>
      </c>
      <c r="O76" s="89">
        <f>M76*N76</f>
        <v>0.37871543509723454</v>
      </c>
      <c r="P76" s="89">
        <f>M76*60*1000</f>
        <v>447.35453214619986</v>
      </c>
      <c r="Q76" s="124">
        <f>P76*N76/1000</f>
        <v>22.722926105834073</v>
      </c>
    </row>
    <row r="77" spans="1:17" s="6" customFormat="1" ht="12.75" customHeight="1" x14ac:dyDescent="0.2">
      <c r="A77" s="346"/>
      <c r="B77" s="139" t="s">
        <v>204</v>
      </c>
      <c r="C77" s="98" t="s">
        <v>177</v>
      </c>
      <c r="D77" s="29">
        <v>40</v>
      </c>
      <c r="E77" s="29">
        <v>1984</v>
      </c>
      <c r="F77" s="30">
        <v>26.262</v>
      </c>
      <c r="G77" s="30">
        <v>2.9753400000000001</v>
      </c>
      <c r="H77" s="30">
        <v>6.4</v>
      </c>
      <c r="I77" s="30">
        <v>16.886658999999998</v>
      </c>
      <c r="J77" s="30">
        <v>2262.7800000000002</v>
      </c>
      <c r="K77" s="30">
        <v>16.886658999999998</v>
      </c>
      <c r="L77" s="30">
        <v>2262.7800000000002</v>
      </c>
      <c r="M77" s="31">
        <v>7.4627931128965243E-3</v>
      </c>
      <c r="N77" s="32">
        <v>63.547000000000004</v>
      </c>
      <c r="O77" s="32">
        <v>0.47423811394523546</v>
      </c>
      <c r="P77" s="32">
        <v>447.76758677379149</v>
      </c>
      <c r="Q77" s="35">
        <v>28.454286836714132</v>
      </c>
    </row>
    <row r="78" spans="1:17" s="6" customFormat="1" ht="12.75" customHeight="1" x14ac:dyDescent="0.2">
      <c r="A78" s="346"/>
      <c r="B78" s="139" t="s">
        <v>280</v>
      </c>
      <c r="C78" s="84" t="s">
        <v>735</v>
      </c>
      <c r="D78" s="85">
        <v>30</v>
      </c>
      <c r="E78" s="85">
        <v>1987</v>
      </c>
      <c r="F78" s="86">
        <f>G78+H78+I78</f>
        <v>18.685000000000002</v>
      </c>
      <c r="G78" s="86">
        <v>2.6063600000000005</v>
      </c>
      <c r="H78" s="86">
        <v>4.7999939999999999</v>
      </c>
      <c r="I78" s="86">
        <v>11.278646000000002</v>
      </c>
      <c r="J78" s="86">
        <v>1510.76</v>
      </c>
      <c r="K78" s="86">
        <v>11.278646000000002</v>
      </c>
      <c r="L78" s="86">
        <v>1510.76</v>
      </c>
      <c r="M78" s="87">
        <f>K78/L78</f>
        <v>7.46554449416188E-3</v>
      </c>
      <c r="N78" s="88">
        <v>52.32</v>
      </c>
      <c r="O78" s="89">
        <f>M78*N78</f>
        <v>0.39059728793454956</v>
      </c>
      <c r="P78" s="89">
        <f>M78*60*1000</f>
        <v>447.93266964971281</v>
      </c>
      <c r="Q78" s="124">
        <f>P78*N78/1000</f>
        <v>23.435837276072974</v>
      </c>
    </row>
    <row r="79" spans="1:17" s="6" customFormat="1" ht="12.75" customHeight="1" x14ac:dyDescent="0.2">
      <c r="A79" s="346"/>
      <c r="B79" s="139" t="s">
        <v>117</v>
      </c>
      <c r="C79" s="114" t="s">
        <v>96</v>
      </c>
      <c r="D79" s="79">
        <v>30</v>
      </c>
      <c r="E79" s="79">
        <v>1971</v>
      </c>
      <c r="F79" s="80">
        <v>20.036000000000001</v>
      </c>
      <c r="G79" s="80">
        <v>3.506173</v>
      </c>
      <c r="H79" s="80">
        <v>4.8</v>
      </c>
      <c r="I79" s="80">
        <v>11.729825</v>
      </c>
      <c r="J79" s="80">
        <v>1569.65</v>
      </c>
      <c r="K79" s="80">
        <v>11.729825</v>
      </c>
      <c r="L79" s="80">
        <v>1569.65</v>
      </c>
      <c r="M79" s="115">
        <v>7.4728920459975149E-3</v>
      </c>
      <c r="N79" s="81">
        <v>71.722000000000008</v>
      </c>
      <c r="O79" s="81">
        <v>0.53597076332303384</v>
      </c>
      <c r="P79" s="81">
        <v>448.37352275985086</v>
      </c>
      <c r="Q79" s="129">
        <v>32.15824579938203</v>
      </c>
    </row>
    <row r="80" spans="1:17" s="6" customFormat="1" ht="12.75" customHeight="1" x14ac:dyDescent="0.2">
      <c r="A80" s="346"/>
      <c r="B80" s="139" t="s">
        <v>603</v>
      </c>
      <c r="C80" s="92" t="s">
        <v>870</v>
      </c>
      <c r="D80" s="93">
        <v>29</v>
      </c>
      <c r="E80" s="93">
        <v>1984</v>
      </c>
      <c r="F80" s="94">
        <v>15.333</v>
      </c>
      <c r="G80" s="94">
        <v>2.246</v>
      </c>
      <c r="H80" s="94">
        <v>1.917</v>
      </c>
      <c r="I80" s="94">
        <v>11.17</v>
      </c>
      <c r="J80" s="94">
        <v>1486.56</v>
      </c>
      <c r="K80" s="94">
        <v>11.17</v>
      </c>
      <c r="L80" s="94">
        <v>1486.56</v>
      </c>
      <c r="M80" s="95">
        <v>7.5139920353029816E-3</v>
      </c>
      <c r="N80" s="96">
        <v>44.908000000000001</v>
      </c>
      <c r="O80" s="97">
        <v>0.3374383543213863</v>
      </c>
      <c r="P80" s="97">
        <v>450.83952211817888</v>
      </c>
      <c r="Q80" s="126">
        <v>20.246301259283175</v>
      </c>
    </row>
    <row r="81" spans="1:17" s="6" customFormat="1" ht="12.75" customHeight="1" x14ac:dyDescent="0.2">
      <c r="A81" s="346"/>
      <c r="B81" s="139" t="s">
        <v>92</v>
      </c>
      <c r="C81" s="114" t="s">
        <v>35</v>
      </c>
      <c r="D81" s="79">
        <v>116</v>
      </c>
      <c r="E81" s="79">
        <v>2007</v>
      </c>
      <c r="F81" s="80">
        <v>74.194999999999993</v>
      </c>
      <c r="G81" s="80">
        <v>21.160015999999999</v>
      </c>
      <c r="H81" s="80">
        <v>0</v>
      </c>
      <c r="I81" s="80">
        <v>53.034987000000001</v>
      </c>
      <c r="J81" s="80">
        <v>7056.51</v>
      </c>
      <c r="K81" s="80">
        <v>53.034987000000001</v>
      </c>
      <c r="L81" s="80">
        <v>7056.51</v>
      </c>
      <c r="M81" s="115">
        <v>7.5157531130828131E-3</v>
      </c>
      <c r="N81" s="81">
        <v>43.491</v>
      </c>
      <c r="O81" s="81">
        <v>0.3268676186410846</v>
      </c>
      <c r="P81" s="81">
        <v>450.94518678496883</v>
      </c>
      <c r="Q81" s="129">
        <v>19.612057118465081</v>
      </c>
    </row>
    <row r="82" spans="1:17" s="6" customFormat="1" ht="12.75" customHeight="1" x14ac:dyDescent="0.2">
      <c r="A82" s="346"/>
      <c r="B82" s="139" t="s">
        <v>117</v>
      </c>
      <c r="C82" s="114" t="s">
        <v>94</v>
      </c>
      <c r="D82" s="79">
        <v>30</v>
      </c>
      <c r="E82" s="79">
        <v>1973</v>
      </c>
      <c r="F82" s="80">
        <v>19.724</v>
      </c>
      <c r="G82" s="80">
        <v>3.1160999999999999</v>
      </c>
      <c r="H82" s="80">
        <v>4.8</v>
      </c>
      <c r="I82" s="80">
        <v>11.8079</v>
      </c>
      <c r="J82" s="80">
        <v>1569.45</v>
      </c>
      <c r="K82" s="80">
        <v>11.8079</v>
      </c>
      <c r="L82" s="80">
        <v>1569.45</v>
      </c>
      <c r="M82" s="115">
        <v>7.5235910669342763E-3</v>
      </c>
      <c r="N82" s="81">
        <v>71.722000000000008</v>
      </c>
      <c r="O82" s="81">
        <v>0.53960699850266025</v>
      </c>
      <c r="P82" s="81">
        <v>451.4154640160566</v>
      </c>
      <c r="Q82" s="129">
        <v>32.376419910159619</v>
      </c>
    </row>
    <row r="83" spans="1:17" s="6" customFormat="1" ht="12.75" customHeight="1" x14ac:dyDescent="0.2">
      <c r="A83" s="346"/>
      <c r="B83" s="139" t="s">
        <v>328</v>
      </c>
      <c r="C83" s="82" t="s">
        <v>293</v>
      </c>
      <c r="D83" s="66">
        <v>86</v>
      </c>
      <c r="E83" s="66">
        <v>2006</v>
      </c>
      <c r="F83" s="68">
        <v>52.85</v>
      </c>
      <c r="G83" s="83">
        <v>11.74938</v>
      </c>
      <c r="H83" s="83">
        <v>2.9334799999999999</v>
      </c>
      <c r="I83" s="68">
        <v>38.167139999999996</v>
      </c>
      <c r="J83" s="68">
        <v>5049.0600000000004</v>
      </c>
      <c r="K83" s="68">
        <v>38.167139999999996</v>
      </c>
      <c r="L83" s="68">
        <v>5049.0600000000004</v>
      </c>
      <c r="M83" s="69">
        <v>7.5592565744910922E-3</v>
      </c>
      <c r="N83" s="67">
        <v>57.23</v>
      </c>
      <c r="O83" s="67">
        <v>0.43</v>
      </c>
      <c r="P83" s="67">
        <v>453.56</v>
      </c>
      <c r="Q83" s="125">
        <v>25.96</v>
      </c>
    </row>
    <row r="84" spans="1:17" s="6" customFormat="1" ht="12.75" customHeight="1" x14ac:dyDescent="0.2">
      <c r="A84" s="346"/>
      <c r="B84" s="139" t="s">
        <v>603</v>
      </c>
      <c r="C84" s="92" t="s">
        <v>871</v>
      </c>
      <c r="D84" s="93">
        <v>32</v>
      </c>
      <c r="E84" s="93">
        <v>1983</v>
      </c>
      <c r="F84" s="94">
        <v>25.948</v>
      </c>
      <c r="G84" s="94">
        <v>3.4049999999999998</v>
      </c>
      <c r="H84" s="94">
        <v>5.12</v>
      </c>
      <c r="I84" s="94">
        <v>17.422999999999998</v>
      </c>
      <c r="J84" s="94">
        <v>2164.27</v>
      </c>
      <c r="K84" s="94">
        <v>13.789</v>
      </c>
      <c r="L84" s="94">
        <v>1816.23</v>
      </c>
      <c r="M84" s="95">
        <v>7.5921001194782598E-3</v>
      </c>
      <c r="N84" s="96">
        <v>44.908000000000001</v>
      </c>
      <c r="O84" s="97">
        <v>0.34094603216552971</v>
      </c>
      <c r="P84" s="97">
        <v>455.52600716869557</v>
      </c>
      <c r="Q84" s="126">
        <v>20.45676192993178</v>
      </c>
    </row>
    <row r="85" spans="1:17" s="6" customFormat="1" ht="12.75" customHeight="1" x14ac:dyDescent="0.2">
      <c r="A85" s="346"/>
      <c r="B85" s="138" t="s">
        <v>547</v>
      </c>
      <c r="C85" s="84" t="s">
        <v>862</v>
      </c>
      <c r="D85" s="85">
        <v>28</v>
      </c>
      <c r="E85" s="85">
        <v>1981</v>
      </c>
      <c r="F85" s="86">
        <v>17.471</v>
      </c>
      <c r="G85" s="86">
        <v>2.2040000000000002</v>
      </c>
      <c r="H85" s="86">
        <v>4.4800000000000004</v>
      </c>
      <c r="I85" s="86">
        <v>10.787000000000001</v>
      </c>
      <c r="J85" s="86">
        <v>1420.11</v>
      </c>
      <c r="K85" s="86">
        <v>10.787000000000001</v>
      </c>
      <c r="L85" s="86">
        <v>1420.11</v>
      </c>
      <c r="M85" s="87">
        <f>K85/L85</f>
        <v>7.5958904591897818E-3</v>
      </c>
      <c r="N85" s="88">
        <v>70.414000000000001</v>
      </c>
      <c r="O85" s="89">
        <f>M85*N85</f>
        <v>0.53485703079338931</v>
      </c>
      <c r="P85" s="89">
        <f>M85*60*1000</f>
        <v>455.75342755138695</v>
      </c>
      <c r="Q85" s="124">
        <f>P85*N85/1000</f>
        <v>32.091421847603357</v>
      </c>
    </row>
    <row r="86" spans="1:17" s="6" customFormat="1" ht="12.75" customHeight="1" x14ac:dyDescent="0.2">
      <c r="A86" s="346"/>
      <c r="B86" s="138" t="s">
        <v>218</v>
      </c>
      <c r="C86" s="98" t="s">
        <v>193</v>
      </c>
      <c r="D86" s="29">
        <v>14</v>
      </c>
      <c r="E86" s="34">
        <v>2011</v>
      </c>
      <c r="F86" s="30">
        <v>7.4669999999999996</v>
      </c>
      <c r="G86" s="30">
        <v>0.94013400000000003</v>
      </c>
      <c r="H86" s="30">
        <v>2.59</v>
      </c>
      <c r="I86" s="30">
        <v>3.9368669999999999</v>
      </c>
      <c r="J86" s="30">
        <v>517.4</v>
      </c>
      <c r="K86" s="30">
        <v>3.9368669999999999</v>
      </c>
      <c r="L86" s="30">
        <v>517.4</v>
      </c>
      <c r="M86" s="31">
        <v>7.6089427908774647E-3</v>
      </c>
      <c r="N86" s="32">
        <v>64.528000000000006</v>
      </c>
      <c r="O86" s="32">
        <v>0.49098986040974107</v>
      </c>
      <c r="P86" s="32">
        <v>456.53656745264789</v>
      </c>
      <c r="Q86" s="35">
        <v>29.459391624584466</v>
      </c>
    </row>
    <row r="87" spans="1:17" s="6" customFormat="1" ht="12.75" customHeight="1" x14ac:dyDescent="0.2">
      <c r="A87" s="346"/>
      <c r="B87" s="139" t="s">
        <v>374</v>
      </c>
      <c r="C87" s="84" t="s">
        <v>843</v>
      </c>
      <c r="D87" s="90">
        <v>16</v>
      </c>
      <c r="E87" s="91" t="s">
        <v>57</v>
      </c>
      <c r="F87" s="33">
        <v>9.8930000000000007</v>
      </c>
      <c r="G87" s="33">
        <v>1.046</v>
      </c>
      <c r="H87" s="33">
        <v>2.56</v>
      </c>
      <c r="I87" s="33">
        <v>6.2869999999999999</v>
      </c>
      <c r="J87" s="33">
        <v>824.49</v>
      </c>
      <c r="K87" s="33">
        <v>6.2869999999999999</v>
      </c>
      <c r="L87" s="33">
        <v>824.49</v>
      </c>
      <c r="M87" s="87">
        <f>K87/L87</f>
        <v>7.6253198947227978E-3</v>
      </c>
      <c r="N87" s="88">
        <v>76.2</v>
      </c>
      <c r="O87" s="89">
        <f>M87*N87</f>
        <v>0.5810493759778772</v>
      </c>
      <c r="P87" s="89">
        <f>M87*60*1000</f>
        <v>457.51919368336786</v>
      </c>
      <c r="Q87" s="124">
        <f>P87*N87/1000</f>
        <v>34.862962558672635</v>
      </c>
    </row>
    <row r="88" spans="1:17" s="6" customFormat="1" ht="12.75" customHeight="1" x14ac:dyDescent="0.2">
      <c r="A88" s="346"/>
      <c r="B88" s="139" t="s">
        <v>328</v>
      </c>
      <c r="C88" s="82" t="s">
        <v>301</v>
      </c>
      <c r="D88" s="66">
        <v>60</v>
      </c>
      <c r="E88" s="66">
        <v>1965</v>
      </c>
      <c r="F88" s="68">
        <v>38.75</v>
      </c>
      <c r="G88" s="83">
        <v>8.5186320000000002</v>
      </c>
      <c r="H88" s="83">
        <v>9.52</v>
      </c>
      <c r="I88" s="68">
        <v>20.711368</v>
      </c>
      <c r="J88" s="68">
        <v>2708.2</v>
      </c>
      <c r="K88" s="68">
        <v>20.711368</v>
      </c>
      <c r="L88" s="68">
        <v>2708.2</v>
      </c>
      <c r="M88" s="69">
        <v>7.647650838195112E-3</v>
      </c>
      <c r="N88" s="67">
        <v>57.23</v>
      </c>
      <c r="O88" s="67">
        <v>0.44</v>
      </c>
      <c r="P88" s="67">
        <v>458.86</v>
      </c>
      <c r="Q88" s="125">
        <v>26.26</v>
      </c>
    </row>
    <row r="89" spans="1:17" s="6" customFormat="1" ht="12.75" customHeight="1" x14ac:dyDescent="0.2">
      <c r="A89" s="346"/>
      <c r="B89" s="139" t="s">
        <v>374</v>
      </c>
      <c r="C89" s="84" t="s">
        <v>348</v>
      </c>
      <c r="D89" s="90">
        <v>18</v>
      </c>
      <c r="E89" s="91" t="s">
        <v>57</v>
      </c>
      <c r="F89" s="33">
        <v>11</v>
      </c>
      <c r="G89" s="33">
        <v>1.02</v>
      </c>
      <c r="H89" s="33">
        <v>3.04</v>
      </c>
      <c r="I89" s="33">
        <v>6.94</v>
      </c>
      <c r="J89" s="33">
        <v>901.35</v>
      </c>
      <c r="K89" s="33">
        <v>6.94</v>
      </c>
      <c r="L89" s="33">
        <v>901.35</v>
      </c>
      <c r="M89" s="87">
        <f>K89/L89</f>
        <v>7.6995617684584234E-3</v>
      </c>
      <c r="N89" s="88">
        <v>76.2</v>
      </c>
      <c r="O89" s="89">
        <f>M89*N89</f>
        <v>0.58670660675653186</v>
      </c>
      <c r="P89" s="89">
        <f>M89*60*1000</f>
        <v>461.97370610750539</v>
      </c>
      <c r="Q89" s="124">
        <f>P89*N89/1000</f>
        <v>35.202396405391909</v>
      </c>
    </row>
    <row r="90" spans="1:17" s="6" customFormat="1" ht="12.75" customHeight="1" x14ac:dyDescent="0.2">
      <c r="A90" s="346"/>
      <c r="B90" s="138" t="s">
        <v>461</v>
      </c>
      <c r="C90" s="82" t="s">
        <v>429</v>
      </c>
      <c r="D90" s="66">
        <v>55</v>
      </c>
      <c r="E90" s="66">
        <v>1966</v>
      </c>
      <c r="F90" s="68">
        <v>32.83</v>
      </c>
      <c r="G90" s="68">
        <v>4.1747639999999997</v>
      </c>
      <c r="H90" s="68">
        <v>8.8000000000000007</v>
      </c>
      <c r="I90" s="68">
        <v>19.855239999999998</v>
      </c>
      <c r="J90" s="68">
        <v>2564.02</v>
      </c>
      <c r="K90" s="68">
        <v>19.855239999999998</v>
      </c>
      <c r="L90" s="68">
        <v>2564.02</v>
      </c>
      <c r="M90" s="69">
        <f>K90/L90</f>
        <v>7.7437929501329933E-3</v>
      </c>
      <c r="N90" s="67">
        <v>55.372</v>
      </c>
      <c r="O90" s="67">
        <f>M90*N90</f>
        <v>0.42878930323476411</v>
      </c>
      <c r="P90" s="67">
        <f>M90*1000*60</f>
        <v>464.6275770079796</v>
      </c>
      <c r="Q90" s="125">
        <f>O90*60</f>
        <v>25.727358194085845</v>
      </c>
    </row>
    <row r="91" spans="1:17" s="6" customFormat="1" ht="12.75" customHeight="1" x14ac:dyDescent="0.2">
      <c r="A91" s="346"/>
      <c r="B91" s="138" t="s">
        <v>652</v>
      </c>
      <c r="C91" s="108" t="s">
        <v>632</v>
      </c>
      <c r="D91" s="109">
        <v>30</v>
      </c>
      <c r="E91" s="109" t="s">
        <v>57</v>
      </c>
      <c r="F91" s="110">
        <f>G91+H91+I91</f>
        <v>22.1</v>
      </c>
      <c r="G91" s="110">
        <v>3.9497</v>
      </c>
      <c r="H91" s="110">
        <v>4.8</v>
      </c>
      <c r="I91" s="110">
        <v>13.350300000000001</v>
      </c>
      <c r="J91" s="110">
        <v>1720.83</v>
      </c>
      <c r="K91" s="110">
        <f>I91</f>
        <v>13.350300000000001</v>
      </c>
      <c r="L91" s="110">
        <f>J91</f>
        <v>1720.83</v>
      </c>
      <c r="M91" s="111">
        <f>K91/L91</f>
        <v>7.7580586112515476E-3</v>
      </c>
      <c r="N91" s="112">
        <v>40.5</v>
      </c>
      <c r="O91" s="113">
        <f>M91*N91</f>
        <v>0.31420137375568769</v>
      </c>
      <c r="P91" s="113">
        <f>M91*60*1000</f>
        <v>465.48351667509286</v>
      </c>
      <c r="Q91" s="128">
        <f>P91*N91/1000</f>
        <v>18.852082425341262</v>
      </c>
    </row>
    <row r="92" spans="1:17" s="6" customFormat="1" ht="12.75" customHeight="1" x14ac:dyDescent="0.2">
      <c r="A92" s="346"/>
      <c r="B92" s="139" t="s">
        <v>92</v>
      </c>
      <c r="C92" s="114" t="s">
        <v>32</v>
      </c>
      <c r="D92" s="79">
        <v>40</v>
      </c>
      <c r="E92" s="79">
        <v>2007</v>
      </c>
      <c r="F92" s="80">
        <v>26.803000000000001</v>
      </c>
      <c r="G92" s="80">
        <v>5.3328930000000003</v>
      </c>
      <c r="H92" s="80">
        <v>3.2</v>
      </c>
      <c r="I92" s="80">
        <v>18.270108</v>
      </c>
      <c r="J92" s="80">
        <v>2350.71</v>
      </c>
      <c r="K92" s="80">
        <v>18.270108</v>
      </c>
      <c r="L92" s="80">
        <v>2350.71</v>
      </c>
      <c r="M92" s="115">
        <v>7.7721658562732113E-3</v>
      </c>
      <c r="N92" s="81">
        <v>43.491</v>
      </c>
      <c r="O92" s="81">
        <v>0.33801926525517823</v>
      </c>
      <c r="P92" s="81">
        <v>466.32995137639267</v>
      </c>
      <c r="Q92" s="129">
        <v>20.281155915310695</v>
      </c>
    </row>
    <row r="93" spans="1:17" s="6" customFormat="1" ht="12.75" customHeight="1" x14ac:dyDescent="0.2">
      <c r="A93" s="346"/>
      <c r="B93" s="139" t="s">
        <v>151</v>
      </c>
      <c r="C93" s="114" t="s">
        <v>129</v>
      </c>
      <c r="D93" s="79">
        <v>55</v>
      </c>
      <c r="E93" s="79">
        <v>1993</v>
      </c>
      <c r="F93" s="80">
        <v>43.18</v>
      </c>
      <c r="G93" s="80">
        <v>7.0991999999999997</v>
      </c>
      <c r="H93" s="80">
        <v>8.64</v>
      </c>
      <c r="I93" s="80">
        <v>27.440795999999999</v>
      </c>
      <c r="J93" s="80">
        <v>3524.86</v>
      </c>
      <c r="K93" s="80">
        <v>27.440795999999999</v>
      </c>
      <c r="L93" s="80">
        <v>3524.86</v>
      </c>
      <c r="M93" s="115">
        <v>7.7849321675187095E-3</v>
      </c>
      <c r="N93" s="81">
        <v>73.248000000000005</v>
      </c>
      <c r="O93" s="81">
        <v>0.57023071140641046</v>
      </c>
      <c r="P93" s="81">
        <v>467.09593005112254</v>
      </c>
      <c r="Q93" s="129">
        <v>34.213842684384623</v>
      </c>
    </row>
    <row r="94" spans="1:17" s="6" customFormat="1" ht="12.75" customHeight="1" x14ac:dyDescent="0.2">
      <c r="A94" s="346"/>
      <c r="B94" s="139" t="s">
        <v>92</v>
      </c>
      <c r="C94" s="114" t="s">
        <v>37</v>
      </c>
      <c r="D94" s="79">
        <v>61</v>
      </c>
      <c r="E94" s="79">
        <v>1965</v>
      </c>
      <c r="F94" s="80">
        <v>38.06</v>
      </c>
      <c r="G94" s="80">
        <v>7.4388209999999999</v>
      </c>
      <c r="H94" s="80">
        <v>9.6</v>
      </c>
      <c r="I94" s="80">
        <v>21.021190000000001</v>
      </c>
      <c r="J94" s="80">
        <v>2700.04</v>
      </c>
      <c r="K94" s="80">
        <v>21.021190000000001</v>
      </c>
      <c r="L94" s="80">
        <v>2700.04</v>
      </c>
      <c r="M94" s="115">
        <v>7.7855105850283702E-3</v>
      </c>
      <c r="N94" s="81">
        <v>43.491</v>
      </c>
      <c r="O94" s="81">
        <v>0.33859964085346883</v>
      </c>
      <c r="P94" s="81">
        <v>467.13063510170224</v>
      </c>
      <c r="Q94" s="129">
        <v>20.315978451208132</v>
      </c>
    </row>
    <row r="95" spans="1:17" s="6" customFormat="1" ht="12.75" customHeight="1" x14ac:dyDescent="0.2">
      <c r="A95" s="346"/>
      <c r="B95" s="139" t="s">
        <v>374</v>
      </c>
      <c r="C95" s="84" t="s">
        <v>346</v>
      </c>
      <c r="D95" s="90">
        <v>31</v>
      </c>
      <c r="E95" s="91" t="s">
        <v>57</v>
      </c>
      <c r="F95" s="33">
        <v>20.884999999999998</v>
      </c>
      <c r="G95" s="33">
        <v>2.3809999999999998</v>
      </c>
      <c r="H95" s="33">
        <v>4.96</v>
      </c>
      <c r="I95" s="33">
        <v>13.544</v>
      </c>
      <c r="J95" s="33">
        <v>1737.18</v>
      </c>
      <c r="K95" s="33">
        <v>13.544</v>
      </c>
      <c r="L95" s="33">
        <v>1737.18</v>
      </c>
      <c r="M95" s="87">
        <f t="shared" ref="M95:M100" si="16">K95/L95</f>
        <v>7.7965438238985019E-3</v>
      </c>
      <c r="N95" s="88">
        <v>76.2</v>
      </c>
      <c r="O95" s="89">
        <f t="shared" ref="O95:O100" si="17">M95*N95</f>
        <v>0.59409663938106583</v>
      </c>
      <c r="P95" s="89">
        <f>M95*60*1000</f>
        <v>467.79262943391007</v>
      </c>
      <c r="Q95" s="124">
        <f>P95*N95/1000</f>
        <v>35.64579836286395</v>
      </c>
    </row>
    <row r="96" spans="1:17" s="6" customFormat="1" ht="12.75" customHeight="1" x14ac:dyDescent="0.2">
      <c r="A96" s="346"/>
      <c r="B96" s="138" t="s">
        <v>416</v>
      </c>
      <c r="C96" s="116" t="s">
        <v>375</v>
      </c>
      <c r="D96" s="75">
        <v>40</v>
      </c>
      <c r="E96" s="76" t="s">
        <v>57</v>
      </c>
      <c r="F96" s="105">
        <v>30.2</v>
      </c>
      <c r="G96" s="105">
        <v>4.34</v>
      </c>
      <c r="H96" s="105">
        <v>6.4</v>
      </c>
      <c r="I96" s="105">
        <v>19.46</v>
      </c>
      <c r="J96" s="106">
        <v>2495.71</v>
      </c>
      <c r="K96" s="105">
        <v>19.46</v>
      </c>
      <c r="L96" s="106">
        <v>2495.71</v>
      </c>
      <c r="M96" s="87">
        <f t="shared" si="16"/>
        <v>7.7973803046026986E-3</v>
      </c>
      <c r="N96" s="88">
        <v>56.7</v>
      </c>
      <c r="O96" s="89">
        <f t="shared" si="17"/>
        <v>0.442111463270973</v>
      </c>
      <c r="P96" s="89">
        <f>M96*60*1000</f>
        <v>467.84281827616189</v>
      </c>
      <c r="Q96" s="124">
        <f>P96*N96/1000</f>
        <v>26.526687796258383</v>
      </c>
    </row>
    <row r="97" spans="1:17" s="6" customFormat="1" ht="12.75" customHeight="1" x14ac:dyDescent="0.2">
      <c r="A97" s="346"/>
      <c r="B97" s="138" t="s">
        <v>342</v>
      </c>
      <c r="C97" s="84" t="s">
        <v>828</v>
      </c>
      <c r="D97" s="85">
        <v>53</v>
      </c>
      <c r="E97" s="85" t="s">
        <v>57</v>
      </c>
      <c r="F97" s="86">
        <f>G97+H97+I97</f>
        <v>30.380500000000001</v>
      </c>
      <c r="G97" s="86">
        <v>2.4990000000000001</v>
      </c>
      <c r="H97" s="86">
        <v>8.24</v>
      </c>
      <c r="I97" s="86">
        <v>19.641500000000001</v>
      </c>
      <c r="J97" s="86">
        <v>2517.62</v>
      </c>
      <c r="K97" s="86">
        <v>19.641500000000001</v>
      </c>
      <c r="L97" s="86">
        <v>2517.62</v>
      </c>
      <c r="M97" s="87">
        <f t="shared" si="16"/>
        <v>7.8016142229566021E-3</v>
      </c>
      <c r="N97" s="88">
        <v>53.33</v>
      </c>
      <c r="O97" s="89">
        <f t="shared" si="17"/>
        <v>0.4160600865102756</v>
      </c>
      <c r="P97" s="89">
        <f>M97*60*1000</f>
        <v>468.09685337739614</v>
      </c>
      <c r="Q97" s="124">
        <f>P97*N97/1000</f>
        <v>24.963605190616533</v>
      </c>
    </row>
    <row r="98" spans="1:17" s="6" customFormat="1" ht="12.75" customHeight="1" x14ac:dyDescent="0.2">
      <c r="A98" s="346"/>
      <c r="B98" s="138" t="s">
        <v>677</v>
      </c>
      <c r="C98" s="84" t="s">
        <v>656</v>
      </c>
      <c r="D98" s="85">
        <v>40</v>
      </c>
      <c r="E98" s="85" t="s">
        <v>654</v>
      </c>
      <c r="F98" s="86">
        <f>SUM(G98+H98+I98)</f>
        <v>27.400000000000002</v>
      </c>
      <c r="G98" s="86">
        <v>3.8330000000000002</v>
      </c>
      <c r="H98" s="86">
        <v>6.4</v>
      </c>
      <c r="I98" s="86">
        <v>17.167000000000002</v>
      </c>
      <c r="J98" s="86">
        <v>2190.4299999999998</v>
      </c>
      <c r="K98" s="86">
        <v>17.167000000000002</v>
      </c>
      <c r="L98" s="86">
        <v>2190.4299999999998</v>
      </c>
      <c r="M98" s="87">
        <f t="shared" si="16"/>
        <v>7.8372739599074162E-3</v>
      </c>
      <c r="N98" s="88">
        <v>54.28</v>
      </c>
      <c r="O98" s="89">
        <f t="shared" si="17"/>
        <v>0.42540723054377455</v>
      </c>
      <c r="P98" s="89">
        <f>M98*60*1000</f>
        <v>470.23643759444502</v>
      </c>
      <c r="Q98" s="124">
        <f>P98*N98/1000</f>
        <v>25.524433832626478</v>
      </c>
    </row>
    <row r="99" spans="1:17" s="6" customFormat="1" ht="12.75" customHeight="1" x14ac:dyDescent="0.2">
      <c r="A99" s="346"/>
      <c r="B99" s="139" t="s">
        <v>280</v>
      </c>
      <c r="C99" s="84" t="s">
        <v>736</v>
      </c>
      <c r="D99" s="85">
        <v>20</v>
      </c>
      <c r="E99" s="85" t="s">
        <v>57</v>
      </c>
      <c r="F99" s="86">
        <f>G99+H99+I99</f>
        <v>16.029</v>
      </c>
      <c r="G99" s="86">
        <v>2.6063600000000005</v>
      </c>
      <c r="H99" s="86">
        <v>3.2</v>
      </c>
      <c r="I99" s="86">
        <v>10.22264</v>
      </c>
      <c r="J99" s="86">
        <v>1298.9000000000001</v>
      </c>
      <c r="K99" s="86">
        <v>10.22264</v>
      </c>
      <c r="L99" s="86">
        <v>1298.9000000000001</v>
      </c>
      <c r="M99" s="87">
        <f t="shared" si="16"/>
        <v>7.8702286550157829E-3</v>
      </c>
      <c r="N99" s="88">
        <v>52.32</v>
      </c>
      <c r="O99" s="89">
        <f t="shared" si="17"/>
        <v>0.41177036323042576</v>
      </c>
      <c r="P99" s="89">
        <f>M99*60*1000</f>
        <v>472.21371930094699</v>
      </c>
      <c r="Q99" s="124">
        <f>P99*N99/1000</f>
        <v>24.706221793825545</v>
      </c>
    </row>
    <row r="100" spans="1:17" s="6" customFormat="1" ht="12.75" customHeight="1" x14ac:dyDescent="0.2">
      <c r="A100" s="346"/>
      <c r="B100" s="138" t="s">
        <v>461</v>
      </c>
      <c r="C100" s="82" t="s">
        <v>426</v>
      </c>
      <c r="D100" s="66">
        <v>12</v>
      </c>
      <c r="E100" s="66">
        <v>1962</v>
      </c>
      <c r="F100" s="68">
        <v>7.16</v>
      </c>
      <c r="G100" s="68">
        <v>1.0730900000000001</v>
      </c>
      <c r="H100" s="68">
        <v>1.92</v>
      </c>
      <c r="I100" s="68">
        <v>4.1669039999999997</v>
      </c>
      <c r="J100" s="68">
        <v>528.27</v>
      </c>
      <c r="K100" s="68">
        <v>4.1669039999999997</v>
      </c>
      <c r="L100" s="68">
        <v>528.27</v>
      </c>
      <c r="M100" s="69">
        <f t="shared" si="16"/>
        <v>7.8878300868873864E-3</v>
      </c>
      <c r="N100" s="67">
        <v>55.372</v>
      </c>
      <c r="O100" s="67">
        <f t="shared" si="17"/>
        <v>0.43676492757112834</v>
      </c>
      <c r="P100" s="67">
        <f>M100*1000*60</f>
        <v>473.26980521324316</v>
      </c>
      <c r="Q100" s="125">
        <f>O100*60</f>
        <v>26.2058956542677</v>
      </c>
    </row>
    <row r="101" spans="1:17" s="6" customFormat="1" ht="12.75" customHeight="1" x14ac:dyDescent="0.2">
      <c r="A101" s="346"/>
      <c r="B101" s="139" t="s">
        <v>92</v>
      </c>
      <c r="C101" s="114" t="s">
        <v>34</v>
      </c>
      <c r="D101" s="79">
        <v>52</v>
      </c>
      <c r="E101" s="79">
        <v>2009</v>
      </c>
      <c r="F101" s="80">
        <v>33.615000000000002</v>
      </c>
      <c r="G101" s="80">
        <v>8.2625899999999994</v>
      </c>
      <c r="H101" s="80">
        <v>4.16</v>
      </c>
      <c r="I101" s="80">
        <v>21.192419000000001</v>
      </c>
      <c r="J101" s="80">
        <v>2686.29</v>
      </c>
      <c r="K101" s="80">
        <v>21.192419000000001</v>
      </c>
      <c r="L101" s="80">
        <v>2686.29</v>
      </c>
      <c r="M101" s="115">
        <v>7.8891031869232284E-3</v>
      </c>
      <c r="N101" s="81">
        <v>43.491</v>
      </c>
      <c r="O101" s="81">
        <v>0.34310498670247813</v>
      </c>
      <c r="P101" s="81">
        <v>473.34619121539367</v>
      </c>
      <c r="Q101" s="129">
        <v>20.586299202148687</v>
      </c>
    </row>
    <row r="102" spans="1:17" s="6" customFormat="1" ht="12.75" customHeight="1" x14ac:dyDescent="0.2">
      <c r="A102" s="346"/>
      <c r="B102" s="139" t="s">
        <v>815</v>
      </c>
      <c r="C102" s="84" t="s">
        <v>777</v>
      </c>
      <c r="D102" s="85">
        <v>135</v>
      </c>
      <c r="E102" s="85">
        <v>1979</v>
      </c>
      <c r="F102" s="86">
        <v>85.4</v>
      </c>
      <c r="G102" s="86">
        <v>15.085100000000001</v>
      </c>
      <c r="H102" s="86">
        <v>12.96</v>
      </c>
      <c r="I102" s="86">
        <f>F102-H102-G102</f>
        <v>57.354900000000001</v>
      </c>
      <c r="J102" s="86">
        <v>7266.29</v>
      </c>
      <c r="K102" s="86">
        <f>I102</f>
        <v>57.354900000000001</v>
      </c>
      <c r="L102" s="86">
        <f>J102</f>
        <v>7266.29</v>
      </c>
      <c r="M102" s="87">
        <f>K102/L102</f>
        <v>7.8932852941459818E-3</v>
      </c>
      <c r="N102" s="88">
        <v>51.2</v>
      </c>
      <c r="O102" s="89">
        <f>M102*N102</f>
        <v>0.40413620706027431</v>
      </c>
      <c r="P102" s="89">
        <f>M102*60*1000</f>
        <v>473.59711764875891</v>
      </c>
      <c r="Q102" s="124">
        <f>P102*N102/1000</f>
        <v>24.24817242361646</v>
      </c>
    </row>
    <row r="103" spans="1:17" s="6" customFormat="1" ht="12.75" customHeight="1" x14ac:dyDescent="0.2">
      <c r="A103" s="346"/>
      <c r="B103" s="138" t="s">
        <v>652</v>
      </c>
      <c r="C103" s="108" t="s">
        <v>913</v>
      </c>
      <c r="D103" s="109">
        <v>55</v>
      </c>
      <c r="E103" s="109" t="s">
        <v>57</v>
      </c>
      <c r="F103" s="110">
        <f>G103+H103+I103</f>
        <v>32.980000000000004</v>
      </c>
      <c r="G103" s="110">
        <v>4.4535999999999998</v>
      </c>
      <c r="H103" s="110">
        <v>8.8000000000000007</v>
      </c>
      <c r="I103" s="110">
        <v>19.726400000000002</v>
      </c>
      <c r="J103" s="110">
        <v>2498.02</v>
      </c>
      <c r="K103" s="110">
        <f>I103</f>
        <v>19.726400000000002</v>
      </c>
      <c r="L103" s="110">
        <f>J103</f>
        <v>2498.02</v>
      </c>
      <c r="M103" s="111">
        <f>K103/L103</f>
        <v>7.8968142769073116E-3</v>
      </c>
      <c r="N103" s="112">
        <v>40.5</v>
      </c>
      <c r="O103" s="113">
        <f>M103*N103</f>
        <v>0.31982097821474614</v>
      </c>
      <c r="P103" s="113">
        <f>M103*60*1000</f>
        <v>473.8088566144387</v>
      </c>
      <c r="Q103" s="128">
        <f>P103*N103/1000</f>
        <v>19.189258692884767</v>
      </c>
    </row>
    <row r="104" spans="1:17" s="6" customFormat="1" ht="12.75" customHeight="1" x14ac:dyDescent="0.2">
      <c r="A104" s="346"/>
      <c r="B104" s="139" t="s">
        <v>204</v>
      </c>
      <c r="C104" s="98" t="s">
        <v>178</v>
      </c>
      <c r="D104" s="29">
        <v>50</v>
      </c>
      <c r="E104" s="29">
        <v>1973</v>
      </c>
      <c r="F104" s="30">
        <v>31.646999999999998</v>
      </c>
      <c r="G104" s="30">
        <v>2.8732890000000002</v>
      </c>
      <c r="H104" s="30">
        <v>8.01</v>
      </c>
      <c r="I104" s="30">
        <v>20.763711000000001</v>
      </c>
      <c r="J104" s="30">
        <v>2622.52</v>
      </c>
      <c r="K104" s="30">
        <v>20.763711000000001</v>
      </c>
      <c r="L104" s="30">
        <v>2622.52</v>
      </c>
      <c r="M104" s="31">
        <v>7.9174652624193521E-3</v>
      </c>
      <c r="N104" s="32">
        <v>63.547000000000004</v>
      </c>
      <c r="O104" s="32">
        <v>0.50313116503096256</v>
      </c>
      <c r="P104" s="32">
        <v>475.04791574516116</v>
      </c>
      <c r="Q104" s="35">
        <v>30.187869901857756</v>
      </c>
    </row>
    <row r="105" spans="1:17" s="6" customFormat="1" ht="12.75" customHeight="1" x14ac:dyDescent="0.2">
      <c r="A105" s="346"/>
      <c r="B105" s="139" t="s">
        <v>270</v>
      </c>
      <c r="C105" s="84" t="s">
        <v>261</v>
      </c>
      <c r="D105" s="85">
        <v>36</v>
      </c>
      <c r="E105" s="85">
        <v>1983</v>
      </c>
      <c r="F105" s="86">
        <v>28.225999999999999</v>
      </c>
      <c r="G105" s="86">
        <v>3.1629999999999998</v>
      </c>
      <c r="H105" s="86">
        <v>8.64</v>
      </c>
      <c r="I105" s="86">
        <v>16.422999999999998</v>
      </c>
      <c r="J105" s="86">
        <v>2073.62</v>
      </c>
      <c r="K105" s="86">
        <v>16.422999999999998</v>
      </c>
      <c r="L105" s="86">
        <v>2073.62</v>
      </c>
      <c r="M105" s="87">
        <f>K105/L105</f>
        <v>7.9199660497101688E-3</v>
      </c>
      <c r="N105" s="88">
        <v>49.9</v>
      </c>
      <c r="O105" s="89">
        <f>M105*N105</f>
        <v>0.3952063058805374</v>
      </c>
      <c r="P105" s="89">
        <f>M105*60*1000</f>
        <v>475.19796298261014</v>
      </c>
      <c r="Q105" s="124">
        <f>P105*N105/1000</f>
        <v>23.712378352832246</v>
      </c>
    </row>
    <row r="106" spans="1:17" s="6" customFormat="1" ht="12.75" customHeight="1" x14ac:dyDescent="0.2">
      <c r="A106" s="346"/>
      <c r="B106" s="139" t="s">
        <v>255</v>
      </c>
      <c r="C106" s="98" t="s">
        <v>229</v>
      </c>
      <c r="D106" s="29">
        <v>40</v>
      </c>
      <c r="E106" s="29">
        <v>1982</v>
      </c>
      <c r="F106" s="30">
        <v>28.009</v>
      </c>
      <c r="G106" s="30">
        <v>3.4312010000000002</v>
      </c>
      <c r="H106" s="30">
        <v>9.1199999999999992</v>
      </c>
      <c r="I106" s="30">
        <v>15.457800000000001</v>
      </c>
      <c r="J106" s="30">
        <v>1944.42</v>
      </c>
      <c r="K106" s="30">
        <v>15.457800000000001</v>
      </c>
      <c r="L106" s="30">
        <v>1944.42</v>
      </c>
      <c r="M106" s="31">
        <v>7.9498256549510905E-3</v>
      </c>
      <c r="N106" s="32">
        <v>77.171999999999997</v>
      </c>
      <c r="O106" s="32">
        <v>0.61350394544388553</v>
      </c>
      <c r="P106" s="32">
        <v>476.98953929706545</v>
      </c>
      <c r="Q106" s="35">
        <v>36.810236726633136</v>
      </c>
    </row>
    <row r="107" spans="1:17" s="6" customFormat="1" ht="12.75" customHeight="1" x14ac:dyDescent="0.2">
      <c r="A107" s="346"/>
      <c r="B107" s="139" t="s">
        <v>489</v>
      </c>
      <c r="C107" s="84" t="s">
        <v>469</v>
      </c>
      <c r="D107" s="85">
        <v>32</v>
      </c>
      <c r="E107" s="85">
        <v>1962</v>
      </c>
      <c r="F107" s="86">
        <f>G107+H107+I107</f>
        <v>17.554976</v>
      </c>
      <c r="G107" s="86">
        <v>2.6204999999999998</v>
      </c>
      <c r="H107" s="86">
        <v>5.0529999999999999</v>
      </c>
      <c r="I107" s="86">
        <v>9.8814759999999993</v>
      </c>
      <c r="J107" s="86">
        <v>1236.8699999999999</v>
      </c>
      <c r="K107" s="86">
        <f>I107</f>
        <v>9.8814759999999993</v>
      </c>
      <c r="L107" s="86">
        <f>J107</f>
        <v>1236.8699999999999</v>
      </c>
      <c r="M107" s="87">
        <f>K107/L107</f>
        <v>7.9890982884215801E-3</v>
      </c>
      <c r="N107" s="88">
        <v>50.793999999999997</v>
      </c>
      <c r="O107" s="89">
        <f>M107*N107</f>
        <v>0.40579825846208573</v>
      </c>
      <c r="P107" s="89">
        <f>M107*60*1000</f>
        <v>479.34589730529478</v>
      </c>
      <c r="Q107" s="124">
        <f>P107*N107/1000</f>
        <v>24.347895507725141</v>
      </c>
    </row>
    <row r="108" spans="1:17" s="6" customFormat="1" ht="12.75" customHeight="1" x14ac:dyDescent="0.2">
      <c r="A108" s="346"/>
      <c r="B108" s="139" t="s">
        <v>489</v>
      </c>
      <c r="C108" s="84" t="s">
        <v>467</v>
      </c>
      <c r="D108" s="85">
        <v>32</v>
      </c>
      <c r="E108" s="85">
        <v>1962</v>
      </c>
      <c r="F108" s="86">
        <f>G108+H108+I108</f>
        <v>16.444906</v>
      </c>
      <c r="G108" s="86">
        <v>1.4150700000000001</v>
      </c>
      <c r="H108" s="86">
        <v>5.0529999999999999</v>
      </c>
      <c r="I108" s="86">
        <v>9.9768359999999987</v>
      </c>
      <c r="J108" s="86">
        <v>1246.02</v>
      </c>
      <c r="K108" s="86">
        <f>I108</f>
        <v>9.9768359999999987</v>
      </c>
      <c r="L108" s="86">
        <f>J108</f>
        <v>1246.02</v>
      </c>
      <c r="M108" s="87">
        <f>K108/L108</f>
        <v>8.006962970096787E-3</v>
      </c>
      <c r="N108" s="88">
        <v>50.793999999999997</v>
      </c>
      <c r="O108" s="89">
        <f>M108*N108</f>
        <v>0.40670567710309619</v>
      </c>
      <c r="P108" s="89">
        <f>M108*60*1000</f>
        <v>480.41777820580722</v>
      </c>
      <c r="Q108" s="124">
        <f>P108*N108/1000</f>
        <v>24.402340626185772</v>
      </c>
    </row>
    <row r="109" spans="1:17" s="6" customFormat="1" ht="12.75" customHeight="1" x14ac:dyDescent="0.2">
      <c r="A109" s="346"/>
      <c r="B109" s="138" t="s">
        <v>342</v>
      </c>
      <c r="C109" s="84" t="s">
        <v>829</v>
      </c>
      <c r="D109" s="85">
        <v>61</v>
      </c>
      <c r="E109" s="85" t="s">
        <v>57</v>
      </c>
      <c r="F109" s="86">
        <f>G109+H109+I109</f>
        <v>31.323006000000003</v>
      </c>
      <c r="G109" s="86">
        <v>2.7030000000000003</v>
      </c>
      <c r="H109" s="86">
        <v>9.620000000000001</v>
      </c>
      <c r="I109" s="86">
        <v>19.000006000000003</v>
      </c>
      <c r="J109" s="86">
        <v>2372.4500000000003</v>
      </c>
      <c r="K109" s="86">
        <v>19.000006000000003</v>
      </c>
      <c r="L109" s="86">
        <v>2372.4500000000003</v>
      </c>
      <c r="M109" s="87">
        <f>K109/L109</f>
        <v>8.008601235010222E-3</v>
      </c>
      <c r="N109" s="88">
        <v>53.33</v>
      </c>
      <c r="O109" s="89">
        <f>M109*N109</f>
        <v>0.42709870386309512</v>
      </c>
      <c r="P109" s="89">
        <f>M109*60*1000</f>
        <v>480.51607410061331</v>
      </c>
      <c r="Q109" s="124">
        <f>P109*N109/1000</f>
        <v>25.625922231785704</v>
      </c>
    </row>
    <row r="110" spans="1:17" s="6" customFormat="1" ht="12.75" customHeight="1" x14ac:dyDescent="0.2">
      <c r="A110" s="346"/>
      <c r="B110" s="138" t="s">
        <v>652</v>
      </c>
      <c r="C110" s="108" t="s">
        <v>914</v>
      </c>
      <c r="D110" s="109">
        <v>45</v>
      </c>
      <c r="E110" s="109" t="s">
        <v>57</v>
      </c>
      <c r="F110" s="110">
        <f>G110+H110+I110</f>
        <v>26.14</v>
      </c>
      <c r="G110" s="110">
        <v>3.8900999999999999</v>
      </c>
      <c r="H110" s="110">
        <v>7.2</v>
      </c>
      <c r="I110" s="110">
        <v>15.049899999999999</v>
      </c>
      <c r="J110" s="110">
        <v>1870.08</v>
      </c>
      <c r="K110" s="110">
        <f>I110</f>
        <v>15.049899999999999</v>
      </c>
      <c r="L110" s="110">
        <f>J110</f>
        <v>1870.08</v>
      </c>
      <c r="M110" s="111">
        <f>K110/L110</f>
        <v>8.047730578370979E-3</v>
      </c>
      <c r="N110" s="112">
        <v>40.5</v>
      </c>
      <c r="O110" s="113">
        <f>M110*N110</f>
        <v>0.32593308842402463</v>
      </c>
      <c r="P110" s="113">
        <f>M110*60*1000</f>
        <v>482.86383470225877</v>
      </c>
      <c r="Q110" s="128">
        <f>P110*N110/1000</f>
        <v>19.555985305441482</v>
      </c>
    </row>
    <row r="111" spans="1:17" s="6" customFormat="1" ht="12.75" customHeight="1" x14ac:dyDescent="0.2">
      <c r="A111" s="346"/>
      <c r="B111" s="138" t="s">
        <v>677</v>
      </c>
      <c r="C111" s="84" t="s">
        <v>655</v>
      </c>
      <c r="D111" s="85">
        <v>10</v>
      </c>
      <c r="E111" s="85" t="s">
        <v>654</v>
      </c>
      <c r="F111" s="86">
        <f>SUM(G111+H111+I111)</f>
        <v>8.7390000000000008</v>
      </c>
      <c r="G111" s="86">
        <v>1.6319999999999999</v>
      </c>
      <c r="H111" s="86">
        <v>1.6</v>
      </c>
      <c r="I111" s="86">
        <v>5.5069999999999997</v>
      </c>
      <c r="J111" s="86">
        <v>684.27</v>
      </c>
      <c r="K111" s="86">
        <v>5.5069999999999997</v>
      </c>
      <c r="L111" s="86">
        <v>684.27</v>
      </c>
      <c r="M111" s="87">
        <f>K111/L111</f>
        <v>8.0479927513993008E-3</v>
      </c>
      <c r="N111" s="88">
        <v>54.28</v>
      </c>
      <c r="O111" s="89">
        <f>M111*N111</f>
        <v>0.43684504654595407</v>
      </c>
      <c r="P111" s="89">
        <f>M111*60*1000</f>
        <v>482.87956508395803</v>
      </c>
      <c r="Q111" s="124">
        <f>P111*N111/1000</f>
        <v>26.210702792757242</v>
      </c>
    </row>
    <row r="112" spans="1:17" s="6" customFormat="1" ht="12.75" customHeight="1" x14ac:dyDescent="0.2">
      <c r="A112" s="346"/>
      <c r="B112" s="139" t="s">
        <v>117</v>
      </c>
      <c r="C112" s="114" t="s">
        <v>98</v>
      </c>
      <c r="D112" s="79">
        <v>36</v>
      </c>
      <c r="E112" s="79">
        <v>1984</v>
      </c>
      <c r="F112" s="80">
        <v>29.85</v>
      </c>
      <c r="G112" s="80">
        <v>3.06</v>
      </c>
      <c r="H112" s="80">
        <v>8.64</v>
      </c>
      <c r="I112" s="80">
        <v>18.150003000000002</v>
      </c>
      <c r="J112" s="80">
        <v>2249.59</v>
      </c>
      <c r="K112" s="80">
        <v>18.150003000000002</v>
      </c>
      <c r="L112" s="80">
        <v>2249.59</v>
      </c>
      <c r="M112" s="115">
        <v>8.0681381940709198E-3</v>
      </c>
      <c r="N112" s="81">
        <v>71.722000000000008</v>
      </c>
      <c r="O112" s="81">
        <v>0.57866300755515454</v>
      </c>
      <c r="P112" s="81">
        <v>484.08829164425521</v>
      </c>
      <c r="Q112" s="129">
        <v>34.719780453309276</v>
      </c>
    </row>
    <row r="113" spans="1:17" s="6" customFormat="1" ht="12.75" customHeight="1" x14ac:dyDescent="0.2">
      <c r="A113" s="346"/>
      <c r="B113" s="138" t="s">
        <v>547</v>
      </c>
      <c r="C113" s="84" t="s">
        <v>863</v>
      </c>
      <c r="D113" s="85">
        <v>20</v>
      </c>
      <c r="E113" s="85">
        <v>1979</v>
      </c>
      <c r="F113" s="86">
        <v>11.936999999999999</v>
      </c>
      <c r="G113" s="86">
        <v>0.99199999999999999</v>
      </c>
      <c r="H113" s="86">
        <v>3.1680000000000001</v>
      </c>
      <c r="I113" s="86">
        <v>7.7770000000000001</v>
      </c>
      <c r="J113" s="86">
        <v>960.93</v>
      </c>
      <c r="K113" s="86">
        <v>7.7770000000000001</v>
      </c>
      <c r="L113" s="86">
        <v>960.93</v>
      </c>
      <c r="M113" s="87">
        <f>K113/L113</f>
        <v>8.093201377831892E-3</v>
      </c>
      <c r="N113" s="88">
        <v>70.414000000000001</v>
      </c>
      <c r="O113" s="89">
        <f>M113*N113</f>
        <v>0.56987468181865486</v>
      </c>
      <c r="P113" s="89">
        <f>M113*60*1000</f>
        <v>485.59208266991351</v>
      </c>
      <c r="Q113" s="124">
        <f>P113*N113/1000</f>
        <v>34.19248090911929</v>
      </c>
    </row>
    <row r="114" spans="1:17" s="6" customFormat="1" ht="12.75" customHeight="1" x14ac:dyDescent="0.2">
      <c r="A114" s="346"/>
      <c r="B114" s="138" t="s">
        <v>416</v>
      </c>
      <c r="C114" s="104" t="s">
        <v>380</v>
      </c>
      <c r="D114" s="75">
        <v>92</v>
      </c>
      <c r="E114" s="76">
        <v>2007</v>
      </c>
      <c r="F114" s="105">
        <v>67.75</v>
      </c>
      <c r="G114" s="105">
        <v>0</v>
      </c>
      <c r="H114" s="105">
        <v>16.636800000000001</v>
      </c>
      <c r="I114" s="105">
        <v>51.115400000000001</v>
      </c>
      <c r="J114" s="106">
        <v>6309.48</v>
      </c>
      <c r="K114" s="105">
        <v>51.115400000000001</v>
      </c>
      <c r="L114" s="106">
        <v>6309.48</v>
      </c>
      <c r="M114" s="87">
        <f>K114/L114</f>
        <v>8.1013649302319694E-3</v>
      </c>
      <c r="N114" s="88">
        <v>56.7</v>
      </c>
      <c r="O114" s="89">
        <f>M114*N114</f>
        <v>0.45934739154415266</v>
      </c>
      <c r="P114" s="89">
        <f>M114*60*1000</f>
        <v>486.08189581391815</v>
      </c>
      <c r="Q114" s="124">
        <f>P114*N114/1000</f>
        <v>27.560843492649163</v>
      </c>
    </row>
    <row r="115" spans="1:17" s="6" customFormat="1" ht="12.75" customHeight="1" x14ac:dyDescent="0.2">
      <c r="A115" s="346"/>
      <c r="B115" s="139" t="s">
        <v>117</v>
      </c>
      <c r="C115" s="114" t="s">
        <v>95</v>
      </c>
      <c r="D115" s="79">
        <v>20</v>
      </c>
      <c r="E115" s="79">
        <v>1976</v>
      </c>
      <c r="F115" s="80">
        <v>20.890999999999998</v>
      </c>
      <c r="G115" s="80">
        <v>3.8759999999999999</v>
      </c>
      <c r="H115" s="80">
        <v>3.04</v>
      </c>
      <c r="I115" s="80">
        <v>13.975</v>
      </c>
      <c r="J115" s="80">
        <v>1720.29</v>
      </c>
      <c r="K115" s="80">
        <v>13.975</v>
      </c>
      <c r="L115" s="80">
        <v>1720.29</v>
      </c>
      <c r="M115" s="115">
        <v>8.1236303181440334E-3</v>
      </c>
      <c r="N115" s="81">
        <v>71.722000000000008</v>
      </c>
      <c r="O115" s="81">
        <v>0.58264301367792648</v>
      </c>
      <c r="P115" s="81">
        <v>487.41781908864203</v>
      </c>
      <c r="Q115" s="129">
        <v>34.958580820675593</v>
      </c>
    </row>
    <row r="116" spans="1:17" s="6" customFormat="1" ht="12.75" customHeight="1" x14ac:dyDescent="0.2">
      <c r="A116" s="346"/>
      <c r="B116" s="139" t="s">
        <v>489</v>
      </c>
      <c r="C116" s="84" t="s">
        <v>466</v>
      </c>
      <c r="D116" s="85">
        <v>32</v>
      </c>
      <c r="E116" s="85">
        <v>1964</v>
      </c>
      <c r="F116" s="86">
        <f>G116+H116+I116</f>
        <v>16.655925</v>
      </c>
      <c r="G116" s="86">
        <v>1.5723</v>
      </c>
      <c r="H116" s="86">
        <v>5.12</v>
      </c>
      <c r="I116" s="86">
        <v>9.9636250000000004</v>
      </c>
      <c r="J116" s="86">
        <v>1222.47</v>
      </c>
      <c r="K116" s="86">
        <f>I116</f>
        <v>9.9636250000000004</v>
      </c>
      <c r="L116" s="86">
        <f>J116</f>
        <v>1222.47</v>
      </c>
      <c r="M116" s="87">
        <f>K116/L116</f>
        <v>8.1504045089041046E-3</v>
      </c>
      <c r="N116" s="88">
        <v>50.793999999999997</v>
      </c>
      <c r="O116" s="89">
        <f>M116*N116</f>
        <v>0.41399164662527504</v>
      </c>
      <c r="P116" s="89">
        <f>M116*60*1000</f>
        <v>489.02427053424628</v>
      </c>
      <c r="Q116" s="124">
        <f>P116*N116/1000</f>
        <v>24.839498797516505</v>
      </c>
    </row>
    <row r="117" spans="1:17" s="6" customFormat="1" ht="12.75" customHeight="1" x14ac:dyDescent="0.2">
      <c r="A117" s="346"/>
      <c r="B117" s="139" t="s">
        <v>92</v>
      </c>
      <c r="C117" s="114" t="s">
        <v>36</v>
      </c>
      <c r="D117" s="79">
        <v>40</v>
      </c>
      <c r="E117" s="79">
        <v>2007</v>
      </c>
      <c r="F117" s="80">
        <v>28.3</v>
      </c>
      <c r="G117" s="80">
        <v>5.9237510000000002</v>
      </c>
      <c r="H117" s="80">
        <v>3.2</v>
      </c>
      <c r="I117" s="80">
        <v>19.17625</v>
      </c>
      <c r="J117" s="80">
        <v>2352.7399999999998</v>
      </c>
      <c r="K117" s="80">
        <v>19.17625</v>
      </c>
      <c r="L117" s="80">
        <v>2352.7399999999998</v>
      </c>
      <c r="M117" s="115">
        <v>8.1506031265673219E-3</v>
      </c>
      <c r="N117" s="81">
        <v>43.491</v>
      </c>
      <c r="O117" s="81">
        <v>0.35447788057753937</v>
      </c>
      <c r="P117" s="81">
        <v>489.03618759403935</v>
      </c>
      <c r="Q117" s="129">
        <v>21.268672834652367</v>
      </c>
    </row>
    <row r="118" spans="1:17" s="6" customFormat="1" ht="12.75" customHeight="1" x14ac:dyDescent="0.2">
      <c r="A118" s="346"/>
      <c r="B118" s="139" t="s">
        <v>603</v>
      </c>
      <c r="C118" s="92" t="s">
        <v>586</v>
      </c>
      <c r="D118" s="93">
        <v>31</v>
      </c>
      <c r="E118" s="93">
        <v>1987</v>
      </c>
      <c r="F118" s="94">
        <v>20.864000000000001</v>
      </c>
      <c r="G118" s="94">
        <v>3.0720000000000001</v>
      </c>
      <c r="H118" s="94">
        <v>4.8</v>
      </c>
      <c r="I118" s="94">
        <v>12.992000000000001</v>
      </c>
      <c r="J118" s="94">
        <v>1593.91</v>
      </c>
      <c r="K118" s="94">
        <v>12.992000000000001</v>
      </c>
      <c r="L118" s="94">
        <v>1593.91</v>
      </c>
      <c r="M118" s="95">
        <v>8.1510248382907439E-3</v>
      </c>
      <c r="N118" s="96">
        <v>44.908000000000001</v>
      </c>
      <c r="O118" s="97">
        <v>0.36604622343796073</v>
      </c>
      <c r="P118" s="97">
        <v>489.06149029744461</v>
      </c>
      <c r="Q118" s="126">
        <v>21.962773406277645</v>
      </c>
    </row>
    <row r="119" spans="1:17" s="6" customFormat="1" ht="12.75" customHeight="1" x14ac:dyDescent="0.2">
      <c r="A119" s="346"/>
      <c r="B119" s="139" t="s">
        <v>273</v>
      </c>
      <c r="C119" s="84" t="s">
        <v>717</v>
      </c>
      <c r="D119" s="85">
        <v>40</v>
      </c>
      <c r="E119" s="85">
        <v>1985</v>
      </c>
      <c r="F119" s="86">
        <v>29.686</v>
      </c>
      <c r="G119" s="86">
        <v>4.7670000000000003</v>
      </c>
      <c r="H119" s="86">
        <v>6.4</v>
      </c>
      <c r="I119" s="86">
        <v>18.518999999999998</v>
      </c>
      <c r="J119" s="86">
        <v>2266.1799999999998</v>
      </c>
      <c r="K119" s="86">
        <v>18.518999999999998</v>
      </c>
      <c r="L119" s="86">
        <v>2266.1799999999998</v>
      </c>
      <c r="M119" s="87">
        <f>K119/L119</f>
        <v>8.1719016141701007E-3</v>
      </c>
      <c r="N119" s="88">
        <v>66.66</v>
      </c>
      <c r="O119" s="89">
        <f>M119*N119</f>
        <v>0.54473896160057889</v>
      </c>
      <c r="P119" s="89">
        <f>M119*60*1000</f>
        <v>490.31409685020606</v>
      </c>
      <c r="Q119" s="124">
        <f>P119*N119/1000</f>
        <v>32.684337696034731</v>
      </c>
    </row>
    <row r="120" spans="1:17" s="6" customFormat="1" ht="12.75" customHeight="1" x14ac:dyDescent="0.2">
      <c r="A120" s="346"/>
      <c r="B120" s="139" t="s">
        <v>603</v>
      </c>
      <c r="C120" s="92" t="s">
        <v>872</v>
      </c>
      <c r="D120" s="93">
        <v>75</v>
      </c>
      <c r="E120" s="93">
        <v>1976</v>
      </c>
      <c r="F120" s="94">
        <v>51.07</v>
      </c>
      <c r="G120" s="94">
        <v>6.5620000000000003</v>
      </c>
      <c r="H120" s="94">
        <v>12</v>
      </c>
      <c r="I120" s="94">
        <v>32.508000000000003</v>
      </c>
      <c r="J120" s="94">
        <v>3969.84</v>
      </c>
      <c r="K120" s="94">
        <v>32.508000000000003</v>
      </c>
      <c r="L120" s="94">
        <v>3969.84</v>
      </c>
      <c r="M120" s="95">
        <v>8.18874312314854E-3</v>
      </c>
      <c r="N120" s="96">
        <v>44.908000000000001</v>
      </c>
      <c r="O120" s="97">
        <v>0.36774007617435467</v>
      </c>
      <c r="P120" s="97">
        <v>491.32458738891239</v>
      </c>
      <c r="Q120" s="126">
        <v>22.064404570461281</v>
      </c>
    </row>
    <row r="121" spans="1:17" s="6" customFormat="1" ht="12.75" customHeight="1" x14ac:dyDescent="0.2">
      <c r="A121" s="346"/>
      <c r="B121" s="138" t="s">
        <v>677</v>
      </c>
      <c r="C121" s="84" t="s">
        <v>657</v>
      </c>
      <c r="D121" s="85">
        <v>50</v>
      </c>
      <c r="E121" s="85" t="s">
        <v>654</v>
      </c>
      <c r="F121" s="86">
        <f>SUM(G121+H121+I121)</f>
        <v>32.9</v>
      </c>
      <c r="G121" s="86">
        <v>3.6579999999999999</v>
      </c>
      <c r="H121" s="86">
        <v>7.84</v>
      </c>
      <c r="I121" s="86">
        <v>21.402000000000001</v>
      </c>
      <c r="J121" s="86">
        <v>2586.98</v>
      </c>
      <c r="K121" s="86">
        <v>21.402000000000001</v>
      </c>
      <c r="L121" s="86">
        <v>2586.98</v>
      </c>
      <c r="M121" s="87">
        <f>K121/L121</f>
        <v>8.272966934417739E-3</v>
      </c>
      <c r="N121" s="88">
        <v>54.28</v>
      </c>
      <c r="O121" s="89">
        <f>M121*N121</f>
        <v>0.44905664520019489</v>
      </c>
      <c r="P121" s="89">
        <f>M121*60*1000</f>
        <v>496.37801606506434</v>
      </c>
      <c r="Q121" s="124">
        <f>P121*N121/1000</f>
        <v>26.943398712011696</v>
      </c>
    </row>
    <row r="122" spans="1:17" s="6" customFormat="1" ht="12.75" customHeight="1" x14ac:dyDescent="0.2">
      <c r="A122" s="346"/>
      <c r="B122" s="139" t="s">
        <v>175</v>
      </c>
      <c r="C122" s="99" t="s">
        <v>153</v>
      </c>
      <c r="D122" s="100">
        <v>12</v>
      </c>
      <c r="E122" s="100">
        <v>1980</v>
      </c>
      <c r="F122" s="101">
        <v>7.19</v>
      </c>
      <c r="G122" s="101">
        <v>0.77703599999999995</v>
      </c>
      <c r="H122" s="101">
        <v>1.5399670000000001</v>
      </c>
      <c r="I122" s="101">
        <v>4.8730000000000002</v>
      </c>
      <c r="J122" s="101">
        <v>584.73</v>
      </c>
      <c r="K122" s="101">
        <v>4.8730000000000002</v>
      </c>
      <c r="L122" s="101">
        <v>584.73</v>
      </c>
      <c r="M122" s="102">
        <v>8.3337608810904185E-3</v>
      </c>
      <c r="N122" s="103">
        <v>89.707000000000008</v>
      </c>
      <c r="O122" s="103">
        <v>0.7475966873599782</v>
      </c>
      <c r="P122" s="103">
        <v>500.02565286542512</v>
      </c>
      <c r="Q122" s="127">
        <v>44.855801241598698</v>
      </c>
    </row>
    <row r="123" spans="1:17" s="6" customFormat="1" ht="12.75" customHeight="1" x14ac:dyDescent="0.2">
      <c r="A123" s="346"/>
      <c r="B123" s="139" t="s">
        <v>328</v>
      </c>
      <c r="C123" s="82" t="s">
        <v>773</v>
      </c>
      <c r="D123" s="66">
        <v>60</v>
      </c>
      <c r="E123" s="66">
        <v>2005</v>
      </c>
      <c r="F123" s="68">
        <v>54.49</v>
      </c>
      <c r="G123" s="83">
        <v>9.8382020000000008</v>
      </c>
      <c r="H123" s="83">
        <v>3.3117920000000001</v>
      </c>
      <c r="I123" s="68">
        <v>41.34</v>
      </c>
      <c r="J123" s="68">
        <v>4933.47</v>
      </c>
      <c r="K123" s="68">
        <v>40.115168836538992</v>
      </c>
      <c r="L123" s="68">
        <v>4787.3</v>
      </c>
      <c r="M123" s="69">
        <v>8.3794975949990583E-3</v>
      </c>
      <c r="N123" s="67">
        <v>57.23</v>
      </c>
      <c r="O123" s="67">
        <v>0.48</v>
      </c>
      <c r="P123" s="67">
        <v>502.77</v>
      </c>
      <c r="Q123" s="125">
        <v>28.77</v>
      </c>
    </row>
    <row r="124" spans="1:17" s="6" customFormat="1" ht="12.75" customHeight="1" x14ac:dyDescent="0.2">
      <c r="A124" s="346"/>
      <c r="B124" s="138" t="s">
        <v>461</v>
      </c>
      <c r="C124" s="82" t="s">
        <v>435</v>
      </c>
      <c r="D124" s="66">
        <v>24</v>
      </c>
      <c r="E124" s="66">
        <v>1991</v>
      </c>
      <c r="F124" s="68">
        <v>15.52</v>
      </c>
      <c r="G124" s="68">
        <v>1.881248</v>
      </c>
      <c r="H124" s="68">
        <v>3.84</v>
      </c>
      <c r="I124" s="68">
        <v>9.7987500000000001</v>
      </c>
      <c r="J124" s="68">
        <v>1163.97</v>
      </c>
      <c r="K124" s="68">
        <v>9.7987500000000001</v>
      </c>
      <c r="L124" s="68">
        <v>1163.97</v>
      </c>
      <c r="M124" s="69">
        <f>K124/L124</f>
        <v>8.4183870718317483E-3</v>
      </c>
      <c r="N124" s="67">
        <v>55.372</v>
      </c>
      <c r="O124" s="67">
        <f>M124*N124</f>
        <v>0.46614292894146758</v>
      </c>
      <c r="P124" s="67">
        <f>M124*1000*60</f>
        <v>505.10322430990493</v>
      </c>
      <c r="Q124" s="125">
        <f>O124*60</f>
        <v>27.968575736488056</v>
      </c>
    </row>
    <row r="125" spans="1:17" s="6" customFormat="1" ht="12.75" customHeight="1" x14ac:dyDescent="0.2">
      <c r="A125" s="346"/>
      <c r="B125" s="138" t="s">
        <v>416</v>
      </c>
      <c r="C125" s="116" t="s">
        <v>379</v>
      </c>
      <c r="D125" s="75">
        <v>20</v>
      </c>
      <c r="E125" s="76" t="s">
        <v>57</v>
      </c>
      <c r="F125" s="105">
        <v>11.55</v>
      </c>
      <c r="G125" s="105">
        <v>1.31</v>
      </c>
      <c r="H125" s="105">
        <v>2.65</v>
      </c>
      <c r="I125" s="105">
        <v>7.5914400000000004</v>
      </c>
      <c r="J125" s="106">
        <v>899.93</v>
      </c>
      <c r="K125" s="105">
        <v>7.5914400000000004</v>
      </c>
      <c r="L125" s="106">
        <v>899.93</v>
      </c>
      <c r="M125" s="87">
        <f>K125/L125</f>
        <v>8.4355894347338135E-3</v>
      </c>
      <c r="N125" s="88">
        <v>56.7</v>
      </c>
      <c r="O125" s="89">
        <f>M125*N125</f>
        <v>0.47829792094940726</v>
      </c>
      <c r="P125" s="89">
        <f>M125*60*1000</f>
        <v>506.13536608402876</v>
      </c>
      <c r="Q125" s="124">
        <f>P125*N125/1000</f>
        <v>28.69787525696443</v>
      </c>
    </row>
    <row r="126" spans="1:17" s="6" customFormat="1" ht="12.75" customHeight="1" x14ac:dyDescent="0.2">
      <c r="A126" s="346"/>
      <c r="B126" s="139" t="s">
        <v>204</v>
      </c>
      <c r="C126" s="98" t="s">
        <v>179</v>
      </c>
      <c r="D126" s="29">
        <v>21</v>
      </c>
      <c r="E126" s="29">
        <v>1988</v>
      </c>
      <c r="F126" s="30">
        <v>13.551</v>
      </c>
      <c r="G126" s="30">
        <v>1.306875</v>
      </c>
      <c r="H126" s="30">
        <v>3.2</v>
      </c>
      <c r="I126" s="30">
        <v>9.044122999999999</v>
      </c>
      <c r="J126" s="30">
        <v>1072.1099999999999</v>
      </c>
      <c r="K126" s="30">
        <v>9.044122999999999</v>
      </c>
      <c r="L126" s="30">
        <v>1072.1099999999999</v>
      </c>
      <c r="M126" s="31">
        <v>8.4358162875078115E-3</v>
      </c>
      <c r="N126" s="32">
        <v>63.547000000000004</v>
      </c>
      <c r="O126" s="32">
        <v>0.53607081762225894</v>
      </c>
      <c r="P126" s="32">
        <v>506.1489772504687</v>
      </c>
      <c r="Q126" s="35">
        <v>32.164249057335539</v>
      </c>
    </row>
    <row r="127" spans="1:17" s="6" customFormat="1" ht="12.75" customHeight="1" x14ac:dyDescent="0.2">
      <c r="A127" s="346"/>
      <c r="B127" s="139" t="s">
        <v>489</v>
      </c>
      <c r="C127" s="84" t="s">
        <v>464</v>
      </c>
      <c r="D127" s="85">
        <v>45</v>
      </c>
      <c r="E127" s="85">
        <v>1990</v>
      </c>
      <c r="F127" s="86">
        <f>G127+H127+I127</f>
        <v>30.539002</v>
      </c>
      <c r="G127" s="86">
        <v>3.614722</v>
      </c>
      <c r="H127" s="86">
        <v>7.2</v>
      </c>
      <c r="I127" s="86">
        <v>19.72428</v>
      </c>
      <c r="J127" s="86">
        <v>2333.65</v>
      </c>
      <c r="K127" s="86">
        <f>I127</f>
        <v>19.72428</v>
      </c>
      <c r="L127" s="86">
        <f>J127</f>
        <v>2333.65</v>
      </c>
      <c r="M127" s="87">
        <f>K127/L127</f>
        <v>8.4521157842864184E-3</v>
      </c>
      <c r="N127" s="88">
        <v>50.793999999999997</v>
      </c>
      <c r="O127" s="89">
        <f>M127*N127</f>
        <v>0.42931676914704431</v>
      </c>
      <c r="P127" s="89">
        <f>M127*60*1000</f>
        <v>507.12694705718508</v>
      </c>
      <c r="Q127" s="124">
        <f>P127*N127/1000</f>
        <v>25.759006148822657</v>
      </c>
    </row>
    <row r="128" spans="1:17" s="6" customFormat="1" ht="11.25" customHeight="1" x14ac:dyDescent="0.2">
      <c r="A128" s="346"/>
      <c r="B128" s="138" t="s">
        <v>652</v>
      </c>
      <c r="C128" s="108" t="s">
        <v>633</v>
      </c>
      <c r="D128" s="109">
        <v>20</v>
      </c>
      <c r="E128" s="109" t="s">
        <v>57</v>
      </c>
      <c r="F128" s="110">
        <f>G128+H128+I128</f>
        <v>13.635900000000001</v>
      </c>
      <c r="G128" s="110">
        <v>1.5274000000000001</v>
      </c>
      <c r="H128" s="110">
        <v>3.1995</v>
      </c>
      <c r="I128" s="110">
        <v>8.9090000000000007</v>
      </c>
      <c r="J128" s="110">
        <v>1053.1400000000001</v>
      </c>
      <c r="K128" s="110">
        <f>I128</f>
        <v>8.9090000000000007</v>
      </c>
      <c r="L128" s="110">
        <f>J128</f>
        <v>1053.1400000000001</v>
      </c>
      <c r="M128" s="111">
        <f>K128/L128</f>
        <v>8.4594640788499161E-3</v>
      </c>
      <c r="N128" s="112">
        <v>40.5</v>
      </c>
      <c r="O128" s="113">
        <f>M128*N128</f>
        <v>0.34260829519342162</v>
      </c>
      <c r="P128" s="113">
        <f>M128*60*1000</f>
        <v>507.56784473099492</v>
      </c>
      <c r="Q128" s="128">
        <f>P128*N128/1000</f>
        <v>20.556497711605296</v>
      </c>
    </row>
    <row r="129" spans="1:17" s="6" customFormat="1" ht="12.75" customHeight="1" x14ac:dyDescent="0.2">
      <c r="A129" s="346"/>
      <c r="B129" s="139" t="s">
        <v>117</v>
      </c>
      <c r="C129" s="114" t="s">
        <v>99</v>
      </c>
      <c r="D129" s="79">
        <v>34</v>
      </c>
      <c r="E129" s="79">
        <v>2001</v>
      </c>
      <c r="F129" s="80">
        <v>24.486000000000001</v>
      </c>
      <c r="G129" s="80">
        <v>4.2450089999999996</v>
      </c>
      <c r="H129" s="80">
        <v>5.44</v>
      </c>
      <c r="I129" s="80">
        <v>14.800993999999999</v>
      </c>
      <c r="J129" s="80">
        <v>1747.92</v>
      </c>
      <c r="K129" s="80">
        <v>14.800993999999999</v>
      </c>
      <c r="L129" s="80">
        <v>1747.92</v>
      </c>
      <c r="M129" s="115">
        <v>8.4677754130623815E-3</v>
      </c>
      <c r="N129" s="81">
        <v>71.722000000000008</v>
      </c>
      <c r="O129" s="81">
        <v>0.60732578817566019</v>
      </c>
      <c r="P129" s="81">
        <v>508.06652478374292</v>
      </c>
      <c r="Q129" s="129">
        <v>36.439547290539615</v>
      </c>
    </row>
    <row r="130" spans="1:17" s="6" customFormat="1" ht="12.75" customHeight="1" x14ac:dyDescent="0.2">
      <c r="A130" s="346"/>
      <c r="B130" s="138" t="s">
        <v>677</v>
      </c>
      <c r="C130" s="84" t="s">
        <v>653</v>
      </c>
      <c r="D130" s="85">
        <v>40</v>
      </c>
      <c r="E130" s="85" t="s">
        <v>654</v>
      </c>
      <c r="F130" s="86">
        <f>SUM(G130+H130+I130)</f>
        <v>29.646999999999998</v>
      </c>
      <c r="G130" s="86">
        <v>4.7939999999999996</v>
      </c>
      <c r="H130" s="86">
        <v>6.24</v>
      </c>
      <c r="I130" s="86">
        <v>18.613</v>
      </c>
      <c r="J130" s="86">
        <v>2193.15</v>
      </c>
      <c r="K130" s="86">
        <v>18.613</v>
      </c>
      <c r="L130" s="86">
        <v>2193.15</v>
      </c>
      <c r="M130" s="87">
        <f>K130/L130</f>
        <v>8.486879602398377E-3</v>
      </c>
      <c r="N130" s="88">
        <v>54.28</v>
      </c>
      <c r="O130" s="89">
        <f>M130*N130</f>
        <v>0.46066782481818391</v>
      </c>
      <c r="P130" s="89">
        <f>M130*60*1000</f>
        <v>509.2127761439026</v>
      </c>
      <c r="Q130" s="124">
        <f>P130*N130/1000</f>
        <v>27.640069489091033</v>
      </c>
    </row>
    <row r="131" spans="1:17" s="6" customFormat="1" ht="12.75" customHeight="1" x14ac:dyDescent="0.2">
      <c r="A131" s="346"/>
      <c r="B131" s="138" t="s">
        <v>416</v>
      </c>
      <c r="C131" s="116" t="s">
        <v>381</v>
      </c>
      <c r="D131" s="75">
        <v>45</v>
      </c>
      <c r="E131" s="76" t="s">
        <v>377</v>
      </c>
      <c r="F131" s="105">
        <v>31.21</v>
      </c>
      <c r="G131" s="105">
        <v>4.16</v>
      </c>
      <c r="H131" s="105">
        <v>7.2</v>
      </c>
      <c r="I131" s="105">
        <v>19.86</v>
      </c>
      <c r="J131" s="106">
        <v>2319.88</v>
      </c>
      <c r="K131" s="105">
        <v>19.86</v>
      </c>
      <c r="L131" s="106">
        <v>2319.88</v>
      </c>
      <c r="M131" s="87">
        <f>K131/L131</f>
        <v>8.5607876269462209E-3</v>
      </c>
      <c r="N131" s="88">
        <v>56.7</v>
      </c>
      <c r="O131" s="89">
        <f>M131*N131</f>
        <v>0.48539665844785074</v>
      </c>
      <c r="P131" s="89">
        <f>M131*60*1000</f>
        <v>513.64725761677323</v>
      </c>
      <c r="Q131" s="124">
        <f>P131*N131/1000</f>
        <v>29.123799506871045</v>
      </c>
    </row>
    <row r="132" spans="1:17" s="6" customFormat="1" ht="12.75" customHeight="1" x14ac:dyDescent="0.2">
      <c r="A132" s="346"/>
      <c r="B132" s="138" t="s">
        <v>461</v>
      </c>
      <c r="C132" s="82" t="s">
        <v>423</v>
      </c>
      <c r="D132" s="66">
        <v>30</v>
      </c>
      <c r="E132" s="66">
        <v>2007</v>
      </c>
      <c r="F132" s="68">
        <v>17.117999999999999</v>
      </c>
      <c r="G132" s="68">
        <v>2.4780199999999999</v>
      </c>
      <c r="H132" s="68">
        <v>2.4</v>
      </c>
      <c r="I132" s="68">
        <v>12.24</v>
      </c>
      <c r="J132" s="68">
        <v>1423.9</v>
      </c>
      <c r="K132" s="68">
        <v>12.24</v>
      </c>
      <c r="L132" s="68">
        <v>1423.9</v>
      </c>
      <c r="M132" s="69">
        <f>K132/L132</f>
        <v>8.5961092773368906E-3</v>
      </c>
      <c r="N132" s="67">
        <v>55.372</v>
      </c>
      <c r="O132" s="67">
        <f>M132*N132</f>
        <v>0.47598376290469829</v>
      </c>
      <c r="P132" s="67">
        <f>M132*1000*60</f>
        <v>515.76655664021348</v>
      </c>
      <c r="Q132" s="125">
        <f>O132*60</f>
        <v>28.559025774281899</v>
      </c>
    </row>
    <row r="133" spans="1:17" s="6" customFormat="1" ht="12.75" customHeight="1" x14ac:dyDescent="0.2">
      <c r="A133" s="346"/>
      <c r="B133" s="139" t="s">
        <v>117</v>
      </c>
      <c r="C133" s="114" t="s">
        <v>97</v>
      </c>
      <c r="D133" s="79">
        <v>40</v>
      </c>
      <c r="E133" s="79">
        <v>2009</v>
      </c>
      <c r="F133" s="80">
        <v>29.736000000000001</v>
      </c>
      <c r="G133" s="80">
        <v>7.1237589999999997</v>
      </c>
      <c r="H133" s="80">
        <v>3.28</v>
      </c>
      <c r="I133" s="80">
        <v>19.332236999999999</v>
      </c>
      <c r="J133" s="80">
        <v>2225.48</v>
      </c>
      <c r="K133" s="80">
        <v>19.332236999999999</v>
      </c>
      <c r="L133" s="80">
        <v>2225.48</v>
      </c>
      <c r="M133" s="115">
        <v>8.6867718424789263E-3</v>
      </c>
      <c r="N133" s="81">
        <v>71.722000000000008</v>
      </c>
      <c r="O133" s="81">
        <v>0.62303265008627362</v>
      </c>
      <c r="P133" s="81">
        <v>521.20631054873559</v>
      </c>
      <c r="Q133" s="129">
        <v>37.381959005176419</v>
      </c>
    </row>
    <row r="134" spans="1:17" s="6" customFormat="1" ht="12.75" customHeight="1" x14ac:dyDescent="0.2">
      <c r="A134" s="346"/>
      <c r="B134" s="138" t="s">
        <v>289</v>
      </c>
      <c r="C134" s="84" t="s">
        <v>282</v>
      </c>
      <c r="D134" s="85">
        <v>60</v>
      </c>
      <c r="E134" s="85" t="s">
        <v>758</v>
      </c>
      <c r="F134" s="86">
        <v>42.186999999999998</v>
      </c>
      <c r="G134" s="86">
        <v>5.7679999999999998</v>
      </c>
      <c r="H134" s="86">
        <v>9.1419999999999995</v>
      </c>
      <c r="I134" s="86">
        <v>27.277000000000001</v>
      </c>
      <c r="J134" s="86">
        <v>3138.76</v>
      </c>
      <c r="K134" s="86">
        <v>27.277000000000001</v>
      </c>
      <c r="L134" s="86">
        <v>3138.76</v>
      </c>
      <c r="M134" s="87">
        <f>K134/L134</f>
        <v>8.6903745428130851E-3</v>
      </c>
      <c r="N134" s="88">
        <v>66.16</v>
      </c>
      <c r="O134" s="89">
        <f>M134*N134</f>
        <v>0.57495517975251365</v>
      </c>
      <c r="P134" s="89">
        <f>M134*60*1000</f>
        <v>521.42247256878511</v>
      </c>
      <c r="Q134" s="124">
        <f>P134*N134/1000</f>
        <v>34.497310785150816</v>
      </c>
    </row>
    <row r="135" spans="1:17" s="6" customFormat="1" ht="12.75" customHeight="1" x14ac:dyDescent="0.2">
      <c r="A135" s="346"/>
      <c r="B135" s="138" t="s">
        <v>652</v>
      </c>
      <c r="C135" s="108" t="s">
        <v>631</v>
      </c>
      <c r="D135" s="109">
        <v>45</v>
      </c>
      <c r="E135" s="109" t="s">
        <v>57</v>
      </c>
      <c r="F135" s="110">
        <f>G135+H135+I135</f>
        <v>26.69</v>
      </c>
      <c r="G135" s="110">
        <v>3.0773999999999999</v>
      </c>
      <c r="H135" s="110">
        <v>7.2</v>
      </c>
      <c r="I135" s="110">
        <v>16.412600000000001</v>
      </c>
      <c r="J135" s="110">
        <v>1888.38</v>
      </c>
      <c r="K135" s="110">
        <f>I135</f>
        <v>16.412600000000001</v>
      </c>
      <c r="L135" s="110">
        <f>J135</f>
        <v>1888.38</v>
      </c>
      <c r="M135" s="111">
        <f>K135/L135</f>
        <v>8.6913650854171295E-3</v>
      </c>
      <c r="N135" s="112">
        <v>40.5</v>
      </c>
      <c r="O135" s="113">
        <f>M135*N135</f>
        <v>0.35200028595939375</v>
      </c>
      <c r="P135" s="113">
        <f>M135*60*1000</f>
        <v>521.48190512502777</v>
      </c>
      <c r="Q135" s="128">
        <f>P135*N135/1000</f>
        <v>21.120017157563623</v>
      </c>
    </row>
    <row r="136" spans="1:17" s="6" customFormat="1" ht="12.75" customHeight="1" x14ac:dyDescent="0.2">
      <c r="A136" s="346"/>
      <c r="B136" s="139" t="s">
        <v>255</v>
      </c>
      <c r="C136" s="98" t="s">
        <v>230</v>
      </c>
      <c r="D136" s="29">
        <v>20</v>
      </c>
      <c r="E136" s="29">
        <v>1990</v>
      </c>
      <c r="F136" s="30">
        <v>14.32</v>
      </c>
      <c r="G136" s="30">
        <v>1.7590330000000001</v>
      </c>
      <c r="H136" s="30">
        <v>3.2</v>
      </c>
      <c r="I136" s="30">
        <v>9.3609650000000002</v>
      </c>
      <c r="J136" s="30">
        <v>1074.54</v>
      </c>
      <c r="K136" s="30">
        <v>9.3609650000000002</v>
      </c>
      <c r="L136" s="30">
        <v>1074.54</v>
      </c>
      <c r="M136" s="31">
        <v>8.7116021739535067E-3</v>
      </c>
      <c r="N136" s="32">
        <v>77.171999999999997</v>
      </c>
      <c r="O136" s="32">
        <v>0.67229176296834003</v>
      </c>
      <c r="P136" s="32">
        <v>522.6961304372104</v>
      </c>
      <c r="Q136" s="35">
        <v>40.3375057781004</v>
      </c>
    </row>
    <row r="137" spans="1:17" s="6" customFormat="1" ht="12.75" customHeight="1" x14ac:dyDescent="0.2">
      <c r="A137" s="346"/>
      <c r="B137" s="139" t="s">
        <v>204</v>
      </c>
      <c r="C137" s="98" t="s">
        <v>180</v>
      </c>
      <c r="D137" s="29">
        <v>32</v>
      </c>
      <c r="E137" s="29">
        <v>1973</v>
      </c>
      <c r="F137" s="30">
        <v>22.809000000000001</v>
      </c>
      <c r="G137" s="30">
        <v>2.314635</v>
      </c>
      <c r="H137" s="30">
        <v>5.13</v>
      </c>
      <c r="I137" s="30">
        <v>15.364364999999999</v>
      </c>
      <c r="J137" s="30">
        <v>1758.16</v>
      </c>
      <c r="K137" s="30">
        <v>15.364364999999999</v>
      </c>
      <c r="L137" s="30">
        <v>1758.16</v>
      </c>
      <c r="M137" s="31">
        <v>8.7388889520862711E-3</v>
      </c>
      <c r="N137" s="32">
        <v>63.547000000000004</v>
      </c>
      <c r="O137" s="32">
        <v>0.55533017623822634</v>
      </c>
      <c r="P137" s="32">
        <v>524.33333712517629</v>
      </c>
      <c r="Q137" s="35">
        <v>33.319810574293584</v>
      </c>
    </row>
    <row r="138" spans="1:17" s="6" customFormat="1" ht="12.75" customHeight="1" x14ac:dyDescent="0.2">
      <c r="A138" s="346"/>
      <c r="B138" s="139" t="s">
        <v>328</v>
      </c>
      <c r="C138" s="82" t="s">
        <v>300</v>
      </c>
      <c r="D138" s="66">
        <v>72</v>
      </c>
      <c r="E138" s="66">
        <v>1975</v>
      </c>
      <c r="F138" s="68">
        <v>43.46</v>
      </c>
      <c r="G138" s="83">
        <v>8.0025119999999994</v>
      </c>
      <c r="H138" s="83">
        <v>2.3174649999999999</v>
      </c>
      <c r="I138" s="68">
        <v>33.14</v>
      </c>
      <c r="J138" s="68">
        <v>3784.12</v>
      </c>
      <c r="K138" s="68">
        <v>33.14</v>
      </c>
      <c r="L138" s="68">
        <v>3784.12</v>
      </c>
      <c r="M138" s="69">
        <v>8.7576503916366299E-3</v>
      </c>
      <c r="N138" s="67">
        <v>57.23</v>
      </c>
      <c r="O138" s="67">
        <v>0.5</v>
      </c>
      <c r="P138" s="67">
        <v>525.46</v>
      </c>
      <c r="Q138" s="125">
        <v>30.07</v>
      </c>
    </row>
    <row r="139" spans="1:17" s="6" customFormat="1" ht="12.75" customHeight="1" x14ac:dyDescent="0.2">
      <c r="A139" s="346"/>
      <c r="B139" s="139" t="s">
        <v>273</v>
      </c>
      <c r="C139" s="84" t="s">
        <v>272</v>
      </c>
      <c r="D139" s="85">
        <v>40</v>
      </c>
      <c r="E139" s="85">
        <v>1990</v>
      </c>
      <c r="F139" s="86">
        <v>31.175999999999998</v>
      </c>
      <c r="G139" s="86">
        <v>4.1050000000000004</v>
      </c>
      <c r="H139" s="86">
        <v>6.4</v>
      </c>
      <c r="I139" s="86">
        <v>20.670999999999999</v>
      </c>
      <c r="J139" s="86">
        <v>2359.96</v>
      </c>
      <c r="K139" s="86">
        <v>20.670999999999999</v>
      </c>
      <c r="L139" s="86">
        <v>2359.96</v>
      </c>
      <c r="M139" s="87">
        <f>K139/L139</f>
        <v>8.7590467635044657E-3</v>
      </c>
      <c r="N139" s="88">
        <v>66.66</v>
      </c>
      <c r="O139" s="89">
        <f>M139*N139</f>
        <v>0.58387805725520769</v>
      </c>
      <c r="P139" s="89">
        <f>M139*60*1000</f>
        <v>525.54280581026796</v>
      </c>
      <c r="Q139" s="124">
        <f>P139*N139/1000</f>
        <v>35.032683435312457</v>
      </c>
    </row>
    <row r="140" spans="1:17" s="6" customFormat="1" ht="12.75" customHeight="1" x14ac:dyDescent="0.2">
      <c r="A140" s="346"/>
      <c r="B140" s="139" t="s">
        <v>273</v>
      </c>
      <c r="C140" s="84" t="s">
        <v>271</v>
      </c>
      <c r="D140" s="85">
        <v>30</v>
      </c>
      <c r="E140" s="85">
        <v>1990</v>
      </c>
      <c r="F140" s="86">
        <v>21.47</v>
      </c>
      <c r="G140" s="86">
        <v>2.5259999999999998</v>
      </c>
      <c r="H140" s="86">
        <v>4.8</v>
      </c>
      <c r="I140" s="86">
        <v>14.144</v>
      </c>
      <c r="J140" s="86">
        <v>1613.98</v>
      </c>
      <c r="K140" s="86">
        <v>14.144</v>
      </c>
      <c r="L140" s="86">
        <v>1613.98</v>
      </c>
      <c r="M140" s="87">
        <f>K140/L140</f>
        <v>8.7634295344428056E-3</v>
      </c>
      <c r="N140" s="88">
        <v>66.66</v>
      </c>
      <c r="O140" s="89">
        <f>M140*N140</f>
        <v>0.58417021276595738</v>
      </c>
      <c r="P140" s="89">
        <f>M140*60*1000</f>
        <v>525.80577206656835</v>
      </c>
      <c r="Q140" s="124">
        <f>P140*N140/1000</f>
        <v>35.050212765957447</v>
      </c>
    </row>
    <row r="141" spans="1:17" s="6" customFormat="1" ht="12.75" customHeight="1" x14ac:dyDescent="0.2">
      <c r="A141" s="346"/>
      <c r="B141" s="138" t="s">
        <v>342</v>
      </c>
      <c r="C141" s="84" t="s">
        <v>830</v>
      </c>
      <c r="D141" s="85">
        <v>20</v>
      </c>
      <c r="E141" s="85" t="s">
        <v>57</v>
      </c>
      <c r="F141" s="86">
        <f>G141+H141+I141</f>
        <v>12.952968</v>
      </c>
      <c r="G141" s="86">
        <v>1.467168</v>
      </c>
      <c r="H141" s="86">
        <v>3.12</v>
      </c>
      <c r="I141" s="86">
        <v>8.3658000000000001</v>
      </c>
      <c r="J141" s="86">
        <v>950.57</v>
      </c>
      <c r="K141" s="86">
        <v>8.3658000000000001</v>
      </c>
      <c r="L141" s="86">
        <v>950.57</v>
      </c>
      <c r="M141" s="87">
        <f>K141/L141</f>
        <v>8.8008247682969162E-3</v>
      </c>
      <c r="N141" s="88">
        <v>53.33</v>
      </c>
      <c r="O141" s="89">
        <f>M141*N141</f>
        <v>0.46934798489327451</v>
      </c>
      <c r="P141" s="89">
        <f>M141*60*1000</f>
        <v>528.04948609781502</v>
      </c>
      <c r="Q141" s="124">
        <f>P141*N141/1000</f>
        <v>28.160879093596474</v>
      </c>
    </row>
    <row r="142" spans="1:17" s="6" customFormat="1" ht="12.75" customHeight="1" x14ac:dyDescent="0.2">
      <c r="A142" s="346"/>
      <c r="B142" s="139" t="s">
        <v>204</v>
      </c>
      <c r="C142" s="98" t="s">
        <v>182</v>
      </c>
      <c r="D142" s="29">
        <v>29</v>
      </c>
      <c r="E142" s="29">
        <v>1987</v>
      </c>
      <c r="F142" s="30">
        <v>19.901</v>
      </c>
      <c r="G142" s="30">
        <v>2.2431329999999998</v>
      </c>
      <c r="H142" s="30">
        <v>4.8</v>
      </c>
      <c r="I142" s="30">
        <v>12.85787</v>
      </c>
      <c r="J142" s="30">
        <v>1510.61</v>
      </c>
      <c r="K142" s="30">
        <v>12.85787</v>
      </c>
      <c r="L142" s="30">
        <v>1454.7299999999998</v>
      </c>
      <c r="M142" s="31">
        <v>8.8386642194771547E-3</v>
      </c>
      <c r="N142" s="32">
        <v>63.547000000000004</v>
      </c>
      <c r="O142" s="32">
        <v>0.56167059515511475</v>
      </c>
      <c r="P142" s="32">
        <v>530.31985316862927</v>
      </c>
      <c r="Q142" s="35">
        <v>33.700235709306888</v>
      </c>
    </row>
    <row r="143" spans="1:17" s="6" customFormat="1" ht="12.75" customHeight="1" x14ac:dyDescent="0.2">
      <c r="A143" s="346"/>
      <c r="B143" s="138" t="s">
        <v>416</v>
      </c>
      <c r="C143" s="116" t="s">
        <v>382</v>
      </c>
      <c r="D143" s="75">
        <v>40</v>
      </c>
      <c r="E143" s="76" t="s">
        <v>57</v>
      </c>
      <c r="F143" s="105">
        <v>33.42</v>
      </c>
      <c r="G143" s="105">
        <v>3.89</v>
      </c>
      <c r="H143" s="105">
        <v>6.4</v>
      </c>
      <c r="I143" s="105">
        <v>23.13</v>
      </c>
      <c r="J143" s="106">
        <v>2612.13</v>
      </c>
      <c r="K143" s="105">
        <v>23.13</v>
      </c>
      <c r="L143" s="106">
        <v>2612.13</v>
      </c>
      <c r="M143" s="87">
        <f>K143/L143</f>
        <v>8.8548425997174718E-3</v>
      </c>
      <c r="N143" s="88">
        <v>56.7</v>
      </c>
      <c r="O143" s="89">
        <f>M143*N143</f>
        <v>0.50206957540398067</v>
      </c>
      <c r="P143" s="89">
        <f>M143*60*1000</f>
        <v>531.29055598304831</v>
      </c>
      <c r="Q143" s="124">
        <f>P143*N143/1000</f>
        <v>30.124174524238839</v>
      </c>
    </row>
    <row r="144" spans="1:17" s="6" customFormat="1" ht="12.75" customHeight="1" x14ac:dyDescent="0.2">
      <c r="A144" s="346"/>
      <c r="B144" s="139" t="s">
        <v>374</v>
      </c>
      <c r="C144" s="84" t="s">
        <v>349</v>
      </c>
      <c r="D144" s="90">
        <v>20</v>
      </c>
      <c r="E144" s="91" t="s">
        <v>57</v>
      </c>
      <c r="F144" s="33">
        <v>14</v>
      </c>
      <c r="G144" s="33">
        <v>1.423</v>
      </c>
      <c r="H144" s="33">
        <v>3.2</v>
      </c>
      <c r="I144" s="33">
        <v>9.3770000000000007</v>
      </c>
      <c r="J144" s="33">
        <v>1054.0899999999999</v>
      </c>
      <c r="K144" s="33">
        <v>9.3770000000000007</v>
      </c>
      <c r="L144" s="33">
        <v>1054.0899999999999</v>
      </c>
      <c r="M144" s="87">
        <f>K144/L144</f>
        <v>8.8958248346915365E-3</v>
      </c>
      <c r="N144" s="88">
        <v>76.2</v>
      </c>
      <c r="O144" s="89">
        <f>M144*N144</f>
        <v>0.67786185240349506</v>
      </c>
      <c r="P144" s="89">
        <f>M144*60*1000</f>
        <v>533.74949008149224</v>
      </c>
      <c r="Q144" s="124">
        <f>P144*N144/1000</f>
        <v>40.671711144209709</v>
      </c>
    </row>
    <row r="145" spans="1:17" s="6" customFormat="1" ht="12.75" customHeight="1" x14ac:dyDescent="0.2">
      <c r="A145" s="346"/>
      <c r="B145" s="139" t="s">
        <v>255</v>
      </c>
      <c r="C145" s="98" t="s">
        <v>231</v>
      </c>
      <c r="D145" s="29">
        <v>18</v>
      </c>
      <c r="E145" s="29">
        <v>1989</v>
      </c>
      <c r="F145" s="30">
        <v>10.516999999999999</v>
      </c>
      <c r="G145" s="30">
        <v>0.80842999999999998</v>
      </c>
      <c r="H145" s="30">
        <v>1.36</v>
      </c>
      <c r="I145" s="30">
        <v>8.3485709999999997</v>
      </c>
      <c r="J145" s="30">
        <v>937.87</v>
      </c>
      <c r="K145" s="30">
        <v>8.3485709999999997</v>
      </c>
      <c r="L145" s="30">
        <v>937.87</v>
      </c>
      <c r="M145" s="31">
        <v>8.9016292236663921E-3</v>
      </c>
      <c r="N145" s="32">
        <v>77.171999999999997</v>
      </c>
      <c r="O145" s="32">
        <v>0.6869565304487828</v>
      </c>
      <c r="P145" s="32">
        <v>534.09775341998352</v>
      </c>
      <c r="Q145" s="35">
        <v>41.217391826926963</v>
      </c>
    </row>
    <row r="146" spans="1:17" s="6" customFormat="1" ht="12.75" customHeight="1" x14ac:dyDescent="0.2">
      <c r="A146" s="346"/>
      <c r="B146" s="139" t="s">
        <v>255</v>
      </c>
      <c r="C146" s="98" t="s">
        <v>234</v>
      </c>
      <c r="D146" s="29">
        <v>24</v>
      </c>
      <c r="E146" s="29">
        <v>1969</v>
      </c>
      <c r="F146" s="30">
        <v>14.096</v>
      </c>
      <c r="G146" s="30">
        <v>1.115035</v>
      </c>
      <c r="H146" s="30">
        <v>3.84</v>
      </c>
      <c r="I146" s="30">
        <v>9.1409640000000003</v>
      </c>
      <c r="J146" s="30">
        <v>1020.69</v>
      </c>
      <c r="K146" s="30">
        <v>9.1409640000000003</v>
      </c>
      <c r="L146" s="30">
        <v>1020.69</v>
      </c>
      <c r="M146" s="31">
        <v>8.955671163624607E-3</v>
      </c>
      <c r="N146" s="32">
        <v>77.171999999999997</v>
      </c>
      <c r="O146" s="32">
        <v>0.6911270550392381</v>
      </c>
      <c r="P146" s="32">
        <v>537.34026981747638</v>
      </c>
      <c r="Q146" s="35">
        <v>41.467623302354291</v>
      </c>
    </row>
    <row r="147" spans="1:17" s="6" customFormat="1" ht="12.75" customHeight="1" x14ac:dyDescent="0.2">
      <c r="A147" s="346"/>
      <c r="B147" s="139" t="s">
        <v>489</v>
      </c>
      <c r="C147" s="84" t="s">
        <v>470</v>
      </c>
      <c r="D147" s="85">
        <v>45</v>
      </c>
      <c r="E147" s="85">
        <v>1974</v>
      </c>
      <c r="F147" s="86">
        <f>G147+H147+I147</f>
        <v>32.200000000000003</v>
      </c>
      <c r="G147" s="86">
        <v>4.0879799999999999</v>
      </c>
      <c r="H147" s="86">
        <v>7.2</v>
      </c>
      <c r="I147" s="86">
        <v>20.912019999999998</v>
      </c>
      <c r="J147" s="86">
        <v>2308.86</v>
      </c>
      <c r="K147" s="86">
        <f>I147</f>
        <v>20.912019999999998</v>
      </c>
      <c r="L147" s="86">
        <f>J147</f>
        <v>2308.86</v>
      </c>
      <c r="M147" s="87">
        <f>K147/L147</f>
        <v>9.0572923434075678E-3</v>
      </c>
      <c r="N147" s="88">
        <v>50.793999999999997</v>
      </c>
      <c r="O147" s="89">
        <f>M147*N147</f>
        <v>0.46005610729104396</v>
      </c>
      <c r="P147" s="89">
        <f>M147*60*1000</f>
        <v>543.43754060445406</v>
      </c>
      <c r="Q147" s="124">
        <f>P147*N147/1000</f>
        <v>27.60336643746264</v>
      </c>
    </row>
    <row r="148" spans="1:17" s="6" customFormat="1" ht="12.75" customHeight="1" x14ac:dyDescent="0.2">
      <c r="A148" s="346"/>
      <c r="B148" s="139" t="s">
        <v>270</v>
      </c>
      <c r="C148" s="84" t="s">
        <v>699</v>
      </c>
      <c r="D148" s="85">
        <v>20</v>
      </c>
      <c r="E148" s="85">
        <v>1981</v>
      </c>
      <c r="F148" s="86">
        <v>14.855</v>
      </c>
      <c r="G148" s="86">
        <v>2.1379999999999999</v>
      </c>
      <c r="H148" s="86">
        <v>3.2</v>
      </c>
      <c r="I148" s="86">
        <v>9.5169999999999995</v>
      </c>
      <c r="J148" s="86">
        <v>1041.25</v>
      </c>
      <c r="K148" s="86">
        <v>9.5169999999999995</v>
      </c>
      <c r="L148" s="86">
        <v>1041.52</v>
      </c>
      <c r="M148" s="87">
        <f>K148/L148</f>
        <v>9.1376065750057613E-3</v>
      </c>
      <c r="N148" s="88">
        <v>49.9</v>
      </c>
      <c r="O148" s="89">
        <f>M148*N148</f>
        <v>0.45596656809278746</v>
      </c>
      <c r="P148" s="89">
        <f>M148*60*1000</f>
        <v>548.25639450034566</v>
      </c>
      <c r="Q148" s="124">
        <f>P148*N148/1000</f>
        <v>27.357994085567245</v>
      </c>
    </row>
    <row r="149" spans="1:17" s="6" customFormat="1" ht="12.75" customHeight="1" x14ac:dyDescent="0.2">
      <c r="A149" s="346"/>
      <c r="B149" s="139" t="s">
        <v>328</v>
      </c>
      <c r="C149" s="82" t="s">
        <v>299</v>
      </c>
      <c r="D149" s="66">
        <v>100</v>
      </c>
      <c r="E149" s="66">
        <v>1972</v>
      </c>
      <c r="F149" s="68">
        <v>64.36</v>
      </c>
      <c r="G149" s="83">
        <v>12.137287000000001</v>
      </c>
      <c r="H149" s="83">
        <v>11.742699999999999</v>
      </c>
      <c r="I149" s="68">
        <v>40.479999999999997</v>
      </c>
      <c r="J149" s="68">
        <v>4426.3500000000004</v>
      </c>
      <c r="K149" s="68">
        <v>40.479999999999997</v>
      </c>
      <c r="L149" s="68">
        <v>4426.3500000000004</v>
      </c>
      <c r="M149" s="69">
        <v>9.1452325279293301E-3</v>
      </c>
      <c r="N149" s="67">
        <v>57.23</v>
      </c>
      <c r="O149" s="67">
        <v>0.52</v>
      </c>
      <c r="P149" s="67">
        <v>548.71</v>
      </c>
      <c r="Q149" s="125">
        <v>31.4</v>
      </c>
    </row>
    <row r="150" spans="1:17" s="6" customFormat="1" ht="12.75" customHeight="1" x14ac:dyDescent="0.2">
      <c r="A150" s="346"/>
      <c r="B150" s="139" t="s">
        <v>603</v>
      </c>
      <c r="C150" s="92" t="s">
        <v>588</v>
      </c>
      <c r="D150" s="93">
        <v>36</v>
      </c>
      <c r="E150" s="93">
        <v>1991</v>
      </c>
      <c r="F150" s="94">
        <v>31.585000000000001</v>
      </c>
      <c r="G150" s="94">
        <v>4.4509999999999996</v>
      </c>
      <c r="H150" s="94">
        <v>5.76</v>
      </c>
      <c r="I150" s="94">
        <v>21.374000000000002</v>
      </c>
      <c r="J150" s="94">
        <v>2334.02</v>
      </c>
      <c r="K150" s="94">
        <v>21.373000000000001</v>
      </c>
      <c r="L150" s="94">
        <v>2334.02</v>
      </c>
      <c r="M150" s="95">
        <v>9.157162320802735E-3</v>
      </c>
      <c r="N150" s="96">
        <v>44.908000000000001</v>
      </c>
      <c r="O150" s="97">
        <v>0.41122984550260921</v>
      </c>
      <c r="P150" s="97">
        <v>549.42973924816408</v>
      </c>
      <c r="Q150" s="126">
        <v>24.673790730156554</v>
      </c>
    </row>
    <row r="151" spans="1:17" s="6" customFormat="1" ht="12.75" customHeight="1" x14ac:dyDescent="0.2">
      <c r="A151" s="346"/>
      <c r="B151" s="139" t="s">
        <v>255</v>
      </c>
      <c r="C151" s="98" t="s">
        <v>232</v>
      </c>
      <c r="D151" s="29">
        <v>36</v>
      </c>
      <c r="E151" s="29">
        <v>1972</v>
      </c>
      <c r="F151" s="30">
        <v>21.768000000000001</v>
      </c>
      <c r="G151" s="30">
        <v>2.1688269999999998</v>
      </c>
      <c r="H151" s="30">
        <v>5.76</v>
      </c>
      <c r="I151" s="30">
        <v>13.839172999999999</v>
      </c>
      <c r="J151" s="30">
        <v>1508.84</v>
      </c>
      <c r="K151" s="30">
        <v>13.839172999999999</v>
      </c>
      <c r="L151" s="30">
        <v>1508.84</v>
      </c>
      <c r="M151" s="31">
        <v>9.1720613186288807E-3</v>
      </c>
      <c r="N151" s="32">
        <v>77.171999999999997</v>
      </c>
      <c r="O151" s="32">
        <v>0.70782631608122792</v>
      </c>
      <c r="P151" s="32">
        <v>550.32367911773281</v>
      </c>
      <c r="Q151" s="35">
        <v>42.469578964873676</v>
      </c>
    </row>
    <row r="152" spans="1:17" s="6" customFormat="1" ht="12.75" customHeight="1" x14ac:dyDescent="0.2">
      <c r="A152" s="346"/>
      <c r="B152" s="138" t="s">
        <v>342</v>
      </c>
      <c r="C152" s="84" t="s">
        <v>831</v>
      </c>
      <c r="D152" s="85">
        <v>24</v>
      </c>
      <c r="E152" s="85" t="s">
        <v>57</v>
      </c>
      <c r="F152" s="86">
        <f>G152+H152+I152</f>
        <v>15.583809000000002</v>
      </c>
      <c r="G152" s="86">
        <v>1.3596090000000001</v>
      </c>
      <c r="H152" s="86">
        <v>3.84</v>
      </c>
      <c r="I152" s="86">
        <v>10.384200000000002</v>
      </c>
      <c r="J152" s="86">
        <v>1127.22</v>
      </c>
      <c r="K152" s="86">
        <v>10.384200000000002</v>
      </c>
      <c r="L152" s="86">
        <v>1127.22</v>
      </c>
      <c r="M152" s="87">
        <f>K152/L152</f>
        <v>9.212221216798851E-3</v>
      </c>
      <c r="N152" s="88">
        <v>53.33</v>
      </c>
      <c r="O152" s="89">
        <f>M152*N152</f>
        <v>0.49128775749188269</v>
      </c>
      <c r="P152" s="89">
        <f>M152*60*1000</f>
        <v>552.73327300793107</v>
      </c>
      <c r="Q152" s="124">
        <f>P152*N152/1000</f>
        <v>29.477265449512963</v>
      </c>
    </row>
    <row r="153" spans="1:17" s="6" customFormat="1" ht="12.75" customHeight="1" x14ac:dyDescent="0.2">
      <c r="A153" s="346"/>
      <c r="B153" s="139" t="s">
        <v>204</v>
      </c>
      <c r="C153" s="98" t="s">
        <v>181</v>
      </c>
      <c r="D153" s="29">
        <v>19</v>
      </c>
      <c r="E153" s="29">
        <v>1978</v>
      </c>
      <c r="F153" s="30">
        <v>14.207000000000001</v>
      </c>
      <c r="G153" s="30">
        <v>1.2022740000000001</v>
      </c>
      <c r="H153" s="30">
        <v>3.2</v>
      </c>
      <c r="I153" s="30">
        <v>9.8047249999999995</v>
      </c>
      <c r="J153" s="30">
        <v>1059.1500000000001</v>
      </c>
      <c r="K153" s="30">
        <v>9.8047249999999995</v>
      </c>
      <c r="L153" s="30">
        <v>1059.1500000000001</v>
      </c>
      <c r="M153" s="31">
        <v>9.257163763395174E-3</v>
      </c>
      <c r="N153" s="32">
        <v>63.547000000000004</v>
      </c>
      <c r="O153" s="32">
        <v>0.58826498567247321</v>
      </c>
      <c r="P153" s="32">
        <v>555.42982580371051</v>
      </c>
      <c r="Q153" s="35">
        <v>35.295899140348396</v>
      </c>
    </row>
    <row r="154" spans="1:17" s="6" customFormat="1" ht="12.75" customHeight="1" x14ac:dyDescent="0.2">
      <c r="A154" s="346"/>
      <c r="B154" s="139" t="s">
        <v>270</v>
      </c>
      <c r="C154" s="84" t="s">
        <v>262</v>
      </c>
      <c r="D154" s="85">
        <v>20</v>
      </c>
      <c r="E154" s="85">
        <v>1984</v>
      </c>
      <c r="F154" s="86">
        <v>14.449</v>
      </c>
      <c r="G154" s="86">
        <v>1.466</v>
      </c>
      <c r="H154" s="86">
        <v>3.2</v>
      </c>
      <c r="I154" s="86">
        <v>9.7829999999999995</v>
      </c>
      <c r="J154" s="86">
        <v>1056.5999999999999</v>
      </c>
      <c r="K154" s="86">
        <v>9.7829999999999995</v>
      </c>
      <c r="L154" s="86">
        <v>1056.5999999999999</v>
      </c>
      <c r="M154" s="87">
        <f>K154/L154</f>
        <v>9.2589437819420792E-3</v>
      </c>
      <c r="N154" s="88">
        <v>49.9</v>
      </c>
      <c r="O154" s="89">
        <f>M154*N154</f>
        <v>0.46202129471890974</v>
      </c>
      <c r="P154" s="89">
        <f>M154*60*1000</f>
        <v>555.53662691652471</v>
      </c>
      <c r="Q154" s="124">
        <f>P154*N154/1000</f>
        <v>27.721277683134584</v>
      </c>
    </row>
    <row r="155" spans="1:17" s="6" customFormat="1" ht="12.75" customHeight="1" x14ac:dyDescent="0.2">
      <c r="A155" s="346"/>
      <c r="B155" s="138" t="s">
        <v>677</v>
      </c>
      <c r="C155" s="84" t="s">
        <v>658</v>
      </c>
      <c r="D155" s="85">
        <v>20</v>
      </c>
      <c r="E155" s="85" t="s">
        <v>654</v>
      </c>
      <c r="F155" s="86">
        <f>SUM(G155+H155+I155)</f>
        <v>14.281000000000001</v>
      </c>
      <c r="G155" s="86">
        <v>2.2440000000000002</v>
      </c>
      <c r="H155" s="86">
        <v>3.12</v>
      </c>
      <c r="I155" s="86">
        <v>8.9169999999999998</v>
      </c>
      <c r="J155" s="86">
        <v>961.24</v>
      </c>
      <c r="K155" s="86">
        <v>8.9169999999999998</v>
      </c>
      <c r="L155" s="86">
        <v>961.24</v>
      </c>
      <c r="M155" s="87">
        <f>K155/L155</f>
        <v>9.276559444051433E-3</v>
      </c>
      <c r="N155" s="88">
        <v>54.28</v>
      </c>
      <c r="O155" s="89">
        <f>M155*N155</f>
        <v>0.50353164662311178</v>
      </c>
      <c r="P155" s="89">
        <f>M155*60*1000</f>
        <v>556.59356664308598</v>
      </c>
      <c r="Q155" s="124">
        <f>P155*N155/1000</f>
        <v>30.211898797386709</v>
      </c>
    </row>
    <row r="156" spans="1:17" s="6" customFormat="1" ht="12.75" customHeight="1" x14ac:dyDescent="0.2">
      <c r="A156" s="346"/>
      <c r="B156" s="139" t="s">
        <v>204</v>
      </c>
      <c r="C156" s="98" t="s">
        <v>184</v>
      </c>
      <c r="D156" s="29">
        <v>13</v>
      </c>
      <c r="E156" s="29">
        <v>1962</v>
      </c>
      <c r="F156" s="30">
        <v>8.8230000000000004</v>
      </c>
      <c r="G156" s="30">
        <v>0.83629799999999999</v>
      </c>
      <c r="H156" s="30">
        <v>2.56</v>
      </c>
      <c r="I156" s="30">
        <v>5.4267010000000004</v>
      </c>
      <c r="J156" s="30">
        <v>583.82000000000005</v>
      </c>
      <c r="K156" s="30">
        <v>5.4267010000000004</v>
      </c>
      <c r="L156" s="30">
        <v>583.82000000000005</v>
      </c>
      <c r="M156" s="31">
        <v>9.2951611798156968E-3</v>
      </c>
      <c r="N156" s="32">
        <v>63.547000000000004</v>
      </c>
      <c r="O156" s="32">
        <v>0.59067960749374815</v>
      </c>
      <c r="P156" s="32">
        <v>557.70967078894182</v>
      </c>
      <c r="Q156" s="35">
        <v>35.440776449624884</v>
      </c>
    </row>
    <row r="157" spans="1:17" s="6" customFormat="1" ht="12.75" customHeight="1" x14ac:dyDescent="0.2">
      <c r="A157" s="346"/>
      <c r="B157" s="139" t="s">
        <v>204</v>
      </c>
      <c r="C157" s="98" t="s">
        <v>183</v>
      </c>
      <c r="D157" s="29">
        <v>20</v>
      </c>
      <c r="E157" s="29">
        <v>1978</v>
      </c>
      <c r="F157" s="30">
        <v>14.161</v>
      </c>
      <c r="G157" s="30">
        <v>1.1978880000000001</v>
      </c>
      <c r="H157" s="30">
        <v>3.2</v>
      </c>
      <c r="I157" s="30">
        <v>9.7631069999999998</v>
      </c>
      <c r="J157" s="30">
        <v>1050.01</v>
      </c>
      <c r="K157" s="30">
        <v>9.7631069999999998</v>
      </c>
      <c r="L157" s="30">
        <v>1050.01</v>
      </c>
      <c r="M157" s="31">
        <v>9.298108589442005E-3</v>
      </c>
      <c r="N157" s="32">
        <v>63.547000000000004</v>
      </c>
      <c r="O157" s="32">
        <v>0.59086690653327112</v>
      </c>
      <c r="P157" s="32">
        <v>557.88651536652037</v>
      </c>
      <c r="Q157" s="35">
        <v>35.452014391996272</v>
      </c>
    </row>
    <row r="158" spans="1:17" s="6" customFormat="1" ht="12.75" customHeight="1" x14ac:dyDescent="0.2">
      <c r="A158" s="346"/>
      <c r="B158" s="139" t="s">
        <v>175</v>
      </c>
      <c r="C158" s="99" t="s">
        <v>154</v>
      </c>
      <c r="D158" s="100">
        <v>12</v>
      </c>
      <c r="E158" s="100">
        <v>1988</v>
      </c>
      <c r="F158" s="101">
        <v>8.1809999999999992</v>
      </c>
      <c r="G158" s="101">
        <v>0.95329200000000003</v>
      </c>
      <c r="H158" s="101">
        <v>1.5427919999999999</v>
      </c>
      <c r="I158" s="101">
        <v>5.6849109999999996</v>
      </c>
      <c r="J158" s="101">
        <v>608.15</v>
      </c>
      <c r="K158" s="101">
        <v>5.6849109999999996</v>
      </c>
      <c r="L158" s="101">
        <v>608.15</v>
      </c>
      <c r="M158" s="102">
        <v>9.3478763462961443E-3</v>
      </c>
      <c r="N158" s="103">
        <v>89.707000000000008</v>
      </c>
      <c r="O158" s="103">
        <v>0.83856994339718827</v>
      </c>
      <c r="P158" s="103">
        <v>560.87258077776869</v>
      </c>
      <c r="Q158" s="127">
        <v>50.314196603831299</v>
      </c>
    </row>
    <row r="159" spans="1:17" s="6" customFormat="1" ht="12.75" customHeight="1" x14ac:dyDescent="0.2">
      <c r="A159" s="346"/>
      <c r="B159" s="138" t="s">
        <v>547</v>
      </c>
      <c r="C159" s="84" t="s">
        <v>523</v>
      </c>
      <c r="D159" s="85">
        <v>45</v>
      </c>
      <c r="E159" s="85">
        <v>1977</v>
      </c>
      <c r="F159" s="86">
        <v>30.641999999999999</v>
      </c>
      <c r="G159" s="86">
        <v>4.2839999999999998</v>
      </c>
      <c r="H159" s="86">
        <v>7.2</v>
      </c>
      <c r="I159" s="86">
        <v>19.158000000000001</v>
      </c>
      <c r="J159" s="86">
        <v>2035.18</v>
      </c>
      <c r="K159" s="86">
        <v>19.158000000000001</v>
      </c>
      <c r="L159" s="86">
        <v>2035.18</v>
      </c>
      <c r="M159" s="87">
        <f>K159/L159</f>
        <v>9.4134179777710086E-3</v>
      </c>
      <c r="N159" s="88">
        <v>70.414000000000001</v>
      </c>
      <c r="O159" s="89">
        <f>M159*N159</f>
        <v>0.66283641348676781</v>
      </c>
      <c r="P159" s="89">
        <f>M159*60*1000</f>
        <v>564.80507866626056</v>
      </c>
      <c r="Q159" s="124">
        <f>P159*N159/1000</f>
        <v>39.770184809206071</v>
      </c>
    </row>
    <row r="160" spans="1:17" s="6" customFormat="1" ht="12.75" customHeight="1" x14ac:dyDescent="0.2">
      <c r="A160" s="346"/>
      <c r="B160" s="139" t="s">
        <v>151</v>
      </c>
      <c r="C160" s="114" t="s">
        <v>130</v>
      </c>
      <c r="D160" s="79">
        <v>55</v>
      </c>
      <c r="E160" s="79">
        <v>1990</v>
      </c>
      <c r="F160" s="80">
        <v>52.537999999999997</v>
      </c>
      <c r="G160" s="80">
        <v>6.6982379999999999</v>
      </c>
      <c r="H160" s="80">
        <v>12.56</v>
      </c>
      <c r="I160" s="80">
        <v>33.279774000000003</v>
      </c>
      <c r="J160" s="80">
        <v>3527.73</v>
      </c>
      <c r="K160" s="80">
        <v>33.279774000000003</v>
      </c>
      <c r="L160" s="80">
        <v>3527.73</v>
      </c>
      <c r="M160" s="115">
        <v>9.4337644887789035E-3</v>
      </c>
      <c r="N160" s="81">
        <v>73.248000000000005</v>
      </c>
      <c r="O160" s="81">
        <v>0.69100438127407715</v>
      </c>
      <c r="P160" s="81">
        <v>566.02586932673421</v>
      </c>
      <c r="Q160" s="129">
        <v>41.460262876444624</v>
      </c>
    </row>
    <row r="161" spans="1:17" s="6" customFormat="1" ht="12.75" customHeight="1" x14ac:dyDescent="0.2">
      <c r="A161" s="346"/>
      <c r="B161" s="139" t="s">
        <v>815</v>
      </c>
      <c r="C161" s="84" t="s">
        <v>778</v>
      </c>
      <c r="D161" s="85">
        <v>60</v>
      </c>
      <c r="E161" s="85">
        <v>1972</v>
      </c>
      <c r="F161" s="86">
        <v>39.704999999999998</v>
      </c>
      <c r="G161" s="86">
        <v>3.9980000000000002</v>
      </c>
      <c r="H161" s="86">
        <v>5.97</v>
      </c>
      <c r="I161" s="86">
        <f>F161-H161-G161</f>
        <v>29.736999999999998</v>
      </c>
      <c r="J161" s="86">
        <v>3118</v>
      </c>
      <c r="K161" s="86">
        <f>I161</f>
        <v>29.736999999999998</v>
      </c>
      <c r="L161" s="86">
        <f>J161</f>
        <v>3118</v>
      </c>
      <c r="M161" s="87">
        <f>K161/L161</f>
        <v>9.5372033354714555E-3</v>
      </c>
      <c r="N161" s="88">
        <v>51.2</v>
      </c>
      <c r="O161" s="89">
        <f>M161*N161</f>
        <v>0.48830481077613852</v>
      </c>
      <c r="P161" s="89">
        <f>M161*60*1000</f>
        <v>572.23220012828733</v>
      </c>
      <c r="Q161" s="124">
        <f>P161*N161/1000</f>
        <v>29.298288646568313</v>
      </c>
    </row>
    <row r="162" spans="1:17" s="6" customFormat="1" ht="12.75" customHeight="1" x14ac:dyDescent="0.2">
      <c r="A162" s="346"/>
      <c r="B162" s="139" t="s">
        <v>520</v>
      </c>
      <c r="C162" s="84" t="s">
        <v>495</v>
      </c>
      <c r="D162" s="85">
        <v>12</v>
      </c>
      <c r="E162" s="85">
        <v>1963</v>
      </c>
      <c r="F162" s="86">
        <f>SUM(G162+H162+I162)</f>
        <v>7.59</v>
      </c>
      <c r="G162" s="86">
        <v>0.8</v>
      </c>
      <c r="H162" s="86">
        <v>1.69</v>
      </c>
      <c r="I162" s="86">
        <v>5.0999999999999996</v>
      </c>
      <c r="J162" s="86">
        <v>533.91999999999996</v>
      </c>
      <c r="K162" s="86">
        <v>5.0999999999999996</v>
      </c>
      <c r="L162" s="86">
        <v>533.91999999999996</v>
      </c>
      <c r="M162" s="87">
        <f>K162/L162</f>
        <v>9.5519928079112974E-3</v>
      </c>
      <c r="N162" s="88">
        <v>62.1</v>
      </c>
      <c r="O162" s="89">
        <f>M162*N162</f>
        <v>0.59317875337129156</v>
      </c>
      <c r="P162" s="89">
        <f>M162*60*1000</f>
        <v>573.11956847467786</v>
      </c>
      <c r="Q162" s="124">
        <f>P162*N162/1000</f>
        <v>35.590725202277497</v>
      </c>
    </row>
    <row r="163" spans="1:17" s="6" customFormat="1" ht="12.75" customHeight="1" x14ac:dyDescent="0.2">
      <c r="A163" s="346"/>
      <c r="B163" s="139" t="s">
        <v>328</v>
      </c>
      <c r="C163" s="82" t="s">
        <v>291</v>
      </c>
      <c r="D163" s="66">
        <v>118</v>
      </c>
      <c r="E163" s="66">
        <v>2007</v>
      </c>
      <c r="F163" s="68">
        <v>108.5</v>
      </c>
      <c r="G163" s="83">
        <v>18.411000000000001</v>
      </c>
      <c r="H163" s="83">
        <v>16.264959999999999</v>
      </c>
      <c r="I163" s="68">
        <v>73.824039999999997</v>
      </c>
      <c r="J163" s="68">
        <v>7726.7</v>
      </c>
      <c r="K163" s="68">
        <v>66.629571194429701</v>
      </c>
      <c r="L163" s="68">
        <v>6973.7</v>
      </c>
      <c r="M163" s="69">
        <v>9.5544074443164612E-3</v>
      </c>
      <c r="N163" s="67">
        <v>57.23</v>
      </c>
      <c r="O163" s="67">
        <v>0.55000000000000004</v>
      </c>
      <c r="P163" s="67">
        <v>573.26</v>
      </c>
      <c r="Q163" s="125">
        <v>32.81</v>
      </c>
    </row>
    <row r="164" spans="1:17" s="6" customFormat="1" ht="12.75" customHeight="1" x14ac:dyDescent="0.2">
      <c r="A164" s="346"/>
      <c r="B164" s="138" t="s">
        <v>677</v>
      </c>
      <c r="C164" s="84" t="s">
        <v>662</v>
      </c>
      <c r="D164" s="85">
        <v>9</v>
      </c>
      <c r="E164" s="85" t="s">
        <v>654</v>
      </c>
      <c r="F164" s="86">
        <f>SUM(G164+H164+I164)</f>
        <v>6.8650000000000002</v>
      </c>
      <c r="G164" s="86">
        <v>0.91800000000000004</v>
      </c>
      <c r="H164" s="86">
        <v>1.44</v>
      </c>
      <c r="I164" s="86">
        <v>4.5069999999999997</v>
      </c>
      <c r="J164" s="86">
        <v>471.43</v>
      </c>
      <c r="K164" s="86">
        <v>4.5069999999999997</v>
      </c>
      <c r="L164" s="86">
        <v>471.43</v>
      </c>
      <c r="M164" s="87">
        <f>K164/L164</f>
        <v>9.5602740597755757E-3</v>
      </c>
      <c r="N164" s="88">
        <v>54.28</v>
      </c>
      <c r="O164" s="89">
        <f>M164*N164</f>
        <v>0.51893167596461831</v>
      </c>
      <c r="P164" s="89">
        <f>M164*60*1000</f>
        <v>573.6164435865345</v>
      </c>
      <c r="Q164" s="124">
        <f>P164*N164/1000</f>
        <v>31.135900557877093</v>
      </c>
    </row>
    <row r="165" spans="1:17" s="6" customFormat="1" ht="12.75" customHeight="1" x14ac:dyDescent="0.2">
      <c r="A165" s="346"/>
      <c r="B165" s="139" t="s">
        <v>255</v>
      </c>
      <c r="C165" s="98" t="s">
        <v>235</v>
      </c>
      <c r="D165" s="29">
        <v>30</v>
      </c>
      <c r="E165" s="29">
        <v>1974</v>
      </c>
      <c r="F165" s="30">
        <v>23.861000000000001</v>
      </c>
      <c r="G165" s="30">
        <v>2.3900429999999999</v>
      </c>
      <c r="H165" s="30">
        <v>4.8</v>
      </c>
      <c r="I165" s="30">
        <v>16.670960000000001</v>
      </c>
      <c r="J165" s="30">
        <v>1743.53</v>
      </c>
      <c r="K165" s="30">
        <v>16.670960000000001</v>
      </c>
      <c r="L165" s="30">
        <v>1743.53</v>
      </c>
      <c r="M165" s="31">
        <v>9.5616135082275625E-3</v>
      </c>
      <c r="N165" s="32">
        <v>77.171999999999997</v>
      </c>
      <c r="O165" s="32">
        <v>0.73788883765693747</v>
      </c>
      <c r="P165" s="32">
        <v>573.69681049365374</v>
      </c>
      <c r="Q165" s="35">
        <v>44.273330259416248</v>
      </c>
    </row>
    <row r="166" spans="1:17" s="6" customFormat="1" ht="12.75" customHeight="1" x14ac:dyDescent="0.2">
      <c r="A166" s="346"/>
      <c r="B166" s="139" t="s">
        <v>374</v>
      </c>
      <c r="C166" s="84" t="s">
        <v>347</v>
      </c>
      <c r="D166" s="90">
        <v>30</v>
      </c>
      <c r="E166" s="91" t="s">
        <v>57</v>
      </c>
      <c r="F166" s="33">
        <v>22.200000000000003</v>
      </c>
      <c r="G166" s="33">
        <v>2.1320000000000001</v>
      </c>
      <c r="H166" s="33">
        <v>4.8</v>
      </c>
      <c r="I166" s="33">
        <v>15.268000000000001</v>
      </c>
      <c r="J166" s="33">
        <v>1592.21</v>
      </c>
      <c r="K166" s="33">
        <v>15.268000000000001</v>
      </c>
      <c r="L166" s="33">
        <v>1592.21</v>
      </c>
      <c r="M166" s="87">
        <f>K166/L166</f>
        <v>9.5891873559392285E-3</v>
      </c>
      <c r="N166" s="88">
        <v>76.2</v>
      </c>
      <c r="O166" s="89">
        <f>M166*N166</f>
        <v>0.73069607652256929</v>
      </c>
      <c r="P166" s="89">
        <f>M166*60*1000</f>
        <v>575.35124135635374</v>
      </c>
      <c r="Q166" s="124">
        <f>P166*N166/1000</f>
        <v>43.841764591354156</v>
      </c>
    </row>
    <row r="167" spans="1:17" s="6" customFormat="1" ht="12.75" customHeight="1" x14ac:dyDescent="0.2">
      <c r="A167" s="346"/>
      <c r="B167" s="138" t="s">
        <v>677</v>
      </c>
      <c r="C167" s="84" t="s">
        <v>927</v>
      </c>
      <c r="D167" s="85">
        <v>22</v>
      </c>
      <c r="E167" s="85" t="s">
        <v>654</v>
      </c>
      <c r="F167" s="86">
        <f>SUM(G167+H167+I167)</f>
        <v>17.320999999999998</v>
      </c>
      <c r="G167" s="86">
        <v>2.3460000000000001</v>
      </c>
      <c r="H167" s="86">
        <v>3.52</v>
      </c>
      <c r="I167" s="86">
        <v>11.455</v>
      </c>
      <c r="J167" s="86">
        <v>1191.8399999999999</v>
      </c>
      <c r="K167" s="86">
        <v>11.455</v>
      </c>
      <c r="L167" s="86">
        <v>1191.8399999999999</v>
      </c>
      <c r="M167" s="87">
        <f>K167/L167</f>
        <v>9.6111894213988455E-3</v>
      </c>
      <c r="N167" s="88">
        <v>54.28</v>
      </c>
      <c r="O167" s="89">
        <f>M167*N167</f>
        <v>0.52169536179352938</v>
      </c>
      <c r="P167" s="89">
        <f>M167*60*1000</f>
        <v>576.67136528393075</v>
      </c>
      <c r="Q167" s="124">
        <f>P167*N167/1000</f>
        <v>31.301721707611762</v>
      </c>
    </row>
    <row r="168" spans="1:17" s="6" customFormat="1" ht="12.75" customHeight="1" x14ac:dyDescent="0.2">
      <c r="A168" s="346"/>
      <c r="B168" s="139" t="s">
        <v>520</v>
      </c>
      <c r="C168" s="84" t="s">
        <v>494</v>
      </c>
      <c r="D168" s="85">
        <v>12</v>
      </c>
      <c r="E168" s="85">
        <v>1960</v>
      </c>
      <c r="F168" s="86">
        <f>SUM(G168+H168+I168)</f>
        <v>7.5</v>
      </c>
      <c r="G168" s="86">
        <v>0.7</v>
      </c>
      <c r="H168" s="86">
        <v>1.7</v>
      </c>
      <c r="I168" s="86">
        <v>5.0999999999999996</v>
      </c>
      <c r="J168" s="86">
        <v>530.4</v>
      </c>
      <c r="K168" s="86">
        <v>4.7</v>
      </c>
      <c r="L168" s="86">
        <v>487.41</v>
      </c>
      <c r="M168" s="87">
        <f>K168/L168</f>
        <v>9.6428058513366565E-3</v>
      </c>
      <c r="N168" s="88">
        <v>62.1</v>
      </c>
      <c r="O168" s="89">
        <f>M168*N168</f>
        <v>0.59881824336800638</v>
      </c>
      <c r="P168" s="89">
        <f>M168*60*1000</f>
        <v>578.56835108019948</v>
      </c>
      <c r="Q168" s="124">
        <f>P168*N168/1000</f>
        <v>35.92909460208039</v>
      </c>
    </row>
    <row r="169" spans="1:17" s="6" customFormat="1" ht="12.75" customHeight="1" x14ac:dyDescent="0.2">
      <c r="A169" s="346"/>
      <c r="B169" s="139" t="s">
        <v>117</v>
      </c>
      <c r="C169" s="114" t="s">
        <v>100</v>
      </c>
      <c r="D169" s="79">
        <v>10</v>
      </c>
      <c r="E169" s="79">
        <v>1999</v>
      </c>
      <c r="F169" s="80">
        <v>12.193899999999999</v>
      </c>
      <c r="G169" s="80">
        <v>0</v>
      </c>
      <c r="H169" s="80">
        <v>0</v>
      </c>
      <c r="I169" s="80">
        <v>12.193899999999999</v>
      </c>
      <c r="J169" s="80">
        <v>1261.9000000000001</v>
      </c>
      <c r="K169" s="80">
        <v>12.193899999999999</v>
      </c>
      <c r="L169" s="80">
        <v>1261.9000000000001</v>
      </c>
      <c r="M169" s="115">
        <v>9.6631270306680398E-3</v>
      </c>
      <c r="N169" s="81">
        <v>71.722000000000008</v>
      </c>
      <c r="O169" s="81">
        <v>0.69305879689357319</v>
      </c>
      <c r="P169" s="81">
        <v>579.78762184008235</v>
      </c>
      <c r="Q169" s="129">
        <v>41.583527813614388</v>
      </c>
    </row>
    <row r="170" spans="1:17" s="6" customFormat="1" ht="12.75" customHeight="1" x14ac:dyDescent="0.2">
      <c r="A170" s="346"/>
      <c r="B170" s="138" t="s">
        <v>677</v>
      </c>
      <c r="C170" s="84" t="s">
        <v>659</v>
      </c>
      <c r="D170" s="85">
        <v>22</v>
      </c>
      <c r="E170" s="85" t="s">
        <v>654</v>
      </c>
      <c r="F170" s="86">
        <f>SUM(G170+H170+I170)</f>
        <v>17.3</v>
      </c>
      <c r="G170" s="86">
        <v>2.069</v>
      </c>
      <c r="H170" s="86">
        <v>3.52</v>
      </c>
      <c r="I170" s="86">
        <v>11.711</v>
      </c>
      <c r="J170" s="86">
        <v>1210.95</v>
      </c>
      <c r="K170" s="86">
        <v>11.711</v>
      </c>
      <c r="L170" s="86">
        <v>1210.95</v>
      </c>
      <c r="M170" s="87">
        <f>K170/L170</f>
        <v>9.6709195259919896E-3</v>
      </c>
      <c r="N170" s="88">
        <v>54.28</v>
      </c>
      <c r="O170" s="89">
        <f>M170*N170</f>
        <v>0.52493751187084525</v>
      </c>
      <c r="P170" s="89">
        <f>M170*60*1000</f>
        <v>580.25517155951934</v>
      </c>
      <c r="Q170" s="124">
        <f>P170*N170/1000</f>
        <v>31.496250712250713</v>
      </c>
    </row>
    <row r="171" spans="1:17" s="6" customFormat="1" ht="12.75" customHeight="1" x14ac:dyDescent="0.2">
      <c r="A171" s="346"/>
      <c r="B171" s="138" t="s">
        <v>677</v>
      </c>
      <c r="C171" s="84" t="s">
        <v>660</v>
      </c>
      <c r="D171" s="85">
        <v>22</v>
      </c>
      <c r="E171" s="85" t="s">
        <v>654</v>
      </c>
      <c r="F171" s="86">
        <f>SUM(G171+H171+I171)</f>
        <v>16.472999999999999</v>
      </c>
      <c r="G171" s="86">
        <v>1.712</v>
      </c>
      <c r="H171" s="86">
        <v>3.52</v>
      </c>
      <c r="I171" s="86">
        <v>11.241</v>
      </c>
      <c r="J171" s="86">
        <v>1161.98</v>
      </c>
      <c r="K171" s="86">
        <v>11.241</v>
      </c>
      <c r="L171" s="86">
        <v>1161.98</v>
      </c>
      <c r="M171" s="87">
        <f>K171/L171</f>
        <v>9.6740047160880568E-3</v>
      </c>
      <c r="N171" s="88">
        <v>54.28</v>
      </c>
      <c r="O171" s="89">
        <f>M171*N171</f>
        <v>0.52510497598925976</v>
      </c>
      <c r="P171" s="89">
        <f>M171*60*1000</f>
        <v>580.44028296528336</v>
      </c>
      <c r="Q171" s="124">
        <f>P171*N171/1000</f>
        <v>31.506298559355582</v>
      </c>
    </row>
    <row r="172" spans="1:17" s="6" customFormat="1" ht="12.75" customHeight="1" x14ac:dyDescent="0.2">
      <c r="A172" s="346"/>
      <c r="B172" s="139" t="s">
        <v>943</v>
      </c>
      <c r="C172" s="98" t="s">
        <v>221</v>
      </c>
      <c r="D172" s="29">
        <v>20</v>
      </c>
      <c r="E172" s="29">
        <v>1973</v>
      </c>
      <c r="F172" s="30">
        <v>13.634</v>
      </c>
      <c r="G172" s="30">
        <v>1.435548</v>
      </c>
      <c r="H172" s="30">
        <v>3.2</v>
      </c>
      <c r="I172" s="30">
        <v>8.9984509999999993</v>
      </c>
      <c r="J172" s="30">
        <v>929.05</v>
      </c>
      <c r="K172" s="30">
        <v>8.9984509999999993</v>
      </c>
      <c r="L172" s="30">
        <v>929.05</v>
      </c>
      <c r="M172" s="31">
        <v>9.6856477046445288E-3</v>
      </c>
      <c r="N172" s="32">
        <v>73.902000000000001</v>
      </c>
      <c r="O172" s="32">
        <v>0.71578873666863996</v>
      </c>
      <c r="P172" s="32">
        <v>581.1388622786717</v>
      </c>
      <c r="Q172" s="35">
        <v>42.947324200118395</v>
      </c>
    </row>
    <row r="173" spans="1:17" s="6" customFormat="1" ht="12.75" customHeight="1" x14ac:dyDescent="0.2">
      <c r="A173" s="346"/>
      <c r="B173" s="138" t="s">
        <v>461</v>
      </c>
      <c r="C173" s="82" t="s">
        <v>427</v>
      </c>
      <c r="D173" s="66">
        <v>12</v>
      </c>
      <c r="E173" s="66">
        <v>1962</v>
      </c>
      <c r="F173" s="68">
        <v>8.1</v>
      </c>
      <c r="G173" s="68">
        <v>0.98582099999999995</v>
      </c>
      <c r="H173" s="68">
        <v>1.92</v>
      </c>
      <c r="I173" s="68">
        <v>5.1941800000000002</v>
      </c>
      <c r="J173" s="68">
        <v>533.70000000000005</v>
      </c>
      <c r="K173" s="68">
        <v>5.1941800000000002</v>
      </c>
      <c r="L173" s="68">
        <v>533.70000000000005</v>
      </c>
      <c r="M173" s="69">
        <f>K173/L173</f>
        <v>9.7323964774217713E-3</v>
      </c>
      <c r="N173" s="67">
        <v>55.372</v>
      </c>
      <c r="O173" s="67">
        <f>M173*N173</f>
        <v>0.53890225774779832</v>
      </c>
      <c r="P173" s="67">
        <f>M173*1000*60</f>
        <v>583.94378864530631</v>
      </c>
      <c r="Q173" s="125">
        <f>O173*60</f>
        <v>32.334135464867899</v>
      </c>
    </row>
    <row r="174" spans="1:17" s="6" customFormat="1" ht="12.75" customHeight="1" x14ac:dyDescent="0.2">
      <c r="A174" s="346"/>
      <c r="B174" s="138" t="s">
        <v>416</v>
      </c>
      <c r="C174" s="104" t="s">
        <v>384</v>
      </c>
      <c r="D174" s="75">
        <v>78</v>
      </c>
      <c r="E174" s="76">
        <v>2009</v>
      </c>
      <c r="F174" s="105">
        <v>59.56</v>
      </c>
      <c r="G174" s="105">
        <v>0</v>
      </c>
      <c r="H174" s="105">
        <v>8.8872999999999998</v>
      </c>
      <c r="I174" s="105">
        <v>50.673299999999998</v>
      </c>
      <c r="J174" s="106">
        <v>5188.47</v>
      </c>
      <c r="K174" s="105">
        <v>50.673299999999998</v>
      </c>
      <c r="L174" s="106">
        <v>5188.47</v>
      </c>
      <c r="M174" s="87">
        <f>K174/L174</f>
        <v>9.766520766237444E-3</v>
      </c>
      <c r="N174" s="88">
        <v>56.7</v>
      </c>
      <c r="O174" s="89">
        <f>M174*N174</f>
        <v>0.5537617274456631</v>
      </c>
      <c r="P174" s="89">
        <f>M174*60*1000</f>
        <v>585.99124597424668</v>
      </c>
      <c r="Q174" s="124">
        <f>P174*N174/1000</f>
        <v>33.225703646739795</v>
      </c>
    </row>
    <row r="175" spans="1:17" s="6" customFormat="1" ht="12.75" customHeight="1" x14ac:dyDescent="0.2">
      <c r="A175" s="346"/>
      <c r="B175" s="139" t="s">
        <v>117</v>
      </c>
      <c r="C175" s="114" t="s">
        <v>101</v>
      </c>
      <c r="D175" s="79">
        <v>93</v>
      </c>
      <c r="E175" s="79">
        <v>1973</v>
      </c>
      <c r="F175" s="80">
        <v>67.808000000000007</v>
      </c>
      <c r="G175" s="80">
        <v>9.2464999999999993</v>
      </c>
      <c r="H175" s="80">
        <v>14.4</v>
      </c>
      <c r="I175" s="80">
        <v>44.161512999999999</v>
      </c>
      <c r="J175" s="80">
        <v>4520.3</v>
      </c>
      <c r="K175" s="80">
        <v>44.161512999999999</v>
      </c>
      <c r="L175" s="80">
        <v>4520.3</v>
      </c>
      <c r="M175" s="115">
        <v>9.7695978143043597E-3</v>
      </c>
      <c r="N175" s="81">
        <v>71.722000000000008</v>
      </c>
      <c r="O175" s="81">
        <v>0.70069509443753741</v>
      </c>
      <c r="P175" s="81">
        <v>586.17586885826154</v>
      </c>
      <c r="Q175" s="129">
        <v>42.041705666252234</v>
      </c>
    </row>
    <row r="176" spans="1:17" s="6" customFormat="1" ht="12.75" customHeight="1" x14ac:dyDescent="0.2">
      <c r="A176" s="346"/>
      <c r="B176" s="139" t="s">
        <v>255</v>
      </c>
      <c r="C176" s="98" t="s">
        <v>233</v>
      </c>
      <c r="D176" s="29">
        <v>12</v>
      </c>
      <c r="E176" s="29">
        <v>1968</v>
      </c>
      <c r="F176" s="30">
        <v>6.4829999999999997</v>
      </c>
      <c r="G176" s="30">
        <v>0.23288</v>
      </c>
      <c r="H176" s="30">
        <v>0.96</v>
      </c>
      <c r="I176" s="30">
        <v>5.2901209999999992</v>
      </c>
      <c r="J176" s="30">
        <v>536.53</v>
      </c>
      <c r="K176" s="30">
        <v>5.2901209999999992</v>
      </c>
      <c r="L176" s="30">
        <v>536.53</v>
      </c>
      <c r="M176" s="31">
        <v>9.8598792239017376E-3</v>
      </c>
      <c r="N176" s="32">
        <v>77.171999999999997</v>
      </c>
      <c r="O176" s="32">
        <v>0.76090659946694483</v>
      </c>
      <c r="P176" s="32">
        <v>591.59275343410422</v>
      </c>
      <c r="Q176" s="35">
        <v>45.654395968016686</v>
      </c>
    </row>
    <row r="177" spans="1:17" s="6" customFormat="1" ht="12.75" customHeight="1" x14ac:dyDescent="0.2">
      <c r="A177" s="346"/>
      <c r="B177" s="139" t="s">
        <v>260</v>
      </c>
      <c r="C177" s="84" t="s">
        <v>256</v>
      </c>
      <c r="D177" s="85">
        <v>12</v>
      </c>
      <c r="E177" s="85">
        <v>1964</v>
      </c>
      <c r="F177" s="86">
        <v>8.1999999999999993</v>
      </c>
      <c r="G177" s="86">
        <v>0.7</v>
      </c>
      <c r="H177" s="86">
        <v>1.9</v>
      </c>
      <c r="I177" s="86">
        <v>5.5</v>
      </c>
      <c r="J177" s="86">
        <v>555</v>
      </c>
      <c r="K177" s="86">
        <v>5.5</v>
      </c>
      <c r="L177" s="86">
        <v>555</v>
      </c>
      <c r="M177" s="87">
        <f>K177/L177</f>
        <v>9.9099099099099093E-3</v>
      </c>
      <c r="N177" s="88">
        <v>56.46</v>
      </c>
      <c r="O177" s="89">
        <f>M177*N177</f>
        <v>0.55951351351351353</v>
      </c>
      <c r="P177" s="89">
        <f>M177*60*1000</f>
        <v>594.59459459459447</v>
      </c>
      <c r="Q177" s="124">
        <f>P177*N177/1000</f>
        <v>33.570810810810805</v>
      </c>
    </row>
    <row r="178" spans="1:17" s="6" customFormat="1" ht="12.75" customHeight="1" x14ac:dyDescent="0.2">
      <c r="A178" s="346"/>
      <c r="B178" s="139" t="s">
        <v>270</v>
      </c>
      <c r="C178" s="84" t="s">
        <v>697</v>
      </c>
      <c r="D178" s="85">
        <v>20</v>
      </c>
      <c r="E178" s="85">
        <v>1982</v>
      </c>
      <c r="F178" s="86">
        <v>15.564</v>
      </c>
      <c r="G178" s="86">
        <v>1.788</v>
      </c>
      <c r="H178" s="86">
        <v>3.2</v>
      </c>
      <c r="I178" s="86">
        <v>10.576000000000001</v>
      </c>
      <c r="J178" s="86">
        <v>1051.81</v>
      </c>
      <c r="K178" s="86">
        <v>10.576000000000001</v>
      </c>
      <c r="L178" s="86">
        <v>1051.81</v>
      </c>
      <c r="M178" s="87">
        <f>K178/L178</f>
        <v>1.0055047964936633E-2</v>
      </c>
      <c r="N178" s="88">
        <v>49.9</v>
      </c>
      <c r="O178" s="89">
        <f>M178*N178</f>
        <v>0.50174689345033796</v>
      </c>
      <c r="P178" s="89">
        <f>M178*60*1000</f>
        <v>603.30287789619797</v>
      </c>
      <c r="Q178" s="124">
        <f>P178*N178/1000</f>
        <v>30.104813607020279</v>
      </c>
    </row>
    <row r="179" spans="1:17" s="6" customFormat="1" ht="12.75" customHeight="1" x14ac:dyDescent="0.2">
      <c r="A179" s="346"/>
      <c r="B179" s="139" t="s">
        <v>328</v>
      </c>
      <c r="C179" s="82" t="s">
        <v>290</v>
      </c>
      <c r="D179" s="66">
        <v>18</v>
      </c>
      <c r="E179" s="66">
        <v>2006</v>
      </c>
      <c r="F179" s="68">
        <v>22.870999999999999</v>
      </c>
      <c r="G179" s="83">
        <v>1.601005</v>
      </c>
      <c r="H179" s="83">
        <v>1.229004</v>
      </c>
      <c r="I179" s="68">
        <v>20.040990999999998</v>
      </c>
      <c r="J179" s="68">
        <v>1988.27</v>
      </c>
      <c r="K179" s="68">
        <v>16.001384727677831</v>
      </c>
      <c r="L179" s="68">
        <v>1587.5</v>
      </c>
      <c r="M179" s="69">
        <v>1.0079612426883672E-2</v>
      </c>
      <c r="N179" s="67">
        <v>57.23</v>
      </c>
      <c r="O179" s="67">
        <v>0.57999999999999996</v>
      </c>
      <c r="P179" s="67">
        <v>604.78</v>
      </c>
      <c r="Q179" s="125">
        <v>34.61</v>
      </c>
    </row>
    <row r="180" spans="1:17" s="6" customFormat="1" ht="12.75" customHeight="1" x14ac:dyDescent="0.2">
      <c r="A180" s="346"/>
      <c r="B180" s="139" t="s">
        <v>328</v>
      </c>
      <c r="C180" s="82" t="s">
        <v>296</v>
      </c>
      <c r="D180" s="66">
        <v>51</v>
      </c>
      <c r="E180" s="66">
        <v>2005</v>
      </c>
      <c r="F180" s="68">
        <v>37.630000000000003</v>
      </c>
      <c r="G180" s="83">
        <v>6.1787520000000002</v>
      </c>
      <c r="H180" s="83">
        <v>0.28325400000000001</v>
      </c>
      <c r="I180" s="68">
        <v>31.167994000000004</v>
      </c>
      <c r="J180" s="68">
        <v>3073.94</v>
      </c>
      <c r="K180" s="68">
        <v>30.43511612784895</v>
      </c>
      <c r="L180" s="68">
        <v>3001.66</v>
      </c>
      <c r="M180" s="69">
        <v>1.0139428225664783E-2</v>
      </c>
      <c r="N180" s="67">
        <v>57.23</v>
      </c>
      <c r="O180" s="67">
        <v>0.57999999999999996</v>
      </c>
      <c r="P180" s="67">
        <v>608.37</v>
      </c>
      <c r="Q180" s="125">
        <v>34.82</v>
      </c>
    </row>
    <row r="181" spans="1:17" s="6" customFormat="1" ht="12.75" customHeight="1" x14ac:dyDescent="0.2">
      <c r="A181" s="346"/>
      <c r="B181" s="139" t="s">
        <v>175</v>
      </c>
      <c r="C181" s="99" t="s">
        <v>155</v>
      </c>
      <c r="D181" s="100">
        <v>12</v>
      </c>
      <c r="E181" s="100">
        <v>1980</v>
      </c>
      <c r="F181" s="101">
        <v>6.8230000000000004</v>
      </c>
      <c r="G181" s="101">
        <v>0.46721099999999999</v>
      </c>
      <c r="H181" s="101">
        <v>1.6</v>
      </c>
      <c r="I181" s="101">
        <v>4.755789</v>
      </c>
      <c r="J181" s="101">
        <v>468.68</v>
      </c>
      <c r="K181" s="101">
        <v>4.755789</v>
      </c>
      <c r="L181" s="101">
        <v>468.68</v>
      </c>
      <c r="M181" s="102">
        <v>1.0147198514978237E-2</v>
      </c>
      <c r="N181" s="103">
        <v>89.707000000000008</v>
      </c>
      <c r="O181" s="103">
        <v>0.91027473718315277</v>
      </c>
      <c r="P181" s="103">
        <v>608.8319108986941</v>
      </c>
      <c r="Q181" s="127">
        <v>54.616484230989151</v>
      </c>
    </row>
    <row r="182" spans="1:17" s="6" customFormat="1" ht="12.75" customHeight="1" x14ac:dyDescent="0.2">
      <c r="A182" s="346"/>
      <c r="B182" s="139" t="s">
        <v>328</v>
      </c>
      <c r="C182" s="82" t="s">
        <v>292</v>
      </c>
      <c r="D182" s="66">
        <v>38</v>
      </c>
      <c r="E182" s="66">
        <v>2004</v>
      </c>
      <c r="F182" s="68">
        <v>28.74</v>
      </c>
      <c r="G182" s="83">
        <v>4.3284500000000001</v>
      </c>
      <c r="H182" s="83">
        <v>0.33155000000000001</v>
      </c>
      <c r="I182" s="68">
        <v>24.08</v>
      </c>
      <c r="J182" s="68">
        <v>2371.6999999999998</v>
      </c>
      <c r="K182" s="68">
        <v>24.08</v>
      </c>
      <c r="L182" s="68">
        <v>2371.6999999999998</v>
      </c>
      <c r="M182" s="69">
        <v>1.0153054770839482E-2</v>
      </c>
      <c r="N182" s="67">
        <v>57.23</v>
      </c>
      <c r="O182" s="67">
        <v>0.57999999999999996</v>
      </c>
      <c r="P182" s="67">
        <v>609.17999999999995</v>
      </c>
      <c r="Q182" s="125">
        <v>34.86</v>
      </c>
    </row>
    <row r="183" spans="1:17" s="6" customFormat="1" ht="12.75" customHeight="1" x14ac:dyDescent="0.2">
      <c r="A183" s="346"/>
      <c r="B183" s="139" t="s">
        <v>270</v>
      </c>
      <c r="C183" s="84" t="s">
        <v>700</v>
      </c>
      <c r="D183" s="85">
        <v>20</v>
      </c>
      <c r="E183" s="85">
        <v>1981</v>
      </c>
      <c r="F183" s="86">
        <v>16.141999999999999</v>
      </c>
      <c r="G183" s="86">
        <v>2.4580000000000002</v>
      </c>
      <c r="H183" s="86">
        <v>3.2</v>
      </c>
      <c r="I183" s="86">
        <v>10.483000000000001</v>
      </c>
      <c r="J183" s="86">
        <v>1019.7</v>
      </c>
      <c r="K183" s="86">
        <v>10.483000000000001</v>
      </c>
      <c r="L183" s="86">
        <v>1019.7</v>
      </c>
      <c r="M183" s="87">
        <f>K183/L183</f>
        <v>1.0280474649406688E-2</v>
      </c>
      <c r="N183" s="88">
        <v>49.9</v>
      </c>
      <c r="O183" s="89">
        <f>M183*N183</f>
        <v>0.51299568500539372</v>
      </c>
      <c r="P183" s="89">
        <f>M183*60*1000</f>
        <v>616.82847896440126</v>
      </c>
      <c r="Q183" s="124">
        <f>P183*N183/1000</f>
        <v>30.779741100323623</v>
      </c>
    </row>
    <row r="184" spans="1:17" s="6" customFormat="1" ht="12.75" customHeight="1" x14ac:dyDescent="0.2">
      <c r="A184" s="346"/>
      <c r="B184" s="139" t="s">
        <v>815</v>
      </c>
      <c r="C184" s="84" t="s">
        <v>779</v>
      </c>
      <c r="D184" s="85">
        <v>80</v>
      </c>
      <c r="E184" s="85">
        <v>1970</v>
      </c>
      <c r="F184" s="86">
        <v>53.067999999999998</v>
      </c>
      <c r="G184" s="86">
        <v>5.0350000000000001</v>
      </c>
      <c r="H184" s="86">
        <v>8</v>
      </c>
      <c r="I184" s="86">
        <f>F184-H184-G184</f>
        <v>40.033000000000001</v>
      </c>
      <c r="J184" s="86">
        <v>3877.54</v>
      </c>
      <c r="K184" s="86">
        <f>I184</f>
        <v>40.033000000000001</v>
      </c>
      <c r="L184" s="86">
        <f>J184</f>
        <v>3877.54</v>
      </c>
      <c r="M184" s="87">
        <f>K184/L184</f>
        <v>1.0324329342830764E-2</v>
      </c>
      <c r="N184" s="88">
        <v>51.2</v>
      </c>
      <c r="O184" s="89">
        <f>M184*N184</f>
        <v>0.52860566235293516</v>
      </c>
      <c r="P184" s="89">
        <f>M184*60*1000</f>
        <v>619.45976056984591</v>
      </c>
      <c r="Q184" s="124">
        <f>P184*N184/1000</f>
        <v>31.71633974117611</v>
      </c>
    </row>
    <row r="185" spans="1:17" s="6" customFormat="1" ht="12.75" customHeight="1" x14ac:dyDescent="0.2">
      <c r="A185" s="346"/>
      <c r="B185" s="139" t="s">
        <v>626</v>
      </c>
      <c r="C185" s="84" t="s">
        <v>613</v>
      </c>
      <c r="D185" s="85">
        <v>8</v>
      </c>
      <c r="E185" s="85">
        <v>1975</v>
      </c>
      <c r="F185" s="86">
        <v>8.0399999999999991</v>
      </c>
      <c r="G185" s="86">
        <v>1.0580000000000001</v>
      </c>
      <c r="H185" s="86">
        <v>1.28</v>
      </c>
      <c r="I185" s="86">
        <v>5.97</v>
      </c>
      <c r="J185" s="86">
        <v>574.41</v>
      </c>
      <c r="K185" s="86">
        <v>5.976</v>
      </c>
      <c r="L185" s="86">
        <v>574.41</v>
      </c>
      <c r="M185" s="87">
        <f>K185/L185</f>
        <v>1.040371859821382E-2</v>
      </c>
      <c r="N185" s="88">
        <v>73.900000000000006</v>
      </c>
      <c r="O185" s="89">
        <f>M185*N185</f>
        <v>0.76883480440800134</v>
      </c>
      <c r="P185" s="89">
        <f>M185*60*1000</f>
        <v>624.22311589282924</v>
      </c>
      <c r="Q185" s="124">
        <f>P185*N185/1000</f>
        <v>46.130088264480086</v>
      </c>
    </row>
    <row r="186" spans="1:17" s="6" customFormat="1" ht="12.75" customHeight="1" x14ac:dyDescent="0.2">
      <c r="A186" s="346"/>
      <c r="B186" s="139" t="s">
        <v>626</v>
      </c>
      <c r="C186" s="84" t="s">
        <v>888</v>
      </c>
      <c r="D186" s="85">
        <v>11</v>
      </c>
      <c r="E186" s="85">
        <v>1975</v>
      </c>
      <c r="F186" s="86">
        <v>6.4370000000000003</v>
      </c>
      <c r="G186" s="86">
        <v>0.47</v>
      </c>
      <c r="H186" s="86">
        <v>0.96</v>
      </c>
      <c r="I186" s="86">
        <v>4.84</v>
      </c>
      <c r="J186" s="86">
        <v>464.11</v>
      </c>
      <c r="K186" s="86">
        <v>4.84</v>
      </c>
      <c r="L186" s="86">
        <v>464.11</v>
      </c>
      <c r="M186" s="87">
        <f>K186/L186</f>
        <v>1.0428562194307383E-2</v>
      </c>
      <c r="N186" s="88">
        <v>73.900000000000006</v>
      </c>
      <c r="O186" s="89">
        <f>M186*N186</f>
        <v>0.77067074615931563</v>
      </c>
      <c r="P186" s="89">
        <f>M186*60*1000</f>
        <v>625.71373165844307</v>
      </c>
      <c r="Q186" s="124">
        <f>P186*N186/1000</f>
        <v>46.240244769558942</v>
      </c>
    </row>
    <row r="187" spans="1:17" s="6" customFormat="1" ht="12.75" customHeight="1" x14ac:dyDescent="0.2">
      <c r="A187" s="346"/>
      <c r="B187" s="139" t="s">
        <v>328</v>
      </c>
      <c r="C187" s="82" t="s">
        <v>298</v>
      </c>
      <c r="D187" s="66">
        <v>39</v>
      </c>
      <c r="E187" s="66">
        <v>2007</v>
      </c>
      <c r="F187" s="68">
        <v>33.46</v>
      </c>
      <c r="G187" s="83">
        <v>6.5279999999999996</v>
      </c>
      <c r="H187" s="83">
        <v>2.1079889999999999</v>
      </c>
      <c r="I187" s="68">
        <v>24.824011000000002</v>
      </c>
      <c r="J187" s="68">
        <v>2368.7800000000002</v>
      </c>
      <c r="K187" s="68">
        <v>24.824011000000002</v>
      </c>
      <c r="L187" s="68">
        <v>2368.7800000000002</v>
      </c>
      <c r="M187" s="69">
        <v>1.0479660838068542E-2</v>
      </c>
      <c r="N187" s="67">
        <v>57.23</v>
      </c>
      <c r="O187" s="67">
        <v>0.6</v>
      </c>
      <c r="P187" s="67">
        <v>628.78</v>
      </c>
      <c r="Q187" s="125">
        <v>35.99</v>
      </c>
    </row>
    <row r="188" spans="1:17" s="6" customFormat="1" ht="12.75" customHeight="1" x14ac:dyDescent="0.2">
      <c r="A188" s="346"/>
      <c r="B188" s="139" t="s">
        <v>270</v>
      </c>
      <c r="C188" s="84" t="s">
        <v>696</v>
      </c>
      <c r="D188" s="85">
        <v>20</v>
      </c>
      <c r="E188" s="85">
        <v>1982</v>
      </c>
      <c r="F188" s="86">
        <v>16.085000000000001</v>
      </c>
      <c r="G188" s="86">
        <v>1.9890000000000001</v>
      </c>
      <c r="H188" s="86">
        <v>3.2</v>
      </c>
      <c r="I188" s="86">
        <v>10.895</v>
      </c>
      <c r="J188" s="86">
        <v>1034.1500000000001</v>
      </c>
      <c r="K188" s="86">
        <v>10.895</v>
      </c>
      <c r="L188" s="86">
        <v>1034.1500000000001</v>
      </c>
      <c r="M188" s="87">
        <f>K188/L188</f>
        <v>1.0535222163129139E-2</v>
      </c>
      <c r="N188" s="88">
        <v>49.9</v>
      </c>
      <c r="O188" s="89">
        <f>M188*N188</f>
        <v>0.525707585940144</v>
      </c>
      <c r="P188" s="89">
        <f>M188*60*1000</f>
        <v>632.1133297877484</v>
      </c>
      <c r="Q188" s="124">
        <f>P188*N188/1000</f>
        <v>31.542455156408643</v>
      </c>
    </row>
    <row r="189" spans="1:17" s="6" customFormat="1" ht="12.75" customHeight="1" x14ac:dyDescent="0.2">
      <c r="A189" s="346"/>
      <c r="B189" s="138" t="s">
        <v>579</v>
      </c>
      <c r="C189" s="92" t="s">
        <v>578</v>
      </c>
      <c r="D189" s="93">
        <v>50</v>
      </c>
      <c r="E189" s="93">
        <v>1975</v>
      </c>
      <c r="F189" s="86">
        <v>38.880000000000003</v>
      </c>
      <c r="G189" s="86">
        <v>3.66</v>
      </c>
      <c r="H189" s="86">
        <v>7.84</v>
      </c>
      <c r="I189" s="86">
        <v>27.38</v>
      </c>
      <c r="J189" s="94">
        <v>2570.61</v>
      </c>
      <c r="K189" s="86">
        <v>27.38</v>
      </c>
      <c r="L189" s="94">
        <v>2570.61</v>
      </c>
      <c r="M189" s="87">
        <f>K189/L189</f>
        <v>1.0651168399718355E-2</v>
      </c>
      <c r="N189" s="88">
        <v>63.655999999999999</v>
      </c>
      <c r="O189" s="89">
        <f>M189*N189</f>
        <v>0.67801077565247159</v>
      </c>
      <c r="P189" s="89">
        <f>M189*60*1000</f>
        <v>639.07010398310126</v>
      </c>
      <c r="Q189" s="124">
        <f>P189*N189/1000</f>
        <v>40.680646539148292</v>
      </c>
    </row>
    <row r="190" spans="1:17" s="6" customFormat="1" ht="12.75" customHeight="1" x14ac:dyDescent="0.2">
      <c r="A190" s="346"/>
      <c r="B190" s="139" t="s">
        <v>151</v>
      </c>
      <c r="C190" s="114" t="s">
        <v>131</v>
      </c>
      <c r="D190" s="79">
        <v>25</v>
      </c>
      <c r="E190" s="79">
        <v>1978</v>
      </c>
      <c r="F190" s="80">
        <v>16.710999999999999</v>
      </c>
      <c r="G190" s="80">
        <v>1.9939469999999999</v>
      </c>
      <c r="H190" s="80">
        <v>1</v>
      </c>
      <c r="I190" s="80">
        <v>13.717053</v>
      </c>
      <c r="J190" s="80">
        <v>1284.25</v>
      </c>
      <c r="K190" s="80">
        <v>13.717053</v>
      </c>
      <c r="L190" s="80">
        <v>1284.25</v>
      </c>
      <c r="M190" s="115">
        <v>1.0680983453377457E-2</v>
      </c>
      <c r="N190" s="81">
        <v>73.248000000000005</v>
      </c>
      <c r="O190" s="81">
        <v>0.78236067599299197</v>
      </c>
      <c r="P190" s="81">
        <v>640.85900720264749</v>
      </c>
      <c r="Q190" s="129">
        <v>46.941640559579533</v>
      </c>
    </row>
    <row r="191" spans="1:17" s="6" customFormat="1" ht="12.75" customHeight="1" x14ac:dyDescent="0.2">
      <c r="A191" s="346"/>
      <c r="B191" s="139" t="s">
        <v>520</v>
      </c>
      <c r="C191" s="84" t="s">
        <v>493</v>
      </c>
      <c r="D191" s="85">
        <v>24</v>
      </c>
      <c r="E191" s="85">
        <v>1963</v>
      </c>
      <c r="F191" s="86">
        <f>SUM(G191+H191+I191)</f>
        <v>16.509999999999998</v>
      </c>
      <c r="G191" s="86">
        <v>1.4</v>
      </c>
      <c r="H191" s="86">
        <v>3.68</v>
      </c>
      <c r="I191" s="86">
        <v>11.43</v>
      </c>
      <c r="J191" s="86">
        <v>1072.29</v>
      </c>
      <c r="K191" s="86">
        <v>9.1</v>
      </c>
      <c r="L191" s="86">
        <v>851.97</v>
      </c>
      <c r="M191" s="87">
        <f>K191/L191</f>
        <v>1.0681127269739544E-2</v>
      </c>
      <c r="N191" s="88">
        <v>62.1</v>
      </c>
      <c r="O191" s="89">
        <f>M191*N191</f>
        <v>0.66329800345082568</v>
      </c>
      <c r="P191" s="89">
        <f>M191*60*1000</f>
        <v>640.8676361843726</v>
      </c>
      <c r="Q191" s="124">
        <f>P191*N191/1000</f>
        <v>39.797880207049538</v>
      </c>
    </row>
    <row r="192" spans="1:17" s="6" customFormat="1" ht="12.75" customHeight="1" x14ac:dyDescent="0.2">
      <c r="A192" s="346"/>
      <c r="B192" s="138" t="s">
        <v>461</v>
      </c>
      <c r="C192" s="82" t="s">
        <v>425</v>
      </c>
      <c r="D192" s="66">
        <v>12</v>
      </c>
      <c r="E192" s="66">
        <v>1962</v>
      </c>
      <c r="F192" s="68">
        <v>8.89</v>
      </c>
      <c r="G192" s="68">
        <v>1.256033</v>
      </c>
      <c r="H192" s="68">
        <v>1.92</v>
      </c>
      <c r="I192" s="68">
        <v>5.7139540000000002</v>
      </c>
      <c r="J192" s="68">
        <v>533.5</v>
      </c>
      <c r="K192" s="68">
        <v>5.7139540000000002</v>
      </c>
      <c r="L192" s="68">
        <v>533.5</v>
      </c>
      <c r="M192" s="69">
        <f>K192/L192</f>
        <v>1.0710316776007499E-2</v>
      </c>
      <c r="N192" s="67">
        <v>55.372</v>
      </c>
      <c r="O192" s="67">
        <f>M192*N192</f>
        <v>0.59305166052108726</v>
      </c>
      <c r="P192" s="67">
        <f>M192*1000*60</f>
        <v>642.61900656044998</v>
      </c>
      <c r="Q192" s="125">
        <f>O192*60</f>
        <v>35.583099631265235</v>
      </c>
    </row>
    <row r="193" spans="1:17" s="6" customFormat="1" ht="12.75" customHeight="1" x14ac:dyDescent="0.2">
      <c r="A193" s="346"/>
      <c r="B193" s="139" t="s">
        <v>943</v>
      </c>
      <c r="C193" s="98" t="s">
        <v>222</v>
      </c>
      <c r="D193" s="29">
        <v>32</v>
      </c>
      <c r="E193" s="29">
        <v>1967</v>
      </c>
      <c r="F193" s="30">
        <v>16.498000000000001</v>
      </c>
      <c r="G193" s="30">
        <v>0</v>
      </c>
      <c r="H193" s="30">
        <v>0</v>
      </c>
      <c r="I193" s="30">
        <v>16.497996000000001</v>
      </c>
      <c r="J193" s="30">
        <v>1535</v>
      </c>
      <c r="K193" s="30">
        <v>16.497996000000001</v>
      </c>
      <c r="L193" s="30">
        <v>1535</v>
      </c>
      <c r="M193" s="31">
        <v>1.074788013029316E-2</v>
      </c>
      <c r="N193" s="32">
        <v>73.902000000000001</v>
      </c>
      <c r="O193" s="32">
        <v>0.79428983738892511</v>
      </c>
      <c r="P193" s="32">
        <v>644.87280781758955</v>
      </c>
      <c r="Q193" s="35">
        <v>47.657390243335506</v>
      </c>
    </row>
    <row r="194" spans="1:17" s="6" customFormat="1" ht="12.75" customHeight="1" x14ac:dyDescent="0.2">
      <c r="A194" s="346"/>
      <c r="B194" s="138" t="s">
        <v>416</v>
      </c>
      <c r="C194" s="116" t="s">
        <v>383</v>
      </c>
      <c r="D194" s="75">
        <v>17</v>
      </c>
      <c r="E194" s="76">
        <v>2009</v>
      </c>
      <c r="F194" s="105">
        <v>23.67</v>
      </c>
      <c r="G194" s="105">
        <v>0</v>
      </c>
      <c r="H194" s="105">
        <v>7.8730000000000002</v>
      </c>
      <c r="I194" s="105">
        <v>15.797000000000001</v>
      </c>
      <c r="J194" s="106">
        <v>1463.65</v>
      </c>
      <c r="K194" s="105">
        <v>15.797000000000001</v>
      </c>
      <c r="L194" s="106">
        <v>1463.65</v>
      </c>
      <c r="M194" s="87">
        <f>K194/L194</f>
        <v>1.0792880811669457E-2</v>
      </c>
      <c r="N194" s="88">
        <v>56.7</v>
      </c>
      <c r="O194" s="89">
        <f>M194*N194</f>
        <v>0.61195634202165827</v>
      </c>
      <c r="P194" s="89">
        <f>M194*60*1000</f>
        <v>647.57284870016736</v>
      </c>
      <c r="Q194" s="124">
        <f>P194*N194/1000</f>
        <v>36.717380521299489</v>
      </c>
    </row>
    <row r="195" spans="1:17" s="6" customFormat="1" ht="12.75" customHeight="1" x14ac:dyDescent="0.2">
      <c r="A195" s="346"/>
      <c r="B195" s="139" t="s">
        <v>328</v>
      </c>
      <c r="C195" s="82" t="s">
        <v>297</v>
      </c>
      <c r="D195" s="66">
        <v>72</v>
      </c>
      <c r="E195" s="66">
        <v>2005</v>
      </c>
      <c r="F195" s="68">
        <v>75.069999999999993</v>
      </c>
      <c r="G195" s="83">
        <v>13.269463</v>
      </c>
      <c r="H195" s="83">
        <v>4.0705530000000003</v>
      </c>
      <c r="I195" s="68">
        <v>57.73</v>
      </c>
      <c r="J195" s="68">
        <v>5346.21</v>
      </c>
      <c r="K195" s="68">
        <v>57.72999999999999</v>
      </c>
      <c r="L195" s="68">
        <v>5346.21</v>
      </c>
      <c r="M195" s="69">
        <v>1.0798303845153855E-2</v>
      </c>
      <c r="N195" s="67">
        <v>57.23</v>
      </c>
      <c r="O195" s="67">
        <v>0.62</v>
      </c>
      <c r="P195" s="67">
        <v>647.9</v>
      </c>
      <c r="Q195" s="125">
        <v>37.08</v>
      </c>
    </row>
    <row r="196" spans="1:17" s="6" customFormat="1" ht="12.75" customHeight="1" x14ac:dyDescent="0.2">
      <c r="A196" s="346"/>
      <c r="B196" s="138" t="s">
        <v>461</v>
      </c>
      <c r="C196" s="82" t="s">
        <v>422</v>
      </c>
      <c r="D196" s="66">
        <v>30</v>
      </c>
      <c r="E196" s="66">
        <v>2000</v>
      </c>
      <c r="F196" s="68">
        <v>22.73</v>
      </c>
      <c r="G196" s="117">
        <v>2.6234690000000001</v>
      </c>
      <c r="H196" s="68">
        <v>4.72</v>
      </c>
      <c r="I196" s="68">
        <v>15.386531</v>
      </c>
      <c r="J196" s="68">
        <v>1411.56</v>
      </c>
      <c r="K196" s="68">
        <v>15.386531</v>
      </c>
      <c r="L196" s="68">
        <v>1411.56</v>
      </c>
      <c r="M196" s="69">
        <f>K196/L196</f>
        <v>1.0900373345801809E-2</v>
      </c>
      <c r="N196" s="67">
        <v>55.372</v>
      </c>
      <c r="O196" s="67">
        <f>M196*N196</f>
        <v>0.6035754729037377</v>
      </c>
      <c r="P196" s="67">
        <f>M196*1000*60</f>
        <v>654.02240074810857</v>
      </c>
      <c r="Q196" s="125">
        <f>O196*60</f>
        <v>36.214528374224258</v>
      </c>
    </row>
    <row r="197" spans="1:17" s="6" customFormat="1" ht="12.75" customHeight="1" x14ac:dyDescent="0.2">
      <c r="A197" s="346"/>
      <c r="B197" s="138" t="s">
        <v>547</v>
      </c>
      <c r="C197" s="84" t="s">
        <v>524</v>
      </c>
      <c r="D197" s="85">
        <v>18</v>
      </c>
      <c r="E197" s="85">
        <v>1967</v>
      </c>
      <c r="F197" s="86">
        <v>8.0440000000000005</v>
      </c>
      <c r="G197" s="86">
        <v>0.86</v>
      </c>
      <c r="H197" s="86">
        <v>0.20799999999999999</v>
      </c>
      <c r="I197" s="86">
        <v>6.976</v>
      </c>
      <c r="J197" s="86">
        <v>658.99</v>
      </c>
      <c r="K197" s="86">
        <v>4.5090000000000003</v>
      </c>
      <c r="L197" s="86">
        <v>411.57</v>
      </c>
      <c r="M197" s="87">
        <f>K197/L197</f>
        <v>1.0955609009403018E-2</v>
      </c>
      <c r="N197" s="88">
        <v>70.414000000000001</v>
      </c>
      <c r="O197" s="89">
        <f>M197*N197</f>
        <v>0.77142825278810412</v>
      </c>
      <c r="P197" s="89">
        <f>M197*60*1000</f>
        <v>657.33654056418106</v>
      </c>
      <c r="Q197" s="124">
        <f>P197*N197/1000</f>
        <v>46.285695167286249</v>
      </c>
    </row>
    <row r="198" spans="1:17" s="6" customFormat="1" ht="12.75" customHeight="1" x14ac:dyDescent="0.2">
      <c r="A198" s="346"/>
      <c r="B198" s="139" t="s">
        <v>626</v>
      </c>
      <c r="C198" s="84" t="s">
        <v>889</v>
      </c>
      <c r="D198" s="85">
        <v>12</v>
      </c>
      <c r="E198" s="85">
        <v>1962</v>
      </c>
      <c r="F198" s="86">
        <v>9.7200000000000006</v>
      </c>
      <c r="G198" s="86">
        <v>0.57999999999999996</v>
      </c>
      <c r="H198" s="86">
        <v>1.92</v>
      </c>
      <c r="I198" s="86">
        <v>6.11</v>
      </c>
      <c r="J198" s="86">
        <v>555.63</v>
      </c>
      <c r="K198" s="86">
        <v>6.11</v>
      </c>
      <c r="L198" s="86">
        <v>555.63</v>
      </c>
      <c r="M198" s="87">
        <f>K198/L198</f>
        <v>1.099652646545363E-2</v>
      </c>
      <c r="N198" s="88">
        <v>73.900000000000006</v>
      </c>
      <c r="O198" s="89">
        <f>M198*N198</f>
        <v>0.81264330579702337</v>
      </c>
      <c r="P198" s="89">
        <f>M198*60*1000</f>
        <v>659.79158792721785</v>
      </c>
      <c r="Q198" s="124">
        <f>P198*N198/1000</f>
        <v>48.758598347821405</v>
      </c>
    </row>
    <row r="199" spans="1:17" s="6" customFormat="1" ht="12.75" customHeight="1" x14ac:dyDescent="0.2">
      <c r="A199" s="346"/>
      <c r="B199" s="139" t="s">
        <v>489</v>
      </c>
      <c r="C199" s="84" t="s">
        <v>471</v>
      </c>
      <c r="D199" s="85">
        <v>32</v>
      </c>
      <c r="E199" s="85">
        <v>1961</v>
      </c>
      <c r="F199" s="86">
        <f>G199+H199+I199</f>
        <v>19.853000000000002</v>
      </c>
      <c r="G199" s="86">
        <v>1.4674799999999999</v>
      </c>
      <c r="H199" s="86">
        <v>4.9859999999999998</v>
      </c>
      <c r="I199" s="86">
        <v>13.399520000000001</v>
      </c>
      <c r="J199" s="86">
        <v>1204.29</v>
      </c>
      <c r="K199" s="86">
        <f>I199</f>
        <v>13.399520000000001</v>
      </c>
      <c r="L199" s="86">
        <f>J199</f>
        <v>1204.29</v>
      </c>
      <c r="M199" s="87">
        <f>K199/L199</f>
        <v>1.1126489466822776E-2</v>
      </c>
      <c r="N199" s="88">
        <v>50.793999999999997</v>
      </c>
      <c r="O199" s="89">
        <f>M199*N199</f>
        <v>0.56515890597779606</v>
      </c>
      <c r="P199" s="89">
        <f>M199*60*1000</f>
        <v>667.58936800936658</v>
      </c>
      <c r="Q199" s="124">
        <f>P199*N199/1000</f>
        <v>33.909534358667763</v>
      </c>
    </row>
    <row r="200" spans="1:17" s="6" customFormat="1" ht="12.75" customHeight="1" x14ac:dyDescent="0.2">
      <c r="A200" s="346"/>
      <c r="B200" s="139" t="s">
        <v>260</v>
      </c>
      <c r="C200" s="84" t="s">
        <v>257</v>
      </c>
      <c r="D200" s="85">
        <v>14</v>
      </c>
      <c r="E200" s="85">
        <v>1980</v>
      </c>
      <c r="F200" s="86">
        <v>11.54</v>
      </c>
      <c r="G200" s="86">
        <v>0.8</v>
      </c>
      <c r="H200" s="86">
        <v>2.2000000000000002</v>
      </c>
      <c r="I200" s="86">
        <v>8.4</v>
      </c>
      <c r="J200" s="86">
        <v>752</v>
      </c>
      <c r="K200" s="86">
        <v>8.4</v>
      </c>
      <c r="L200" s="86">
        <v>752</v>
      </c>
      <c r="M200" s="87">
        <f>K200/L200</f>
        <v>1.1170212765957447E-2</v>
      </c>
      <c r="N200" s="88">
        <v>56.46</v>
      </c>
      <c r="O200" s="89">
        <f>M200*N200</f>
        <v>0.63067021276595747</v>
      </c>
      <c r="P200" s="89">
        <f>M200*60*1000</f>
        <v>670.21276595744678</v>
      </c>
      <c r="Q200" s="124">
        <f>P200*N200/1000</f>
        <v>37.840212765957446</v>
      </c>
    </row>
    <row r="201" spans="1:17" s="6" customFormat="1" ht="12.75" customHeight="1" x14ac:dyDescent="0.2">
      <c r="A201" s="346"/>
      <c r="B201" s="139" t="s">
        <v>328</v>
      </c>
      <c r="C201" s="82" t="s">
        <v>295</v>
      </c>
      <c r="D201" s="66">
        <v>22</v>
      </c>
      <c r="E201" s="66">
        <v>2006</v>
      </c>
      <c r="F201" s="68">
        <v>23.94</v>
      </c>
      <c r="G201" s="83">
        <v>3.0971280000000001</v>
      </c>
      <c r="H201" s="83">
        <v>1.709862</v>
      </c>
      <c r="I201" s="68">
        <v>19.133009999999999</v>
      </c>
      <c r="J201" s="68">
        <v>1698.17</v>
      </c>
      <c r="K201" s="68">
        <v>19.133009999999999</v>
      </c>
      <c r="L201" s="68">
        <v>1698.17</v>
      </c>
      <c r="M201" s="69">
        <v>1.1266840186789306E-2</v>
      </c>
      <c r="N201" s="67">
        <v>57.23</v>
      </c>
      <c r="O201" s="67">
        <v>0.64</v>
      </c>
      <c r="P201" s="67">
        <v>676.01</v>
      </c>
      <c r="Q201" s="125">
        <v>38.69</v>
      </c>
    </row>
    <row r="202" spans="1:17" s="6" customFormat="1" ht="12.75" customHeight="1" x14ac:dyDescent="0.2">
      <c r="A202" s="346"/>
      <c r="B202" s="138" t="s">
        <v>461</v>
      </c>
      <c r="C202" s="82" t="s">
        <v>430</v>
      </c>
      <c r="D202" s="66">
        <v>12</v>
      </c>
      <c r="E202" s="66">
        <v>1983</v>
      </c>
      <c r="F202" s="68">
        <v>8.6</v>
      </c>
      <c r="G202" s="68"/>
      <c r="H202" s="68"/>
      <c r="I202" s="68">
        <v>8.6</v>
      </c>
      <c r="J202" s="68">
        <v>762.17</v>
      </c>
      <c r="K202" s="68">
        <v>8.6</v>
      </c>
      <c r="L202" s="68">
        <v>762.17</v>
      </c>
      <c r="M202" s="69">
        <f>K202/L202</f>
        <v>1.1283571906530039E-2</v>
      </c>
      <c r="N202" s="67">
        <v>55.372</v>
      </c>
      <c r="O202" s="67">
        <f>M202*N202</f>
        <v>0.62479394360838136</v>
      </c>
      <c r="P202" s="67">
        <f>M202*1000*60</f>
        <v>677.01431439180237</v>
      </c>
      <c r="Q202" s="125">
        <f>O202*60</f>
        <v>37.487636616502883</v>
      </c>
    </row>
    <row r="203" spans="1:17" s="6" customFormat="1" ht="12.75" customHeight="1" x14ac:dyDescent="0.2">
      <c r="A203" s="346"/>
      <c r="B203" s="139" t="s">
        <v>92</v>
      </c>
      <c r="C203" s="114" t="s">
        <v>40</v>
      </c>
      <c r="D203" s="79">
        <v>30</v>
      </c>
      <c r="E203" s="79">
        <v>1967</v>
      </c>
      <c r="F203" s="80">
        <v>17.617999999999999</v>
      </c>
      <c r="G203" s="80">
        <v>0</v>
      </c>
      <c r="H203" s="80">
        <v>0</v>
      </c>
      <c r="I203" s="80">
        <v>17.617999999999999</v>
      </c>
      <c r="J203" s="80">
        <v>1550</v>
      </c>
      <c r="K203" s="80">
        <v>17.617999999999999</v>
      </c>
      <c r="L203" s="80">
        <v>1550</v>
      </c>
      <c r="M203" s="115">
        <v>1.1366451612903224E-2</v>
      </c>
      <c r="N203" s="81">
        <v>42.946000000000005</v>
      </c>
      <c r="O203" s="81">
        <v>0.48814363096774194</v>
      </c>
      <c r="P203" s="81">
        <v>681.98709677419345</v>
      </c>
      <c r="Q203" s="129">
        <v>29.288617858064512</v>
      </c>
    </row>
    <row r="204" spans="1:17" s="6" customFormat="1" ht="12.75" customHeight="1" x14ac:dyDescent="0.2">
      <c r="A204" s="346"/>
      <c r="B204" s="139" t="s">
        <v>815</v>
      </c>
      <c r="C204" s="84" t="s">
        <v>780</v>
      </c>
      <c r="D204" s="85">
        <v>90</v>
      </c>
      <c r="E204" s="85">
        <v>1974</v>
      </c>
      <c r="F204" s="86">
        <v>73.051000000000002</v>
      </c>
      <c r="G204" s="86">
        <v>11.904</v>
      </c>
      <c r="H204" s="86">
        <v>8.9700000000000006</v>
      </c>
      <c r="I204" s="86">
        <f>F204-H204-G204</f>
        <v>52.177000000000007</v>
      </c>
      <c r="J204" s="86">
        <v>4571.25</v>
      </c>
      <c r="K204" s="86">
        <f>I204</f>
        <v>52.177000000000007</v>
      </c>
      <c r="L204" s="86">
        <f>J204</f>
        <v>4571.25</v>
      </c>
      <c r="M204" s="87">
        <f>K204/L204</f>
        <v>1.1414164615805307E-2</v>
      </c>
      <c r="N204" s="88">
        <v>51.2</v>
      </c>
      <c r="O204" s="89">
        <f>M204*N204</f>
        <v>0.5844052283292317</v>
      </c>
      <c r="P204" s="89">
        <f>M204*60*1000</f>
        <v>684.84987694831841</v>
      </c>
      <c r="Q204" s="124">
        <f>P204*N204/1000</f>
        <v>35.064313699753903</v>
      </c>
    </row>
    <row r="205" spans="1:17" s="6" customFormat="1" ht="12.75" customHeight="1" x14ac:dyDescent="0.2">
      <c r="A205" s="346"/>
      <c r="B205" s="139" t="s">
        <v>626</v>
      </c>
      <c r="C205" s="84" t="s">
        <v>890</v>
      </c>
      <c r="D205" s="85">
        <v>9</v>
      </c>
      <c r="E205" s="85">
        <v>1979</v>
      </c>
      <c r="F205" s="86">
        <v>8.1</v>
      </c>
      <c r="G205" s="86">
        <v>0.74</v>
      </c>
      <c r="H205" s="86">
        <v>1.44</v>
      </c>
      <c r="I205" s="86">
        <v>5.9</v>
      </c>
      <c r="J205" s="86">
        <v>513.1</v>
      </c>
      <c r="K205" s="86">
        <v>5.9</v>
      </c>
      <c r="L205" s="86">
        <v>513.1</v>
      </c>
      <c r="M205" s="87">
        <f>K205/L205</f>
        <v>1.1498733190411226E-2</v>
      </c>
      <c r="N205" s="88">
        <v>73.900000000000006</v>
      </c>
      <c r="O205" s="89">
        <f>M205*N205</f>
        <v>0.84975638277138965</v>
      </c>
      <c r="P205" s="89">
        <f>M205*60*1000</f>
        <v>689.92399142467355</v>
      </c>
      <c r="Q205" s="124">
        <f>P205*N205/1000</f>
        <v>50.985382966283382</v>
      </c>
    </row>
    <row r="206" spans="1:17" s="6" customFormat="1" ht="12.75" customHeight="1" x14ac:dyDescent="0.2">
      <c r="A206" s="346"/>
      <c r="B206" s="139" t="s">
        <v>520</v>
      </c>
      <c r="C206" s="84" t="s">
        <v>497</v>
      </c>
      <c r="D206" s="85">
        <v>12</v>
      </c>
      <c r="E206" s="85">
        <v>1987</v>
      </c>
      <c r="F206" s="86">
        <f>SUM(G206+H206+I206)</f>
        <v>8.1999999999999993</v>
      </c>
      <c r="G206" s="86"/>
      <c r="H206" s="86">
        <v>8.1999999999999993</v>
      </c>
      <c r="I206" s="86"/>
      <c r="J206" s="86">
        <v>711.66</v>
      </c>
      <c r="K206" s="86">
        <v>8.1999999999999993</v>
      </c>
      <c r="L206" s="86">
        <v>711.66</v>
      </c>
      <c r="M206" s="87">
        <f>K206/L206</f>
        <v>1.1522356181322541E-2</v>
      </c>
      <c r="N206" s="88">
        <v>62.1</v>
      </c>
      <c r="O206" s="89">
        <f>M206*N206</f>
        <v>0.71553831886012986</v>
      </c>
      <c r="P206" s="89">
        <f>M206*60*1000</f>
        <v>691.34137087935244</v>
      </c>
      <c r="Q206" s="124">
        <f>P206*N206/1000</f>
        <v>42.932299131607792</v>
      </c>
    </row>
    <row r="207" spans="1:17" s="6" customFormat="1" ht="12.75" customHeight="1" x14ac:dyDescent="0.2">
      <c r="A207" s="346"/>
      <c r="B207" s="139" t="s">
        <v>151</v>
      </c>
      <c r="C207" s="114" t="s">
        <v>132</v>
      </c>
      <c r="D207" s="79">
        <v>54</v>
      </c>
      <c r="E207" s="79">
        <v>1992</v>
      </c>
      <c r="F207" s="80">
        <v>45.113999999999997</v>
      </c>
      <c r="G207" s="80">
        <v>4.8555060000000001</v>
      </c>
      <c r="H207" s="80">
        <v>8.64</v>
      </c>
      <c r="I207" s="80">
        <v>31.618499</v>
      </c>
      <c r="J207" s="80">
        <v>2632.94</v>
      </c>
      <c r="K207" s="80">
        <v>31.618499</v>
      </c>
      <c r="L207" s="80">
        <v>2632.94</v>
      </c>
      <c r="M207" s="115">
        <v>1.200881865898957E-2</v>
      </c>
      <c r="N207" s="81">
        <v>73.248000000000005</v>
      </c>
      <c r="O207" s="81">
        <v>0.87962194913366809</v>
      </c>
      <c r="P207" s="81">
        <v>720.52911953937428</v>
      </c>
      <c r="Q207" s="129">
        <v>52.777316948020086</v>
      </c>
    </row>
    <row r="208" spans="1:17" s="6" customFormat="1" ht="12.75" customHeight="1" x14ac:dyDescent="0.2">
      <c r="A208" s="346"/>
      <c r="B208" s="139" t="s">
        <v>374</v>
      </c>
      <c r="C208" s="84" t="s">
        <v>844</v>
      </c>
      <c r="D208" s="90">
        <v>20</v>
      </c>
      <c r="E208" s="90">
        <v>2011</v>
      </c>
      <c r="F208" s="33">
        <v>17.579999999999998</v>
      </c>
      <c r="G208" s="33">
        <v>2.4990000000000001</v>
      </c>
      <c r="H208" s="33">
        <v>1.599</v>
      </c>
      <c r="I208" s="33">
        <v>13.481999999999999</v>
      </c>
      <c r="J208" s="33">
        <v>1113.22</v>
      </c>
      <c r="K208" s="33">
        <v>13.481999999999999</v>
      </c>
      <c r="L208" s="33">
        <v>1113.22</v>
      </c>
      <c r="M208" s="87">
        <f>K208/L208</f>
        <v>1.2110813675643628E-2</v>
      </c>
      <c r="N208" s="88">
        <v>76.2</v>
      </c>
      <c r="O208" s="89">
        <f>M208*N208</f>
        <v>0.92284400208404449</v>
      </c>
      <c r="P208" s="89">
        <f>M208*60*1000</f>
        <v>726.64882053861766</v>
      </c>
      <c r="Q208" s="124">
        <f>P208*N208/1000</f>
        <v>55.370640125042662</v>
      </c>
    </row>
    <row r="209" spans="1:17" s="6" customFormat="1" ht="12.75" customHeight="1" x14ac:dyDescent="0.2">
      <c r="A209" s="346"/>
      <c r="B209" s="139" t="s">
        <v>943</v>
      </c>
      <c r="C209" s="98" t="s">
        <v>223</v>
      </c>
      <c r="D209" s="29">
        <v>29</v>
      </c>
      <c r="E209" s="29">
        <v>1960</v>
      </c>
      <c r="F209" s="30">
        <v>14.388999999999999</v>
      </c>
      <c r="G209" s="30">
        <v>0</v>
      </c>
      <c r="H209" s="30">
        <v>0</v>
      </c>
      <c r="I209" s="30">
        <v>14.389000000000001</v>
      </c>
      <c r="J209" s="30">
        <v>1187.67</v>
      </c>
      <c r="K209" s="30">
        <v>14.389000000000001</v>
      </c>
      <c r="L209" s="30">
        <v>1187.67</v>
      </c>
      <c r="M209" s="31">
        <v>1.2115318228127342E-2</v>
      </c>
      <c r="N209" s="32">
        <v>73.902000000000001</v>
      </c>
      <c r="O209" s="32">
        <v>0.89534624769506677</v>
      </c>
      <c r="P209" s="32">
        <v>726.9190936876405</v>
      </c>
      <c r="Q209" s="35">
        <v>53.720774861704008</v>
      </c>
    </row>
    <row r="210" spans="1:17" s="6" customFormat="1" ht="12.75" customHeight="1" x14ac:dyDescent="0.2">
      <c r="A210" s="346"/>
      <c r="B210" s="139" t="s">
        <v>943</v>
      </c>
      <c r="C210" s="98" t="s">
        <v>224</v>
      </c>
      <c r="D210" s="29">
        <v>32</v>
      </c>
      <c r="E210" s="29">
        <v>1965</v>
      </c>
      <c r="F210" s="30">
        <v>17.239000000000001</v>
      </c>
      <c r="G210" s="30">
        <v>0</v>
      </c>
      <c r="H210" s="30">
        <v>0</v>
      </c>
      <c r="I210" s="30">
        <v>17.238993999999998</v>
      </c>
      <c r="J210" s="30">
        <v>1419.59</v>
      </c>
      <c r="K210" s="30">
        <v>17.238993999999998</v>
      </c>
      <c r="L210" s="30">
        <v>1419.59</v>
      </c>
      <c r="M210" s="31">
        <v>1.2143642882804189E-2</v>
      </c>
      <c r="N210" s="32">
        <v>73.902000000000001</v>
      </c>
      <c r="O210" s="32">
        <v>0.8974394963249952</v>
      </c>
      <c r="P210" s="32">
        <v>728.61857296825133</v>
      </c>
      <c r="Q210" s="35">
        <v>53.84636977949971</v>
      </c>
    </row>
    <row r="211" spans="1:17" s="6" customFormat="1" ht="12.75" customHeight="1" x14ac:dyDescent="0.2">
      <c r="A211" s="346"/>
      <c r="B211" s="139" t="s">
        <v>520</v>
      </c>
      <c r="C211" s="118" t="s">
        <v>498</v>
      </c>
      <c r="D211" s="119">
        <v>10</v>
      </c>
      <c r="E211" s="119">
        <v>1968</v>
      </c>
      <c r="F211" s="120">
        <f>SUM(G211+H211+I211)</f>
        <v>10.399999999999999</v>
      </c>
      <c r="G211" s="120">
        <v>0.7</v>
      </c>
      <c r="H211" s="120">
        <v>1.6</v>
      </c>
      <c r="I211" s="120">
        <v>8.1</v>
      </c>
      <c r="J211" s="120">
        <v>665.8</v>
      </c>
      <c r="K211" s="120">
        <v>8.1</v>
      </c>
      <c r="L211" s="120">
        <v>665.81</v>
      </c>
      <c r="M211" s="87">
        <f>K211/L211</f>
        <v>1.2165632838197084E-2</v>
      </c>
      <c r="N211" s="88">
        <v>62.1</v>
      </c>
      <c r="O211" s="89">
        <f>M211*N211</f>
        <v>0.75548579925203896</v>
      </c>
      <c r="P211" s="89">
        <f>M211*60*1000</f>
        <v>729.93797029182508</v>
      </c>
      <c r="Q211" s="124">
        <f>P211*N211/1000</f>
        <v>45.329147955122338</v>
      </c>
    </row>
    <row r="212" spans="1:17" s="6" customFormat="1" ht="12.75" customHeight="1" x14ac:dyDescent="0.2">
      <c r="A212" s="346"/>
      <c r="B212" s="139" t="s">
        <v>520</v>
      </c>
      <c r="C212" s="84" t="s">
        <v>496</v>
      </c>
      <c r="D212" s="85">
        <v>11</v>
      </c>
      <c r="E212" s="85">
        <v>1962</v>
      </c>
      <c r="F212" s="86">
        <f>SUM(G212+H212+I212)</f>
        <v>8.9599999999999991</v>
      </c>
      <c r="G212" s="86">
        <v>0.6</v>
      </c>
      <c r="H212" s="86">
        <v>1.76</v>
      </c>
      <c r="I212" s="86">
        <v>6.6</v>
      </c>
      <c r="J212" s="86">
        <v>537.08000000000004</v>
      </c>
      <c r="K212" s="86">
        <v>5.5</v>
      </c>
      <c r="L212" s="86">
        <v>451.69</v>
      </c>
      <c r="M212" s="87">
        <f>K212/L212</f>
        <v>1.217649272731298E-2</v>
      </c>
      <c r="N212" s="88">
        <v>62.1</v>
      </c>
      <c r="O212" s="89">
        <f>M212*N212</f>
        <v>0.75616019836613602</v>
      </c>
      <c r="P212" s="89">
        <f>M212*60*1000</f>
        <v>730.58956363877883</v>
      </c>
      <c r="Q212" s="124">
        <f>P212*N212/1000</f>
        <v>45.369611901968163</v>
      </c>
    </row>
    <row r="213" spans="1:17" s="6" customFormat="1" ht="12.75" customHeight="1" x14ac:dyDescent="0.2">
      <c r="A213" s="346"/>
      <c r="B213" s="139" t="s">
        <v>117</v>
      </c>
      <c r="C213" s="114" t="s">
        <v>102</v>
      </c>
      <c r="D213" s="79">
        <v>21</v>
      </c>
      <c r="E213" s="79">
        <v>2000</v>
      </c>
      <c r="F213" s="80">
        <v>18.317</v>
      </c>
      <c r="G213" s="80">
        <v>2.18248</v>
      </c>
      <c r="H213" s="80">
        <v>2.64</v>
      </c>
      <c r="I213" s="80">
        <v>13.494522</v>
      </c>
      <c r="J213" s="80">
        <v>1105.27</v>
      </c>
      <c r="K213" s="80">
        <v>13.494522</v>
      </c>
      <c r="L213" s="80">
        <v>1105.27</v>
      </c>
      <c r="M213" s="115">
        <v>1.2209253847476183E-2</v>
      </c>
      <c r="N213" s="81">
        <v>71.722000000000008</v>
      </c>
      <c r="O213" s="81">
        <v>0.87567210444868693</v>
      </c>
      <c r="P213" s="81">
        <v>732.555230848571</v>
      </c>
      <c r="Q213" s="129">
        <v>52.540326266921213</v>
      </c>
    </row>
    <row r="214" spans="1:17" s="6" customFormat="1" ht="12.75" customHeight="1" x14ac:dyDescent="0.2">
      <c r="A214" s="346"/>
      <c r="B214" s="139" t="s">
        <v>520</v>
      </c>
      <c r="C214" s="84" t="s">
        <v>492</v>
      </c>
      <c r="D214" s="85">
        <v>10</v>
      </c>
      <c r="E214" s="85">
        <v>1981</v>
      </c>
      <c r="F214" s="86">
        <f>SUM(G214+H214+I214)</f>
        <v>6</v>
      </c>
      <c r="G214" s="86"/>
      <c r="H214" s="86"/>
      <c r="I214" s="86">
        <v>6</v>
      </c>
      <c r="J214" s="86">
        <v>490.99</v>
      </c>
      <c r="K214" s="86">
        <v>6</v>
      </c>
      <c r="L214" s="86">
        <v>490.99</v>
      </c>
      <c r="M214" s="87">
        <f>K214/L214</f>
        <v>1.2220208150878837E-2</v>
      </c>
      <c r="N214" s="88">
        <v>62.1</v>
      </c>
      <c r="O214" s="89">
        <f>M214*N214</f>
        <v>0.75887492616957575</v>
      </c>
      <c r="P214" s="89">
        <f>M214*60*1000</f>
        <v>733.21248905273012</v>
      </c>
      <c r="Q214" s="124">
        <f>P214*N214/1000</f>
        <v>45.53249557017454</v>
      </c>
    </row>
    <row r="215" spans="1:17" s="6" customFormat="1" ht="12.75" customHeight="1" x14ac:dyDescent="0.2">
      <c r="A215" s="346"/>
      <c r="B215" s="139" t="s">
        <v>626</v>
      </c>
      <c r="C215" s="84" t="s">
        <v>614</v>
      </c>
      <c r="D215" s="85">
        <v>10</v>
      </c>
      <c r="E215" s="85" t="s">
        <v>615</v>
      </c>
      <c r="F215" s="86">
        <v>4.95</v>
      </c>
      <c r="G215" s="86">
        <v>0</v>
      </c>
      <c r="H215" s="86">
        <v>0</v>
      </c>
      <c r="I215" s="86">
        <v>4.95</v>
      </c>
      <c r="J215" s="86">
        <v>397.1</v>
      </c>
      <c r="K215" s="86">
        <v>4.95</v>
      </c>
      <c r="L215" s="86">
        <v>397.1</v>
      </c>
      <c r="M215" s="87">
        <f>K215/L215</f>
        <v>1.2465373961218836E-2</v>
      </c>
      <c r="N215" s="88">
        <v>73.900000000000006</v>
      </c>
      <c r="O215" s="89">
        <f>M215*N215</f>
        <v>0.92119113573407196</v>
      </c>
      <c r="P215" s="89">
        <f>M215*60*1000</f>
        <v>747.92243767313016</v>
      </c>
      <c r="Q215" s="124">
        <f>P215*N215/1000</f>
        <v>55.271468144044327</v>
      </c>
    </row>
    <row r="216" spans="1:17" s="6" customFormat="1" ht="12.75" customHeight="1" x14ac:dyDescent="0.2">
      <c r="A216" s="346"/>
      <c r="B216" s="139" t="s">
        <v>151</v>
      </c>
      <c r="C216" s="114" t="s">
        <v>133</v>
      </c>
      <c r="D216" s="79">
        <v>44</v>
      </c>
      <c r="E216" s="79">
        <v>2004</v>
      </c>
      <c r="F216" s="80">
        <v>24.411999999999999</v>
      </c>
      <c r="G216" s="80">
        <v>1.53</v>
      </c>
      <c r="H216" s="80">
        <v>3.52</v>
      </c>
      <c r="I216" s="80">
        <v>19.361999000000001</v>
      </c>
      <c r="J216" s="80">
        <v>1548.41</v>
      </c>
      <c r="K216" s="80">
        <v>19.361999000000001</v>
      </c>
      <c r="L216" s="80">
        <v>1548.41</v>
      </c>
      <c r="M216" s="115">
        <v>1.2504439392667316E-2</v>
      </c>
      <c r="N216" s="81">
        <v>73.248000000000005</v>
      </c>
      <c r="O216" s="81">
        <v>0.91592517663409567</v>
      </c>
      <c r="P216" s="81">
        <v>750.26636356003894</v>
      </c>
      <c r="Q216" s="129">
        <v>54.955510598045734</v>
      </c>
    </row>
    <row r="217" spans="1:17" s="6" customFormat="1" ht="12.75" customHeight="1" x14ac:dyDescent="0.2">
      <c r="A217" s="346"/>
      <c r="B217" s="139" t="s">
        <v>270</v>
      </c>
      <c r="C217" s="84" t="s">
        <v>703</v>
      </c>
      <c r="D217" s="85">
        <v>48</v>
      </c>
      <c r="E217" s="85">
        <v>1961</v>
      </c>
      <c r="F217" s="86">
        <v>40.182000000000002</v>
      </c>
      <c r="G217" s="86">
        <v>3.5760000000000001</v>
      </c>
      <c r="H217" s="86">
        <v>7.68</v>
      </c>
      <c r="I217" s="86">
        <v>28.925000000000001</v>
      </c>
      <c r="J217" s="86">
        <v>2296.96</v>
      </c>
      <c r="K217" s="86">
        <v>28.925000000000001</v>
      </c>
      <c r="L217" s="86">
        <v>2296.96</v>
      </c>
      <c r="M217" s="87">
        <f>K217/L217</f>
        <v>1.2592731262190026E-2</v>
      </c>
      <c r="N217" s="88">
        <v>49.9</v>
      </c>
      <c r="O217" s="89">
        <f>M217*N217</f>
        <v>0.62837728998328224</v>
      </c>
      <c r="P217" s="89">
        <f>M217*60*1000</f>
        <v>755.56387573140159</v>
      </c>
      <c r="Q217" s="124">
        <f>P217*N217/1000</f>
        <v>37.702637398996934</v>
      </c>
    </row>
    <row r="218" spans="1:17" s="6" customFormat="1" ht="12.75" customHeight="1" x14ac:dyDescent="0.2">
      <c r="A218" s="346"/>
      <c r="B218" s="139" t="s">
        <v>815</v>
      </c>
      <c r="C218" s="84" t="s">
        <v>781</v>
      </c>
      <c r="D218" s="85">
        <v>39</v>
      </c>
      <c r="E218" s="85">
        <v>2011</v>
      </c>
      <c r="F218" s="86">
        <v>27.4</v>
      </c>
      <c r="G218" s="86">
        <v>0</v>
      </c>
      <c r="H218" s="86">
        <v>0</v>
      </c>
      <c r="I218" s="86">
        <f>F218-H218-G218</f>
        <v>27.4</v>
      </c>
      <c r="J218" s="86">
        <v>2131.6799999999998</v>
      </c>
      <c r="K218" s="86">
        <f>I218</f>
        <v>27.4</v>
      </c>
      <c r="L218" s="86">
        <f>J218</f>
        <v>2131.6799999999998</v>
      </c>
      <c r="M218" s="87">
        <f>K218/L218</f>
        <v>1.2853711626510545E-2</v>
      </c>
      <c r="N218" s="88">
        <v>51.2</v>
      </c>
      <c r="O218" s="89">
        <f>M218*N218</f>
        <v>0.65811003527733991</v>
      </c>
      <c r="P218" s="89">
        <f>M218*60*1000</f>
        <v>771.22269759063272</v>
      </c>
      <c r="Q218" s="124">
        <f>P218*N218/1000</f>
        <v>39.486602116640398</v>
      </c>
    </row>
    <row r="219" spans="1:17" s="6" customFormat="1" ht="12.75" customHeight="1" x14ac:dyDescent="0.2">
      <c r="A219" s="346"/>
      <c r="B219" s="139" t="s">
        <v>626</v>
      </c>
      <c r="C219" s="84" t="s">
        <v>891</v>
      </c>
      <c r="D219" s="85">
        <v>12</v>
      </c>
      <c r="E219" s="85">
        <v>1961</v>
      </c>
      <c r="F219" s="86">
        <v>10.09</v>
      </c>
      <c r="G219" s="86">
        <v>1.0580000000000001</v>
      </c>
      <c r="H219" s="86">
        <v>1.77</v>
      </c>
      <c r="I219" s="86">
        <v>7.2149999999999999</v>
      </c>
      <c r="J219" s="86">
        <v>560.51</v>
      </c>
      <c r="K219" s="86">
        <v>7.2149999999999999</v>
      </c>
      <c r="L219" s="86">
        <v>560.51</v>
      </c>
      <c r="M219" s="87">
        <f>K219/L219</f>
        <v>1.2872205669836399E-2</v>
      </c>
      <c r="N219" s="88">
        <v>73.900000000000006</v>
      </c>
      <c r="O219" s="89">
        <f>M219*N219</f>
        <v>0.95125599900090996</v>
      </c>
      <c r="P219" s="89">
        <f>M219*60*1000</f>
        <v>772.33234019018391</v>
      </c>
      <c r="Q219" s="124">
        <f>P219*N219/1000</f>
        <v>57.075359940054597</v>
      </c>
    </row>
    <row r="220" spans="1:17" s="6" customFormat="1" ht="12.75" customHeight="1" x14ac:dyDescent="0.2">
      <c r="A220" s="346"/>
      <c r="B220" s="138" t="s">
        <v>416</v>
      </c>
      <c r="C220" s="116" t="s">
        <v>378</v>
      </c>
      <c r="D220" s="75">
        <v>52</v>
      </c>
      <c r="E220" s="76">
        <v>2007</v>
      </c>
      <c r="F220" s="105">
        <v>48.45</v>
      </c>
      <c r="G220" s="105">
        <v>0</v>
      </c>
      <c r="H220" s="105">
        <v>0</v>
      </c>
      <c r="I220" s="105">
        <v>48.453899999999997</v>
      </c>
      <c r="J220" s="107">
        <v>3741.59</v>
      </c>
      <c r="K220" s="105">
        <v>48.453899999999997</v>
      </c>
      <c r="L220" s="107">
        <v>3741.59</v>
      </c>
      <c r="M220" s="87">
        <f>K220/L220</f>
        <v>1.2950082718844126E-2</v>
      </c>
      <c r="N220" s="88">
        <v>56.7</v>
      </c>
      <c r="O220" s="89">
        <f>M220*N220</f>
        <v>0.734269690158462</v>
      </c>
      <c r="P220" s="89">
        <f>M220*60*1000</f>
        <v>777.00496313064764</v>
      </c>
      <c r="Q220" s="124">
        <f>P220*N220/1000</f>
        <v>44.056181409507722</v>
      </c>
    </row>
    <row r="221" spans="1:17" s="6" customFormat="1" ht="12.75" customHeight="1" x14ac:dyDescent="0.2">
      <c r="A221" s="346"/>
      <c r="B221" s="139" t="s">
        <v>92</v>
      </c>
      <c r="C221" s="114" t="s">
        <v>39</v>
      </c>
      <c r="D221" s="79">
        <v>90</v>
      </c>
      <c r="E221" s="79">
        <v>1967</v>
      </c>
      <c r="F221" s="80">
        <v>60.271999999999998</v>
      </c>
      <c r="G221" s="80">
        <v>0</v>
      </c>
      <c r="H221" s="80">
        <v>0</v>
      </c>
      <c r="I221" s="80">
        <v>60.271999999999998</v>
      </c>
      <c r="J221" s="80">
        <v>4485</v>
      </c>
      <c r="K221" s="80">
        <v>60.271999999999998</v>
      </c>
      <c r="L221" s="80">
        <v>4485</v>
      </c>
      <c r="M221" s="115">
        <v>1.3438573021181717E-2</v>
      </c>
      <c r="N221" s="81">
        <v>42.946000000000005</v>
      </c>
      <c r="O221" s="81">
        <v>0.57713295696767009</v>
      </c>
      <c r="P221" s="81">
        <v>806.31438127090303</v>
      </c>
      <c r="Q221" s="129">
        <v>34.627977418060205</v>
      </c>
    </row>
    <row r="222" spans="1:17" s="6" customFormat="1" ht="12.75" customHeight="1" x14ac:dyDescent="0.2">
      <c r="A222" s="346"/>
      <c r="B222" s="139" t="s">
        <v>260</v>
      </c>
      <c r="C222" s="84" t="s">
        <v>691</v>
      </c>
      <c r="D222" s="85">
        <v>9</v>
      </c>
      <c r="E222" s="85">
        <v>1983</v>
      </c>
      <c r="F222" s="86">
        <v>8</v>
      </c>
      <c r="G222" s="86">
        <v>0.6</v>
      </c>
      <c r="H222" s="86">
        <v>1.4</v>
      </c>
      <c r="I222" s="86">
        <v>5.8</v>
      </c>
      <c r="J222" s="86">
        <v>431</v>
      </c>
      <c r="K222" s="86">
        <v>5.8</v>
      </c>
      <c r="L222" s="86">
        <v>431</v>
      </c>
      <c r="M222" s="87">
        <f>K222/L222</f>
        <v>1.3457076566125289E-2</v>
      </c>
      <c r="N222" s="88">
        <v>56.46</v>
      </c>
      <c r="O222" s="89">
        <f>M222*N222</f>
        <v>0.75978654292343384</v>
      </c>
      <c r="P222" s="89">
        <f>M222*60*1000</f>
        <v>807.42459396751735</v>
      </c>
      <c r="Q222" s="124">
        <f>P222*N222/1000</f>
        <v>45.587192575406029</v>
      </c>
    </row>
    <row r="223" spans="1:17" s="6" customFormat="1" ht="11.25" customHeight="1" x14ac:dyDescent="0.2">
      <c r="A223" s="346"/>
      <c r="B223" s="139" t="s">
        <v>815</v>
      </c>
      <c r="C223" s="84" t="s">
        <v>783</v>
      </c>
      <c r="D223" s="85">
        <v>24</v>
      </c>
      <c r="E223" s="85">
        <v>2008</v>
      </c>
      <c r="F223" s="86">
        <v>27.846</v>
      </c>
      <c r="G223" s="86">
        <v>0</v>
      </c>
      <c r="H223" s="86">
        <v>0</v>
      </c>
      <c r="I223" s="86">
        <f>F223-H223-G223</f>
        <v>27.846</v>
      </c>
      <c r="J223" s="86">
        <v>2068.77</v>
      </c>
      <c r="K223" s="86">
        <f t="shared" ref="K223:L225" si="18">I223</f>
        <v>27.846</v>
      </c>
      <c r="L223" s="86">
        <f t="shared" si="18"/>
        <v>2068.77</v>
      </c>
      <c r="M223" s="87">
        <f>K223/L223</f>
        <v>1.3460171986252701E-2</v>
      </c>
      <c r="N223" s="88">
        <v>51.2</v>
      </c>
      <c r="O223" s="89">
        <f>M223*N223</f>
        <v>0.68916080569613836</v>
      </c>
      <c r="P223" s="89">
        <f>M223*60*1000</f>
        <v>807.61031917516198</v>
      </c>
      <c r="Q223" s="124">
        <f>P223*N223/1000</f>
        <v>41.349648341768301</v>
      </c>
    </row>
    <row r="224" spans="1:17" s="6" customFormat="1" ht="12.75" customHeight="1" x14ac:dyDescent="0.2">
      <c r="A224" s="346"/>
      <c r="B224" s="139" t="s">
        <v>815</v>
      </c>
      <c r="C224" s="84" t="s">
        <v>784</v>
      </c>
      <c r="D224" s="85">
        <v>50</v>
      </c>
      <c r="E224" s="85">
        <v>1982</v>
      </c>
      <c r="F224" s="86">
        <v>46.399000000000001</v>
      </c>
      <c r="G224" s="86">
        <v>4.88</v>
      </c>
      <c r="H224" s="86">
        <v>4.79</v>
      </c>
      <c r="I224" s="86">
        <f>F224-H224-G224</f>
        <v>36.728999999999999</v>
      </c>
      <c r="J224" s="86">
        <v>2574.58</v>
      </c>
      <c r="K224" s="86">
        <f t="shared" si="18"/>
        <v>36.728999999999999</v>
      </c>
      <c r="L224" s="86">
        <f t="shared" si="18"/>
        <v>2574.58</v>
      </c>
      <c r="M224" s="87">
        <f>K224/L224</f>
        <v>1.4266016204584826E-2</v>
      </c>
      <c r="N224" s="88">
        <v>51.2</v>
      </c>
      <c r="O224" s="89">
        <f>M224*N224</f>
        <v>0.73042002967474318</v>
      </c>
      <c r="P224" s="89">
        <f>M224*60*1000</f>
        <v>855.9609722750896</v>
      </c>
      <c r="Q224" s="124">
        <f>P224*N224/1000</f>
        <v>43.825201780484591</v>
      </c>
    </row>
    <row r="225" spans="1:17" s="6" customFormat="1" ht="12.75" customHeight="1" x14ac:dyDescent="0.2">
      <c r="A225" s="346"/>
      <c r="B225" s="139" t="s">
        <v>815</v>
      </c>
      <c r="C225" s="84" t="s">
        <v>782</v>
      </c>
      <c r="D225" s="85">
        <v>48</v>
      </c>
      <c r="E225" s="85">
        <v>2007</v>
      </c>
      <c r="F225" s="86">
        <v>42.482799999999997</v>
      </c>
      <c r="G225" s="86">
        <v>0</v>
      </c>
      <c r="H225" s="86">
        <v>0</v>
      </c>
      <c r="I225" s="86">
        <f>F225-H225-G225</f>
        <v>42.482799999999997</v>
      </c>
      <c r="J225" s="86">
        <v>2860.75</v>
      </c>
      <c r="K225" s="86">
        <f t="shared" si="18"/>
        <v>42.482799999999997</v>
      </c>
      <c r="L225" s="86">
        <f t="shared" si="18"/>
        <v>2860.75</v>
      </c>
      <c r="M225" s="87">
        <f>K225/L225</f>
        <v>1.4850231582626933E-2</v>
      </c>
      <c r="N225" s="88">
        <v>51.2</v>
      </c>
      <c r="O225" s="89">
        <f>M225*N225</f>
        <v>0.76033185703049899</v>
      </c>
      <c r="P225" s="89">
        <f>M225*60*1000</f>
        <v>891.013894957616</v>
      </c>
      <c r="Q225" s="124">
        <f>P225*N225/1000</f>
        <v>45.619911421829947</v>
      </c>
    </row>
    <row r="226" spans="1:17" s="6" customFormat="1" ht="12.75" customHeight="1" thickBot="1" x14ac:dyDescent="0.25">
      <c r="A226" s="347"/>
      <c r="B226" s="140" t="s">
        <v>416</v>
      </c>
      <c r="C226" s="130" t="s">
        <v>385</v>
      </c>
      <c r="D226" s="77">
        <v>4</v>
      </c>
      <c r="E226" s="78" t="s">
        <v>57</v>
      </c>
      <c r="F226" s="131">
        <v>3.55</v>
      </c>
      <c r="G226" s="131">
        <v>0.37</v>
      </c>
      <c r="H226" s="131">
        <v>0.04</v>
      </c>
      <c r="I226" s="131">
        <v>3.13</v>
      </c>
      <c r="J226" s="132">
        <v>193.25</v>
      </c>
      <c r="K226" s="131">
        <v>3.13</v>
      </c>
      <c r="L226" s="132">
        <v>193.25</v>
      </c>
      <c r="M226" s="133">
        <f>K226/L226</f>
        <v>1.6196636481241915E-2</v>
      </c>
      <c r="N226" s="134">
        <v>56.7</v>
      </c>
      <c r="O226" s="135">
        <f>M226*N226</f>
        <v>0.91834928848641662</v>
      </c>
      <c r="P226" s="135">
        <f>M226*60*1000</f>
        <v>971.79818887451484</v>
      </c>
      <c r="Q226" s="136">
        <f>P226*N226/1000</f>
        <v>55.100957309184999</v>
      </c>
    </row>
    <row r="227" spans="1:17" s="6" customFormat="1" ht="12.75" customHeight="1" x14ac:dyDescent="0.2">
      <c r="A227" s="348" t="s">
        <v>24</v>
      </c>
      <c r="B227" s="45" t="s">
        <v>652</v>
      </c>
      <c r="C227" s="372" t="s">
        <v>918</v>
      </c>
      <c r="D227" s="374">
        <v>5</v>
      </c>
      <c r="E227" s="374" t="s">
        <v>57</v>
      </c>
      <c r="F227" s="376">
        <f>G227+H227+I227</f>
        <v>4.8</v>
      </c>
      <c r="G227" s="376">
        <v>0.6502</v>
      </c>
      <c r="H227" s="376">
        <v>0.14979999999999999</v>
      </c>
      <c r="I227" s="376">
        <v>4</v>
      </c>
      <c r="J227" s="376">
        <v>284.93</v>
      </c>
      <c r="K227" s="376">
        <f>I227</f>
        <v>4</v>
      </c>
      <c r="L227" s="376">
        <f>J227</f>
        <v>284.93</v>
      </c>
      <c r="M227" s="378">
        <f>K227/L227</f>
        <v>1.4038535780718071E-2</v>
      </c>
      <c r="N227" s="379">
        <v>40.5</v>
      </c>
      <c r="O227" s="380">
        <f>M227*N227</f>
        <v>0.56856069911908191</v>
      </c>
      <c r="P227" s="380">
        <f>M227*60*1000</f>
        <v>842.31214684308429</v>
      </c>
      <c r="Q227" s="381">
        <f>P227*N227/1000</f>
        <v>34.113641947144913</v>
      </c>
    </row>
    <row r="228" spans="1:17" s="6" customFormat="1" ht="12.75" customHeight="1" x14ac:dyDescent="0.2">
      <c r="A228" s="349"/>
      <c r="B228" s="14" t="s">
        <v>273</v>
      </c>
      <c r="C228" s="156" t="s">
        <v>718</v>
      </c>
      <c r="D228" s="157">
        <v>6</v>
      </c>
      <c r="E228" s="157">
        <v>1983</v>
      </c>
      <c r="F228" s="158">
        <v>5.5220000000000002</v>
      </c>
      <c r="G228" s="158">
        <v>0.73699999999999999</v>
      </c>
      <c r="H228" s="158">
        <v>0.96</v>
      </c>
      <c r="I228" s="158">
        <v>3.8250000000000002</v>
      </c>
      <c r="J228" s="158">
        <v>306.61</v>
      </c>
      <c r="K228" s="158">
        <v>3.8250000000000002</v>
      </c>
      <c r="L228" s="158">
        <v>306.61</v>
      </c>
      <c r="M228" s="152">
        <f>K228/L228</f>
        <v>1.2475131274257199E-2</v>
      </c>
      <c r="N228" s="153">
        <v>66.66</v>
      </c>
      <c r="O228" s="154">
        <f>M228*N228</f>
        <v>0.83159225074198484</v>
      </c>
      <c r="P228" s="154">
        <f>M228*60*1000</f>
        <v>748.50787645543198</v>
      </c>
      <c r="Q228" s="194">
        <f>P228*N228/1000</f>
        <v>49.895535044519093</v>
      </c>
    </row>
    <row r="229" spans="1:17" s="6" customFormat="1" ht="12.75" customHeight="1" x14ac:dyDescent="0.2">
      <c r="A229" s="349"/>
      <c r="B229" s="46" t="s">
        <v>374</v>
      </c>
      <c r="C229" s="156" t="s">
        <v>353</v>
      </c>
      <c r="D229" s="184">
        <v>6</v>
      </c>
      <c r="E229" s="185" t="s">
        <v>57</v>
      </c>
      <c r="F229" s="41">
        <v>6.0510000000000002</v>
      </c>
      <c r="G229" s="41">
        <v>0.56100000000000005</v>
      </c>
      <c r="H229" s="41">
        <v>0.06</v>
      </c>
      <c r="I229" s="41">
        <v>5.43</v>
      </c>
      <c r="J229" s="41">
        <v>325.38</v>
      </c>
      <c r="K229" s="41">
        <v>5.43</v>
      </c>
      <c r="L229" s="41">
        <v>325.38</v>
      </c>
      <c r="M229" s="152">
        <f>K229/L229</f>
        <v>1.6688179974184029E-2</v>
      </c>
      <c r="N229" s="153">
        <v>76.2</v>
      </c>
      <c r="O229" s="154">
        <f>M229*N229</f>
        <v>1.271639314032823</v>
      </c>
      <c r="P229" s="154">
        <f>M229*60*1000</f>
        <v>1001.2907984510417</v>
      </c>
      <c r="Q229" s="194">
        <f>P229*N229/1000</f>
        <v>76.298358841969389</v>
      </c>
    </row>
    <row r="230" spans="1:17" s="6" customFormat="1" ht="12.75" customHeight="1" x14ac:dyDescent="0.2">
      <c r="A230" s="349"/>
      <c r="B230" s="14" t="s">
        <v>677</v>
      </c>
      <c r="C230" s="156" t="s">
        <v>667</v>
      </c>
      <c r="D230" s="157">
        <v>8</v>
      </c>
      <c r="E230" s="157" t="s">
        <v>654</v>
      </c>
      <c r="F230" s="158">
        <f>SUM(G230+H230+I230)</f>
        <v>6.8019999999999996</v>
      </c>
      <c r="G230" s="158">
        <v>0.59199999999999997</v>
      </c>
      <c r="H230" s="158">
        <v>1.1200000000000001</v>
      </c>
      <c r="I230" s="158">
        <v>5.09</v>
      </c>
      <c r="J230" s="158">
        <v>357.45</v>
      </c>
      <c r="K230" s="158">
        <v>5.09</v>
      </c>
      <c r="L230" s="158">
        <v>357.45</v>
      </c>
      <c r="M230" s="152">
        <f>K230/L230</f>
        <v>1.423975381172192E-2</v>
      </c>
      <c r="N230" s="153">
        <v>54.28</v>
      </c>
      <c r="O230" s="154">
        <f>M230*N230</f>
        <v>0.77293383690026585</v>
      </c>
      <c r="P230" s="154">
        <f>M230*60*1000</f>
        <v>854.38522870331508</v>
      </c>
      <c r="Q230" s="194">
        <f>P230*N230/1000</f>
        <v>46.376030214015941</v>
      </c>
    </row>
    <row r="231" spans="1:17" s="6" customFormat="1" ht="12.75" customHeight="1" x14ac:dyDescent="0.2">
      <c r="A231" s="349"/>
      <c r="B231" s="46" t="s">
        <v>603</v>
      </c>
      <c r="C231" s="141" t="s">
        <v>877</v>
      </c>
      <c r="D231" s="142">
        <v>8</v>
      </c>
      <c r="E231" s="142">
        <v>1961</v>
      </c>
      <c r="F231" s="143">
        <v>5.9409999999999998</v>
      </c>
      <c r="G231" s="143">
        <v>1.0269999999999999</v>
      </c>
      <c r="H231" s="143">
        <v>1.28</v>
      </c>
      <c r="I231" s="143">
        <v>3.6339999999999995</v>
      </c>
      <c r="J231" s="143">
        <v>365.15</v>
      </c>
      <c r="K231" s="143">
        <v>3.6339999999999999</v>
      </c>
      <c r="L231" s="143">
        <v>365.15</v>
      </c>
      <c r="M231" s="144">
        <v>9.9520744899356424E-3</v>
      </c>
      <c r="N231" s="145">
        <v>44.908000000000001</v>
      </c>
      <c r="O231" s="146">
        <v>0.44692776119402983</v>
      </c>
      <c r="P231" s="146">
        <v>597.12446939613847</v>
      </c>
      <c r="Q231" s="193">
        <v>26.815665671641785</v>
      </c>
    </row>
    <row r="232" spans="1:17" s="6" customFormat="1" ht="12.75" customHeight="1" x14ac:dyDescent="0.2">
      <c r="A232" s="349"/>
      <c r="B232" s="46" t="s">
        <v>218</v>
      </c>
      <c r="C232" s="155" t="s">
        <v>198</v>
      </c>
      <c r="D232" s="42">
        <v>8</v>
      </c>
      <c r="E232" s="42">
        <v>1970</v>
      </c>
      <c r="F232" s="37">
        <v>4.9240000000000004</v>
      </c>
      <c r="G232" s="37">
        <v>0.52693199999999996</v>
      </c>
      <c r="H232" s="37">
        <v>0.08</v>
      </c>
      <c r="I232" s="37">
        <v>4.317069</v>
      </c>
      <c r="J232" s="37">
        <v>389.07</v>
      </c>
      <c r="K232" s="37">
        <v>4.317069</v>
      </c>
      <c r="L232" s="37">
        <v>389.07</v>
      </c>
      <c r="M232" s="38">
        <v>1.1095867067622793E-2</v>
      </c>
      <c r="N232" s="39">
        <v>64.528000000000006</v>
      </c>
      <c r="O232" s="39">
        <v>0.71599411013956371</v>
      </c>
      <c r="P232" s="39">
        <v>665.75202405736752</v>
      </c>
      <c r="Q232" s="40">
        <v>42.959646608373809</v>
      </c>
    </row>
    <row r="233" spans="1:17" s="6" customFormat="1" ht="12.75" customHeight="1" x14ac:dyDescent="0.2">
      <c r="A233" s="349"/>
      <c r="B233" s="46" t="s">
        <v>273</v>
      </c>
      <c r="C233" s="156" t="s">
        <v>720</v>
      </c>
      <c r="D233" s="157">
        <v>8</v>
      </c>
      <c r="E233" s="157">
        <v>1981</v>
      </c>
      <c r="F233" s="158">
        <v>5.8540000000000001</v>
      </c>
      <c r="G233" s="158">
        <v>0.42099999999999999</v>
      </c>
      <c r="H233" s="158">
        <v>0.08</v>
      </c>
      <c r="I233" s="158">
        <v>5.3529999999999998</v>
      </c>
      <c r="J233" s="158">
        <v>389.2</v>
      </c>
      <c r="K233" s="158">
        <v>5.3529999999999998</v>
      </c>
      <c r="L233" s="158">
        <v>389.2</v>
      </c>
      <c r="M233" s="152">
        <f>K233/L233</f>
        <v>1.3753854059609456E-2</v>
      </c>
      <c r="N233" s="153">
        <v>66.66</v>
      </c>
      <c r="O233" s="154">
        <f>M233*N233</f>
        <v>0.91683191161356625</v>
      </c>
      <c r="P233" s="154">
        <f>M233*60*1000</f>
        <v>825.23124357656729</v>
      </c>
      <c r="Q233" s="194">
        <f>P233*N233/1000</f>
        <v>55.009914696813979</v>
      </c>
    </row>
    <row r="234" spans="1:17" s="6" customFormat="1" ht="12.75" customHeight="1" x14ac:dyDescent="0.2">
      <c r="A234" s="349"/>
      <c r="B234" s="46" t="s">
        <v>273</v>
      </c>
      <c r="C234" s="156" t="s">
        <v>719</v>
      </c>
      <c r="D234" s="157">
        <v>8</v>
      </c>
      <c r="E234" s="157">
        <v>1977</v>
      </c>
      <c r="F234" s="158">
        <v>6.3460000000000001</v>
      </c>
      <c r="G234" s="158">
        <v>0.158</v>
      </c>
      <c r="H234" s="158">
        <v>1.28</v>
      </c>
      <c r="I234" s="158">
        <v>4.9080000000000004</v>
      </c>
      <c r="J234" s="158">
        <v>391.02</v>
      </c>
      <c r="K234" s="158">
        <v>4.9080000000000004</v>
      </c>
      <c r="L234" s="158">
        <v>391.02</v>
      </c>
      <c r="M234" s="152">
        <f>K234/L234</f>
        <v>1.2551787632346174E-2</v>
      </c>
      <c r="N234" s="153">
        <v>66.66</v>
      </c>
      <c r="O234" s="154">
        <f>M234*N234</f>
        <v>0.83670216357219585</v>
      </c>
      <c r="P234" s="154">
        <f>M234*60*1000</f>
        <v>753.10725794077041</v>
      </c>
      <c r="Q234" s="194">
        <f>P234*N234/1000</f>
        <v>50.202129814331755</v>
      </c>
    </row>
    <row r="235" spans="1:17" s="6" customFormat="1" ht="12.75" customHeight="1" x14ac:dyDescent="0.2">
      <c r="A235" s="349"/>
      <c r="B235" s="46" t="s">
        <v>204</v>
      </c>
      <c r="C235" s="176" t="s">
        <v>188</v>
      </c>
      <c r="D235" s="36">
        <v>9</v>
      </c>
      <c r="E235" s="36">
        <v>1960</v>
      </c>
      <c r="F235" s="37">
        <v>8.4049999999999994</v>
      </c>
      <c r="G235" s="37">
        <v>0.58481700000000003</v>
      </c>
      <c r="H235" s="37">
        <v>1.84</v>
      </c>
      <c r="I235" s="37">
        <v>5.9801830000000002</v>
      </c>
      <c r="J235" s="37">
        <v>536.88</v>
      </c>
      <c r="K235" s="37">
        <v>5.9801830000000002</v>
      </c>
      <c r="L235" s="37">
        <v>400.83</v>
      </c>
      <c r="M235" s="38">
        <v>1.4919499538457701E-2</v>
      </c>
      <c r="N235" s="39">
        <v>63.547000000000004</v>
      </c>
      <c r="O235" s="39">
        <v>0.94808943717037164</v>
      </c>
      <c r="P235" s="39">
        <v>895.1699723074621</v>
      </c>
      <c r="Q235" s="40">
        <v>56.885366230222296</v>
      </c>
    </row>
    <row r="236" spans="1:17" s="6" customFormat="1" ht="12.75" customHeight="1" x14ac:dyDescent="0.2">
      <c r="A236" s="349"/>
      <c r="B236" s="14" t="s">
        <v>204</v>
      </c>
      <c r="C236" s="176" t="s">
        <v>187</v>
      </c>
      <c r="D236" s="36">
        <v>10</v>
      </c>
      <c r="E236" s="36">
        <v>1959</v>
      </c>
      <c r="F236" s="37">
        <v>8.9450000000000003</v>
      </c>
      <c r="G236" s="37">
        <v>0.83604299999999998</v>
      </c>
      <c r="H236" s="37">
        <v>1.92</v>
      </c>
      <c r="I236" s="37">
        <v>6.188955</v>
      </c>
      <c r="J236" s="37">
        <v>543.35</v>
      </c>
      <c r="K236" s="37">
        <v>6.188955</v>
      </c>
      <c r="L236" s="37">
        <v>446.8</v>
      </c>
      <c r="M236" s="38">
        <v>1.3851734556848702E-2</v>
      </c>
      <c r="N236" s="39">
        <v>63.547000000000004</v>
      </c>
      <c r="O236" s="39">
        <v>0.88023617588406455</v>
      </c>
      <c r="P236" s="39">
        <v>831.10407341092207</v>
      </c>
      <c r="Q236" s="40">
        <v>52.814170553043873</v>
      </c>
    </row>
    <row r="237" spans="1:17" s="6" customFormat="1" ht="12.75" customHeight="1" x14ac:dyDescent="0.2">
      <c r="A237" s="349"/>
      <c r="B237" s="14" t="s">
        <v>579</v>
      </c>
      <c r="C237" s="141" t="s">
        <v>553</v>
      </c>
      <c r="D237" s="142">
        <v>9</v>
      </c>
      <c r="E237" s="142">
        <v>1991</v>
      </c>
      <c r="F237" s="158">
        <v>8.48</v>
      </c>
      <c r="G237" s="158">
        <v>1.19</v>
      </c>
      <c r="H237" s="158">
        <v>1.44</v>
      </c>
      <c r="I237" s="158">
        <v>5.85</v>
      </c>
      <c r="J237" s="143">
        <v>520.64</v>
      </c>
      <c r="K237" s="158">
        <v>5.85</v>
      </c>
      <c r="L237" s="143">
        <v>520.64</v>
      </c>
      <c r="M237" s="152">
        <f>K237/L237</f>
        <v>1.1236170866625692E-2</v>
      </c>
      <c r="N237" s="153">
        <v>63.655999999999999</v>
      </c>
      <c r="O237" s="154">
        <f>M237*N237</f>
        <v>0.71524969268592498</v>
      </c>
      <c r="P237" s="154">
        <f>M237*60*1000</f>
        <v>674.17025199754141</v>
      </c>
      <c r="Q237" s="194">
        <f>P237*N237/1000</f>
        <v>42.914981561155493</v>
      </c>
    </row>
    <row r="238" spans="1:17" s="6" customFormat="1" ht="12.75" customHeight="1" x14ac:dyDescent="0.2">
      <c r="A238" s="349"/>
      <c r="B238" s="14" t="s">
        <v>204</v>
      </c>
      <c r="C238" s="176" t="s">
        <v>186</v>
      </c>
      <c r="D238" s="36">
        <v>12</v>
      </c>
      <c r="E238" s="36">
        <v>1963</v>
      </c>
      <c r="F238" s="37">
        <v>7.944</v>
      </c>
      <c r="G238" s="37">
        <v>0.66488700000000001</v>
      </c>
      <c r="H238" s="37">
        <v>1.92</v>
      </c>
      <c r="I238" s="37">
        <v>5.3591100000000003</v>
      </c>
      <c r="J238" s="37">
        <v>528.35</v>
      </c>
      <c r="K238" s="37">
        <v>5.3591100000000003</v>
      </c>
      <c r="L238" s="37">
        <v>528.35</v>
      </c>
      <c r="M238" s="38">
        <v>1.0143105895713069E-2</v>
      </c>
      <c r="N238" s="39">
        <v>63.547000000000004</v>
      </c>
      <c r="O238" s="39">
        <v>0.64456395035487846</v>
      </c>
      <c r="P238" s="39">
        <v>608.58635374278413</v>
      </c>
      <c r="Q238" s="40">
        <v>38.673837021292705</v>
      </c>
    </row>
    <row r="239" spans="1:17" s="6" customFormat="1" ht="12.75" customHeight="1" x14ac:dyDescent="0.2">
      <c r="A239" s="349"/>
      <c r="B239" s="46" t="s">
        <v>218</v>
      </c>
      <c r="C239" s="186" t="s">
        <v>205</v>
      </c>
      <c r="D239" s="187">
        <v>11</v>
      </c>
      <c r="E239" s="42">
        <v>1976</v>
      </c>
      <c r="F239" s="37">
        <v>9.4039999999999999</v>
      </c>
      <c r="G239" s="37">
        <v>1.1220000000000001</v>
      </c>
      <c r="H239" s="37">
        <v>1.6</v>
      </c>
      <c r="I239" s="37">
        <v>6.6820000000000004</v>
      </c>
      <c r="J239" s="37">
        <v>568.63</v>
      </c>
      <c r="K239" s="37">
        <v>6.6820000000000004</v>
      </c>
      <c r="L239" s="37">
        <v>568.63</v>
      </c>
      <c r="M239" s="38">
        <v>1.1751050771151716E-2</v>
      </c>
      <c r="N239" s="39">
        <v>64.528000000000006</v>
      </c>
      <c r="O239" s="39">
        <v>0.75827180416087803</v>
      </c>
      <c r="P239" s="39">
        <v>705.06304626910298</v>
      </c>
      <c r="Q239" s="40">
        <v>45.496308249652685</v>
      </c>
    </row>
    <row r="240" spans="1:17" s="6" customFormat="1" ht="12.75" customHeight="1" x14ac:dyDescent="0.2">
      <c r="A240" s="349"/>
      <c r="B240" s="14" t="s">
        <v>204</v>
      </c>
      <c r="C240" s="176" t="s">
        <v>185</v>
      </c>
      <c r="D240" s="36">
        <v>10</v>
      </c>
      <c r="E240" s="36">
        <v>1984</v>
      </c>
      <c r="F240" s="37">
        <v>15.858000000000001</v>
      </c>
      <c r="G240" s="37">
        <v>1.3445130000000001</v>
      </c>
      <c r="H240" s="37">
        <v>4.32</v>
      </c>
      <c r="I240" s="37">
        <v>10.193486</v>
      </c>
      <c r="J240" s="37">
        <v>609.70000000000005</v>
      </c>
      <c r="K240" s="37">
        <v>10.193486</v>
      </c>
      <c r="L240" s="37">
        <v>609.70000000000005</v>
      </c>
      <c r="M240" s="38">
        <v>1.671885517467607E-2</v>
      </c>
      <c r="N240" s="39">
        <v>63.547000000000004</v>
      </c>
      <c r="O240" s="39">
        <v>1.0624330897851404</v>
      </c>
      <c r="P240" s="39">
        <v>1003.1313104805641</v>
      </c>
      <c r="Q240" s="40">
        <v>63.745985387108412</v>
      </c>
    </row>
    <row r="241" spans="1:17" s="6" customFormat="1" ht="12.75" customHeight="1" x14ac:dyDescent="0.2">
      <c r="A241" s="349"/>
      <c r="B241" s="46" t="s">
        <v>652</v>
      </c>
      <c r="C241" s="159" t="s">
        <v>639</v>
      </c>
      <c r="D241" s="160">
        <v>9</v>
      </c>
      <c r="E241" s="160" t="s">
        <v>57</v>
      </c>
      <c r="F241" s="161">
        <f>G241+H241+I241</f>
        <v>12.622999999999999</v>
      </c>
      <c r="G241" s="161">
        <v>1.7338</v>
      </c>
      <c r="H241" s="161">
        <v>1.44</v>
      </c>
      <c r="I241" s="161">
        <v>9.4491999999999994</v>
      </c>
      <c r="J241" s="161">
        <v>624.82000000000005</v>
      </c>
      <c r="K241" s="161">
        <f>I241</f>
        <v>9.4491999999999994</v>
      </c>
      <c r="L241" s="161">
        <f>J241</f>
        <v>624.82000000000005</v>
      </c>
      <c r="M241" s="162">
        <f>K241/L241</f>
        <v>1.5123075445728367E-2</v>
      </c>
      <c r="N241" s="163">
        <v>40.5</v>
      </c>
      <c r="O241" s="164">
        <f>M241*N241</f>
        <v>0.61248455555199888</v>
      </c>
      <c r="P241" s="164">
        <f>M241*60*1000</f>
        <v>907.38452674370205</v>
      </c>
      <c r="Q241" s="195">
        <f>P241*N241/1000</f>
        <v>36.749073333119931</v>
      </c>
    </row>
    <row r="242" spans="1:17" s="6" customFormat="1" ht="12.75" customHeight="1" x14ac:dyDescent="0.2">
      <c r="A242" s="349"/>
      <c r="B242" s="46" t="s">
        <v>218</v>
      </c>
      <c r="C242" s="155" t="s">
        <v>194</v>
      </c>
      <c r="D242" s="42">
        <v>8</v>
      </c>
      <c r="E242" s="42">
        <v>1980</v>
      </c>
      <c r="F242" s="37">
        <v>8.0719999999999992</v>
      </c>
      <c r="G242" s="37">
        <v>0.71313300000000002</v>
      </c>
      <c r="H242" s="37">
        <v>1.28</v>
      </c>
      <c r="I242" s="37">
        <v>6.0788669999999998</v>
      </c>
      <c r="J242" s="37">
        <v>627.78</v>
      </c>
      <c r="K242" s="37">
        <v>6.0788669999999998</v>
      </c>
      <c r="L242" s="37">
        <v>627.78</v>
      </c>
      <c r="M242" s="38">
        <v>9.6831166969320471E-3</v>
      </c>
      <c r="N242" s="39">
        <v>64.528000000000006</v>
      </c>
      <c r="O242" s="39">
        <v>0.62483215421963123</v>
      </c>
      <c r="P242" s="39">
        <v>580.98700181592278</v>
      </c>
      <c r="Q242" s="40">
        <v>37.48992925317787</v>
      </c>
    </row>
    <row r="243" spans="1:17" s="6" customFormat="1" ht="12.75" customHeight="1" x14ac:dyDescent="0.2">
      <c r="A243" s="349"/>
      <c r="B243" s="46" t="s">
        <v>328</v>
      </c>
      <c r="C243" s="165" t="s">
        <v>307</v>
      </c>
      <c r="D243" s="166">
        <v>12</v>
      </c>
      <c r="E243" s="166">
        <v>1956</v>
      </c>
      <c r="F243" s="167">
        <v>10.266</v>
      </c>
      <c r="G243" s="168">
        <v>1.9100010000000001</v>
      </c>
      <c r="H243" s="168">
        <v>0</v>
      </c>
      <c r="I243" s="167">
        <v>8.3559999999999999</v>
      </c>
      <c r="J243" s="167">
        <v>640.27</v>
      </c>
      <c r="K243" s="167">
        <v>8.3559999999999999</v>
      </c>
      <c r="L243" s="167">
        <v>640.27</v>
      </c>
      <c r="M243" s="169">
        <v>1.3050744217283333E-2</v>
      </c>
      <c r="N243" s="170">
        <v>57.23</v>
      </c>
      <c r="O243" s="170">
        <v>0.75</v>
      </c>
      <c r="P243" s="170">
        <v>783.04</v>
      </c>
      <c r="Q243" s="196">
        <v>44.81</v>
      </c>
    </row>
    <row r="244" spans="1:17" s="6" customFormat="1" ht="12.75" customHeight="1" x14ac:dyDescent="0.2">
      <c r="A244" s="349"/>
      <c r="B244" s="46" t="s">
        <v>626</v>
      </c>
      <c r="C244" s="156" t="s">
        <v>896</v>
      </c>
      <c r="D244" s="157">
        <v>12</v>
      </c>
      <c r="E244" s="157">
        <v>1985</v>
      </c>
      <c r="F244" s="158">
        <v>13.9</v>
      </c>
      <c r="G244" s="158">
        <v>1.06</v>
      </c>
      <c r="H244" s="158">
        <v>1.92</v>
      </c>
      <c r="I244" s="158">
        <v>10.71</v>
      </c>
      <c r="J244" s="158">
        <v>684.9</v>
      </c>
      <c r="K244" s="158">
        <v>10.71</v>
      </c>
      <c r="L244" s="158">
        <v>684.9</v>
      </c>
      <c r="M244" s="152">
        <f>K244/L244</f>
        <v>1.5637319316688568E-2</v>
      </c>
      <c r="N244" s="153">
        <v>73.900000000000006</v>
      </c>
      <c r="O244" s="154">
        <f>M244*N244</f>
        <v>1.1555978975032852</v>
      </c>
      <c r="P244" s="154">
        <f>M244*60*1000</f>
        <v>938.23915900131408</v>
      </c>
      <c r="Q244" s="194">
        <f>P244*N244/1000</f>
        <v>69.335873850197103</v>
      </c>
    </row>
    <row r="245" spans="1:17" s="6" customFormat="1" ht="12.75" customHeight="1" x14ac:dyDescent="0.2">
      <c r="A245" s="349"/>
      <c r="B245" s="46" t="s">
        <v>626</v>
      </c>
      <c r="C245" s="156" t="s">
        <v>619</v>
      </c>
      <c r="D245" s="157">
        <v>12</v>
      </c>
      <c r="E245" s="157">
        <v>1987</v>
      </c>
      <c r="F245" s="158">
        <v>12.92</v>
      </c>
      <c r="G245" s="158">
        <v>1.26</v>
      </c>
      <c r="H245" s="158">
        <v>1.76</v>
      </c>
      <c r="I245" s="158">
        <v>10.36</v>
      </c>
      <c r="J245" s="158">
        <v>686.4</v>
      </c>
      <c r="K245" s="158">
        <v>10.36</v>
      </c>
      <c r="L245" s="158">
        <v>686.4</v>
      </c>
      <c r="M245" s="152">
        <f>K245/L245</f>
        <v>1.5093240093240094E-2</v>
      </c>
      <c r="N245" s="153">
        <v>73.900000000000006</v>
      </c>
      <c r="O245" s="154">
        <f>M245*N245</f>
        <v>1.1153904428904431</v>
      </c>
      <c r="P245" s="154">
        <f>M245*60*1000</f>
        <v>905.59440559440566</v>
      </c>
      <c r="Q245" s="194">
        <f>P245*N245/1000</f>
        <v>66.923426573426582</v>
      </c>
    </row>
    <row r="246" spans="1:17" s="6" customFormat="1" ht="12.75" customHeight="1" x14ac:dyDescent="0.2">
      <c r="A246" s="349"/>
      <c r="B246" s="14" t="s">
        <v>280</v>
      </c>
      <c r="C246" s="156" t="s">
        <v>737</v>
      </c>
      <c r="D246" s="157">
        <v>14</v>
      </c>
      <c r="E246" s="157" t="s">
        <v>57</v>
      </c>
      <c r="F246" s="158">
        <f>G246+H246+I246</f>
        <v>16.663</v>
      </c>
      <c r="G246" s="158">
        <v>4.3628200000000001</v>
      </c>
      <c r="H246" s="158">
        <v>2.2400000000000002</v>
      </c>
      <c r="I246" s="158">
        <v>10.060180000000001</v>
      </c>
      <c r="J246" s="158">
        <v>788.04</v>
      </c>
      <c r="K246" s="158">
        <v>10.060180000000001</v>
      </c>
      <c r="L246" s="158">
        <v>788.04</v>
      </c>
      <c r="M246" s="152">
        <f>K246/L246</f>
        <v>1.2766077864067816E-2</v>
      </c>
      <c r="N246" s="153">
        <v>52.32</v>
      </c>
      <c r="O246" s="154">
        <f>M246*N246</f>
        <v>0.66792119384802817</v>
      </c>
      <c r="P246" s="154">
        <f>M246*60*1000</f>
        <v>765.96467184406902</v>
      </c>
      <c r="Q246" s="194">
        <f>P246*N246/1000</f>
        <v>40.075271630881687</v>
      </c>
    </row>
    <row r="247" spans="1:17" s="6" customFormat="1" ht="12.75" customHeight="1" x14ac:dyDescent="0.2">
      <c r="A247" s="349"/>
      <c r="B247" s="46" t="s">
        <v>117</v>
      </c>
      <c r="C247" s="188" t="s">
        <v>104</v>
      </c>
      <c r="D247" s="172">
        <v>8</v>
      </c>
      <c r="E247" s="172">
        <v>1994</v>
      </c>
      <c r="F247" s="173">
        <v>12.872</v>
      </c>
      <c r="G247" s="173">
        <v>1.071</v>
      </c>
      <c r="H247" s="173">
        <v>1.2</v>
      </c>
      <c r="I247" s="173">
        <v>10.601000000000001</v>
      </c>
      <c r="J247" s="173">
        <v>832.8</v>
      </c>
      <c r="K247" s="173">
        <v>10.601000000000001</v>
      </c>
      <c r="L247" s="173">
        <v>832.8</v>
      </c>
      <c r="M247" s="174">
        <v>1.2729346781940444E-2</v>
      </c>
      <c r="N247" s="175">
        <v>71.722000000000008</v>
      </c>
      <c r="O247" s="175">
        <v>0.91297420989433264</v>
      </c>
      <c r="P247" s="175">
        <v>763.76080691642665</v>
      </c>
      <c r="Q247" s="197">
        <v>54.778452593659964</v>
      </c>
    </row>
    <row r="248" spans="1:17" s="6" customFormat="1" ht="12.75" customHeight="1" x14ac:dyDescent="0.2">
      <c r="A248" s="349"/>
      <c r="B248" s="46" t="s">
        <v>944</v>
      </c>
      <c r="C248" s="156" t="s">
        <v>895</v>
      </c>
      <c r="D248" s="157">
        <v>26</v>
      </c>
      <c r="E248" s="157">
        <v>1960</v>
      </c>
      <c r="F248" s="158">
        <v>13.5</v>
      </c>
      <c r="G248" s="158">
        <v>0</v>
      </c>
      <c r="H248" s="158">
        <v>0</v>
      </c>
      <c r="I248" s="158">
        <v>13.5</v>
      </c>
      <c r="J248" s="158">
        <v>885.26</v>
      </c>
      <c r="K248" s="158">
        <v>13.5</v>
      </c>
      <c r="L248" s="158">
        <v>885.26</v>
      </c>
      <c r="M248" s="152">
        <f>K248/L248</f>
        <v>1.5249757133497504E-2</v>
      </c>
      <c r="N248" s="153">
        <v>73.900000000000006</v>
      </c>
      <c r="O248" s="154">
        <f>M248*N248</f>
        <v>1.1269570521654657</v>
      </c>
      <c r="P248" s="154">
        <f>M248*60*1000</f>
        <v>914.98542800985024</v>
      </c>
      <c r="Q248" s="194">
        <f>P248*N248/1000</f>
        <v>67.617423129927928</v>
      </c>
    </row>
    <row r="249" spans="1:17" s="6" customFormat="1" ht="12.75" customHeight="1" x14ac:dyDescent="0.2">
      <c r="A249" s="349"/>
      <c r="B249" s="46" t="s">
        <v>374</v>
      </c>
      <c r="C249" s="156" t="s">
        <v>845</v>
      </c>
      <c r="D249" s="184">
        <v>19</v>
      </c>
      <c r="E249" s="185" t="s">
        <v>57</v>
      </c>
      <c r="F249" s="41">
        <v>17.257999999999999</v>
      </c>
      <c r="G249" s="41">
        <v>1.619</v>
      </c>
      <c r="H249" s="41">
        <v>3.04</v>
      </c>
      <c r="I249" s="41">
        <v>12.599</v>
      </c>
      <c r="J249" s="41">
        <v>888.3</v>
      </c>
      <c r="K249" s="41">
        <v>12.599</v>
      </c>
      <c r="L249" s="41">
        <v>888.3</v>
      </c>
      <c r="M249" s="152">
        <f>K249/L249</f>
        <v>1.4183271417313971E-2</v>
      </c>
      <c r="N249" s="153">
        <v>76.2</v>
      </c>
      <c r="O249" s="154">
        <f>M249*N249</f>
        <v>1.0807652819993245</v>
      </c>
      <c r="P249" s="154">
        <f>M249*60*1000</f>
        <v>850.99628503883832</v>
      </c>
      <c r="Q249" s="194">
        <f>P249*N249/1000</f>
        <v>64.845916919959478</v>
      </c>
    </row>
    <row r="250" spans="1:17" s="6" customFormat="1" ht="12.75" customHeight="1" x14ac:dyDescent="0.2">
      <c r="A250" s="349"/>
      <c r="B250" s="46" t="s">
        <v>603</v>
      </c>
      <c r="C250" s="141" t="s">
        <v>875</v>
      </c>
      <c r="D250" s="142">
        <v>20</v>
      </c>
      <c r="E250" s="142">
        <v>1961</v>
      </c>
      <c r="F250" s="143">
        <v>10.760999999999999</v>
      </c>
      <c r="G250" s="143">
        <v>1.831</v>
      </c>
      <c r="H250" s="143">
        <v>0.2</v>
      </c>
      <c r="I250" s="143">
        <v>8.73</v>
      </c>
      <c r="J250" s="143">
        <v>896.37</v>
      </c>
      <c r="K250" s="143">
        <v>8.73</v>
      </c>
      <c r="L250" s="143">
        <v>896.37</v>
      </c>
      <c r="M250" s="144">
        <v>9.7392817698048802E-3</v>
      </c>
      <c r="N250" s="145">
        <v>44.908000000000001</v>
      </c>
      <c r="O250" s="146">
        <v>0.43737166571839758</v>
      </c>
      <c r="P250" s="146">
        <v>584.35690618829278</v>
      </c>
      <c r="Q250" s="193">
        <v>26.242299943103852</v>
      </c>
    </row>
    <row r="251" spans="1:17" s="6" customFormat="1" ht="12.75" customHeight="1" x14ac:dyDescent="0.2">
      <c r="A251" s="349"/>
      <c r="B251" s="46" t="s">
        <v>579</v>
      </c>
      <c r="C251" s="141" t="s">
        <v>554</v>
      </c>
      <c r="D251" s="142">
        <v>20</v>
      </c>
      <c r="E251" s="142">
        <v>1984</v>
      </c>
      <c r="F251" s="158">
        <v>14.22</v>
      </c>
      <c r="G251" s="158">
        <v>1.56</v>
      </c>
      <c r="H251" s="158">
        <v>3.04</v>
      </c>
      <c r="I251" s="158">
        <v>9.6199999999999992</v>
      </c>
      <c r="J251" s="143">
        <v>900.66</v>
      </c>
      <c r="K251" s="158">
        <v>9.6199999999999992</v>
      </c>
      <c r="L251" s="143">
        <v>900.66</v>
      </c>
      <c r="M251" s="152">
        <f>K251/L251</f>
        <v>1.0681056114404992E-2</v>
      </c>
      <c r="N251" s="153">
        <v>63.655999999999999</v>
      </c>
      <c r="O251" s="154">
        <f>M251*N251</f>
        <v>0.6799133080185642</v>
      </c>
      <c r="P251" s="154">
        <f>M251*60*1000</f>
        <v>640.86336686429956</v>
      </c>
      <c r="Q251" s="194">
        <f>P251*N251/1000</f>
        <v>40.794798481113851</v>
      </c>
    </row>
    <row r="252" spans="1:17" s="6" customFormat="1" ht="12.75" customHeight="1" x14ac:dyDescent="0.2">
      <c r="A252" s="349"/>
      <c r="B252" s="46" t="s">
        <v>547</v>
      </c>
      <c r="C252" s="156" t="s">
        <v>531</v>
      </c>
      <c r="D252" s="157">
        <v>19</v>
      </c>
      <c r="E252" s="157">
        <v>1989</v>
      </c>
      <c r="F252" s="158">
        <v>21.879000000000001</v>
      </c>
      <c r="G252" s="158">
        <v>1.417</v>
      </c>
      <c r="H252" s="158">
        <v>2.88</v>
      </c>
      <c r="I252" s="158">
        <v>17.582000000000001</v>
      </c>
      <c r="J252" s="158">
        <v>1068.04</v>
      </c>
      <c r="K252" s="158">
        <v>15.942</v>
      </c>
      <c r="L252" s="158">
        <v>908.39</v>
      </c>
      <c r="M252" s="152">
        <f>K252/L252</f>
        <v>1.7549730842479551E-2</v>
      </c>
      <c r="N252" s="153">
        <v>70.414000000000001</v>
      </c>
      <c r="O252" s="154">
        <f>M252*N252</f>
        <v>1.2357467475423551</v>
      </c>
      <c r="P252" s="154">
        <f>M252*60*1000</f>
        <v>1052.983850548773</v>
      </c>
      <c r="Q252" s="194">
        <f>P252*N252/1000</f>
        <v>74.144804852541299</v>
      </c>
    </row>
    <row r="253" spans="1:17" s="6" customFormat="1" ht="12.75" customHeight="1" x14ac:dyDescent="0.2">
      <c r="A253" s="349"/>
      <c r="B253" s="46" t="s">
        <v>944</v>
      </c>
      <c r="C253" s="156" t="s">
        <v>893</v>
      </c>
      <c r="D253" s="157">
        <v>24</v>
      </c>
      <c r="E253" s="157">
        <v>1967</v>
      </c>
      <c r="F253" s="158">
        <v>15.5</v>
      </c>
      <c r="G253" s="158">
        <v>2.48</v>
      </c>
      <c r="H253" s="158">
        <v>0.24</v>
      </c>
      <c r="I253" s="158">
        <v>13.35</v>
      </c>
      <c r="J253" s="158">
        <v>908.47</v>
      </c>
      <c r="K253" s="158">
        <v>13.35</v>
      </c>
      <c r="L253" s="158">
        <v>908.47</v>
      </c>
      <c r="M253" s="152">
        <f>K253/L253</f>
        <v>1.4695036710072979E-2</v>
      </c>
      <c r="N253" s="153">
        <v>73.900000000000006</v>
      </c>
      <c r="O253" s="154">
        <f>M253*N253</f>
        <v>1.0859632128743932</v>
      </c>
      <c r="P253" s="154">
        <f>M253*60*1000</f>
        <v>881.70220260437884</v>
      </c>
      <c r="Q253" s="194">
        <f>P253*N253/1000</f>
        <v>65.157792772463608</v>
      </c>
    </row>
    <row r="254" spans="1:17" s="6" customFormat="1" ht="12.75" customHeight="1" x14ac:dyDescent="0.2">
      <c r="A254" s="349"/>
      <c r="B254" s="14" t="s">
        <v>603</v>
      </c>
      <c r="C254" s="141" t="s">
        <v>876</v>
      </c>
      <c r="D254" s="142">
        <v>18</v>
      </c>
      <c r="E254" s="142">
        <v>1958</v>
      </c>
      <c r="F254" s="143">
        <v>13.432</v>
      </c>
      <c r="G254" s="143">
        <v>1.7050000000000001</v>
      </c>
      <c r="H254" s="143">
        <v>2.8</v>
      </c>
      <c r="I254" s="143">
        <v>8.9269999999999996</v>
      </c>
      <c r="J254" s="143">
        <v>914.96</v>
      </c>
      <c r="K254" s="143">
        <v>8.9269999999999996</v>
      </c>
      <c r="L254" s="143">
        <v>914.96</v>
      </c>
      <c r="M254" s="144">
        <v>9.7567106758765405E-3</v>
      </c>
      <c r="N254" s="145">
        <v>44.908000000000001</v>
      </c>
      <c r="O254" s="146">
        <v>0.43815436303226368</v>
      </c>
      <c r="P254" s="146">
        <v>585.4026405525924</v>
      </c>
      <c r="Q254" s="193">
        <v>26.289261781935821</v>
      </c>
    </row>
    <row r="255" spans="1:17" s="6" customFormat="1" ht="12.75" customHeight="1" x14ac:dyDescent="0.2">
      <c r="A255" s="349"/>
      <c r="B255" s="46" t="s">
        <v>328</v>
      </c>
      <c r="C255" s="165" t="s">
        <v>302</v>
      </c>
      <c r="D255" s="166">
        <v>63</v>
      </c>
      <c r="E255" s="166">
        <v>1960</v>
      </c>
      <c r="F255" s="167">
        <v>18.013000000000002</v>
      </c>
      <c r="G255" s="168">
        <v>3.5794860000000002</v>
      </c>
      <c r="H255" s="168">
        <v>1.590514</v>
      </c>
      <c r="I255" s="167">
        <v>12.843</v>
      </c>
      <c r="J255" s="167">
        <v>923.99</v>
      </c>
      <c r="K255" s="167">
        <v>12.843</v>
      </c>
      <c r="L255" s="167">
        <v>923.99</v>
      </c>
      <c r="M255" s="169">
        <v>1.3899501076851482E-2</v>
      </c>
      <c r="N255" s="170">
        <v>57.23</v>
      </c>
      <c r="O255" s="170">
        <v>0.8</v>
      </c>
      <c r="P255" s="170">
        <v>833.97</v>
      </c>
      <c r="Q255" s="196">
        <v>47.73</v>
      </c>
    </row>
    <row r="256" spans="1:17" s="6" customFormat="1" ht="12.75" customHeight="1" x14ac:dyDescent="0.2">
      <c r="A256" s="349"/>
      <c r="B256" s="14" t="s">
        <v>328</v>
      </c>
      <c r="C256" s="165" t="s">
        <v>774</v>
      </c>
      <c r="D256" s="166">
        <v>18</v>
      </c>
      <c r="E256" s="166">
        <v>1959</v>
      </c>
      <c r="F256" s="167">
        <v>15.835000000000001</v>
      </c>
      <c r="G256" s="168">
        <v>2.5067520000000001</v>
      </c>
      <c r="H256" s="168">
        <v>0.68324399999999996</v>
      </c>
      <c r="I256" s="167">
        <v>12.645</v>
      </c>
      <c r="J256" s="167">
        <v>936.4</v>
      </c>
      <c r="K256" s="167">
        <v>12.645</v>
      </c>
      <c r="L256" s="167">
        <v>936.4</v>
      </c>
      <c r="M256" s="169">
        <v>1.350384451089278E-2</v>
      </c>
      <c r="N256" s="170">
        <v>57.23</v>
      </c>
      <c r="O256" s="170">
        <v>0.77</v>
      </c>
      <c r="P256" s="170">
        <v>810.23</v>
      </c>
      <c r="Q256" s="196">
        <v>46.37</v>
      </c>
    </row>
    <row r="257" spans="1:17" s="6" customFormat="1" ht="12.75" customHeight="1" x14ac:dyDescent="0.2">
      <c r="A257" s="349"/>
      <c r="B257" s="14" t="s">
        <v>579</v>
      </c>
      <c r="C257" s="141" t="s">
        <v>557</v>
      </c>
      <c r="D257" s="142">
        <v>20</v>
      </c>
      <c r="E257" s="142">
        <v>1975</v>
      </c>
      <c r="F257" s="158">
        <v>16.8</v>
      </c>
      <c r="G257" s="158">
        <v>2.04</v>
      </c>
      <c r="H257" s="158">
        <v>3.04</v>
      </c>
      <c r="I257" s="158">
        <v>11.72</v>
      </c>
      <c r="J257" s="143">
        <v>937.3</v>
      </c>
      <c r="K257" s="158">
        <v>11.72</v>
      </c>
      <c r="L257" s="143">
        <v>937.3</v>
      </c>
      <c r="M257" s="152">
        <f>K257/L257</f>
        <v>1.2504000853515418E-2</v>
      </c>
      <c r="N257" s="153">
        <v>63.655999999999999</v>
      </c>
      <c r="O257" s="154">
        <f>M257*N257</f>
        <v>0.79595467833137745</v>
      </c>
      <c r="P257" s="154">
        <f>M257*60*1000</f>
        <v>750.24005121092512</v>
      </c>
      <c r="Q257" s="194">
        <f>P257*N257/1000</f>
        <v>47.757280699882649</v>
      </c>
    </row>
    <row r="258" spans="1:17" s="6" customFormat="1" ht="12.75" customHeight="1" x14ac:dyDescent="0.2">
      <c r="A258" s="349"/>
      <c r="B258" s="46" t="s">
        <v>949</v>
      </c>
      <c r="C258" s="147" t="s">
        <v>395</v>
      </c>
      <c r="D258" s="182">
        <v>18</v>
      </c>
      <c r="E258" s="149" t="s">
        <v>57</v>
      </c>
      <c r="F258" s="150">
        <v>22.74</v>
      </c>
      <c r="G258" s="150">
        <v>2.0699999999999998</v>
      </c>
      <c r="H258" s="150">
        <v>2.88</v>
      </c>
      <c r="I258" s="150">
        <v>17.79</v>
      </c>
      <c r="J258" s="183">
        <v>946.37</v>
      </c>
      <c r="K258" s="150">
        <v>17.79</v>
      </c>
      <c r="L258" s="183">
        <v>946.37</v>
      </c>
      <c r="M258" s="152">
        <f>K258/L258</f>
        <v>1.8798144488941956E-2</v>
      </c>
      <c r="N258" s="153">
        <v>56.7</v>
      </c>
      <c r="O258" s="154">
        <f>M258*N258</f>
        <v>1.0658547925230089</v>
      </c>
      <c r="P258" s="154">
        <f>M258*60*1000</f>
        <v>1127.8886693365173</v>
      </c>
      <c r="Q258" s="194">
        <f>P258*N258/1000</f>
        <v>63.951287551380531</v>
      </c>
    </row>
    <row r="259" spans="1:17" s="6" customFormat="1" ht="12.75" customHeight="1" x14ac:dyDescent="0.2">
      <c r="A259" s="349"/>
      <c r="B259" s="14" t="s">
        <v>374</v>
      </c>
      <c r="C259" s="156" t="s">
        <v>357</v>
      </c>
      <c r="D259" s="184">
        <v>18</v>
      </c>
      <c r="E259" s="185" t="s">
        <v>57</v>
      </c>
      <c r="F259" s="41">
        <v>20.402999999999999</v>
      </c>
      <c r="G259" s="41">
        <v>1.58</v>
      </c>
      <c r="H259" s="41">
        <v>2.88</v>
      </c>
      <c r="I259" s="41">
        <v>15.943</v>
      </c>
      <c r="J259" s="41">
        <v>967.9</v>
      </c>
      <c r="K259" s="41">
        <v>15.943</v>
      </c>
      <c r="L259" s="41">
        <v>967.9</v>
      </c>
      <c r="M259" s="152">
        <f>K259/L259</f>
        <v>1.6471742948651721E-2</v>
      </c>
      <c r="N259" s="153">
        <v>76.2</v>
      </c>
      <c r="O259" s="154">
        <f>M259*N259</f>
        <v>1.2551468126872611</v>
      </c>
      <c r="P259" s="154">
        <f>M259*60*1000</f>
        <v>988.30457691910328</v>
      </c>
      <c r="Q259" s="194">
        <f>P259*N259/1000</f>
        <v>75.308808761235682</v>
      </c>
    </row>
    <row r="260" spans="1:17" s="6" customFormat="1" ht="12.75" customHeight="1" x14ac:dyDescent="0.2">
      <c r="A260" s="349"/>
      <c r="B260" s="14" t="s">
        <v>946</v>
      </c>
      <c r="C260" s="165" t="s">
        <v>306</v>
      </c>
      <c r="D260" s="166">
        <v>20</v>
      </c>
      <c r="E260" s="166">
        <v>1959</v>
      </c>
      <c r="F260" s="167">
        <v>16.736000000000001</v>
      </c>
      <c r="G260" s="168">
        <v>3.6400009999999998</v>
      </c>
      <c r="H260" s="168">
        <v>0</v>
      </c>
      <c r="I260" s="167">
        <v>13.096</v>
      </c>
      <c r="J260" s="167">
        <v>985.37</v>
      </c>
      <c r="K260" s="167">
        <v>13.096</v>
      </c>
      <c r="L260" s="167">
        <v>985.37</v>
      </c>
      <c r="M260" s="169">
        <v>1.3290439124389822E-2</v>
      </c>
      <c r="N260" s="170">
        <v>57.23</v>
      </c>
      <c r="O260" s="170">
        <v>0.76</v>
      </c>
      <c r="P260" s="170">
        <v>797.43</v>
      </c>
      <c r="Q260" s="196">
        <v>45.64</v>
      </c>
    </row>
    <row r="261" spans="1:17" s="6" customFormat="1" ht="12.75" customHeight="1" x14ac:dyDescent="0.2">
      <c r="A261" s="349"/>
      <c r="B261" s="14" t="s">
        <v>218</v>
      </c>
      <c r="C261" s="155" t="s">
        <v>195</v>
      </c>
      <c r="D261" s="42">
        <v>21</v>
      </c>
      <c r="E261" s="42">
        <v>2010</v>
      </c>
      <c r="F261" s="37">
        <v>13.034000000000001</v>
      </c>
      <c r="G261" s="37">
        <v>0.76500000000000001</v>
      </c>
      <c r="H261" s="37">
        <v>2</v>
      </c>
      <c r="I261" s="37">
        <v>10.268999999999998</v>
      </c>
      <c r="J261" s="37">
        <v>1013.26</v>
      </c>
      <c r="K261" s="37">
        <v>10.268999999999998</v>
      </c>
      <c r="L261" s="37">
        <v>1013.26</v>
      </c>
      <c r="M261" s="38">
        <v>1.0134615005033258E-2</v>
      </c>
      <c r="N261" s="39">
        <v>64.528000000000006</v>
      </c>
      <c r="O261" s="39">
        <v>0.65396643704478619</v>
      </c>
      <c r="P261" s="39">
        <v>608.07690030199547</v>
      </c>
      <c r="Q261" s="40">
        <v>39.237986222687169</v>
      </c>
    </row>
    <row r="262" spans="1:17" s="6" customFormat="1" ht="12.75" customHeight="1" x14ac:dyDescent="0.2">
      <c r="A262" s="349"/>
      <c r="B262" s="14" t="s">
        <v>579</v>
      </c>
      <c r="C262" s="141" t="s">
        <v>552</v>
      </c>
      <c r="D262" s="142">
        <v>20</v>
      </c>
      <c r="E262" s="142">
        <v>1987</v>
      </c>
      <c r="F262" s="158">
        <v>18.989999999999998</v>
      </c>
      <c r="G262" s="158">
        <v>2.21</v>
      </c>
      <c r="H262" s="158">
        <v>3.2</v>
      </c>
      <c r="I262" s="158">
        <v>13.58</v>
      </c>
      <c r="J262" s="143">
        <v>1032.3699999999999</v>
      </c>
      <c r="K262" s="158">
        <v>13.58</v>
      </c>
      <c r="L262" s="143">
        <v>1032.3699999999999</v>
      </c>
      <c r="M262" s="152">
        <f>K262/L262</f>
        <v>1.3154198591590225E-2</v>
      </c>
      <c r="N262" s="153">
        <v>63.655999999999999</v>
      </c>
      <c r="O262" s="154">
        <f>M262*N262</f>
        <v>0.83734366554626738</v>
      </c>
      <c r="P262" s="154">
        <f>M262*60*1000</f>
        <v>789.25191549541353</v>
      </c>
      <c r="Q262" s="194">
        <f>P262*N262/1000</f>
        <v>50.240619932776042</v>
      </c>
    </row>
    <row r="263" spans="1:17" s="6" customFormat="1" ht="12.75" customHeight="1" x14ac:dyDescent="0.2">
      <c r="A263" s="349"/>
      <c r="B263" s="46" t="s">
        <v>652</v>
      </c>
      <c r="C263" s="159" t="s">
        <v>635</v>
      </c>
      <c r="D263" s="160">
        <v>20</v>
      </c>
      <c r="E263" s="160">
        <v>1995</v>
      </c>
      <c r="F263" s="161">
        <f>G263+H263+I263</f>
        <v>20</v>
      </c>
      <c r="G263" s="161">
        <v>2.7726999999999999</v>
      </c>
      <c r="H263" s="161">
        <v>3.2</v>
      </c>
      <c r="I263" s="161">
        <v>14.0273</v>
      </c>
      <c r="J263" s="161">
        <v>1035.75</v>
      </c>
      <c r="K263" s="161">
        <f>I263</f>
        <v>14.0273</v>
      </c>
      <c r="L263" s="161">
        <f>J263</f>
        <v>1035.75</v>
      </c>
      <c r="M263" s="162">
        <f>K263/L263</f>
        <v>1.3543132995413952E-2</v>
      </c>
      <c r="N263" s="163">
        <v>40.5</v>
      </c>
      <c r="O263" s="164">
        <f>M263*N263</f>
        <v>0.54849688631426508</v>
      </c>
      <c r="P263" s="164">
        <f>M263*60*1000</f>
        <v>812.58797972483706</v>
      </c>
      <c r="Q263" s="195">
        <f>P263*N263/1000</f>
        <v>32.909813178855906</v>
      </c>
    </row>
    <row r="264" spans="1:17" s="6" customFormat="1" ht="12.75" customHeight="1" x14ac:dyDescent="0.2">
      <c r="A264" s="349"/>
      <c r="B264" s="46" t="s">
        <v>579</v>
      </c>
      <c r="C264" s="141" t="s">
        <v>550</v>
      </c>
      <c r="D264" s="142">
        <v>20</v>
      </c>
      <c r="E264" s="142">
        <v>1989</v>
      </c>
      <c r="F264" s="158">
        <v>15.72</v>
      </c>
      <c r="G264" s="158">
        <v>1.85</v>
      </c>
      <c r="H264" s="158">
        <v>3.2</v>
      </c>
      <c r="I264" s="158">
        <v>10.67</v>
      </c>
      <c r="J264" s="143">
        <v>1042.6199999999999</v>
      </c>
      <c r="K264" s="158">
        <v>10.67</v>
      </c>
      <c r="L264" s="143">
        <v>1042.6199999999999</v>
      </c>
      <c r="M264" s="152">
        <f>K264/L264</f>
        <v>1.023383399512766E-2</v>
      </c>
      <c r="N264" s="153">
        <v>63.655999999999999</v>
      </c>
      <c r="O264" s="154">
        <f>M264*N264</f>
        <v>0.6514449367938463</v>
      </c>
      <c r="P264" s="154">
        <f>M264*60*1000</f>
        <v>614.03003970765963</v>
      </c>
      <c r="Q264" s="194">
        <f>P264*N264/1000</f>
        <v>39.08669620763078</v>
      </c>
    </row>
    <row r="265" spans="1:17" s="6" customFormat="1" ht="12.75" customHeight="1" x14ac:dyDescent="0.2">
      <c r="A265" s="349"/>
      <c r="B265" s="14" t="s">
        <v>603</v>
      </c>
      <c r="C265" s="141" t="s">
        <v>582</v>
      </c>
      <c r="D265" s="142">
        <v>20</v>
      </c>
      <c r="E265" s="142">
        <v>1980</v>
      </c>
      <c r="F265" s="143">
        <v>14.89</v>
      </c>
      <c r="G265" s="143">
        <v>1.7490000000000001</v>
      </c>
      <c r="H265" s="143">
        <v>3.2</v>
      </c>
      <c r="I265" s="143">
        <v>9.9409999999999989</v>
      </c>
      <c r="J265" s="143">
        <v>1046.24</v>
      </c>
      <c r="K265" s="143">
        <v>9.9410000000000007</v>
      </c>
      <c r="L265" s="143">
        <v>1046.24</v>
      </c>
      <c r="M265" s="144">
        <v>9.5016439822602859E-3</v>
      </c>
      <c r="N265" s="145">
        <v>44.908000000000001</v>
      </c>
      <c r="O265" s="146">
        <v>0.42669982795534495</v>
      </c>
      <c r="P265" s="146">
        <v>570.09863893561715</v>
      </c>
      <c r="Q265" s="193">
        <v>25.601989677320695</v>
      </c>
    </row>
    <row r="266" spans="1:17" s="6" customFormat="1" ht="12.75" customHeight="1" x14ac:dyDescent="0.2">
      <c r="A266" s="349"/>
      <c r="B266" s="46" t="s">
        <v>579</v>
      </c>
      <c r="C266" s="141" t="s">
        <v>558</v>
      </c>
      <c r="D266" s="142">
        <v>20</v>
      </c>
      <c r="E266" s="142">
        <v>1986</v>
      </c>
      <c r="F266" s="158">
        <v>21.75</v>
      </c>
      <c r="G266" s="158">
        <v>2.38</v>
      </c>
      <c r="H266" s="158">
        <v>3.2</v>
      </c>
      <c r="I266" s="158">
        <v>16.170000000000002</v>
      </c>
      <c r="J266" s="143">
        <v>1053.6300000000001</v>
      </c>
      <c r="K266" s="158">
        <v>16.170000000000002</v>
      </c>
      <c r="L266" s="143">
        <v>1053.6300000000001</v>
      </c>
      <c r="M266" s="152">
        <f>K266/L266</f>
        <v>1.5346943424162183E-2</v>
      </c>
      <c r="N266" s="153">
        <v>63.655999999999999</v>
      </c>
      <c r="O266" s="154">
        <f>M266*N266</f>
        <v>0.97692503060846791</v>
      </c>
      <c r="P266" s="154">
        <f>M266*60*1000</f>
        <v>920.81660544973101</v>
      </c>
      <c r="Q266" s="194">
        <f>P266*N266/1000</f>
        <v>58.615501836508074</v>
      </c>
    </row>
    <row r="267" spans="1:17" s="6" customFormat="1" ht="12.75" customHeight="1" x14ac:dyDescent="0.2">
      <c r="A267" s="349"/>
      <c r="B267" s="14" t="s">
        <v>270</v>
      </c>
      <c r="C267" s="156" t="s">
        <v>705</v>
      </c>
      <c r="D267" s="157">
        <v>20</v>
      </c>
      <c r="E267" s="157">
        <v>1990</v>
      </c>
      <c r="F267" s="158">
        <v>24.971</v>
      </c>
      <c r="G267" s="158">
        <v>1.9890000000000001</v>
      </c>
      <c r="H267" s="158">
        <v>3.2</v>
      </c>
      <c r="I267" s="158">
        <v>19.782</v>
      </c>
      <c r="J267" s="158">
        <v>1068.05</v>
      </c>
      <c r="K267" s="158">
        <v>19.782</v>
      </c>
      <c r="L267" s="158">
        <v>1068.05</v>
      </c>
      <c r="M267" s="152">
        <f>K267/L267</f>
        <v>1.8521604793783064E-2</v>
      </c>
      <c r="N267" s="153">
        <v>49.9</v>
      </c>
      <c r="O267" s="154">
        <f>M267*N267</f>
        <v>0.9242280792097749</v>
      </c>
      <c r="P267" s="154">
        <f>M267*60*1000</f>
        <v>1111.2962876269839</v>
      </c>
      <c r="Q267" s="194">
        <f>P267*N267/1000</f>
        <v>55.453684752586497</v>
      </c>
    </row>
    <row r="268" spans="1:17" s="6" customFormat="1" ht="12.75" customHeight="1" x14ac:dyDescent="0.2">
      <c r="A268" s="349"/>
      <c r="B268" s="14" t="s">
        <v>520</v>
      </c>
      <c r="C268" s="190" t="s">
        <v>499</v>
      </c>
      <c r="D268" s="191">
        <v>16</v>
      </c>
      <c r="E268" s="191">
        <v>1991</v>
      </c>
      <c r="F268" s="192">
        <f>SUM(G268+H268+I268)</f>
        <v>22.9</v>
      </c>
      <c r="G268" s="192">
        <v>2.4</v>
      </c>
      <c r="H268" s="192">
        <v>2.7</v>
      </c>
      <c r="I268" s="192">
        <v>17.8</v>
      </c>
      <c r="J268" s="192">
        <v>1069.04</v>
      </c>
      <c r="K268" s="192">
        <v>17.8</v>
      </c>
      <c r="L268" s="192">
        <v>1069.04</v>
      </c>
      <c r="M268" s="152">
        <f>K268/L268</f>
        <v>1.665045274264761E-2</v>
      </c>
      <c r="N268" s="153">
        <v>62.1</v>
      </c>
      <c r="O268" s="154">
        <f>M268*N268</f>
        <v>1.0339931153184165</v>
      </c>
      <c r="P268" s="154">
        <f>M268*60*1000</f>
        <v>999.0271645588565</v>
      </c>
      <c r="Q268" s="194">
        <f>P268*N268/1000</f>
        <v>62.039586919104991</v>
      </c>
    </row>
    <row r="269" spans="1:17" s="6" customFormat="1" ht="12.75" customHeight="1" x14ac:dyDescent="0.2">
      <c r="A269" s="349"/>
      <c r="B269" s="46" t="s">
        <v>92</v>
      </c>
      <c r="C269" s="171" t="s">
        <v>54</v>
      </c>
      <c r="D269" s="172">
        <v>20</v>
      </c>
      <c r="E269" s="172">
        <v>1982</v>
      </c>
      <c r="F269" s="173">
        <v>23.266999999999999</v>
      </c>
      <c r="G269" s="173">
        <v>2.8417680000000001</v>
      </c>
      <c r="H269" s="173">
        <v>3.2</v>
      </c>
      <c r="I269" s="173">
        <v>17.225238999999998</v>
      </c>
      <c r="J269" s="173">
        <v>1071.97</v>
      </c>
      <c r="K269" s="173">
        <v>17.225238999999998</v>
      </c>
      <c r="L269" s="173">
        <v>1071.97</v>
      </c>
      <c r="M269" s="174">
        <v>1.6068769648404337E-2</v>
      </c>
      <c r="N269" s="175">
        <v>43.491</v>
      </c>
      <c r="O269" s="175">
        <v>0.69884686077875302</v>
      </c>
      <c r="P269" s="175">
        <v>964.1261789042602</v>
      </c>
      <c r="Q269" s="197">
        <v>41.930811646725182</v>
      </c>
    </row>
    <row r="270" spans="1:17" s="6" customFormat="1" ht="12.75" customHeight="1" x14ac:dyDescent="0.2">
      <c r="A270" s="349"/>
      <c r="B270" s="46" t="s">
        <v>289</v>
      </c>
      <c r="C270" s="156" t="s">
        <v>281</v>
      </c>
      <c r="D270" s="157">
        <v>24</v>
      </c>
      <c r="E270" s="157" t="s">
        <v>758</v>
      </c>
      <c r="F270" s="158">
        <v>16.672999999999998</v>
      </c>
      <c r="G270" s="158">
        <v>1.2310000000000001</v>
      </c>
      <c r="H270" s="158">
        <v>2.7989999999999999</v>
      </c>
      <c r="I270" s="158">
        <v>12.643000000000001</v>
      </c>
      <c r="J270" s="158">
        <v>1073.72</v>
      </c>
      <c r="K270" s="158">
        <v>12.643000000000001</v>
      </c>
      <c r="L270" s="158">
        <v>1073.72</v>
      </c>
      <c r="M270" s="152">
        <f>K270/L270</f>
        <v>1.1774950638900272E-2</v>
      </c>
      <c r="N270" s="153">
        <v>66.16</v>
      </c>
      <c r="O270" s="154">
        <f>M270*N270</f>
        <v>0.77903073426964198</v>
      </c>
      <c r="P270" s="154">
        <f>M270*60*1000</f>
        <v>706.49703833401634</v>
      </c>
      <c r="Q270" s="194">
        <f>P270*N270/1000</f>
        <v>46.741844056178515</v>
      </c>
    </row>
    <row r="271" spans="1:17" s="6" customFormat="1" ht="12.75" customHeight="1" x14ac:dyDescent="0.2">
      <c r="A271" s="349"/>
      <c r="B271" s="14" t="s">
        <v>92</v>
      </c>
      <c r="C271" s="190" t="s">
        <v>506</v>
      </c>
      <c r="D271" s="191">
        <v>20</v>
      </c>
      <c r="E271" s="191">
        <v>1991</v>
      </c>
      <c r="F271" s="192">
        <f>SUM(G271+H271+I271)</f>
        <v>21.6</v>
      </c>
      <c r="G271" s="192">
        <v>1.1000000000000001</v>
      </c>
      <c r="H271" s="192">
        <v>3.2</v>
      </c>
      <c r="I271" s="192">
        <v>17.3</v>
      </c>
      <c r="J271" s="192">
        <v>1074.5999999999999</v>
      </c>
      <c r="K271" s="192">
        <v>17.3</v>
      </c>
      <c r="L271" s="192">
        <v>1074.5999999999999</v>
      </c>
      <c r="M271" s="152">
        <f>K271/L271</f>
        <v>1.6099013586450776E-2</v>
      </c>
      <c r="N271" s="153">
        <v>62.1</v>
      </c>
      <c r="O271" s="154">
        <f>M271*N271</f>
        <v>0.99974874371859324</v>
      </c>
      <c r="P271" s="154">
        <f>M271*60*1000</f>
        <v>965.94081518704661</v>
      </c>
      <c r="Q271" s="194">
        <f>P271*N271/1000</f>
        <v>59.984924623115596</v>
      </c>
    </row>
    <row r="272" spans="1:17" s="6" customFormat="1" ht="12.75" customHeight="1" x14ac:dyDescent="0.2">
      <c r="A272" s="349"/>
      <c r="B272" s="14" t="s">
        <v>342</v>
      </c>
      <c r="C272" s="156" t="s">
        <v>834</v>
      </c>
      <c r="D272" s="157">
        <v>23</v>
      </c>
      <c r="E272" s="157" t="s">
        <v>57</v>
      </c>
      <c r="F272" s="158">
        <f>G272+H272+I272</f>
        <v>16.46</v>
      </c>
      <c r="G272" s="158">
        <v>1.53</v>
      </c>
      <c r="H272" s="158">
        <v>3.6</v>
      </c>
      <c r="I272" s="158">
        <v>11.33</v>
      </c>
      <c r="J272" s="158">
        <v>1109.31</v>
      </c>
      <c r="K272" s="158">
        <v>11.33</v>
      </c>
      <c r="L272" s="158">
        <v>1109.31</v>
      </c>
      <c r="M272" s="152">
        <f>K272/L272</f>
        <v>1.0213556174558961E-2</v>
      </c>
      <c r="N272" s="153">
        <v>53.33</v>
      </c>
      <c r="O272" s="154">
        <f>M272*N272</f>
        <v>0.54468895078922941</v>
      </c>
      <c r="P272" s="154">
        <f>M272*60*1000</f>
        <v>612.8133704735377</v>
      </c>
      <c r="Q272" s="194">
        <f>P272*N272/1000</f>
        <v>32.681337047353765</v>
      </c>
    </row>
    <row r="273" spans="1:17" s="6" customFormat="1" ht="12.75" customHeight="1" x14ac:dyDescent="0.2">
      <c r="A273" s="349"/>
      <c r="B273" s="46" t="s">
        <v>218</v>
      </c>
      <c r="C273" s="155" t="s">
        <v>199</v>
      </c>
      <c r="D273" s="42">
        <v>24</v>
      </c>
      <c r="E273" s="42">
        <v>1965</v>
      </c>
      <c r="F273" s="37">
        <v>17.059799999999999</v>
      </c>
      <c r="G273" s="37">
        <v>2.1419999999999999</v>
      </c>
      <c r="H273" s="37">
        <v>0.24</v>
      </c>
      <c r="I273" s="37">
        <v>14.677801000000001</v>
      </c>
      <c r="J273" s="37">
        <v>1110.8699999999999</v>
      </c>
      <c r="K273" s="37">
        <v>14.677801000000001</v>
      </c>
      <c r="L273" s="37">
        <v>1110.8699999999999</v>
      </c>
      <c r="M273" s="38">
        <v>1.3212888096716989E-2</v>
      </c>
      <c r="N273" s="39">
        <v>64.528000000000006</v>
      </c>
      <c r="O273" s="39">
        <v>0.852601243104954</v>
      </c>
      <c r="P273" s="39">
        <v>792.77328580301935</v>
      </c>
      <c r="Q273" s="40">
        <v>51.156074586297237</v>
      </c>
    </row>
    <row r="274" spans="1:17" s="6" customFormat="1" ht="12.75" customHeight="1" x14ac:dyDescent="0.2">
      <c r="A274" s="349"/>
      <c r="B274" s="46" t="s">
        <v>652</v>
      </c>
      <c r="C274" s="159" t="s">
        <v>636</v>
      </c>
      <c r="D274" s="160">
        <v>20</v>
      </c>
      <c r="E274" s="160">
        <v>1992</v>
      </c>
      <c r="F274" s="161">
        <f>G274+H274+I274</f>
        <v>21.26</v>
      </c>
      <c r="G274" s="161">
        <v>1.9645999999999999</v>
      </c>
      <c r="H274" s="161">
        <v>3.2</v>
      </c>
      <c r="I274" s="161">
        <v>16.095400000000001</v>
      </c>
      <c r="J274" s="161">
        <v>1116.28</v>
      </c>
      <c r="K274" s="161">
        <f>I274</f>
        <v>16.095400000000001</v>
      </c>
      <c r="L274" s="161">
        <f>J274</f>
        <v>1116.28</v>
      </c>
      <c r="M274" s="162">
        <f>K274/L274</f>
        <v>1.4418783817680154E-2</v>
      </c>
      <c r="N274" s="163">
        <v>40.5</v>
      </c>
      <c r="O274" s="164">
        <f>M274*N274</f>
        <v>0.58396074461604619</v>
      </c>
      <c r="P274" s="164">
        <f>M274*60*1000</f>
        <v>865.12702906080915</v>
      </c>
      <c r="Q274" s="195">
        <f>P274*N274/1000</f>
        <v>35.037644676962771</v>
      </c>
    </row>
    <row r="275" spans="1:17" s="6" customFormat="1" ht="12.75" customHeight="1" x14ac:dyDescent="0.2">
      <c r="A275" s="349"/>
      <c r="B275" s="14" t="s">
        <v>416</v>
      </c>
      <c r="C275" s="147" t="s">
        <v>387</v>
      </c>
      <c r="D275" s="182">
        <v>15</v>
      </c>
      <c r="E275" s="149" t="s">
        <v>57</v>
      </c>
      <c r="F275" s="150">
        <v>17.22</v>
      </c>
      <c r="G275" s="150">
        <v>2.46</v>
      </c>
      <c r="H275" s="150">
        <v>2.4</v>
      </c>
      <c r="I275" s="150">
        <v>12.36</v>
      </c>
      <c r="J275" s="183">
        <v>1120.1099999999999</v>
      </c>
      <c r="K275" s="150">
        <v>12.36</v>
      </c>
      <c r="L275" s="183">
        <v>1120.1099999999999</v>
      </c>
      <c r="M275" s="152">
        <f>K275/L275</f>
        <v>1.1034630527358921E-2</v>
      </c>
      <c r="N275" s="153">
        <v>56.7</v>
      </c>
      <c r="O275" s="154">
        <f>M275*N275</f>
        <v>0.62566355090125081</v>
      </c>
      <c r="P275" s="154">
        <f>M275*60*1000</f>
        <v>662.07783164153523</v>
      </c>
      <c r="Q275" s="194">
        <f>P275*N275/1000</f>
        <v>37.539813054075047</v>
      </c>
    </row>
    <row r="276" spans="1:17" s="6" customFormat="1" ht="12.75" customHeight="1" x14ac:dyDescent="0.2">
      <c r="A276" s="349"/>
      <c r="B276" s="46" t="s">
        <v>547</v>
      </c>
      <c r="C276" s="156" t="s">
        <v>525</v>
      </c>
      <c r="D276" s="157">
        <v>24</v>
      </c>
      <c r="E276" s="157">
        <v>2011</v>
      </c>
      <c r="F276" s="158">
        <v>22.77</v>
      </c>
      <c r="G276" s="158">
        <v>1.4319999999999999</v>
      </c>
      <c r="H276" s="158">
        <v>1.92</v>
      </c>
      <c r="I276" s="158">
        <v>19.417999999999999</v>
      </c>
      <c r="J276" s="158">
        <v>1123.75</v>
      </c>
      <c r="K276" s="158">
        <v>19.417999999999999</v>
      </c>
      <c r="L276" s="158">
        <v>1123.75</v>
      </c>
      <c r="M276" s="152">
        <f>K276/L276</f>
        <v>1.727964404894327E-2</v>
      </c>
      <c r="N276" s="153">
        <v>70.414000000000001</v>
      </c>
      <c r="O276" s="154">
        <f>M276*N276</f>
        <v>1.2167288560622915</v>
      </c>
      <c r="P276" s="154">
        <f>M276*60*1000</f>
        <v>1036.7786429365963</v>
      </c>
      <c r="Q276" s="194">
        <f>P276*N276/1000</f>
        <v>73.003731363737487</v>
      </c>
    </row>
    <row r="277" spans="1:17" s="6" customFormat="1" ht="12.75" customHeight="1" x14ac:dyDescent="0.2">
      <c r="A277" s="349"/>
      <c r="B277" s="46" t="s">
        <v>218</v>
      </c>
      <c r="C277" s="155" t="s">
        <v>203</v>
      </c>
      <c r="D277" s="42">
        <v>20</v>
      </c>
      <c r="E277" s="42">
        <v>1975</v>
      </c>
      <c r="F277" s="37">
        <v>18.641999999999999</v>
      </c>
      <c r="G277" s="37">
        <v>1.7849999999999999</v>
      </c>
      <c r="H277" s="37">
        <v>3.2</v>
      </c>
      <c r="I277" s="37">
        <v>13.657</v>
      </c>
      <c r="J277" s="37">
        <v>1127.03</v>
      </c>
      <c r="K277" s="37">
        <v>13.657</v>
      </c>
      <c r="L277" s="37">
        <v>1127.03</v>
      </c>
      <c r="M277" s="38">
        <v>1.2117689857412847E-2</v>
      </c>
      <c r="N277" s="39">
        <v>64.528000000000006</v>
      </c>
      <c r="O277" s="39">
        <v>0.78193029111913626</v>
      </c>
      <c r="P277" s="39">
        <v>727.06139144477083</v>
      </c>
      <c r="Q277" s="40">
        <v>46.915817467148173</v>
      </c>
    </row>
    <row r="278" spans="1:17" s="6" customFormat="1" ht="12.75" customHeight="1" x14ac:dyDescent="0.2">
      <c r="A278" s="349"/>
      <c r="B278" s="14" t="s">
        <v>342</v>
      </c>
      <c r="C278" s="156" t="s">
        <v>835</v>
      </c>
      <c r="D278" s="157">
        <v>22</v>
      </c>
      <c r="E278" s="157" t="s">
        <v>57</v>
      </c>
      <c r="F278" s="158">
        <f>G278+H278+I278</f>
        <v>17.240000000000002</v>
      </c>
      <c r="G278" s="158">
        <v>1.6524510000000001</v>
      </c>
      <c r="H278" s="158">
        <v>3.52</v>
      </c>
      <c r="I278" s="158">
        <v>12.067549</v>
      </c>
      <c r="J278" s="158">
        <v>1131.55</v>
      </c>
      <c r="K278" s="158">
        <v>12.067549</v>
      </c>
      <c r="L278" s="158">
        <v>1131.55</v>
      </c>
      <c r="M278" s="152">
        <f>K278/L278</f>
        <v>1.066461844372763E-2</v>
      </c>
      <c r="N278" s="153">
        <v>53.33</v>
      </c>
      <c r="O278" s="154">
        <f>M278*N278</f>
        <v>0.56874410160399447</v>
      </c>
      <c r="P278" s="154">
        <f>M278*60*1000</f>
        <v>639.87710662365782</v>
      </c>
      <c r="Q278" s="194">
        <f>P278*N278/1000</f>
        <v>34.124646096239672</v>
      </c>
    </row>
    <row r="279" spans="1:17" s="6" customFormat="1" ht="12.75" customHeight="1" x14ac:dyDescent="0.2">
      <c r="A279" s="349"/>
      <c r="B279" s="14" t="s">
        <v>218</v>
      </c>
      <c r="C279" s="155" t="s">
        <v>196</v>
      </c>
      <c r="D279" s="42">
        <v>20</v>
      </c>
      <c r="E279" s="42" t="s">
        <v>197</v>
      </c>
      <c r="F279" s="37">
        <v>16.713000000000001</v>
      </c>
      <c r="G279" s="37">
        <v>2.4069449999999999</v>
      </c>
      <c r="H279" s="37">
        <v>3.2</v>
      </c>
      <c r="I279" s="37">
        <v>11.106054</v>
      </c>
      <c r="J279" s="37">
        <v>1135.0999999999999</v>
      </c>
      <c r="K279" s="37">
        <v>11.106054</v>
      </c>
      <c r="L279" s="37">
        <v>1135.0999999999999</v>
      </c>
      <c r="M279" s="38">
        <v>9.7842075588053922E-3</v>
      </c>
      <c r="N279" s="39">
        <v>64.528000000000006</v>
      </c>
      <c r="O279" s="39">
        <v>0.63135534535459437</v>
      </c>
      <c r="P279" s="39">
        <v>587.05245352832355</v>
      </c>
      <c r="Q279" s="40">
        <v>37.881320721275671</v>
      </c>
    </row>
    <row r="280" spans="1:17" s="6" customFormat="1" ht="12.75" customHeight="1" x14ac:dyDescent="0.2">
      <c r="A280" s="349"/>
      <c r="B280" s="14" t="s">
        <v>218</v>
      </c>
      <c r="C280" s="155" t="s">
        <v>200</v>
      </c>
      <c r="D280" s="42">
        <v>20</v>
      </c>
      <c r="E280" s="42">
        <v>1975</v>
      </c>
      <c r="F280" s="37">
        <v>17.536999999999999</v>
      </c>
      <c r="G280" s="37">
        <v>1.4535</v>
      </c>
      <c r="H280" s="37">
        <v>3.2</v>
      </c>
      <c r="I280" s="37">
        <v>12.8835</v>
      </c>
      <c r="J280" s="37">
        <v>1147.92</v>
      </c>
      <c r="K280" s="37">
        <v>12.8835</v>
      </c>
      <c r="L280" s="37">
        <v>1147.92</v>
      </c>
      <c r="M280" s="38">
        <v>1.1223343090110808E-2</v>
      </c>
      <c r="N280" s="39">
        <v>64.528000000000006</v>
      </c>
      <c r="O280" s="39">
        <v>0.72421988291867023</v>
      </c>
      <c r="P280" s="39">
        <v>673.40058540664847</v>
      </c>
      <c r="Q280" s="40">
        <v>43.453192975120217</v>
      </c>
    </row>
    <row r="281" spans="1:17" s="6" customFormat="1" ht="12.75" customHeight="1" x14ac:dyDescent="0.2">
      <c r="A281" s="349"/>
      <c r="B281" s="46" t="s">
        <v>218</v>
      </c>
      <c r="C281" s="186" t="s">
        <v>206</v>
      </c>
      <c r="D281" s="187">
        <v>19</v>
      </c>
      <c r="E281" s="187">
        <v>1969</v>
      </c>
      <c r="F281" s="37">
        <v>17.587</v>
      </c>
      <c r="G281" s="37">
        <v>1.7849999999999999</v>
      </c>
      <c r="H281" s="37">
        <v>0</v>
      </c>
      <c r="I281" s="37">
        <v>15.801999</v>
      </c>
      <c r="J281" s="37">
        <v>1148.45</v>
      </c>
      <c r="K281" s="37">
        <v>15.801999</v>
      </c>
      <c r="L281" s="37">
        <v>1148.45</v>
      </c>
      <c r="M281" s="38">
        <v>1.3759413992772867E-2</v>
      </c>
      <c r="N281" s="39">
        <v>64.528000000000006</v>
      </c>
      <c r="O281" s="39">
        <v>0.88786746612564771</v>
      </c>
      <c r="P281" s="39">
        <v>825.56483956637203</v>
      </c>
      <c r="Q281" s="40">
        <v>53.272047967538853</v>
      </c>
    </row>
    <row r="282" spans="1:17" s="6" customFormat="1" ht="12.75" customHeight="1" x14ac:dyDescent="0.2">
      <c r="A282" s="349"/>
      <c r="B282" s="46" t="s">
        <v>92</v>
      </c>
      <c r="C282" s="171" t="s">
        <v>49</v>
      </c>
      <c r="D282" s="172">
        <v>16</v>
      </c>
      <c r="E282" s="172">
        <v>2005</v>
      </c>
      <c r="F282" s="173">
        <v>19.178000000000001</v>
      </c>
      <c r="G282" s="173">
        <v>2.9648560000000002</v>
      </c>
      <c r="H282" s="173">
        <v>0</v>
      </c>
      <c r="I282" s="173">
        <v>16.213144</v>
      </c>
      <c r="J282" s="173">
        <v>1150.31</v>
      </c>
      <c r="K282" s="173">
        <v>16.213144</v>
      </c>
      <c r="L282" s="173">
        <v>1150.31</v>
      </c>
      <c r="M282" s="174">
        <v>1.4094586676634994E-2</v>
      </c>
      <c r="N282" s="175">
        <v>43.491</v>
      </c>
      <c r="O282" s="175">
        <v>0.61298766915353253</v>
      </c>
      <c r="P282" s="175">
        <v>845.67520059809965</v>
      </c>
      <c r="Q282" s="197">
        <v>36.77926014921195</v>
      </c>
    </row>
    <row r="283" spans="1:17" s="6" customFormat="1" ht="12.75" customHeight="1" x14ac:dyDescent="0.2">
      <c r="A283" s="349"/>
      <c r="B283" s="46" t="s">
        <v>151</v>
      </c>
      <c r="C283" s="171" t="s">
        <v>120</v>
      </c>
      <c r="D283" s="172">
        <v>22</v>
      </c>
      <c r="E283" s="172">
        <v>1994</v>
      </c>
      <c r="F283" s="173">
        <v>18.372</v>
      </c>
      <c r="G283" s="173">
        <v>1.9490670000000001</v>
      </c>
      <c r="H283" s="173">
        <v>3.52</v>
      </c>
      <c r="I283" s="173">
        <v>12.902932</v>
      </c>
      <c r="J283" s="173">
        <v>1162.77</v>
      </c>
      <c r="K283" s="173">
        <v>12.902932</v>
      </c>
      <c r="L283" s="173">
        <v>1162.77</v>
      </c>
      <c r="M283" s="174">
        <v>1.1096719041598941E-2</v>
      </c>
      <c r="N283" s="175">
        <v>73.248000000000005</v>
      </c>
      <c r="O283" s="175">
        <v>0.8128124763590393</v>
      </c>
      <c r="P283" s="175">
        <v>665.80314249593641</v>
      </c>
      <c r="Q283" s="197">
        <v>48.768748581542354</v>
      </c>
    </row>
    <row r="284" spans="1:17" s="6" customFormat="1" ht="12.75" customHeight="1" x14ac:dyDescent="0.2">
      <c r="A284" s="349"/>
      <c r="B284" s="46" t="s">
        <v>603</v>
      </c>
      <c r="C284" s="141" t="s">
        <v>874</v>
      </c>
      <c r="D284" s="142">
        <v>22</v>
      </c>
      <c r="E284" s="142">
        <v>1989</v>
      </c>
      <c r="F284" s="143">
        <v>17.248999999999999</v>
      </c>
      <c r="G284" s="143">
        <v>2.306</v>
      </c>
      <c r="H284" s="143">
        <v>3.52</v>
      </c>
      <c r="I284" s="143">
        <v>11.422999999999998</v>
      </c>
      <c r="J284" s="143">
        <v>1176.23</v>
      </c>
      <c r="K284" s="143">
        <v>11.423</v>
      </c>
      <c r="L284" s="143">
        <v>1176.23</v>
      </c>
      <c r="M284" s="144">
        <v>9.711536009113864E-3</v>
      </c>
      <c r="N284" s="145">
        <v>44.908000000000001</v>
      </c>
      <c r="O284" s="146">
        <v>0.4361256590972854</v>
      </c>
      <c r="P284" s="146">
        <v>582.69216054683181</v>
      </c>
      <c r="Q284" s="193">
        <v>26.167539545837123</v>
      </c>
    </row>
    <row r="285" spans="1:17" s="6" customFormat="1" ht="12.75" customHeight="1" x14ac:dyDescent="0.2">
      <c r="A285" s="349"/>
      <c r="B285" s="14" t="s">
        <v>520</v>
      </c>
      <c r="C285" s="190" t="s">
        <v>501</v>
      </c>
      <c r="D285" s="191">
        <v>21</v>
      </c>
      <c r="E285" s="191">
        <v>1998</v>
      </c>
      <c r="F285" s="192">
        <f>SUM(G285+H285+I285)</f>
        <v>27.799999999999997</v>
      </c>
      <c r="G285" s="192">
        <v>1.7</v>
      </c>
      <c r="H285" s="192">
        <v>3.4</v>
      </c>
      <c r="I285" s="192">
        <v>22.7</v>
      </c>
      <c r="J285" s="192">
        <v>1178.27</v>
      </c>
      <c r="K285" s="192">
        <v>22.7</v>
      </c>
      <c r="L285" s="192">
        <v>1178.27</v>
      </c>
      <c r="M285" s="152">
        <f>K285/L285</f>
        <v>1.9265533366715607E-2</v>
      </c>
      <c r="N285" s="153">
        <v>62.1</v>
      </c>
      <c r="O285" s="154">
        <f>M285*N285</f>
        <v>1.1963896220730392</v>
      </c>
      <c r="P285" s="154">
        <f>M285*60*1000</f>
        <v>1155.9320020029365</v>
      </c>
      <c r="Q285" s="194">
        <f>P285*N285/1000</f>
        <v>71.783377324382371</v>
      </c>
    </row>
    <row r="286" spans="1:17" s="6" customFormat="1" ht="12.75" customHeight="1" x14ac:dyDescent="0.2">
      <c r="A286" s="349"/>
      <c r="B286" s="46" t="s">
        <v>520</v>
      </c>
      <c r="C286" s="190" t="s">
        <v>502</v>
      </c>
      <c r="D286" s="191">
        <v>20</v>
      </c>
      <c r="E286" s="191">
        <v>1997</v>
      </c>
      <c r="F286" s="192">
        <f>SUM(G286+H286+I286)</f>
        <v>26.4</v>
      </c>
      <c r="G286" s="192">
        <v>1.5</v>
      </c>
      <c r="H286" s="192">
        <v>3.2</v>
      </c>
      <c r="I286" s="192">
        <v>21.7</v>
      </c>
      <c r="J286" s="192">
        <v>1186.4000000000001</v>
      </c>
      <c r="K286" s="192">
        <v>21.7</v>
      </c>
      <c r="L286" s="192">
        <v>1186.4000000000001</v>
      </c>
      <c r="M286" s="152">
        <f>K286/L286</f>
        <v>1.8290627107215102E-2</v>
      </c>
      <c r="N286" s="153">
        <v>62.1</v>
      </c>
      <c r="O286" s="154">
        <f>M286*N286</f>
        <v>1.1358479433580579</v>
      </c>
      <c r="P286" s="154">
        <f>M286*60*1000</f>
        <v>1097.4376264329062</v>
      </c>
      <c r="Q286" s="194">
        <f>P286*N286/1000</f>
        <v>68.150876601483489</v>
      </c>
    </row>
    <row r="287" spans="1:17" s="6" customFormat="1" ht="12.75" customHeight="1" x14ac:dyDescent="0.2">
      <c r="A287" s="349"/>
      <c r="B287" s="46" t="s">
        <v>416</v>
      </c>
      <c r="C287" s="147" t="s">
        <v>386</v>
      </c>
      <c r="D287" s="148">
        <v>20</v>
      </c>
      <c r="E287" s="149" t="s">
        <v>57</v>
      </c>
      <c r="F287" s="150">
        <v>17.010000000000002</v>
      </c>
      <c r="G287" s="150">
        <v>2.58</v>
      </c>
      <c r="H287" s="150">
        <v>3.2</v>
      </c>
      <c r="I287" s="150">
        <v>11.23</v>
      </c>
      <c r="J287" s="151">
        <v>1189.8399999999999</v>
      </c>
      <c r="K287" s="150">
        <v>11.23</v>
      </c>
      <c r="L287" s="151">
        <v>1189.8399999999999</v>
      </c>
      <c r="M287" s="152">
        <f>K287/L287</f>
        <v>9.438243797485377E-3</v>
      </c>
      <c r="N287" s="153">
        <v>56.7</v>
      </c>
      <c r="O287" s="154">
        <f>M287*N287</f>
        <v>0.53514842331742085</v>
      </c>
      <c r="P287" s="154">
        <f>M287*60*1000</f>
        <v>566.29462784912266</v>
      </c>
      <c r="Q287" s="194">
        <f>P287*N287/1000</f>
        <v>32.108905399045256</v>
      </c>
    </row>
    <row r="288" spans="1:17" s="6" customFormat="1" ht="12.75" customHeight="1" x14ac:dyDescent="0.2">
      <c r="A288" s="349"/>
      <c r="B288" s="46" t="s">
        <v>677</v>
      </c>
      <c r="C288" s="156" t="s">
        <v>663</v>
      </c>
      <c r="D288" s="157">
        <v>30</v>
      </c>
      <c r="E288" s="157" t="s">
        <v>654</v>
      </c>
      <c r="F288" s="158">
        <f>SUM(G288+H288+I288)</f>
        <v>21.53</v>
      </c>
      <c r="G288" s="158">
        <v>1.712</v>
      </c>
      <c r="H288" s="158">
        <v>4.18</v>
      </c>
      <c r="I288" s="158">
        <v>15.638</v>
      </c>
      <c r="J288" s="158">
        <v>1201.08</v>
      </c>
      <c r="K288" s="158">
        <v>15.638</v>
      </c>
      <c r="L288" s="158">
        <v>1201.08</v>
      </c>
      <c r="M288" s="152">
        <f>K288/L288</f>
        <v>1.3019948712825125E-2</v>
      </c>
      <c r="N288" s="153">
        <v>54.28</v>
      </c>
      <c r="O288" s="154">
        <f>M288*N288</f>
        <v>0.70672281613214782</v>
      </c>
      <c r="P288" s="154">
        <f>M288*60*1000</f>
        <v>781.19692276950752</v>
      </c>
      <c r="Q288" s="194">
        <f>P288*N288/1000</f>
        <v>42.40336896792887</v>
      </c>
    </row>
    <row r="289" spans="1:17" s="6" customFormat="1" ht="12.75" customHeight="1" x14ac:dyDescent="0.2">
      <c r="A289" s="349"/>
      <c r="B289" s="46" t="s">
        <v>652</v>
      </c>
      <c r="C289" s="159" t="s">
        <v>638</v>
      </c>
      <c r="D289" s="160">
        <v>22</v>
      </c>
      <c r="E289" s="160">
        <v>1993</v>
      </c>
      <c r="F289" s="161">
        <f>G289+H289+I289</f>
        <v>25.61</v>
      </c>
      <c r="G289" s="161">
        <v>2.839</v>
      </c>
      <c r="H289" s="161">
        <v>3.52</v>
      </c>
      <c r="I289" s="161">
        <v>19.251000000000001</v>
      </c>
      <c r="J289" s="161">
        <v>1285.1199999999999</v>
      </c>
      <c r="K289" s="161">
        <f>I289</f>
        <v>19.251000000000001</v>
      </c>
      <c r="L289" s="161">
        <f>J289</f>
        <v>1285.1199999999999</v>
      </c>
      <c r="M289" s="162">
        <f>K289/L289</f>
        <v>1.4979924053784862E-2</v>
      </c>
      <c r="N289" s="163">
        <v>40.5</v>
      </c>
      <c r="O289" s="164">
        <f>M289*N289</f>
        <v>0.60668692417828696</v>
      </c>
      <c r="P289" s="164">
        <f>M289*60*1000</f>
        <v>898.79544322709171</v>
      </c>
      <c r="Q289" s="195">
        <f>P289*N289/1000</f>
        <v>36.401215450697215</v>
      </c>
    </row>
    <row r="290" spans="1:17" s="6" customFormat="1" ht="12.75" customHeight="1" x14ac:dyDescent="0.2">
      <c r="A290" s="349"/>
      <c r="B290" s="46" t="s">
        <v>547</v>
      </c>
      <c r="C290" s="156" t="s">
        <v>866</v>
      </c>
      <c r="D290" s="157">
        <v>33</v>
      </c>
      <c r="E290" s="157">
        <v>1969</v>
      </c>
      <c r="F290" s="158">
        <v>31.898</v>
      </c>
      <c r="G290" s="158">
        <v>2.8959999999999999</v>
      </c>
      <c r="H290" s="158">
        <v>5.28</v>
      </c>
      <c r="I290" s="158">
        <v>23.722000000000001</v>
      </c>
      <c r="J290" s="158">
        <v>1302.1400000000001</v>
      </c>
      <c r="K290" s="158">
        <v>23.722000000000001</v>
      </c>
      <c r="L290" s="158">
        <v>1302.1400000000001</v>
      </c>
      <c r="M290" s="152">
        <f>K290/L290</f>
        <v>1.8217703165558236E-2</v>
      </c>
      <c r="N290" s="153">
        <v>70.414000000000001</v>
      </c>
      <c r="O290" s="154">
        <f>M290*N290</f>
        <v>1.2827813506996175</v>
      </c>
      <c r="P290" s="154">
        <f>M290*60*1000</f>
        <v>1093.062189933494</v>
      </c>
      <c r="Q290" s="194">
        <f>P290*N290/1000</f>
        <v>76.966881041977047</v>
      </c>
    </row>
    <row r="291" spans="1:17" s="6" customFormat="1" ht="12.75" customHeight="1" x14ac:dyDescent="0.2">
      <c r="A291" s="349"/>
      <c r="B291" s="46" t="s">
        <v>579</v>
      </c>
      <c r="C291" s="141" t="s">
        <v>555</v>
      </c>
      <c r="D291" s="142">
        <v>22</v>
      </c>
      <c r="E291" s="142">
        <v>1973</v>
      </c>
      <c r="F291" s="158">
        <v>24.17</v>
      </c>
      <c r="G291" s="158">
        <v>2.21</v>
      </c>
      <c r="H291" s="158">
        <v>3.52</v>
      </c>
      <c r="I291" s="158">
        <v>18.440000000000001</v>
      </c>
      <c r="J291" s="143">
        <v>1350.47</v>
      </c>
      <c r="K291" s="158">
        <v>18.440000000000001</v>
      </c>
      <c r="L291" s="143">
        <v>1350.47</v>
      </c>
      <c r="M291" s="152">
        <f>K291/L291</f>
        <v>1.3654505468466534E-2</v>
      </c>
      <c r="N291" s="153">
        <v>63.655999999999999</v>
      </c>
      <c r="O291" s="154">
        <f>M291*N291</f>
        <v>0.86919120010070561</v>
      </c>
      <c r="P291" s="154">
        <f>M291*60*1000</f>
        <v>819.2703281079921</v>
      </c>
      <c r="Q291" s="194">
        <f>P291*N291/1000</f>
        <v>52.15147200604234</v>
      </c>
    </row>
    <row r="292" spans="1:17" s="6" customFormat="1" ht="12.75" customHeight="1" x14ac:dyDescent="0.2">
      <c r="A292" s="349"/>
      <c r="B292" s="46" t="s">
        <v>652</v>
      </c>
      <c r="C292" s="159" t="s">
        <v>915</v>
      </c>
      <c r="D292" s="160">
        <v>19</v>
      </c>
      <c r="E292" s="160" t="s">
        <v>57</v>
      </c>
      <c r="F292" s="161">
        <f>G292+H292+I292</f>
        <v>18.3</v>
      </c>
      <c r="G292" s="161">
        <v>1.6254</v>
      </c>
      <c r="H292" s="161">
        <v>3.04</v>
      </c>
      <c r="I292" s="161">
        <v>13.634600000000001</v>
      </c>
      <c r="J292" s="161">
        <v>1384.8</v>
      </c>
      <c r="K292" s="161">
        <f>I292</f>
        <v>13.634600000000001</v>
      </c>
      <c r="L292" s="161">
        <f>J292</f>
        <v>1384.8</v>
      </c>
      <c r="M292" s="162">
        <f>K292/L292</f>
        <v>9.8458983246678226E-3</v>
      </c>
      <c r="N292" s="163">
        <v>40.5</v>
      </c>
      <c r="O292" s="164">
        <f>M292*N292</f>
        <v>0.39875888214904681</v>
      </c>
      <c r="P292" s="164">
        <f>M292*60*1000</f>
        <v>590.75389948006944</v>
      </c>
      <c r="Q292" s="195">
        <f>P292*N292/1000</f>
        <v>23.925532928942811</v>
      </c>
    </row>
    <row r="293" spans="1:17" s="6" customFormat="1" ht="12.75" customHeight="1" x14ac:dyDescent="0.2">
      <c r="A293" s="349"/>
      <c r="B293" s="14" t="s">
        <v>547</v>
      </c>
      <c r="C293" s="156" t="s">
        <v>865</v>
      </c>
      <c r="D293" s="157">
        <v>20</v>
      </c>
      <c r="E293" s="157">
        <v>1974</v>
      </c>
      <c r="F293" s="158">
        <v>30.23</v>
      </c>
      <c r="G293" s="158">
        <v>2.7890000000000001</v>
      </c>
      <c r="H293" s="158">
        <v>3.2</v>
      </c>
      <c r="I293" s="158">
        <v>24.241</v>
      </c>
      <c r="J293" s="158">
        <v>1409.61</v>
      </c>
      <c r="K293" s="158">
        <v>24.241</v>
      </c>
      <c r="L293" s="158">
        <v>1409.61</v>
      </c>
      <c r="M293" s="152">
        <f>K293/L293</f>
        <v>1.719695518618625E-2</v>
      </c>
      <c r="N293" s="153">
        <v>70.414000000000001</v>
      </c>
      <c r="O293" s="154">
        <f>M293*N293</f>
        <v>1.2109064024801186</v>
      </c>
      <c r="P293" s="154">
        <f>M293*60*1000</f>
        <v>1031.8173111711751</v>
      </c>
      <c r="Q293" s="194">
        <f>P293*N293/1000</f>
        <v>72.654384148807125</v>
      </c>
    </row>
    <row r="294" spans="1:17" s="6" customFormat="1" ht="12.75" customHeight="1" x14ac:dyDescent="0.2">
      <c r="A294" s="349"/>
      <c r="B294" s="46" t="s">
        <v>626</v>
      </c>
      <c r="C294" s="156" t="s">
        <v>892</v>
      </c>
      <c r="D294" s="157">
        <v>32</v>
      </c>
      <c r="E294" s="157">
        <v>1973</v>
      </c>
      <c r="F294" s="158">
        <v>28.79</v>
      </c>
      <c r="G294" s="158">
        <v>2.21</v>
      </c>
      <c r="H294" s="158">
        <v>4.96</v>
      </c>
      <c r="I294" s="158">
        <v>21.22</v>
      </c>
      <c r="J294" s="158">
        <v>1466.43</v>
      </c>
      <c r="K294" s="158">
        <v>20.48</v>
      </c>
      <c r="L294" s="158">
        <v>1413.83</v>
      </c>
      <c r="M294" s="152">
        <f>K294/L294</f>
        <v>1.4485475622953256E-2</v>
      </c>
      <c r="N294" s="153">
        <v>73.900000000000006</v>
      </c>
      <c r="O294" s="154">
        <f>M294*N294</f>
        <v>1.0704766485362458</v>
      </c>
      <c r="P294" s="154">
        <f>M294*60*1000</f>
        <v>869.12853737719536</v>
      </c>
      <c r="Q294" s="194">
        <f>P294*N294/1000</f>
        <v>64.228598912174746</v>
      </c>
    </row>
    <row r="295" spans="1:17" s="6" customFormat="1" ht="12.75" customHeight="1" x14ac:dyDescent="0.2">
      <c r="A295" s="349"/>
      <c r="B295" s="14" t="s">
        <v>342</v>
      </c>
      <c r="C295" s="156" t="s">
        <v>833</v>
      </c>
      <c r="D295" s="157">
        <v>32</v>
      </c>
      <c r="E295" s="157" t="s">
        <v>57</v>
      </c>
      <c r="F295" s="158">
        <f>G295+H295+I295</f>
        <v>18.4328</v>
      </c>
      <c r="G295" s="158">
        <v>3.9168000000000003</v>
      </c>
      <c r="H295" s="158">
        <v>0.32</v>
      </c>
      <c r="I295" s="158">
        <v>14.196</v>
      </c>
      <c r="J295" s="158">
        <v>1420.48</v>
      </c>
      <c r="K295" s="158">
        <v>14.196</v>
      </c>
      <c r="L295" s="158">
        <v>1420.48</v>
      </c>
      <c r="M295" s="152">
        <f>K295/L295</f>
        <v>9.9938049110159938E-3</v>
      </c>
      <c r="N295" s="153">
        <v>53.33</v>
      </c>
      <c r="O295" s="154">
        <f>M295*N295</f>
        <v>0.53296961590448289</v>
      </c>
      <c r="P295" s="154">
        <f>M295*60*1000</f>
        <v>599.62829466095968</v>
      </c>
      <c r="Q295" s="194">
        <f>P295*N295/1000</f>
        <v>31.978176954268982</v>
      </c>
    </row>
    <row r="296" spans="1:17" s="6" customFormat="1" ht="12.75" customHeight="1" x14ac:dyDescent="0.2">
      <c r="A296" s="349"/>
      <c r="B296" s="46" t="s">
        <v>547</v>
      </c>
      <c r="C296" s="156" t="s">
        <v>864</v>
      </c>
      <c r="D296" s="157">
        <v>28</v>
      </c>
      <c r="E296" s="157">
        <v>1977</v>
      </c>
      <c r="F296" s="158">
        <v>31.350999999999999</v>
      </c>
      <c r="G296" s="158">
        <v>3.3719999999999999</v>
      </c>
      <c r="H296" s="158">
        <v>4.4800000000000004</v>
      </c>
      <c r="I296" s="158">
        <v>23.498999999999999</v>
      </c>
      <c r="J296" s="158">
        <v>1436.93</v>
      </c>
      <c r="K296" s="158">
        <v>23.498999999999999</v>
      </c>
      <c r="L296" s="158">
        <v>1436.93</v>
      </c>
      <c r="M296" s="152">
        <f>K296/L296</f>
        <v>1.6353614998642938E-2</v>
      </c>
      <c r="N296" s="153">
        <v>70.414000000000001</v>
      </c>
      <c r="O296" s="154">
        <f>M296*N296</f>
        <v>1.1515234465144439</v>
      </c>
      <c r="P296" s="154">
        <f>M296*60*1000</f>
        <v>981.21689991857625</v>
      </c>
      <c r="Q296" s="194">
        <f>P296*N296/1000</f>
        <v>69.091406790866628</v>
      </c>
    </row>
    <row r="297" spans="1:17" s="6" customFormat="1" ht="12.75" customHeight="1" x14ac:dyDescent="0.2">
      <c r="A297" s="349"/>
      <c r="B297" s="46" t="s">
        <v>603</v>
      </c>
      <c r="C297" s="141" t="s">
        <v>589</v>
      </c>
      <c r="D297" s="142">
        <v>30</v>
      </c>
      <c r="E297" s="142">
        <v>1980</v>
      </c>
      <c r="F297" s="143">
        <v>22.956</v>
      </c>
      <c r="G297" s="143">
        <v>2.12</v>
      </c>
      <c r="H297" s="143">
        <v>4.8</v>
      </c>
      <c r="I297" s="143">
        <v>16.035999999999998</v>
      </c>
      <c r="J297" s="143">
        <v>1496.45</v>
      </c>
      <c r="K297" s="143">
        <v>16.036000000000001</v>
      </c>
      <c r="L297" s="143">
        <v>1496.45</v>
      </c>
      <c r="M297" s="144">
        <v>1.0716027932774232E-2</v>
      </c>
      <c r="N297" s="145">
        <v>44.908000000000001</v>
      </c>
      <c r="O297" s="146">
        <v>0.48123538240502522</v>
      </c>
      <c r="P297" s="146">
        <v>642.96167596645398</v>
      </c>
      <c r="Q297" s="193">
        <v>28.874122944301515</v>
      </c>
    </row>
    <row r="298" spans="1:17" s="6" customFormat="1" ht="12.75" customHeight="1" x14ac:dyDescent="0.2">
      <c r="A298" s="349"/>
      <c r="B298" s="46" t="s">
        <v>280</v>
      </c>
      <c r="C298" s="156" t="s">
        <v>274</v>
      </c>
      <c r="D298" s="157">
        <v>30</v>
      </c>
      <c r="E298" s="157" t="s">
        <v>57</v>
      </c>
      <c r="F298" s="158">
        <f>G298+H298+I298</f>
        <v>26.548999999999999</v>
      </c>
      <c r="G298" s="158">
        <v>3.7962200000000004</v>
      </c>
      <c r="H298" s="158">
        <v>4.8</v>
      </c>
      <c r="I298" s="158">
        <v>17.952780000000001</v>
      </c>
      <c r="J298" s="158">
        <v>1511.9</v>
      </c>
      <c r="K298" s="158">
        <v>17.952780000000001</v>
      </c>
      <c r="L298" s="158">
        <v>1511.9</v>
      </c>
      <c r="M298" s="152">
        <f>K298/L298</f>
        <v>1.1874317084463258E-2</v>
      </c>
      <c r="N298" s="153">
        <v>52.32</v>
      </c>
      <c r="O298" s="154">
        <f>M298*N298</f>
        <v>0.62126426985911765</v>
      </c>
      <c r="P298" s="154">
        <f>M298*60*1000</f>
        <v>712.45902506779544</v>
      </c>
      <c r="Q298" s="194">
        <f>P298*N298/1000</f>
        <v>37.275856191547057</v>
      </c>
    </row>
    <row r="299" spans="1:17" s="6" customFormat="1" ht="12.75" customHeight="1" x14ac:dyDescent="0.2">
      <c r="A299" s="349"/>
      <c r="B299" s="46" t="s">
        <v>461</v>
      </c>
      <c r="C299" s="165" t="s">
        <v>442</v>
      </c>
      <c r="D299" s="166">
        <v>30</v>
      </c>
      <c r="E299" s="166">
        <v>1992</v>
      </c>
      <c r="F299" s="167">
        <v>35.020000000000003</v>
      </c>
      <c r="G299" s="167">
        <v>3.350714</v>
      </c>
      <c r="H299" s="167">
        <v>4.6399999999999997</v>
      </c>
      <c r="I299" s="167">
        <v>27.02929</v>
      </c>
      <c r="J299" s="167">
        <v>1519.17</v>
      </c>
      <c r="K299" s="167">
        <v>27.02929</v>
      </c>
      <c r="L299" s="167">
        <v>1519.17</v>
      </c>
      <c r="M299" s="169">
        <f>K299/L299</f>
        <v>1.7792143078128188E-2</v>
      </c>
      <c r="N299" s="170">
        <v>55.372</v>
      </c>
      <c r="O299" s="170">
        <f>M299*N299</f>
        <v>0.98518654652211402</v>
      </c>
      <c r="P299" s="170">
        <f>M299*1000*60</f>
        <v>1067.5285846876914</v>
      </c>
      <c r="Q299" s="196">
        <f>O299*60</f>
        <v>59.111192791326843</v>
      </c>
    </row>
    <row r="300" spans="1:17" s="6" customFormat="1" ht="12.75" customHeight="1" x14ac:dyDescent="0.2">
      <c r="A300" s="349"/>
      <c r="B300" s="14" t="s">
        <v>374</v>
      </c>
      <c r="C300" s="156" t="s">
        <v>354</v>
      </c>
      <c r="D300" s="184">
        <v>36</v>
      </c>
      <c r="E300" s="185" t="s">
        <v>57</v>
      </c>
      <c r="F300" s="41">
        <v>34.504999999999995</v>
      </c>
      <c r="G300" s="41">
        <v>2.496</v>
      </c>
      <c r="H300" s="41">
        <v>5.76</v>
      </c>
      <c r="I300" s="41">
        <v>26.248999999999999</v>
      </c>
      <c r="J300" s="41">
        <v>1527.82</v>
      </c>
      <c r="K300" s="41">
        <v>26.248999999999999</v>
      </c>
      <c r="L300" s="41">
        <v>1527.82</v>
      </c>
      <c r="M300" s="152">
        <f>K300/L300</f>
        <v>1.7180688824599756E-2</v>
      </c>
      <c r="N300" s="153">
        <v>76.2</v>
      </c>
      <c r="O300" s="154">
        <f>M300*N300</f>
        <v>1.3091684884345014</v>
      </c>
      <c r="P300" s="154">
        <f>M300*60*1000</f>
        <v>1030.8413294759853</v>
      </c>
      <c r="Q300" s="194">
        <f>P300*N300/1000</f>
        <v>78.550109306070084</v>
      </c>
    </row>
    <row r="301" spans="1:17" s="6" customFormat="1" ht="12.75" customHeight="1" x14ac:dyDescent="0.2">
      <c r="A301" s="349"/>
      <c r="B301" s="46" t="s">
        <v>117</v>
      </c>
      <c r="C301" s="188" t="s">
        <v>109</v>
      </c>
      <c r="D301" s="172">
        <v>30</v>
      </c>
      <c r="E301" s="172">
        <v>1977</v>
      </c>
      <c r="F301" s="173">
        <v>28.47</v>
      </c>
      <c r="G301" s="173">
        <v>3.06</v>
      </c>
      <c r="H301" s="173">
        <v>4.8</v>
      </c>
      <c r="I301" s="173">
        <v>20.61</v>
      </c>
      <c r="J301" s="173">
        <v>1557.06</v>
      </c>
      <c r="K301" s="173">
        <v>20.61</v>
      </c>
      <c r="L301" s="173">
        <v>1557.06</v>
      </c>
      <c r="M301" s="174">
        <v>1.323648414319294E-2</v>
      </c>
      <c r="N301" s="175">
        <v>71.722000000000008</v>
      </c>
      <c r="O301" s="175">
        <v>0.94934711571808417</v>
      </c>
      <c r="P301" s="175">
        <v>794.18904859157635</v>
      </c>
      <c r="Q301" s="197">
        <v>56.960826943085046</v>
      </c>
    </row>
    <row r="302" spans="1:17" s="6" customFormat="1" ht="12.75" customHeight="1" x14ac:dyDescent="0.2">
      <c r="A302" s="349"/>
      <c r="B302" s="46" t="s">
        <v>117</v>
      </c>
      <c r="C302" s="188" t="s">
        <v>105</v>
      </c>
      <c r="D302" s="172">
        <v>30</v>
      </c>
      <c r="E302" s="172">
        <v>1979</v>
      </c>
      <c r="F302" s="173">
        <v>26.408000000000001</v>
      </c>
      <c r="G302" s="173">
        <v>3.0932650000000002</v>
      </c>
      <c r="H302" s="173">
        <v>4.8</v>
      </c>
      <c r="I302" s="173">
        <v>18.514744</v>
      </c>
      <c r="J302" s="173">
        <v>1569.65</v>
      </c>
      <c r="K302" s="173">
        <v>18.514744</v>
      </c>
      <c r="L302" s="173">
        <v>1569.65</v>
      </c>
      <c r="M302" s="174">
        <v>1.1795460134424871E-2</v>
      </c>
      <c r="N302" s="175">
        <v>71.722000000000008</v>
      </c>
      <c r="O302" s="175">
        <v>0.8459939917612207</v>
      </c>
      <c r="P302" s="175">
        <v>707.72760806549229</v>
      </c>
      <c r="Q302" s="197">
        <v>50.759639505673242</v>
      </c>
    </row>
    <row r="303" spans="1:17" s="6" customFormat="1" ht="12.75" customHeight="1" x14ac:dyDescent="0.2">
      <c r="A303" s="349"/>
      <c r="B303" s="46" t="s">
        <v>461</v>
      </c>
      <c r="C303" s="165" t="s">
        <v>441</v>
      </c>
      <c r="D303" s="166">
        <v>30</v>
      </c>
      <c r="E303" s="166">
        <v>1992</v>
      </c>
      <c r="F303" s="167">
        <v>35.01</v>
      </c>
      <c r="G303" s="167">
        <v>3.3345530000000001</v>
      </c>
      <c r="H303" s="167">
        <v>4.8</v>
      </c>
      <c r="I303" s="167">
        <v>26.875450000000001</v>
      </c>
      <c r="J303" s="167">
        <v>1576.72</v>
      </c>
      <c r="K303" s="167">
        <v>26.875450000000001</v>
      </c>
      <c r="L303" s="167">
        <v>1576.72</v>
      </c>
      <c r="M303" s="169">
        <f>K303/L303</f>
        <v>1.7045163377137348E-2</v>
      </c>
      <c r="N303" s="170">
        <v>55.372</v>
      </c>
      <c r="O303" s="170">
        <f>M303*N303</f>
        <v>0.94382478651884927</v>
      </c>
      <c r="P303" s="170">
        <f>M303*1000*60</f>
        <v>1022.7098026282409</v>
      </c>
      <c r="Q303" s="196">
        <f>O303*60</f>
        <v>56.629487191130956</v>
      </c>
    </row>
    <row r="304" spans="1:17" s="6" customFormat="1" ht="12.75" customHeight="1" x14ac:dyDescent="0.2">
      <c r="A304" s="349"/>
      <c r="B304" s="46" t="s">
        <v>951</v>
      </c>
      <c r="C304" s="177" t="s">
        <v>246</v>
      </c>
      <c r="D304" s="178">
        <v>37</v>
      </c>
      <c r="E304" s="178">
        <v>1970</v>
      </c>
      <c r="F304" s="179">
        <v>17.632999999999999</v>
      </c>
      <c r="G304" s="179">
        <v>1.867645</v>
      </c>
      <c r="H304" s="179">
        <v>5.76</v>
      </c>
      <c r="I304" s="179">
        <v>10.005354000000001</v>
      </c>
      <c r="J304" s="179">
        <v>1579.46</v>
      </c>
      <c r="K304" s="179">
        <v>10.005354000000001</v>
      </c>
      <c r="L304" s="179">
        <v>1579.46</v>
      </c>
      <c r="M304" s="180">
        <v>6.334667544603852E-3</v>
      </c>
      <c r="N304" s="181">
        <v>77.171999999999997</v>
      </c>
      <c r="O304" s="181">
        <v>0.48885896375216847</v>
      </c>
      <c r="P304" s="181">
        <v>380.08005267623111</v>
      </c>
      <c r="Q304" s="198">
        <v>29.331537825130106</v>
      </c>
    </row>
    <row r="305" spans="1:17" s="6" customFormat="1" ht="12.75" customHeight="1" x14ac:dyDescent="0.2">
      <c r="A305" s="349"/>
      <c r="B305" s="14" t="s">
        <v>117</v>
      </c>
      <c r="C305" s="188" t="s">
        <v>111</v>
      </c>
      <c r="D305" s="172">
        <v>30</v>
      </c>
      <c r="E305" s="172">
        <v>1975</v>
      </c>
      <c r="F305" s="173">
        <v>30.402000000000001</v>
      </c>
      <c r="G305" s="173">
        <v>2.7029999999999998</v>
      </c>
      <c r="H305" s="173">
        <v>4.8</v>
      </c>
      <c r="I305" s="173">
        <v>22.898999</v>
      </c>
      <c r="J305" s="173">
        <v>1582.74</v>
      </c>
      <c r="K305" s="173">
        <v>22.898999</v>
      </c>
      <c r="L305" s="173">
        <v>1582.74</v>
      </c>
      <c r="M305" s="174">
        <v>1.4467947357114876E-2</v>
      </c>
      <c r="N305" s="175">
        <v>71.722000000000008</v>
      </c>
      <c r="O305" s="175">
        <v>1.0376701203469934</v>
      </c>
      <c r="P305" s="175">
        <v>868.07684142689254</v>
      </c>
      <c r="Q305" s="197">
        <v>62.260207220819595</v>
      </c>
    </row>
    <row r="306" spans="1:17" s="6" customFormat="1" ht="12.75" customHeight="1" x14ac:dyDescent="0.2">
      <c r="A306" s="349"/>
      <c r="B306" s="46" t="s">
        <v>944</v>
      </c>
      <c r="C306" s="156" t="s">
        <v>894</v>
      </c>
      <c r="D306" s="157">
        <v>30</v>
      </c>
      <c r="E306" s="157">
        <v>1987</v>
      </c>
      <c r="F306" s="158">
        <v>24.1</v>
      </c>
      <c r="G306" s="158">
        <v>0</v>
      </c>
      <c r="H306" s="158">
        <v>0</v>
      </c>
      <c r="I306" s="158">
        <v>24.1</v>
      </c>
      <c r="J306" s="158">
        <v>1585.13</v>
      </c>
      <c r="K306" s="158">
        <v>24.1</v>
      </c>
      <c r="L306" s="158">
        <v>1585.13</v>
      </c>
      <c r="M306" s="152">
        <f>K306/L306</f>
        <v>1.5203800319216721E-2</v>
      </c>
      <c r="N306" s="153">
        <v>73.900000000000006</v>
      </c>
      <c r="O306" s="154">
        <f>M306*N306</f>
        <v>1.1235608435901157</v>
      </c>
      <c r="P306" s="154">
        <f>M306*60*1000</f>
        <v>912.22801915300317</v>
      </c>
      <c r="Q306" s="194">
        <f>P306*N306/1000</f>
        <v>67.413650615406937</v>
      </c>
    </row>
    <row r="307" spans="1:17" s="6" customFormat="1" ht="12.75" customHeight="1" x14ac:dyDescent="0.2">
      <c r="A307" s="349"/>
      <c r="B307" s="46" t="s">
        <v>603</v>
      </c>
      <c r="C307" s="141" t="s">
        <v>878</v>
      </c>
      <c r="D307" s="142">
        <v>32</v>
      </c>
      <c r="E307" s="142">
        <v>1942</v>
      </c>
      <c r="F307" s="143">
        <v>24.385000000000002</v>
      </c>
      <c r="G307" s="143">
        <v>2.6269999999999998</v>
      </c>
      <c r="H307" s="143">
        <v>2.56</v>
      </c>
      <c r="I307" s="143">
        <v>19.198000000000004</v>
      </c>
      <c r="J307" s="143">
        <v>1725.16</v>
      </c>
      <c r="K307" s="143">
        <v>17.885000000000002</v>
      </c>
      <c r="L307" s="143">
        <v>1604.33</v>
      </c>
      <c r="M307" s="144">
        <v>1.1147955844495835E-2</v>
      </c>
      <c r="N307" s="145">
        <v>44.908000000000001</v>
      </c>
      <c r="O307" s="146">
        <v>0.50063240106461904</v>
      </c>
      <c r="P307" s="146">
        <v>668.87735066975006</v>
      </c>
      <c r="Q307" s="193">
        <v>30.037944063877138</v>
      </c>
    </row>
    <row r="308" spans="1:17" s="6" customFormat="1" ht="12.75" customHeight="1" x14ac:dyDescent="0.2">
      <c r="A308" s="349"/>
      <c r="B308" s="46" t="s">
        <v>255</v>
      </c>
      <c r="C308" s="177" t="s">
        <v>243</v>
      </c>
      <c r="D308" s="178">
        <v>30</v>
      </c>
      <c r="E308" s="178">
        <v>1990</v>
      </c>
      <c r="F308" s="179">
        <v>32.401000000000003</v>
      </c>
      <c r="G308" s="179">
        <v>3.1902370000000002</v>
      </c>
      <c r="H308" s="179">
        <v>4.8</v>
      </c>
      <c r="I308" s="179">
        <v>24.410765000000001</v>
      </c>
      <c r="J308" s="179">
        <v>1613.04</v>
      </c>
      <c r="K308" s="179">
        <v>24.410765000000001</v>
      </c>
      <c r="L308" s="179">
        <v>1613.04</v>
      </c>
      <c r="M308" s="180">
        <v>1.5133390988444181E-2</v>
      </c>
      <c r="N308" s="181">
        <v>77.171999999999997</v>
      </c>
      <c r="O308" s="181">
        <v>1.1678740493602142</v>
      </c>
      <c r="P308" s="181">
        <v>908.00345930665083</v>
      </c>
      <c r="Q308" s="198">
        <v>70.072442961612865</v>
      </c>
    </row>
    <row r="309" spans="1:17" s="6" customFormat="1" ht="12.75" customHeight="1" x14ac:dyDescent="0.2">
      <c r="A309" s="349"/>
      <c r="B309" s="46" t="s">
        <v>374</v>
      </c>
      <c r="C309" s="156" t="s">
        <v>350</v>
      </c>
      <c r="D309" s="184">
        <v>30</v>
      </c>
      <c r="E309" s="185" t="s">
        <v>57</v>
      </c>
      <c r="F309" s="41">
        <v>31.25</v>
      </c>
      <c r="G309" s="41">
        <v>2.2949999999999999</v>
      </c>
      <c r="H309" s="41">
        <v>4.8</v>
      </c>
      <c r="I309" s="41">
        <v>24.155000000000001</v>
      </c>
      <c r="J309" s="41">
        <v>1626.42</v>
      </c>
      <c r="K309" s="41">
        <v>24.155000000000001</v>
      </c>
      <c r="L309" s="41">
        <v>1626.42</v>
      </c>
      <c r="M309" s="152">
        <f>K309/L309</f>
        <v>1.4851637338448864E-2</v>
      </c>
      <c r="N309" s="153">
        <v>76.2</v>
      </c>
      <c r="O309" s="154">
        <f>M309*N309</f>
        <v>1.1316947651898035</v>
      </c>
      <c r="P309" s="154">
        <f>M309*60*1000</f>
        <v>891.09824030693187</v>
      </c>
      <c r="Q309" s="194">
        <f>P309*N309/1000</f>
        <v>67.901685911388213</v>
      </c>
    </row>
    <row r="310" spans="1:17" s="6" customFormat="1" ht="12.75" customHeight="1" x14ac:dyDescent="0.2">
      <c r="A310" s="349"/>
      <c r="B310" s="14" t="s">
        <v>677</v>
      </c>
      <c r="C310" s="156" t="s">
        <v>664</v>
      </c>
      <c r="D310" s="157">
        <v>30</v>
      </c>
      <c r="E310" s="157">
        <v>1991</v>
      </c>
      <c r="F310" s="158">
        <f>SUM(G310+H310+I310)</f>
        <v>34.113</v>
      </c>
      <c r="G310" s="158">
        <v>3.5990000000000002</v>
      </c>
      <c r="H310" s="158">
        <v>4.8</v>
      </c>
      <c r="I310" s="158">
        <v>25.713999999999999</v>
      </c>
      <c r="J310" s="158">
        <v>1636.16</v>
      </c>
      <c r="K310" s="158">
        <v>25.713999999999999</v>
      </c>
      <c r="L310" s="158">
        <v>1636.16</v>
      </c>
      <c r="M310" s="152">
        <f>K310/L310</f>
        <v>1.5716066888323877E-2</v>
      </c>
      <c r="N310" s="153">
        <v>54.28</v>
      </c>
      <c r="O310" s="154">
        <f>M310*N310</f>
        <v>0.85306811069822008</v>
      </c>
      <c r="P310" s="154">
        <f>M310*60*1000</f>
        <v>942.96401329943262</v>
      </c>
      <c r="Q310" s="194">
        <f>P310*N310/1000</f>
        <v>51.184086641893202</v>
      </c>
    </row>
    <row r="311" spans="1:17" s="6" customFormat="1" ht="12.75" customHeight="1" x14ac:dyDescent="0.2">
      <c r="A311" s="349"/>
      <c r="B311" s="46" t="s">
        <v>547</v>
      </c>
      <c r="C311" s="156" t="s">
        <v>529</v>
      </c>
      <c r="D311" s="157">
        <v>32</v>
      </c>
      <c r="E311" s="157">
        <v>1986</v>
      </c>
      <c r="F311" s="158">
        <v>35.134</v>
      </c>
      <c r="G311" s="158">
        <v>2.6070000000000002</v>
      </c>
      <c r="H311" s="158">
        <v>4.8</v>
      </c>
      <c r="I311" s="158">
        <v>27.727</v>
      </c>
      <c r="J311" s="158">
        <v>1810.74</v>
      </c>
      <c r="K311" s="158">
        <v>27.33</v>
      </c>
      <c r="L311" s="158">
        <v>1666.78</v>
      </c>
      <c r="M311" s="152">
        <f>K311/L311</f>
        <v>1.6396885011819195E-2</v>
      </c>
      <c r="N311" s="153">
        <v>70.414000000000001</v>
      </c>
      <c r="O311" s="154">
        <f>M311*N311</f>
        <v>1.1545702612222368</v>
      </c>
      <c r="P311" s="154">
        <f>M311*60*1000</f>
        <v>983.81310070915174</v>
      </c>
      <c r="Q311" s="194">
        <f>P311*N311/1000</f>
        <v>69.274215673334211</v>
      </c>
    </row>
    <row r="312" spans="1:17" s="6" customFormat="1" ht="12.75" customHeight="1" x14ac:dyDescent="0.2">
      <c r="A312" s="349"/>
      <c r="B312" s="46" t="s">
        <v>652</v>
      </c>
      <c r="C312" s="159" t="s">
        <v>916</v>
      </c>
      <c r="D312" s="160">
        <v>18</v>
      </c>
      <c r="E312" s="160">
        <v>2007</v>
      </c>
      <c r="F312" s="161">
        <f>G312+H312+I312</f>
        <v>22.54</v>
      </c>
      <c r="G312" s="161">
        <v>2.4180999999999999</v>
      </c>
      <c r="H312" s="161">
        <v>3.12</v>
      </c>
      <c r="I312" s="161">
        <v>17.001899999999999</v>
      </c>
      <c r="J312" s="161">
        <v>1677.39</v>
      </c>
      <c r="K312" s="161">
        <f>I312</f>
        <v>17.001899999999999</v>
      </c>
      <c r="L312" s="161">
        <f>J312</f>
        <v>1677.39</v>
      </c>
      <c r="M312" s="162">
        <f>K312/L312</f>
        <v>1.0135925455618549E-2</v>
      </c>
      <c r="N312" s="163">
        <v>40.5</v>
      </c>
      <c r="O312" s="164">
        <f>M312*N312</f>
        <v>0.41050498095255122</v>
      </c>
      <c r="P312" s="164">
        <f>M312*60*1000</f>
        <v>608.15552733711286</v>
      </c>
      <c r="Q312" s="195">
        <f>P312*N312/1000</f>
        <v>24.630298857153068</v>
      </c>
    </row>
    <row r="313" spans="1:17" s="6" customFormat="1" ht="12.75" customHeight="1" x14ac:dyDescent="0.2">
      <c r="A313" s="349"/>
      <c r="B313" s="14" t="s">
        <v>374</v>
      </c>
      <c r="C313" s="156" t="s">
        <v>352</v>
      </c>
      <c r="D313" s="184">
        <v>31</v>
      </c>
      <c r="E313" s="185" t="s">
        <v>57</v>
      </c>
      <c r="F313" s="41">
        <v>34.04</v>
      </c>
      <c r="G313" s="41">
        <v>2.153</v>
      </c>
      <c r="H313" s="41">
        <v>5.12</v>
      </c>
      <c r="I313" s="41">
        <v>26.766999999999999</v>
      </c>
      <c r="J313" s="41">
        <v>1704.18</v>
      </c>
      <c r="K313" s="41">
        <v>26.766999999999999</v>
      </c>
      <c r="L313" s="41">
        <v>1704.18</v>
      </c>
      <c r="M313" s="152">
        <f>K313/L313</f>
        <v>1.5706674177610347E-2</v>
      </c>
      <c r="N313" s="153">
        <v>76.2</v>
      </c>
      <c r="O313" s="154">
        <f>M313*N313</f>
        <v>1.1968485723339084</v>
      </c>
      <c r="P313" s="154">
        <f>M313*60*1000</f>
        <v>942.40045065662082</v>
      </c>
      <c r="Q313" s="194">
        <f>P313*N313/1000</f>
        <v>71.8109143400345</v>
      </c>
    </row>
    <row r="314" spans="1:17" s="6" customFormat="1" ht="12.75" customHeight="1" x14ac:dyDescent="0.2">
      <c r="A314" s="349"/>
      <c r="B314" s="46" t="s">
        <v>117</v>
      </c>
      <c r="C314" s="188" t="s">
        <v>106</v>
      </c>
      <c r="D314" s="172">
        <v>30</v>
      </c>
      <c r="E314" s="172">
        <v>1973</v>
      </c>
      <c r="F314" s="173">
        <v>29.606000000000002</v>
      </c>
      <c r="G314" s="173">
        <v>2.907</v>
      </c>
      <c r="H314" s="173">
        <v>4.8</v>
      </c>
      <c r="I314" s="173">
        <v>21.899000000000001</v>
      </c>
      <c r="J314" s="173">
        <v>1715.3</v>
      </c>
      <c r="K314" s="173">
        <v>21.899000000000001</v>
      </c>
      <c r="L314" s="173">
        <v>1715.3</v>
      </c>
      <c r="M314" s="174">
        <v>1.2766862939427507E-2</v>
      </c>
      <c r="N314" s="175">
        <v>71.722000000000008</v>
      </c>
      <c r="O314" s="175">
        <v>0.91566494374161977</v>
      </c>
      <c r="P314" s="175">
        <v>766.01177636565046</v>
      </c>
      <c r="Q314" s="197">
        <v>54.939896624497187</v>
      </c>
    </row>
    <row r="315" spans="1:17" s="6" customFormat="1" ht="12.75" customHeight="1" x14ac:dyDescent="0.2">
      <c r="A315" s="349"/>
      <c r="B315" s="46" t="s">
        <v>117</v>
      </c>
      <c r="C315" s="188" t="s">
        <v>110</v>
      </c>
      <c r="D315" s="172">
        <v>31</v>
      </c>
      <c r="E315" s="172">
        <v>1972</v>
      </c>
      <c r="F315" s="173">
        <v>32.231999999999999</v>
      </c>
      <c r="G315" s="173">
        <v>2.9676770000000001</v>
      </c>
      <c r="H315" s="173">
        <v>4.8</v>
      </c>
      <c r="I315" s="173">
        <v>24.464319</v>
      </c>
      <c r="J315" s="173">
        <v>1718.52</v>
      </c>
      <c r="K315" s="173">
        <v>24.464319</v>
      </c>
      <c r="L315" s="173">
        <v>1718.52</v>
      </c>
      <c r="M315" s="174">
        <v>1.4235690594232246E-2</v>
      </c>
      <c r="N315" s="175">
        <v>71.722000000000008</v>
      </c>
      <c r="O315" s="175">
        <v>1.0210122007995253</v>
      </c>
      <c r="P315" s="175">
        <v>854.14143565393476</v>
      </c>
      <c r="Q315" s="197">
        <v>61.260732047971523</v>
      </c>
    </row>
    <row r="316" spans="1:17" s="6" customFormat="1" ht="12.75" customHeight="1" x14ac:dyDescent="0.2">
      <c r="A316" s="349"/>
      <c r="B316" s="14" t="s">
        <v>270</v>
      </c>
      <c r="C316" s="156" t="s">
        <v>710</v>
      </c>
      <c r="D316" s="157">
        <v>30</v>
      </c>
      <c r="E316" s="157">
        <v>1973</v>
      </c>
      <c r="F316" s="158">
        <v>41.091000000000001</v>
      </c>
      <c r="G316" s="158">
        <v>3.6880000000000002</v>
      </c>
      <c r="H316" s="158">
        <v>4.8</v>
      </c>
      <c r="I316" s="158">
        <v>32.603000000000002</v>
      </c>
      <c r="J316" s="158">
        <v>1725.41</v>
      </c>
      <c r="K316" s="158">
        <v>32.603000000000002</v>
      </c>
      <c r="L316" s="158">
        <v>1725.41</v>
      </c>
      <c r="M316" s="152">
        <f>K316/L316</f>
        <v>1.8895798679734094E-2</v>
      </c>
      <c r="N316" s="153">
        <v>49.9</v>
      </c>
      <c r="O316" s="154">
        <f>M316*N316</f>
        <v>0.9429003541187313</v>
      </c>
      <c r="P316" s="154">
        <f>M316*60*1000</f>
        <v>1133.7479207840456</v>
      </c>
      <c r="Q316" s="194">
        <f>P316*N316/1000</f>
        <v>56.574021247123881</v>
      </c>
    </row>
    <row r="317" spans="1:17" s="6" customFormat="1" ht="12.75" customHeight="1" x14ac:dyDescent="0.2">
      <c r="A317" s="349"/>
      <c r="B317" s="14" t="s">
        <v>270</v>
      </c>
      <c r="C317" s="156" t="s">
        <v>709</v>
      </c>
      <c r="D317" s="157">
        <v>30</v>
      </c>
      <c r="E317" s="157">
        <v>1970</v>
      </c>
      <c r="F317" s="158">
        <v>40.93</v>
      </c>
      <c r="G317" s="158">
        <v>3.6320000000000001</v>
      </c>
      <c r="H317" s="158">
        <v>4.8</v>
      </c>
      <c r="I317" s="158">
        <v>32.497999999999998</v>
      </c>
      <c r="J317" s="158">
        <v>1727.5</v>
      </c>
      <c r="K317" s="158">
        <v>32.497999999999998</v>
      </c>
      <c r="L317" s="158">
        <v>1727.5</v>
      </c>
      <c r="M317" s="152">
        <f>K317/L317</f>
        <v>1.881215629522431E-2</v>
      </c>
      <c r="N317" s="153">
        <v>49.9</v>
      </c>
      <c r="O317" s="154">
        <f>M317*N317</f>
        <v>0.9387265991316931</v>
      </c>
      <c r="P317" s="154">
        <f>M317*60*1000</f>
        <v>1128.7293777134587</v>
      </c>
      <c r="Q317" s="194">
        <f>P317*N317/1000</f>
        <v>56.323595947901588</v>
      </c>
    </row>
    <row r="318" spans="1:17" s="6" customFormat="1" ht="12.75" customHeight="1" x14ac:dyDescent="0.2">
      <c r="A318" s="349"/>
      <c r="B318" s="14" t="s">
        <v>652</v>
      </c>
      <c r="C318" s="159" t="s">
        <v>637</v>
      </c>
      <c r="D318" s="160">
        <v>30</v>
      </c>
      <c r="E318" s="160" t="s">
        <v>57</v>
      </c>
      <c r="F318" s="161">
        <f>G318+H318+I318</f>
        <v>31.599999999999998</v>
      </c>
      <c r="G318" s="161">
        <v>2.6819000000000002</v>
      </c>
      <c r="H318" s="161">
        <v>4.8</v>
      </c>
      <c r="I318" s="161">
        <v>24.118099999999998</v>
      </c>
      <c r="J318" s="161">
        <v>1737.38</v>
      </c>
      <c r="K318" s="161">
        <f>I318</f>
        <v>24.118099999999998</v>
      </c>
      <c r="L318" s="161">
        <f>J318</f>
        <v>1737.38</v>
      </c>
      <c r="M318" s="162">
        <f>K318/L318</f>
        <v>1.3881879611829304E-2</v>
      </c>
      <c r="N318" s="163">
        <v>40.5</v>
      </c>
      <c r="O318" s="164">
        <f>M318*N318</f>
        <v>0.56221612427908685</v>
      </c>
      <c r="P318" s="164">
        <f>M318*60*1000</f>
        <v>832.9127767097583</v>
      </c>
      <c r="Q318" s="195">
        <f>P318*N318/1000</f>
        <v>33.732967456745207</v>
      </c>
    </row>
    <row r="319" spans="1:17" s="6" customFormat="1" ht="12.75" customHeight="1" x14ac:dyDescent="0.2">
      <c r="A319" s="349"/>
      <c r="B319" s="46" t="s">
        <v>92</v>
      </c>
      <c r="C319" s="171" t="s">
        <v>48</v>
      </c>
      <c r="D319" s="172">
        <v>23</v>
      </c>
      <c r="E319" s="172">
        <v>2002</v>
      </c>
      <c r="F319" s="173">
        <v>24.292000000000002</v>
      </c>
      <c r="G319" s="173">
        <v>0</v>
      </c>
      <c r="H319" s="173">
        <v>0</v>
      </c>
      <c r="I319" s="173">
        <v>24.291999000000001</v>
      </c>
      <c r="J319" s="173">
        <v>1743.26</v>
      </c>
      <c r="K319" s="173">
        <v>24.291999000000001</v>
      </c>
      <c r="L319" s="173">
        <v>1743.26</v>
      </c>
      <c r="M319" s="174">
        <v>1.3934811215768159E-2</v>
      </c>
      <c r="N319" s="175">
        <v>43.491</v>
      </c>
      <c r="O319" s="175">
        <v>0.60603887458497296</v>
      </c>
      <c r="P319" s="175">
        <v>836.08867294608945</v>
      </c>
      <c r="Q319" s="197">
        <v>36.362332475098377</v>
      </c>
    </row>
    <row r="320" spans="1:17" s="6" customFormat="1" ht="12.75" customHeight="1" x14ac:dyDescent="0.2">
      <c r="A320" s="349"/>
      <c r="B320" s="14" t="s">
        <v>547</v>
      </c>
      <c r="C320" s="156" t="s">
        <v>528</v>
      </c>
      <c r="D320" s="157">
        <v>41</v>
      </c>
      <c r="E320" s="157">
        <v>1981</v>
      </c>
      <c r="F320" s="158">
        <v>38.345999999999997</v>
      </c>
      <c r="G320" s="158">
        <v>2.2989999999999999</v>
      </c>
      <c r="H320" s="158">
        <v>1.6</v>
      </c>
      <c r="I320" s="158">
        <v>34.447000000000003</v>
      </c>
      <c r="J320" s="158">
        <v>2053.2800000000002</v>
      </c>
      <c r="K320" s="158">
        <v>29.311</v>
      </c>
      <c r="L320" s="158">
        <v>1743.66</v>
      </c>
      <c r="M320" s="152">
        <f>K320/L320</f>
        <v>1.6810043242375231E-2</v>
      </c>
      <c r="N320" s="153">
        <v>70.414000000000001</v>
      </c>
      <c r="O320" s="154">
        <f>M320*N320</f>
        <v>1.1836623848686096</v>
      </c>
      <c r="P320" s="154">
        <f>M320*60*1000</f>
        <v>1008.6025945425139</v>
      </c>
      <c r="Q320" s="194">
        <f>P320*N320/1000</f>
        <v>71.019743092116585</v>
      </c>
    </row>
    <row r="321" spans="1:17" s="6" customFormat="1" ht="12.75" customHeight="1" x14ac:dyDescent="0.2">
      <c r="A321" s="349"/>
      <c r="B321" s="46" t="s">
        <v>579</v>
      </c>
      <c r="C321" s="141" t="s">
        <v>563</v>
      </c>
      <c r="D321" s="142">
        <v>32</v>
      </c>
      <c r="E321" s="142">
        <v>1980</v>
      </c>
      <c r="F321" s="158">
        <v>36.200000000000003</v>
      </c>
      <c r="G321" s="158">
        <v>2.8340000000000001</v>
      </c>
      <c r="H321" s="158">
        <v>5.12</v>
      </c>
      <c r="I321" s="158">
        <v>28.248000000000001</v>
      </c>
      <c r="J321" s="143">
        <v>1796.39</v>
      </c>
      <c r="K321" s="158">
        <v>28.248000000000001</v>
      </c>
      <c r="L321" s="143">
        <v>1796.39</v>
      </c>
      <c r="M321" s="152">
        <f>K321/L321</f>
        <v>1.5724870434593825E-2</v>
      </c>
      <c r="N321" s="153">
        <v>63.655999999999999</v>
      </c>
      <c r="O321" s="154">
        <f>M321*N321</f>
        <v>1.0009823523845045</v>
      </c>
      <c r="P321" s="154">
        <f>M321*60*1000</f>
        <v>943.49222607562945</v>
      </c>
      <c r="Q321" s="194">
        <f>P321*N321/1000</f>
        <v>60.058941143070271</v>
      </c>
    </row>
    <row r="322" spans="1:17" s="6" customFormat="1" ht="12.75" customHeight="1" x14ac:dyDescent="0.2">
      <c r="A322" s="349"/>
      <c r="B322" s="46" t="s">
        <v>652</v>
      </c>
      <c r="C322" s="159" t="s">
        <v>634</v>
      </c>
      <c r="D322" s="160">
        <v>48</v>
      </c>
      <c r="E322" s="160" t="s">
        <v>57</v>
      </c>
      <c r="F322" s="161">
        <f>G322+H322+I322</f>
        <v>26.93</v>
      </c>
      <c r="G322" s="161">
        <v>2.8174000000000001</v>
      </c>
      <c r="H322" s="161">
        <v>0.48</v>
      </c>
      <c r="I322" s="161">
        <v>23.6326</v>
      </c>
      <c r="J322" s="161">
        <v>1904.25</v>
      </c>
      <c r="K322" s="161">
        <f>I322</f>
        <v>23.6326</v>
      </c>
      <c r="L322" s="161">
        <f>J322</f>
        <v>1904.25</v>
      </c>
      <c r="M322" s="162">
        <f>K322/L322</f>
        <v>1.2410450308520414E-2</v>
      </c>
      <c r="N322" s="163">
        <v>40.5</v>
      </c>
      <c r="O322" s="164">
        <f>M322*N322</f>
        <v>0.50262323749507676</v>
      </c>
      <c r="P322" s="164">
        <f>M322*60*1000</f>
        <v>744.62701851122483</v>
      </c>
      <c r="Q322" s="195">
        <f>P322*N322/1000</f>
        <v>30.157394249704605</v>
      </c>
    </row>
    <row r="323" spans="1:17" s="6" customFormat="1" ht="12.75" customHeight="1" x14ac:dyDescent="0.2">
      <c r="A323" s="349"/>
      <c r="B323" s="14" t="s">
        <v>218</v>
      </c>
      <c r="C323" s="155" t="s">
        <v>201</v>
      </c>
      <c r="D323" s="42">
        <v>38</v>
      </c>
      <c r="E323" s="42">
        <v>1978</v>
      </c>
      <c r="F323" s="37">
        <v>32.052999999999997</v>
      </c>
      <c r="G323" s="37">
        <v>3.517725</v>
      </c>
      <c r="H323" s="37">
        <v>5.92</v>
      </c>
      <c r="I323" s="37">
        <v>22.615276000000001</v>
      </c>
      <c r="J323" s="37">
        <v>1934.43</v>
      </c>
      <c r="K323" s="37">
        <v>22.615276000000001</v>
      </c>
      <c r="L323" s="37">
        <v>1934.43</v>
      </c>
      <c r="M323" s="38">
        <v>1.1690924975315726E-2</v>
      </c>
      <c r="N323" s="39">
        <v>64.528000000000006</v>
      </c>
      <c r="O323" s="39">
        <v>0.75439200680717322</v>
      </c>
      <c r="P323" s="39">
        <v>701.4554985189435</v>
      </c>
      <c r="Q323" s="40">
        <v>45.263520408430388</v>
      </c>
    </row>
    <row r="324" spans="1:17" s="6" customFormat="1" ht="12.75" customHeight="1" x14ac:dyDescent="0.2">
      <c r="A324" s="349"/>
      <c r="B324" s="14" t="s">
        <v>949</v>
      </c>
      <c r="C324" s="147" t="s">
        <v>391</v>
      </c>
      <c r="D324" s="182">
        <v>30</v>
      </c>
      <c r="E324" s="149" t="s">
        <v>57</v>
      </c>
      <c r="F324" s="150">
        <v>35.93</v>
      </c>
      <c r="G324" s="150">
        <v>3.72</v>
      </c>
      <c r="H324" s="150">
        <v>4.8</v>
      </c>
      <c r="I324" s="150">
        <v>27.41</v>
      </c>
      <c r="J324" s="183">
        <v>2013.33</v>
      </c>
      <c r="K324" s="150">
        <v>27.41</v>
      </c>
      <c r="L324" s="183">
        <v>2013.33</v>
      </c>
      <c r="M324" s="152">
        <f>K324/L324</f>
        <v>1.3614260950763164E-2</v>
      </c>
      <c r="N324" s="153">
        <v>56.7</v>
      </c>
      <c r="O324" s="154">
        <f>M324*N324</f>
        <v>0.77192859590827145</v>
      </c>
      <c r="P324" s="154">
        <f>M324*60*1000</f>
        <v>816.85565704578994</v>
      </c>
      <c r="Q324" s="194">
        <f>P324*N324/1000</f>
        <v>46.315715754496289</v>
      </c>
    </row>
    <row r="325" spans="1:17" s="6" customFormat="1" ht="12.75" customHeight="1" x14ac:dyDescent="0.2">
      <c r="A325" s="349"/>
      <c r="B325" s="46" t="s">
        <v>579</v>
      </c>
      <c r="C325" s="141" t="s">
        <v>556</v>
      </c>
      <c r="D325" s="142">
        <v>44</v>
      </c>
      <c r="E325" s="142">
        <v>1970</v>
      </c>
      <c r="F325" s="158">
        <v>34.549999999999997</v>
      </c>
      <c r="G325" s="158">
        <v>3.97</v>
      </c>
      <c r="H325" s="158">
        <v>6.96</v>
      </c>
      <c r="I325" s="158">
        <v>23.62</v>
      </c>
      <c r="J325" s="143">
        <v>2033.99</v>
      </c>
      <c r="K325" s="158">
        <v>23.62</v>
      </c>
      <c r="L325" s="143">
        <v>2033.99</v>
      </c>
      <c r="M325" s="152">
        <f>K325/L325</f>
        <v>1.1612643130005556E-2</v>
      </c>
      <c r="N325" s="153">
        <v>63.655999999999999</v>
      </c>
      <c r="O325" s="154">
        <f>M325*N325</f>
        <v>0.73921441108363362</v>
      </c>
      <c r="P325" s="154">
        <f>M325*60*1000</f>
        <v>696.75858780033332</v>
      </c>
      <c r="Q325" s="194">
        <f>P325*N325/1000</f>
        <v>44.352864665018018</v>
      </c>
    </row>
    <row r="326" spans="1:17" s="6" customFormat="1" ht="12.75" customHeight="1" x14ac:dyDescent="0.2">
      <c r="A326" s="349"/>
      <c r="B326" s="14" t="s">
        <v>270</v>
      </c>
      <c r="C326" s="156" t="s">
        <v>704</v>
      </c>
      <c r="D326" s="157">
        <v>27</v>
      </c>
      <c r="E326" s="157">
        <v>1992</v>
      </c>
      <c r="F326" s="158">
        <v>46.926000000000002</v>
      </c>
      <c r="G326" s="158">
        <v>3.4649999999999999</v>
      </c>
      <c r="H326" s="158">
        <v>6.48</v>
      </c>
      <c r="I326" s="158">
        <v>36.981000000000002</v>
      </c>
      <c r="J326" s="158">
        <v>2043.2</v>
      </c>
      <c r="K326" s="158">
        <v>36.981000000000002</v>
      </c>
      <c r="L326" s="158">
        <v>2043.2</v>
      </c>
      <c r="M326" s="152">
        <f>K326/L326</f>
        <v>1.8099549725920126E-2</v>
      </c>
      <c r="N326" s="153">
        <v>49.9</v>
      </c>
      <c r="O326" s="154">
        <f>M326*N326</f>
        <v>0.90316753132341421</v>
      </c>
      <c r="P326" s="154">
        <f>M326*60*1000</f>
        <v>1085.9729835552075</v>
      </c>
      <c r="Q326" s="194">
        <f>P326*N326/1000</f>
        <v>54.190051879404855</v>
      </c>
    </row>
    <row r="327" spans="1:17" s="6" customFormat="1" ht="12.75" customHeight="1" x14ac:dyDescent="0.2">
      <c r="A327" s="349"/>
      <c r="B327" s="46" t="s">
        <v>416</v>
      </c>
      <c r="C327" s="147" t="s">
        <v>389</v>
      </c>
      <c r="D327" s="182">
        <v>30</v>
      </c>
      <c r="E327" s="149" t="s">
        <v>57</v>
      </c>
      <c r="F327" s="150">
        <v>35.75</v>
      </c>
      <c r="G327" s="150">
        <v>4.71</v>
      </c>
      <c r="H327" s="150">
        <v>4.8</v>
      </c>
      <c r="I327" s="150">
        <v>26.24</v>
      </c>
      <c r="J327" s="183">
        <v>2051.9499999999998</v>
      </c>
      <c r="K327" s="150">
        <v>26.24</v>
      </c>
      <c r="L327" s="183">
        <v>2051.9499999999998</v>
      </c>
      <c r="M327" s="152">
        <f>K327/L327</f>
        <v>1.2787835960915227E-2</v>
      </c>
      <c r="N327" s="153">
        <v>56.7</v>
      </c>
      <c r="O327" s="154">
        <f>M327*N327</f>
        <v>0.72507029898389341</v>
      </c>
      <c r="P327" s="154">
        <f>M327*60*1000</f>
        <v>767.27015765491353</v>
      </c>
      <c r="Q327" s="194">
        <f>P327*N327/1000</f>
        <v>43.504217939033602</v>
      </c>
    </row>
    <row r="328" spans="1:17" s="6" customFormat="1" ht="12.75" customHeight="1" x14ac:dyDescent="0.2">
      <c r="A328" s="349"/>
      <c r="B328" s="46" t="s">
        <v>218</v>
      </c>
      <c r="C328" s="155" t="s">
        <v>202</v>
      </c>
      <c r="D328" s="42">
        <v>33</v>
      </c>
      <c r="E328" s="42">
        <v>1985</v>
      </c>
      <c r="F328" s="37">
        <v>34.195999999999998</v>
      </c>
      <c r="G328" s="37">
        <v>3.7013760000000002</v>
      </c>
      <c r="H328" s="37">
        <v>5.28</v>
      </c>
      <c r="I328" s="37">
        <v>25.214621999999999</v>
      </c>
      <c r="J328" s="37">
        <v>2059.6</v>
      </c>
      <c r="K328" s="37">
        <v>25.214621999999999</v>
      </c>
      <c r="L328" s="37">
        <v>2059.6</v>
      </c>
      <c r="M328" s="38">
        <v>1.2242484948533696E-2</v>
      </c>
      <c r="N328" s="39">
        <v>64.528000000000006</v>
      </c>
      <c r="O328" s="39">
        <v>0.78998306875898239</v>
      </c>
      <c r="P328" s="39">
        <v>734.5490969120217</v>
      </c>
      <c r="Q328" s="40">
        <v>47.398984125538938</v>
      </c>
    </row>
    <row r="329" spans="1:17" s="6" customFormat="1" ht="12.75" customHeight="1" x14ac:dyDescent="0.2">
      <c r="A329" s="349"/>
      <c r="B329" s="14" t="s">
        <v>547</v>
      </c>
      <c r="C329" s="156" t="s">
        <v>527</v>
      </c>
      <c r="D329" s="157">
        <v>45</v>
      </c>
      <c r="E329" s="157">
        <v>1988</v>
      </c>
      <c r="F329" s="158">
        <v>43.381</v>
      </c>
      <c r="G329" s="158">
        <v>2.8130000000000002</v>
      </c>
      <c r="H329" s="158">
        <v>6.88</v>
      </c>
      <c r="I329" s="158">
        <v>33.688000000000002</v>
      </c>
      <c r="J329" s="158">
        <v>2187.56</v>
      </c>
      <c r="K329" s="158">
        <v>33.146000000000001</v>
      </c>
      <c r="L329" s="158">
        <v>2070.1799999999998</v>
      </c>
      <c r="M329" s="152">
        <f>K329/L329</f>
        <v>1.6011168110985519E-2</v>
      </c>
      <c r="N329" s="153">
        <v>70.414000000000001</v>
      </c>
      <c r="O329" s="154">
        <f>M329*N329</f>
        <v>1.1274103913669344</v>
      </c>
      <c r="P329" s="154">
        <f>M329*60*1000</f>
        <v>960.67008665913113</v>
      </c>
      <c r="Q329" s="194">
        <f>P329*N329/1000</f>
        <v>67.644623482016058</v>
      </c>
    </row>
    <row r="330" spans="1:17" s="6" customFormat="1" ht="12.75" customHeight="1" x14ac:dyDescent="0.2">
      <c r="A330" s="349"/>
      <c r="B330" s="46" t="s">
        <v>520</v>
      </c>
      <c r="C330" s="156" t="s">
        <v>490</v>
      </c>
      <c r="D330" s="157">
        <v>40</v>
      </c>
      <c r="E330" s="157">
        <v>1998</v>
      </c>
      <c r="F330" s="158">
        <f>SUM(G330+H330+I330)</f>
        <v>45.06</v>
      </c>
      <c r="G330" s="158">
        <v>2.9</v>
      </c>
      <c r="H330" s="158">
        <v>6.4</v>
      </c>
      <c r="I330" s="158">
        <v>35.76</v>
      </c>
      <c r="J330" s="158">
        <v>2183.6999999999998</v>
      </c>
      <c r="K330" s="158">
        <v>34.9</v>
      </c>
      <c r="L330" s="158">
        <v>2133.8000000000002</v>
      </c>
      <c r="M330" s="152">
        <f>K330/L330</f>
        <v>1.6355797169369198E-2</v>
      </c>
      <c r="N330" s="153">
        <v>62.1</v>
      </c>
      <c r="O330" s="154">
        <f>M330*N330</f>
        <v>1.0156950042178272</v>
      </c>
      <c r="P330" s="154">
        <f>M330*60*1000</f>
        <v>981.34783016215192</v>
      </c>
      <c r="Q330" s="194">
        <f>P330*N330/1000</f>
        <v>60.941700253069634</v>
      </c>
    </row>
    <row r="331" spans="1:17" s="6" customFormat="1" ht="12.75" customHeight="1" x14ac:dyDescent="0.2">
      <c r="A331" s="349"/>
      <c r="B331" s="46" t="s">
        <v>815</v>
      </c>
      <c r="C331" s="156" t="s">
        <v>785</v>
      </c>
      <c r="D331" s="157">
        <v>40</v>
      </c>
      <c r="E331" s="157">
        <v>1980</v>
      </c>
      <c r="F331" s="158">
        <v>38.880200000000002</v>
      </c>
      <c r="G331" s="158">
        <v>5.3564999999999996</v>
      </c>
      <c r="H331" s="158">
        <v>1.7</v>
      </c>
      <c r="I331" s="158">
        <f>F331-H331-G331</f>
        <v>31.823699999999999</v>
      </c>
      <c r="J331" s="158">
        <v>2143.56</v>
      </c>
      <c r="K331" s="158">
        <f>I331</f>
        <v>31.823699999999999</v>
      </c>
      <c r="L331" s="158">
        <f>J331</f>
        <v>2143.56</v>
      </c>
      <c r="M331" s="152">
        <f>K331/L331</f>
        <v>1.4846190449532554E-2</v>
      </c>
      <c r="N331" s="153">
        <v>51.2</v>
      </c>
      <c r="O331" s="154">
        <f>M331*N331</f>
        <v>0.76012495101606681</v>
      </c>
      <c r="P331" s="154">
        <f>M331*60*1000</f>
        <v>890.77142697195325</v>
      </c>
      <c r="Q331" s="194">
        <f>P331*N331/1000</f>
        <v>45.607497060964008</v>
      </c>
    </row>
    <row r="332" spans="1:17" s="6" customFormat="1" ht="12.75" customHeight="1" x14ac:dyDescent="0.2">
      <c r="A332" s="349"/>
      <c r="B332" s="46" t="s">
        <v>175</v>
      </c>
      <c r="C332" s="177" t="s">
        <v>161</v>
      </c>
      <c r="D332" s="178">
        <v>46</v>
      </c>
      <c r="E332" s="178">
        <v>1988</v>
      </c>
      <c r="F332" s="179">
        <v>42.347000000000001</v>
      </c>
      <c r="G332" s="179">
        <v>1.7967299999999999</v>
      </c>
      <c r="H332" s="179">
        <v>0.46</v>
      </c>
      <c r="I332" s="179">
        <v>40.090269999999997</v>
      </c>
      <c r="J332" s="179">
        <v>2184.25</v>
      </c>
      <c r="K332" s="179">
        <v>40.090269999999997</v>
      </c>
      <c r="L332" s="179">
        <v>2184.25</v>
      </c>
      <c r="M332" s="180">
        <v>1.8354249742474533E-2</v>
      </c>
      <c r="N332" s="181">
        <v>89.707000000000008</v>
      </c>
      <c r="O332" s="181">
        <v>1.646504681648163</v>
      </c>
      <c r="P332" s="181">
        <v>1101.2549845484721</v>
      </c>
      <c r="Q332" s="198">
        <v>98.79028089888979</v>
      </c>
    </row>
    <row r="333" spans="1:17" s="6" customFormat="1" ht="12.75" customHeight="1" x14ac:dyDescent="0.2">
      <c r="A333" s="349"/>
      <c r="B333" s="46" t="s">
        <v>677</v>
      </c>
      <c r="C333" s="156" t="s">
        <v>666</v>
      </c>
      <c r="D333" s="157">
        <v>45</v>
      </c>
      <c r="E333" s="157">
        <v>1992</v>
      </c>
      <c r="F333" s="158">
        <f>SUM(G333+H333+I333)</f>
        <v>39</v>
      </c>
      <c r="G333" s="158">
        <v>4.5389999999999997</v>
      </c>
      <c r="H333" s="158">
        <v>7.2</v>
      </c>
      <c r="I333" s="158">
        <v>27.260999999999999</v>
      </c>
      <c r="J333" s="158">
        <v>2192.8000000000002</v>
      </c>
      <c r="K333" s="158">
        <v>27.260999999999999</v>
      </c>
      <c r="L333" s="158">
        <v>2192.8000000000002</v>
      </c>
      <c r="M333" s="152">
        <f>K333/L333</f>
        <v>1.2432050346588834E-2</v>
      </c>
      <c r="N333" s="153">
        <v>54.28</v>
      </c>
      <c r="O333" s="154">
        <f>M333*N333</f>
        <v>0.67481169281284192</v>
      </c>
      <c r="P333" s="154">
        <f>M333*60*1000</f>
        <v>745.92302079532999</v>
      </c>
      <c r="Q333" s="194">
        <f>P333*N333/1000</f>
        <v>40.488701568770516</v>
      </c>
    </row>
    <row r="334" spans="1:17" s="6" customFormat="1" ht="12.75" customHeight="1" x14ac:dyDescent="0.2">
      <c r="A334" s="349"/>
      <c r="B334" s="14" t="s">
        <v>92</v>
      </c>
      <c r="C334" s="171" t="s">
        <v>56</v>
      </c>
      <c r="D334" s="172">
        <v>35</v>
      </c>
      <c r="E334" s="172" t="s">
        <v>57</v>
      </c>
      <c r="F334" s="173">
        <v>51.17</v>
      </c>
      <c r="G334" s="173">
        <v>4.8405930000000001</v>
      </c>
      <c r="H334" s="173">
        <v>8.64</v>
      </c>
      <c r="I334" s="173">
        <v>37.689402000000001</v>
      </c>
      <c r="J334" s="173">
        <v>2212.0500000000002</v>
      </c>
      <c r="K334" s="173">
        <v>37.689402000000001</v>
      </c>
      <c r="L334" s="173">
        <v>2212.0500000000002</v>
      </c>
      <c r="M334" s="174">
        <v>1.7038223367464567E-2</v>
      </c>
      <c r="N334" s="175">
        <v>43.491</v>
      </c>
      <c r="O334" s="175">
        <v>0.74100937247440146</v>
      </c>
      <c r="P334" s="175">
        <v>1022.293402047874</v>
      </c>
      <c r="Q334" s="197">
        <v>44.460562348464087</v>
      </c>
    </row>
    <row r="335" spans="1:17" s="6" customFormat="1" ht="12.75" customHeight="1" x14ac:dyDescent="0.2">
      <c r="A335" s="349"/>
      <c r="B335" s="14" t="s">
        <v>92</v>
      </c>
      <c r="C335" s="171" t="s">
        <v>53</v>
      </c>
      <c r="D335" s="172">
        <v>37</v>
      </c>
      <c r="E335" s="172">
        <v>1985</v>
      </c>
      <c r="F335" s="173">
        <v>44.762999999999998</v>
      </c>
      <c r="G335" s="173">
        <v>5.1640199999999998</v>
      </c>
      <c r="H335" s="173">
        <v>8.64</v>
      </c>
      <c r="I335" s="173">
        <v>30.958989000000003</v>
      </c>
      <c r="J335" s="173">
        <v>2212.4</v>
      </c>
      <c r="K335" s="173">
        <v>30.958989000000003</v>
      </c>
      <c r="L335" s="173">
        <v>2212.4</v>
      </c>
      <c r="M335" s="174">
        <v>1.3993395859699874E-2</v>
      </c>
      <c r="N335" s="175">
        <v>43.491</v>
      </c>
      <c r="O335" s="175">
        <v>0.60858677933420724</v>
      </c>
      <c r="P335" s="175">
        <v>839.60375158199236</v>
      </c>
      <c r="Q335" s="197">
        <v>36.515206760052429</v>
      </c>
    </row>
    <row r="336" spans="1:17" s="6" customFormat="1" ht="12.75" customHeight="1" x14ac:dyDescent="0.2">
      <c r="A336" s="349"/>
      <c r="B336" s="46" t="s">
        <v>579</v>
      </c>
      <c r="C336" s="141" t="s">
        <v>549</v>
      </c>
      <c r="D336" s="142">
        <v>40</v>
      </c>
      <c r="E336" s="142">
        <v>1975</v>
      </c>
      <c r="F336" s="158">
        <v>35.270000000000003</v>
      </c>
      <c r="G336" s="158">
        <v>4.93</v>
      </c>
      <c r="H336" s="158">
        <v>6.24</v>
      </c>
      <c r="I336" s="158">
        <v>24.1</v>
      </c>
      <c r="J336" s="143">
        <v>2215.37</v>
      </c>
      <c r="K336" s="158">
        <v>24.1</v>
      </c>
      <c r="L336" s="143">
        <v>2215.37</v>
      </c>
      <c r="M336" s="152">
        <f>K336/L336</f>
        <v>1.0878543990394382E-2</v>
      </c>
      <c r="N336" s="153">
        <v>63.655999999999999</v>
      </c>
      <c r="O336" s="154">
        <f>M336*N336</f>
        <v>0.69248459625254477</v>
      </c>
      <c r="P336" s="154">
        <f>M336*60*1000</f>
        <v>652.71263942366284</v>
      </c>
      <c r="Q336" s="194">
        <f>P336*N336/1000</f>
        <v>41.54907577515268</v>
      </c>
    </row>
    <row r="337" spans="1:17" s="6" customFormat="1" ht="12.75" customHeight="1" x14ac:dyDescent="0.2">
      <c r="A337" s="349"/>
      <c r="B337" s="46" t="s">
        <v>255</v>
      </c>
      <c r="C337" s="177" t="s">
        <v>239</v>
      </c>
      <c r="D337" s="178">
        <v>39</v>
      </c>
      <c r="E337" s="178">
        <v>1990</v>
      </c>
      <c r="F337" s="179">
        <v>42.341000000000001</v>
      </c>
      <c r="G337" s="179">
        <v>4.0330469999999998</v>
      </c>
      <c r="H337" s="179">
        <v>6.32</v>
      </c>
      <c r="I337" s="179">
        <v>31.987957999999999</v>
      </c>
      <c r="J337" s="179">
        <v>2218.0300000000002</v>
      </c>
      <c r="K337" s="179">
        <v>31.987957999999999</v>
      </c>
      <c r="L337" s="179">
        <v>2218.0300000000002</v>
      </c>
      <c r="M337" s="180">
        <v>1.4421787802689772E-2</v>
      </c>
      <c r="N337" s="181">
        <v>77.171999999999997</v>
      </c>
      <c r="O337" s="181">
        <v>1.1129582083091751</v>
      </c>
      <c r="P337" s="181">
        <v>865.30726816138633</v>
      </c>
      <c r="Q337" s="198">
        <v>66.777492498550501</v>
      </c>
    </row>
    <row r="338" spans="1:17" s="6" customFormat="1" ht="12.75" customHeight="1" x14ac:dyDescent="0.2">
      <c r="A338" s="349"/>
      <c r="B338" s="14" t="s">
        <v>270</v>
      </c>
      <c r="C338" s="156" t="s">
        <v>263</v>
      </c>
      <c r="D338" s="157">
        <v>36</v>
      </c>
      <c r="E338" s="157">
        <v>1988</v>
      </c>
      <c r="F338" s="158">
        <v>56.238999999999997</v>
      </c>
      <c r="G338" s="158">
        <v>4.6379999999999999</v>
      </c>
      <c r="H338" s="158">
        <v>8.64</v>
      </c>
      <c r="I338" s="158">
        <v>42.960999999999999</v>
      </c>
      <c r="J338" s="158">
        <v>2231.4499999999998</v>
      </c>
      <c r="K338" s="158">
        <v>42.960999999999999</v>
      </c>
      <c r="L338" s="158">
        <v>2231.4499999999998</v>
      </c>
      <c r="M338" s="152">
        <f>K338/L338</f>
        <v>1.9252503977234534E-2</v>
      </c>
      <c r="N338" s="153">
        <v>49.9</v>
      </c>
      <c r="O338" s="154">
        <f>M338*N338</f>
        <v>0.96069994846400319</v>
      </c>
      <c r="P338" s="154">
        <f>M338*60*1000</f>
        <v>1155.1502386340719</v>
      </c>
      <c r="Q338" s="194">
        <f>P338*N338/1000</f>
        <v>57.641996907840188</v>
      </c>
    </row>
    <row r="339" spans="1:17" s="6" customFormat="1" ht="12.75" customHeight="1" x14ac:dyDescent="0.2">
      <c r="A339" s="349"/>
      <c r="B339" s="46" t="s">
        <v>579</v>
      </c>
      <c r="C339" s="141" t="s">
        <v>548</v>
      </c>
      <c r="D339" s="142">
        <v>40</v>
      </c>
      <c r="E339" s="142">
        <v>1975</v>
      </c>
      <c r="F339" s="158">
        <v>35.96</v>
      </c>
      <c r="G339" s="158">
        <v>4.3099999999999996</v>
      </c>
      <c r="H339" s="158">
        <v>6.4</v>
      </c>
      <c r="I339" s="158">
        <v>25.25</v>
      </c>
      <c r="J339" s="143">
        <v>2232.09</v>
      </c>
      <c r="K339" s="158">
        <v>25.25</v>
      </c>
      <c r="L339" s="143">
        <v>2232.09</v>
      </c>
      <c r="M339" s="152">
        <f>K339/L339</f>
        <v>1.1312267874503268E-2</v>
      </c>
      <c r="N339" s="153">
        <v>63.655999999999999</v>
      </c>
      <c r="O339" s="154">
        <f>M339*N339</f>
        <v>0.72009372381937997</v>
      </c>
      <c r="P339" s="154">
        <f>M339*60*1000</f>
        <v>678.73607247019606</v>
      </c>
      <c r="Q339" s="194">
        <f>P339*N339/1000</f>
        <v>43.205623429162799</v>
      </c>
    </row>
    <row r="340" spans="1:17" s="6" customFormat="1" ht="12.75" customHeight="1" x14ac:dyDescent="0.2">
      <c r="A340" s="349"/>
      <c r="B340" s="14" t="s">
        <v>677</v>
      </c>
      <c r="C340" s="156" t="s">
        <v>929</v>
      </c>
      <c r="D340" s="157">
        <v>40</v>
      </c>
      <c r="E340" s="157"/>
      <c r="F340" s="158">
        <f>SUM(G340+H340+I340)</f>
        <v>47.167000000000002</v>
      </c>
      <c r="G340" s="158">
        <v>3.0379999999999998</v>
      </c>
      <c r="H340" s="158">
        <v>6.4</v>
      </c>
      <c r="I340" s="158">
        <v>37.728999999999999</v>
      </c>
      <c r="J340" s="158">
        <v>2232.52</v>
      </c>
      <c r="K340" s="158">
        <v>37.728999999999999</v>
      </c>
      <c r="L340" s="158">
        <v>2232.52</v>
      </c>
      <c r="M340" s="152">
        <f>K340/L340</f>
        <v>1.6899736620500601E-2</v>
      </c>
      <c r="N340" s="153">
        <v>54.28</v>
      </c>
      <c r="O340" s="154">
        <f>M340*N340</f>
        <v>0.9173177037607726</v>
      </c>
      <c r="P340" s="154">
        <f>M340*60*1000</f>
        <v>1013.9841972300361</v>
      </c>
      <c r="Q340" s="194">
        <f>P340*N340/1000</f>
        <v>55.039062225646362</v>
      </c>
    </row>
    <row r="341" spans="1:17" s="6" customFormat="1" ht="12.75" customHeight="1" x14ac:dyDescent="0.2">
      <c r="A341" s="349"/>
      <c r="B341" s="46" t="s">
        <v>677</v>
      </c>
      <c r="C341" s="156" t="s">
        <v>668</v>
      </c>
      <c r="D341" s="157">
        <v>40</v>
      </c>
      <c r="E341" s="157">
        <v>1979</v>
      </c>
      <c r="F341" s="158">
        <f>SUM(G341+H341+I341)</f>
        <v>39.68</v>
      </c>
      <c r="G341" s="158">
        <v>3.774</v>
      </c>
      <c r="H341" s="158">
        <v>6.4</v>
      </c>
      <c r="I341" s="158">
        <v>29.506</v>
      </c>
      <c r="J341" s="158">
        <v>2233.39</v>
      </c>
      <c r="K341" s="158">
        <v>29.506</v>
      </c>
      <c r="L341" s="158">
        <v>2233.39</v>
      </c>
      <c r="M341" s="152">
        <f>K341/L341</f>
        <v>1.3211306578788301E-2</v>
      </c>
      <c r="N341" s="153">
        <v>54.28</v>
      </c>
      <c r="O341" s="154">
        <f>M341*N341</f>
        <v>0.71710972109662896</v>
      </c>
      <c r="P341" s="154">
        <f>M341*60*1000</f>
        <v>792.67839472729804</v>
      </c>
      <c r="Q341" s="194">
        <f>P341*N341/1000</f>
        <v>43.02658326579774</v>
      </c>
    </row>
    <row r="342" spans="1:17" s="6" customFormat="1" ht="12.75" customHeight="1" x14ac:dyDescent="0.2">
      <c r="A342" s="349"/>
      <c r="B342" s="14" t="s">
        <v>947</v>
      </c>
      <c r="C342" s="156" t="s">
        <v>617</v>
      </c>
      <c r="D342" s="157">
        <v>40</v>
      </c>
      <c r="E342" s="157">
        <v>1983</v>
      </c>
      <c r="F342" s="158">
        <v>42.5</v>
      </c>
      <c r="G342" s="158">
        <v>3.75</v>
      </c>
      <c r="H342" s="158">
        <v>5.6</v>
      </c>
      <c r="I342" s="158">
        <v>33.32</v>
      </c>
      <c r="J342" s="158">
        <v>2236.29</v>
      </c>
      <c r="K342" s="158">
        <v>33.32</v>
      </c>
      <c r="L342" s="158">
        <v>2236.29</v>
      </c>
      <c r="M342" s="152">
        <f>K342/L342</f>
        <v>1.4899677591010111E-2</v>
      </c>
      <c r="N342" s="153">
        <v>73.900000000000006</v>
      </c>
      <c r="O342" s="154">
        <f>M342*N342</f>
        <v>1.1010861739756472</v>
      </c>
      <c r="P342" s="154">
        <f>M342*60*1000</f>
        <v>893.98065546060673</v>
      </c>
      <c r="Q342" s="194">
        <f>P342*N342/1000</f>
        <v>66.065170438538843</v>
      </c>
    </row>
    <row r="343" spans="1:17" s="6" customFormat="1" ht="12.75" customHeight="1" x14ac:dyDescent="0.2">
      <c r="A343" s="349"/>
      <c r="B343" s="46" t="s">
        <v>677</v>
      </c>
      <c r="C343" s="156" t="s">
        <v>665</v>
      </c>
      <c r="D343" s="157">
        <v>40</v>
      </c>
      <c r="E343" s="157">
        <v>1990</v>
      </c>
      <c r="F343" s="158">
        <f>SUM(G343+H343+I343)</f>
        <v>43.9</v>
      </c>
      <c r="G343" s="158">
        <v>4.274</v>
      </c>
      <c r="H343" s="158">
        <v>6.4</v>
      </c>
      <c r="I343" s="158">
        <v>33.225999999999999</v>
      </c>
      <c r="J343" s="158">
        <v>2238</v>
      </c>
      <c r="K343" s="158">
        <v>33.225999999999999</v>
      </c>
      <c r="L343" s="158">
        <v>2238</v>
      </c>
      <c r="M343" s="152">
        <f>K343/L343</f>
        <v>1.4846291331546023E-2</v>
      </c>
      <c r="N343" s="153">
        <v>54.28</v>
      </c>
      <c r="O343" s="154">
        <f>M343*N343</f>
        <v>0.80585669347631816</v>
      </c>
      <c r="P343" s="154">
        <f>M343*60*1000</f>
        <v>890.77747989276133</v>
      </c>
      <c r="Q343" s="194">
        <f>P343*N343/1000</f>
        <v>48.351401608579089</v>
      </c>
    </row>
    <row r="344" spans="1:17" s="6" customFormat="1" ht="12.75" customHeight="1" x14ac:dyDescent="0.2">
      <c r="A344" s="349"/>
      <c r="B344" s="46" t="s">
        <v>175</v>
      </c>
      <c r="C344" s="177" t="s">
        <v>160</v>
      </c>
      <c r="D344" s="178">
        <v>40</v>
      </c>
      <c r="E344" s="178">
        <v>1981</v>
      </c>
      <c r="F344" s="179">
        <v>45.756999999999998</v>
      </c>
      <c r="G344" s="179">
        <v>3.8759999999999999</v>
      </c>
      <c r="H344" s="179">
        <v>6.4</v>
      </c>
      <c r="I344" s="179">
        <v>35.480998999999997</v>
      </c>
      <c r="J344" s="179">
        <v>2251.3000000000002</v>
      </c>
      <c r="K344" s="179">
        <v>35.480998999999997</v>
      </c>
      <c r="L344" s="179">
        <v>2251.3000000000002</v>
      </c>
      <c r="M344" s="180">
        <v>1.5760226979967127E-2</v>
      </c>
      <c r="N344" s="181">
        <v>89.707000000000008</v>
      </c>
      <c r="O344" s="181">
        <v>1.4138026816919111</v>
      </c>
      <c r="P344" s="181">
        <v>945.61361879802769</v>
      </c>
      <c r="Q344" s="198">
        <v>84.828160901514678</v>
      </c>
    </row>
    <row r="345" spans="1:17" s="6" customFormat="1" ht="12.75" customHeight="1" x14ac:dyDescent="0.2">
      <c r="A345" s="349"/>
      <c r="B345" s="14" t="s">
        <v>489</v>
      </c>
      <c r="C345" s="156" t="s">
        <v>475</v>
      </c>
      <c r="D345" s="157">
        <v>40</v>
      </c>
      <c r="E345" s="157">
        <v>1988</v>
      </c>
      <c r="F345" s="158">
        <f>G345+H345+I345</f>
        <v>43.158001999999996</v>
      </c>
      <c r="G345" s="158">
        <v>3.3856860000000002</v>
      </c>
      <c r="H345" s="158">
        <v>6.4</v>
      </c>
      <c r="I345" s="158">
        <v>33.372315999999998</v>
      </c>
      <c r="J345" s="158">
        <v>2258.8200000000002</v>
      </c>
      <c r="K345" s="158">
        <f>I345</f>
        <v>33.372315999999998</v>
      </c>
      <c r="L345" s="158">
        <f>J345</f>
        <v>2258.8200000000002</v>
      </c>
      <c r="M345" s="152">
        <f>K345/L345</f>
        <v>1.4774225480560645E-2</v>
      </c>
      <c r="N345" s="153">
        <v>50.793999999999997</v>
      </c>
      <c r="O345" s="154">
        <f>M345*N345</f>
        <v>0.75044200905959735</v>
      </c>
      <c r="P345" s="154">
        <f>M345*60*1000</f>
        <v>886.45352883363876</v>
      </c>
      <c r="Q345" s="194">
        <f>P345*N345/1000</f>
        <v>45.026520543575849</v>
      </c>
    </row>
    <row r="346" spans="1:17" s="6" customFormat="1" ht="12.75" customHeight="1" x14ac:dyDescent="0.2">
      <c r="A346" s="349"/>
      <c r="B346" s="46" t="s">
        <v>947</v>
      </c>
      <c r="C346" s="156" t="s">
        <v>618</v>
      </c>
      <c r="D346" s="157">
        <v>40</v>
      </c>
      <c r="E346" s="157">
        <v>1992</v>
      </c>
      <c r="F346" s="158">
        <v>46.43</v>
      </c>
      <c r="G346" s="158">
        <v>5.0199999999999996</v>
      </c>
      <c r="H346" s="158">
        <v>6.4</v>
      </c>
      <c r="I346" s="158">
        <v>35.880000000000003</v>
      </c>
      <c r="J346" s="158">
        <v>2264.86</v>
      </c>
      <c r="K346" s="158">
        <v>35.880000000000003</v>
      </c>
      <c r="L346" s="158">
        <v>2264.86</v>
      </c>
      <c r="M346" s="152">
        <f>K346/L346</f>
        <v>1.5842038801515326E-2</v>
      </c>
      <c r="N346" s="153">
        <v>73.900000000000006</v>
      </c>
      <c r="O346" s="154">
        <f>M346*N346</f>
        <v>1.1707266674319827</v>
      </c>
      <c r="P346" s="154">
        <f>M346*60*1000</f>
        <v>950.52232809091947</v>
      </c>
      <c r="Q346" s="194">
        <f>P346*N346/1000</f>
        <v>70.243600045918953</v>
      </c>
    </row>
    <row r="347" spans="1:17" s="6" customFormat="1" ht="12.75" customHeight="1" x14ac:dyDescent="0.2">
      <c r="A347" s="349"/>
      <c r="B347" s="46" t="s">
        <v>579</v>
      </c>
      <c r="C347" s="141" t="s">
        <v>551</v>
      </c>
      <c r="D347" s="142">
        <v>40</v>
      </c>
      <c r="E347" s="142">
        <v>1984</v>
      </c>
      <c r="F347" s="158">
        <v>38.58</v>
      </c>
      <c r="G347" s="158">
        <v>3.72</v>
      </c>
      <c r="H347" s="158">
        <v>6.4</v>
      </c>
      <c r="I347" s="158">
        <v>28.46</v>
      </c>
      <c r="J347" s="143">
        <v>2265.23</v>
      </c>
      <c r="K347" s="158">
        <v>28.46</v>
      </c>
      <c r="L347" s="143">
        <v>2265.23</v>
      </c>
      <c r="M347" s="152">
        <f>K347/L347</f>
        <v>1.2563845613911171E-2</v>
      </c>
      <c r="N347" s="153">
        <v>63.655999999999999</v>
      </c>
      <c r="O347" s="154">
        <f>M347*N347</f>
        <v>0.79976415639912946</v>
      </c>
      <c r="P347" s="154">
        <f>M347*60*1000</f>
        <v>753.83073683467023</v>
      </c>
      <c r="Q347" s="194">
        <f>P347*N347/1000</f>
        <v>47.985849383947766</v>
      </c>
    </row>
    <row r="348" spans="1:17" s="6" customFormat="1" ht="12.75" customHeight="1" x14ac:dyDescent="0.2">
      <c r="A348" s="349"/>
      <c r="B348" s="46" t="s">
        <v>547</v>
      </c>
      <c r="C348" s="156" t="s">
        <v>526</v>
      </c>
      <c r="D348" s="157">
        <v>40</v>
      </c>
      <c r="E348" s="157">
        <v>1991</v>
      </c>
      <c r="F348" s="158">
        <v>43.866</v>
      </c>
      <c r="G348" s="158">
        <v>3.3610000000000002</v>
      </c>
      <c r="H348" s="158">
        <v>6.4</v>
      </c>
      <c r="I348" s="158">
        <v>34.104999999999997</v>
      </c>
      <c r="J348" s="158">
        <v>2268.5300000000002</v>
      </c>
      <c r="K348" s="158">
        <v>34.104999999999997</v>
      </c>
      <c r="L348" s="158">
        <v>2268.5300000000002</v>
      </c>
      <c r="M348" s="152">
        <f>K348/L348</f>
        <v>1.5033964726056078E-2</v>
      </c>
      <c r="N348" s="153">
        <v>70.414000000000001</v>
      </c>
      <c r="O348" s="154">
        <f>M348*N348</f>
        <v>1.0586015922205128</v>
      </c>
      <c r="P348" s="154">
        <f>M348*60*1000</f>
        <v>902.03788356336463</v>
      </c>
      <c r="Q348" s="194">
        <f>P348*N348/1000</f>
        <v>63.516095533230754</v>
      </c>
    </row>
    <row r="349" spans="1:17" s="6" customFormat="1" ht="12.75" customHeight="1" x14ac:dyDescent="0.2">
      <c r="A349" s="349"/>
      <c r="B349" s="14" t="s">
        <v>520</v>
      </c>
      <c r="C349" s="190" t="s">
        <v>500</v>
      </c>
      <c r="D349" s="191">
        <v>39</v>
      </c>
      <c r="E349" s="191">
        <v>1992</v>
      </c>
      <c r="F349" s="192">
        <f>SUM(G349+H349+I349)</f>
        <v>46.8</v>
      </c>
      <c r="G349" s="192">
        <v>3.8</v>
      </c>
      <c r="H349" s="192">
        <v>6.2</v>
      </c>
      <c r="I349" s="192">
        <v>36.799999999999997</v>
      </c>
      <c r="J349" s="192">
        <v>2279.6999999999998</v>
      </c>
      <c r="K349" s="192">
        <v>36.799999999999997</v>
      </c>
      <c r="L349" s="192">
        <v>2279.6999999999998</v>
      </c>
      <c r="M349" s="152">
        <f>K349/L349</f>
        <v>1.6142474887046541E-2</v>
      </c>
      <c r="N349" s="153">
        <v>62.1</v>
      </c>
      <c r="O349" s="154">
        <f>M349*N349</f>
        <v>1.0024476904855901</v>
      </c>
      <c r="P349" s="154">
        <f>M349*60*1000</f>
        <v>968.54849322279244</v>
      </c>
      <c r="Q349" s="194">
        <f>P349*N349/1000</f>
        <v>60.146861429135413</v>
      </c>
    </row>
    <row r="350" spans="1:17" s="6" customFormat="1" ht="12.75" customHeight="1" x14ac:dyDescent="0.2">
      <c r="A350" s="349"/>
      <c r="B350" s="46" t="s">
        <v>175</v>
      </c>
      <c r="C350" s="177" t="s">
        <v>157</v>
      </c>
      <c r="D350" s="178">
        <v>40</v>
      </c>
      <c r="E350" s="178">
        <v>1987</v>
      </c>
      <c r="F350" s="179">
        <v>40.881</v>
      </c>
      <c r="G350" s="179">
        <v>3.3149999999999999</v>
      </c>
      <c r="H350" s="179">
        <v>6.4</v>
      </c>
      <c r="I350" s="179">
        <v>31.166</v>
      </c>
      <c r="J350" s="179">
        <v>2280.42</v>
      </c>
      <c r="K350" s="179">
        <v>31.166</v>
      </c>
      <c r="L350" s="179">
        <v>2280.42</v>
      </c>
      <c r="M350" s="180">
        <v>1.3666780680751792E-2</v>
      </c>
      <c r="N350" s="181">
        <v>89.707000000000008</v>
      </c>
      <c r="O350" s="181">
        <v>1.2260058945282011</v>
      </c>
      <c r="P350" s="181">
        <v>820.0068408451076</v>
      </c>
      <c r="Q350" s="198">
        <v>73.560353671692084</v>
      </c>
    </row>
    <row r="351" spans="1:17" s="6" customFormat="1" ht="12.75" customHeight="1" x14ac:dyDescent="0.2">
      <c r="A351" s="349"/>
      <c r="B351" s="14" t="s">
        <v>175</v>
      </c>
      <c r="C351" s="177" t="s">
        <v>158</v>
      </c>
      <c r="D351" s="178">
        <v>41</v>
      </c>
      <c r="E351" s="178">
        <v>1991</v>
      </c>
      <c r="F351" s="179">
        <v>37.228999999999999</v>
      </c>
      <c r="G351" s="179">
        <v>3.2639999999999998</v>
      </c>
      <c r="H351" s="179">
        <v>6.4</v>
      </c>
      <c r="I351" s="179">
        <v>27.564999</v>
      </c>
      <c r="J351" s="179">
        <v>2281.19</v>
      </c>
      <c r="K351" s="179">
        <v>27.564999</v>
      </c>
      <c r="L351" s="179">
        <v>2281.19</v>
      </c>
      <c r="M351" s="180">
        <v>1.2083605048242364E-2</v>
      </c>
      <c r="N351" s="181">
        <v>89.707000000000008</v>
      </c>
      <c r="O351" s="181">
        <v>1.0839839580626778</v>
      </c>
      <c r="P351" s="181">
        <v>725.01630289454192</v>
      </c>
      <c r="Q351" s="198">
        <v>65.03903748376068</v>
      </c>
    </row>
    <row r="352" spans="1:17" s="6" customFormat="1" ht="12.75" customHeight="1" x14ac:dyDescent="0.2">
      <c r="A352" s="349"/>
      <c r="B352" s="14" t="s">
        <v>815</v>
      </c>
      <c r="C352" s="156" t="s">
        <v>790</v>
      </c>
      <c r="D352" s="157">
        <v>40</v>
      </c>
      <c r="E352" s="157">
        <v>1980</v>
      </c>
      <c r="F352" s="158">
        <v>52.86</v>
      </c>
      <c r="G352" s="158">
        <v>7.28</v>
      </c>
      <c r="H352" s="158">
        <v>4</v>
      </c>
      <c r="I352" s="158">
        <f>F352-H352-G352</f>
        <v>41.58</v>
      </c>
      <c r="J352" s="158">
        <v>2283.0300000000002</v>
      </c>
      <c r="K352" s="158">
        <f>I352</f>
        <v>41.58</v>
      </c>
      <c r="L352" s="158">
        <f>J352</f>
        <v>2283.0300000000002</v>
      </c>
      <c r="M352" s="152">
        <f>K352/L352</f>
        <v>1.8212638467300032E-2</v>
      </c>
      <c r="N352" s="153">
        <v>51.2</v>
      </c>
      <c r="O352" s="154">
        <f>M352*N352</f>
        <v>0.93248708952576165</v>
      </c>
      <c r="P352" s="154">
        <f>M352*60*1000</f>
        <v>1092.7583080380018</v>
      </c>
      <c r="Q352" s="194">
        <f>P352*N352/1000</f>
        <v>55.949225371545694</v>
      </c>
    </row>
    <row r="353" spans="1:17" s="6" customFormat="1" ht="12.75" customHeight="1" x14ac:dyDescent="0.2">
      <c r="A353" s="349"/>
      <c r="B353" s="14" t="s">
        <v>677</v>
      </c>
      <c r="C353" s="156" t="s">
        <v>930</v>
      </c>
      <c r="D353" s="157">
        <v>40</v>
      </c>
      <c r="E353" s="157">
        <v>1988</v>
      </c>
      <c r="F353" s="158">
        <f>SUM(G353+H353+I353)</f>
        <v>49.338999999999999</v>
      </c>
      <c r="G353" s="158">
        <v>4.4450000000000003</v>
      </c>
      <c r="H353" s="158">
        <v>6.4</v>
      </c>
      <c r="I353" s="158">
        <v>38.494</v>
      </c>
      <c r="J353" s="158">
        <v>2283.1</v>
      </c>
      <c r="K353" s="158">
        <v>38.494</v>
      </c>
      <c r="L353" s="158">
        <v>2283.1</v>
      </c>
      <c r="M353" s="152">
        <f>K353/L353</f>
        <v>1.6860409092900003E-2</v>
      </c>
      <c r="N353" s="153">
        <v>54.28</v>
      </c>
      <c r="O353" s="154">
        <f>M353*N353</f>
        <v>0.91518300556261223</v>
      </c>
      <c r="P353" s="154">
        <f>M353*60*1000</f>
        <v>1011.6245455740003</v>
      </c>
      <c r="Q353" s="194">
        <f>P353*N353/1000</f>
        <v>54.910980333756733</v>
      </c>
    </row>
    <row r="354" spans="1:17" s="6" customFormat="1" ht="12.75" customHeight="1" x14ac:dyDescent="0.2">
      <c r="A354" s="349"/>
      <c r="B354" s="46" t="s">
        <v>255</v>
      </c>
      <c r="C354" s="177" t="s">
        <v>236</v>
      </c>
      <c r="D354" s="178">
        <v>40</v>
      </c>
      <c r="E354" s="178">
        <v>1985</v>
      </c>
      <c r="F354" s="179">
        <v>34.863999999999997</v>
      </c>
      <c r="G354" s="179">
        <v>3.9933480000000001</v>
      </c>
      <c r="H354" s="179">
        <v>6.4</v>
      </c>
      <c r="I354" s="179">
        <v>24.470655000000001</v>
      </c>
      <c r="J354" s="179">
        <v>2285.42</v>
      </c>
      <c r="K354" s="179">
        <v>24.470655000000001</v>
      </c>
      <c r="L354" s="179">
        <v>2285.42</v>
      </c>
      <c r="M354" s="180">
        <v>1.0707290126103736E-2</v>
      </c>
      <c r="N354" s="181">
        <v>77.171999999999997</v>
      </c>
      <c r="O354" s="181">
        <v>0.82630299361167747</v>
      </c>
      <c r="P354" s="181">
        <v>642.43740756622412</v>
      </c>
      <c r="Q354" s="198">
        <v>49.578179616700645</v>
      </c>
    </row>
    <row r="355" spans="1:17" s="6" customFormat="1" ht="11.25" customHeight="1" x14ac:dyDescent="0.2">
      <c r="A355" s="349"/>
      <c r="B355" s="14" t="s">
        <v>255</v>
      </c>
      <c r="C355" s="177" t="s">
        <v>238</v>
      </c>
      <c r="D355" s="178">
        <v>39</v>
      </c>
      <c r="E355" s="178">
        <v>1990</v>
      </c>
      <c r="F355" s="179">
        <v>41.408000000000001</v>
      </c>
      <c r="G355" s="179">
        <v>3.8255910000000002</v>
      </c>
      <c r="H355" s="179">
        <v>6.4</v>
      </c>
      <c r="I355" s="179">
        <v>31.182410000000001</v>
      </c>
      <c r="J355" s="179">
        <v>2294.0500000000002</v>
      </c>
      <c r="K355" s="179">
        <v>31.182410000000001</v>
      </c>
      <c r="L355" s="179">
        <v>2294.0500000000002</v>
      </c>
      <c r="M355" s="180">
        <v>1.3592733375471327E-2</v>
      </c>
      <c r="N355" s="181">
        <v>77.171999999999997</v>
      </c>
      <c r="O355" s="181">
        <v>1.0489784200518733</v>
      </c>
      <c r="P355" s="181">
        <v>815.56400252827962</v>
      </c>
      <c r="Q355" s="198">
        <v>62.938705203112391</v>
      </c>
    </row>
    <row r="356" spans="1:17" s="6" customFormat="1" ht="12.75" customHeight="1" x14ac:dyDescent="0.2">
      <c r="A356" s="349"/>
      <c r="B356" s="46" t="s">
        <v>520</v>
      </c>
      <c r="C356" s="190" t="s">
        <v>503</v>
      </c>
      <c r="D356" s="191">
        <v>40</v>
      </c>
      <c r="E356" s="191">
        <v>1984</v>
      </c>
      <c r="F356" s="192">
        <f>SUM(G356+H356+I356)</f>
        <v>47.7</v>
      </c>
      <c r="G356" s="192">
        <v>2.4</v>
      </c>
      <c r="H356" s="192">
        <v>6.4</v>
      </c>
      <c r="I356" s="192">
        <v>38.9</v>
      </c>
      <c r="J356" s="192">
        <v>2307.27</v>
      </c>
      <c r="K356" s="192">
        <v>38.9</v>
      </c>
      <c r="L356" s="192">
        <v>2307.27</v>
      </c>
      <c r="M356" s="152">
        <f>K356/L356</f>
        <v>1.68597520012829E-2</v>
      </c>
      <c r="N356" s="153">
        <v>62.1</v>
      </c>
      <c r="O356" s="154">
        <f>M356*N356</f>
        <v>1.046990599279668</v>
      </c>
      <c r="P356" s="154">
        <f>M356*60*1000</f>
        <v>1011.5851200769739</v>
      </c>
      <c r="Q356" s="194">
        <f>P356*N356/1000</f>
        <v>62.819435956780076</v>
      </c>
    </row>
    <row r="357" spans="1:17" s="6" customFormat="1" ht="12.75" customHeight="1" x14ac:dyDescent="0.2">
      <c r="A357" s="349"/>
      <c r="B357" s="14" t="s">
        <v>547</v>
      </c>
      <c r="C357" s="156" t="s">
        <v>530</v>
      </c>
      <c r="D357" s="157">
        <v>45</v>
      </c>
      <c r="E357" s="157">
        <v>1975</v>
      </c>
      <c r="F357" s="158">
        <v>50.436</v>
      </c>
      <c r="G357" s="158">
        <v>3.7090000000000001</v>
      </c>
      <c r="H357" s="158">
        <v>7.1680000000000001</v>
      </c>
      <c r="I357" s="158">
        <v>39.558999999999997</v>
      </c>
      <c r="J357" s="158">
        <v>2328.37</v>
      </c>
      <c r="K357" s="158">
        <v>39.372</v>
      </c>
      <c r="L357" s="158">
        <v>2317.34</v>
      </c>
      <c r="M357" s="152">
        <f>K357/L357</f>
        <v>1.6990169763608273E-2</v>
      </c>
      <c r="N357" s="153">
        <v>70.414000000000001</v>
      </c>
      <c r="O357" s="154">
        <f>M357*N357</f>
        <v>1.1963458137347129</v>
      </c>
      <c r="P357" s="154">
        <f>M357*60*1000</f>
        <v>1019.4101858164963</v>
      </c>
      <c r="Q357" s="194">
        <f>P357*N357/1000</f>
        <v>71.780748824082778</v>
      </c>
    </row>
    <row r="358" spans="1:17" s="6" customFormat="1" ht="12.75" customHeight="1" x14ac:dyDescent="0.2">
      <c r="A358" s="349"/>
      <c r="B358" s="46" t="s">
        <v>280</v>
      </c>
      <c r="C358" s="156" t="s">
        <v>738</v>
      </c>
      <c r="D358" s="157">
        <v>45</v>
      </c>
      <c r="E358" s="157">
        <v>1989</v>
      </c>
      <c r="F358" s="158">
        <f>G358+H358+I358</f>
        <v>42.890999999999998</v>
      </c>
      <c r="G358" s="158">
        <v>5.8359799999999993</v>
      </c>
      <c r="H358" s="158">
        <v>7.04</v>
      </c>
      <c r="I358" s="158">
        <v>30.01502</v>
      </c>
      <c r="J358" s="158">
        <v>2317.7800000000002</v>
      </c>
      <c r="K358" s="158">
        <v>30.01502</v>
      </c>
      <c r="L358" s="158">
        <v>2317.7800000000002</v>
      </c>
      <c r="M358" s="152">
        <f>K358/L358</f>
        <v>1.2949900335666025E-2</v>
      </c>
      <c r="N358" s="153">
        <v>52.32</v>
      </c>
      <c r="O358" s="154">
        <f>M358*N358</f>
        <v>0.67753878556204639</v>
      </c>
      <c r="P358" s="154">
        <f>M358*60*1000</f>
        <v>776.99402013996144</v>
      </c>
      <c r="Q358" s="194">
        <f>P358*N358/1000</f>
        <v>40.652327133722785</v>
      </c>
    </row>
    <row r="359" spans="1:17" s="6" customFormat="1" ht="12.75" customHeight="1" x14ac:dyDescent="0.2">
      <c r="A359" s="349"/>
      <c r="B359" s="46" t="s">
        <v>280</v>
      </c>
      <c r="C359" s="156" t="s">
        <v>740</v>
      </c>
      <c r="D359" s="157">
        <v>45</v>
      </c>
      <c r="E359" s="157">
        <v>1974</v>
      </c>
      <c r="F359" s="158">
        <f>G359+H359+I359</f>
        <v>48.161000000000001</v>
      </c>
      <c r="G359" s="158">
        <v>9.0089400000000008</v>
      </c>
      <c r="H359" s="158">
        <v>7.2</v>
      </c>
      <c r="I359" s="158">
        <v>31.952060000000003</v>
      </c>
      <c r="J359" s="158">
        <v>2317.79</v>
      </c>
      <c r="K359" s="158">
        <v>31.952060000000003</v>
      </c>
      <c r="L359" s="158">
        <v>2317.79</v>
      </c>
      <c r="M359" s="152">
        <f>K359/L359</f>
        <v>1.3785571600533269E-2</v>
      </c>
      <c r="N359" s="153">
        <v>52.32</v>
      </c>
      <c r="O359" s="154">
        <f>M359*N359</f>
        <v>0.72126110613990069</v>
      </c>
      <c r="P359" s="154">
        <f>M359*60*1000</f>
        <v>827.1342960319962</v>
      </c>
      <c r="Q359" s="194">
        <f>P359*N359/1000</f>
        <v>43.275666368394042</v>
      </c>
    </row>
    <row r="360" spans="1:17" s="6" customFormat="1" ht="12.75" customHeight="1" x14ac:dyDescent="0.2">
      <c r="A360" s="349"/>
      <c r="B360" s="14" t="s">
        <v>603</v>
      </c>
      <c r="C360" s="141" t="s">
        <v>590</v>
      </c>
      <c r="D360" s="142">
        <v>45</v>
      </c>
      <c r="E360" s="142">
        <v>1979</v>
      </c>
      <c r="F360" s="143">
        <v>35.823999999999998</v>
      </c>
      <c r="G360" s="143">
        <v>4.5140000000000002</v>
      </c>
      <c r="H360" s="143">
        <v>7.2</v>
      </c>
      <c r="I360" s="143">
        <v>24.11</v>
      </c>
      <c r="J360" s="143">
        <v>2319.96</v>
      </c>
      <c r="K360" s="143">
        <v>24.11</v>
      </c>
      <c r="L360" s="143">
        <v>2319.96</v>
      </c>
      <c r="M360" s="144">
        <v>1.0392420558975154E-2</v>
      </c>
      <c r="N360" s="145">
        <v>44.908000000000001</v>
      </c>
      <c r="O360" s="146">
        <v>0.4667028224624562</v>
      </c>
      <c r="P360" s="146">
        <v>623.54523353850925</v>
      </c>
      <c r="Q360" s="193">
        <v>28.002169347747376</v>
      </c>
    </row>
    <row r="361" spans="1:17" s="6" customFormat="1" ht="12.75" customHeight="1" x14ac:dyDescent="0.2">
      <c r="A361" s="349"/>
      <c r="B361" s="14" t="s">
        <v>944</v>
      </c>
      <c r="C361" s="156" t="s">
        <v>616</v>
      </c>
      <c r="D361" s="157">
        <v>45</v>
      </c>
      <c r="E361" s="157">
        <v>1984</v>
      </c>
      <c r="F361" s="158">
        <v>48</v>
      </c>
      <c r="G361" s="158">
        <v>5.08</v>
      </c>
      <c r="H361" s="158">
        <v>7.12</v>
      </c>
      <c r="I361" s="158">
        <v>35.79</v>
      </c>
      <c r="J361" s="158">
        <v>2323</v>
      </c>
      <c r="K361" s="158">
        <v>35.79</v>
      </c>
      <c r="L361" s="158">
        <v>2323</v>
      </c>
      <c r="M361" s="152">
        <f>K361/L361</f>
        <v>1.5406801549720189E-2</v>
      </c>
      <c r="N361" s="153">
        <v>73.900000000000006</v>
      </c>
      <c r="O361" s="154">
        <f>M361*N361</f>
        <v>1.138562634524322</v>
      </c>
      <c r="P361" s="154">
        <f>M361*60*1000</f>
        <v>924.4080929832113</v>
      </c>
      <c r="Q361" s="194">
        <f>P361*N361/1000</f>
        <v>68.313758071459318</v>
      </c>
    </row>
    <row r="362" spans="1:17" ht="12.75" customHeight="1" x14ac:dyDescent="0.2">
      <c r="A362" s="349"/>
      <c r="B362" s="46" t="s">
        <v>489</v>
      </c>
      <c r="C362" s="156" t="s">
        <v>849</v>
      </c>
      <c r="D362" s="157">
        <v>45</v>
      </c>
      <c r="E362" s="157">
        <v>1991</v>
      </c>
      <c r="F362" s="158">
        <f>G362+H362+I362</f>
        <v>43.066992999999997</v>
      </c>
      <c r="G362" s="158">
        <v>3.5114700000000001</v>
      </c>
      <c r="H362" s="158">
        <v>7.2</v>
      </c>
      <c r="I362" s="158">
        <v>32.355522999999998</v>
      </c>
      <c r="J362" s="158">
        <v>2327.9699999999998</v>
      </c>
      <c r="K362" s="158">
        <f>I362</f>
        <v>32.355522999999998</v>
      </c>
      <c r="L362" s="158">
        <f>J362</f>
        <v>2327.9699999999998</v>
      </c>
      <c r="M362" s="152">
        <f>K362/L362</f>
        <v>1.389859963831149E-2</v>
      </c>
      <c r="N362" s="153">
        <v>50.793999999999997</v>
      </c>
      <c r="O362" s="154">
        <f>M362*N362</f>
        <v>0.70596547002839372</v>
      </c>
      <c r="P362" s="154">
        <f>M362*60*1000</f>
        <v>833.91597829868931</v>
      </c>
      <c r="Q362" s="194">
        <f>P362*N362/1000</f>
        <v>42.357928201703622</v>
      </c>
    </row>
    <row r="363" spans="1:17" ht="12.75" customHeight="1" x14ac:dyDescent="0.2">
      <c r="A363" s="349"/>
      <c r="B363" s="14" t="s">
        <v>342</v>
      </c>
      <c r="C363" s="156" t="s">
        <v>832</v>
      </c>
      <c r="D363" s="157">
        <v>45</v>
      </c>
      <c r="E363" s="157" t="s">
        <v>57</v>
      </c>
      <c r="F363" s="158">
        <f>G363+H363+I363</f>
        <v>34.459996000000004</v>
      </c>
      <c r="G363" s="158">
        <v>4.3505039999999999</v>
      </c>
      <c r="H363" s="158">
        <v>7.2</v>
      </c>
      <c r="I363" s="158">
        <v>22.909492</v>
      </c>
      <c r="J363" s="158">
        <v>2335.09</v>
      </c>
      <c r="K363" s="158">
        <v>22.909492</v>
      </c>
      <c r="L363" s="158">
        <v>2335.09</v>
      </c>
      <c r="M363" s="152">
        <f>K363/L363</f>
        <v>9.8109674573571039E-3</v>
      </c>
      <c r="N363" s="153">
        <v>53.33</v>
      </c>
      <c r="O363" s="154">
        <f>M363*N363</f>
        <v>0.52321889450085435</v>
      </c>
      <c r="P363" s="154">
        <f>M363*60*1000</f>
        <v>588.65804744142622</v>
      </c>
      <c r="Q363" s="194">
        <f>P363*N363/1000</f>
        <v>31.39313367005126</v>
      </c>
    </row>
    <row r="364" spans="1:17" ht="13.5" customHeight="1" x14ac:dyDescent="0.2">
      <c r="A364" s="349"/>
      <c r="B364" s="46" t="s">
        <v>489</v>
      </c>
      <c r="C364" s="156" t="s">
        <v>472</v>
      </c>
      <c r="D364" s="157">
        <v>55</v>
      </c>
      <c r="E364" s="157">
        <v>1989</v>
      </c>
      <c r="F364" s="158">
        <f>G364+H364+I364</f>
        <v>44.679993000000003</v>
      </c>
      <c r="G364" s="158">
        <v>3.5638800000000002</v>
      </c>
      <c r="H364" s="158">
        <v>8.8000000000000007</v>
      </c>
      <c r="I364" s="158">
        <v>32.316113000000001</v>
      </c>
      <c r="J364" s="158">
        <v>2335.17</v>
      </c>
      <c r="K364" s="158">
        <f>I364</f>
        <v>32.316113000000001</v>
      </c>
      <c r="L364" s="158">
        <f>J364</f>
        <v>2335.17</v>
      </c>
      <c r="M364" s="152">
        <f>K364/L364</f>
        <v>1.3838869546970884E-2</v>
      </c>
      <c r="N364" s="153">
        <v>50.793999999999997</v>
      </c>
      <c r="O364" s="154">
        <f>M364*N364</f>
        <v>0.70293153976883904</v>
      </c>
      <c r="P364" s="154">
        <f>M364*60*1000</f>
        <v>830.33217281825296</v>
      </c>
      <c r="Q364" s="194">
        <f>P364*N364/1000</f>
        <v>42.175892386130343</v>
      </c>
    </row>
    <row r="365" spans="1:17" ht="11.25" customHeight="1" x14ac:dyDescent="0.2">
      <c r="A365" s="349"/>
      <c r="B365" s="14" t="s">
        <v>374</v>
      </c>
      <c r="C365" s="156" t="s">
        <v>351</v>
      </c>
      <c r="D365" s="184">
        <v>65</v>
      </c>
      <c r="E365" s="185" t="s">
        <v>57</v>
      </c>
      <c r="F365" s="41">
        <v>40.5</v>
      </c>
      <c r="G365" s="41">
        <v>2.879</v>
      </c>
      <c r="H365" s="41">
        <v>10.311</v>
      </c>
      <c r="I365" s="41">
        <v>27.31</v>
      </c>
      <c r="J365" s="41">
        <v>2338.13</v>
      </c>
      <c r="K365" s="41">
        <v>27.31</v>
      </c>
      <c r="L365" s="41">
        <v>2338.13</v>
      </c>
      <c r="M365" s="152">
        <f>K365/L365</f>
        <v>1.1680274407325511E-2</v>
      </c>
      <c r="N365" s="153">
        <v>76.2</v>
      </c>
      <c r="O365" s="154">
        <f>M365*N365</f>
        <v>0.89003690983820394</v>
      </c>
      <c r="P365" s="154">
        <f>M365*60*1000</f>
        <v>700.81646443953071</v>
      </c>
      <c r="Q365" s="194">
        <f>P365*N365/1000</f>
        <v>53.402214590292239</v>
      </c>
    </row>
    <row r="366" spans="1:17" ht="12.75" customHeight="1" x14ac:dyDescent="0.2">
      <c r="A366" s="349"/>
      <c r="B366" s="14" t="s">
        <v>489</v>
      </c>
      <c r="C366" s="156" t="s">
        <v>478</v>
      </c>
      <c r="D366" s="157">
        <v>45</v>
      </c>
      <c r="E366" s="157">
        <v>1988</v>
      </c>
      <c r="F366" s="158">
        <f>G366+H366+I366</f>
        <v>42.403002000000001</v>
      </c>
      <c r="G366" s="158">
        <v>3.4643009999999999</v>
      </c>
      <c r="H366" s="158">
        <v>7.2</v>
      </c>
      <c r="I366" s="158">
        <v>31.738700999999999</v>
      </c>
      <c r="J366" s="158">
        <v>2339.39</v>
      </c>
      <c r="K366" s="158">
        <f>I366</f>
        <v>31.738700999999999</v>
      </c>
      <c r="L366" s="158">
        <f>J366</f>
        <v>2339.39</v>
      </c>
      <c r="M366" s="152">
        <f>K366/L366</f>
        <v>1.3567084154416322E-2</v>
      </c>
      <c r="N366" s="153">
        <v>50.793999999999997</v>
      </c>
      <c r="O366" s="154">
        <f>M366*N366</f>
        <v>0.68912647253942261</v>
      </c>
      <c r="P366" s="154">
        <f>M366*60*1000</f>
        <v>814.02504926497932</v>
      </c>
      <c r="Q366" s="194">
        <f>P366*N366/1000</f>
        <v>41.347588352365356</v>
      </c>
    </row>
    <row r="367" spans="1:17" ht="12.75" customHeight="1" x14ac:dyDescent="0.2">
      <c r="A367" s="349"/>
      <c r="B367" s="46" t="s">
        <v>92</v>
      </c>
      <c r="C367" s="171" t="s">
        <v>45</v>
      </c>
      <c r="D367" s="172">
        <v>34</v>
      </c>
      <c r="E367" s="172">
        <v>2003</v>
      </c>
      <c r="F367" s="173">
        <v>40.401000000000003</v>
      </c>
      <c r="G367" s="173">
        <v>5.2716459999999996</v>
      </c>
      <c r="H367" s="173">
        <v>5.44</v>
      </c>
      <c r="I367" s="173">
        <v>29.689354000000002</v>
      </c>
      <c r="J367" s="173">
        <v>2349.59</v>
      </c>
      <c r="K367" s="173">
        <v>29.689354000000002</v>
      </c>
      <c r="L367" s="173">
        <v>2349.59</v>
      </c>
      <c r="M367" s="174">
        <v>1.2635972233453497E-2</v>
      </c>
      <c r="N367" s="175">
        <v>43.491</v>
      </c>
      <c r="O367" s="175">
        <v>0.54955106840512602</v>
      </c>
      <c r="P367" s="175">
        <v>758.15833400720976</v>
      </c>
      <c r="Q367" s="197">
        <v>32.973064104307561</v>
      </c>
    </row>
    <row r="368" spans="1:17" ht="12.75" customHeight="1" x14ac:dyDescent="0.2">
      <c r="A368" s="349"/>
      <c r="B368" s="46" t="s">
        <v>944</v>
      </c>
      <c r="C368" s="156" t="s">
        <v>897</v>
      </c>
      <c r="D368" s="157">
        <v>40</v>
      </c>
      <c r="E368" s="157">
        <v>1995</v>
      </c>
      <c r="F368" s="158">
        <v>48.91</v>
      </c>
      <c r="G368" s="158">
        <v>4.76</v>
      </c>
      <c r="H368" s="158">
        <v>6.4</v>
      </c>
      <c r="I368" s="158">
        <v>38.18</v>
      </c>
      <c r="J368" s="158">
        <v>2352.8000000000002</v>
      </c>
      <c r="K368" s="158">
        <v>38.18</v>
      </c>
      <c r="L368" s="158">
        <v>2352.8000000000002</v>
      </c>
      <c r="M368" s="152">
        <f>K368/L368</f>
        <v>1.6227473648418905E-2</v>
      </c>
      <c r="N368" s="153">
        <v>73.900000000000006</v>
      </c>
      <c r="O368" s="154">
        <f>M368*N368</f>
        <v>1.1992103026181571</v>
      </c>
      <c r="P368" s="154">
        <f>M368*60*1000</f>
        <v>973.64841890513435</v>
      </c>
      <c r="Q368" s="194">
        <f>P368*N368/1000</f>
        <v>71.952618157089447</v>
      </c>
    </row>
    <row r="369" spans="1:17" ht="12.75" customHeight="1" x14ac:dyDescent="0.2">
      <c r="A369" s="349"/>
      <c r="B369" s="46" t="s">
        <v>945</v>
      </c>
      <c r="C369" s="171" t="s">
        <v>126</v>
      </c>
      <c r="D369" s="172">
        <v>60</v>
      </c>
      <c r="E369" s="172">
        <v>1988</v>
      </c>
      <c r="F369" s="173">
        <v>45.168999999999997</v>
      </c>
      <c r="G369" s="173">
        <v>4.2005569999999999</v>
      </c>
      <c r="H369" s="173">
        <v>9.6</v>
      </c>
      <c r="I369" s="173">
        <v>31.368449999999999</v>
      </c>
      <c r="J369" s="173">
        <v>2363.7600000000002</v>
      </c>
      <c r="K369" s="173">
        <v>31.368449999999999</v>
      </c>
      <c r="L369" s="173">
        <v>2363.7600000000002</v>
      </c>
      <c r="M369" s="174">
        <v>1.3270573154634986E-2</v>
      </c>
      <c r="N369" s="175">
        <v>73.248000000000005</v>
      </c>
      <c r="O369" s="175">
        <v>0.97204294243070355</v>
      </c>
      <c r="P369" s="175">
        <v>796.23438927809923</v>
      </c>
      <c r="Q369" s="197">
        <v>58.322576545842217</v>
      </c>
    </row>
    <row r="370" spans="1:17" ht="12.75" customHeight="1" x14ac:dyDescent="0.2">
      <c r="A370" s="349"/>
      <c r="B370" s="46" t="s">
        <v>255</v>
      </c>
      <c r="C370" s="177" t="s">
        <v>240</v>
      </c>
      <c r="D370" s="178">
        <v>58</v>
      </c>
      <c r="E370" s="178">
        <v>1991</v>
      </c>
      <c r="F370" s="179">
        <v>49.131999999999998</v>
      </c>
      <c r="G370" s="179">
        <v>3.9249420000000002</v>
      </c>
      <c r="H370" s="179">
        <v>9.44</v>
      </c>
      <c r="I370" s="179">
        <v>35.767054000000002</v>
      </c>
      <c r="J370" s="179">
        <v>2439.79</v>
      </c>
      <c r="K370" s="179">
        <v>35.767054000000002</v>
      </c>
      <c r="L370" s="179">
        <v>2439.79</v>
      </c>
      <c r="M370" s="180">
        <v>1.4659890400403315E-2</v>
      </c>
      <c r="N370" s="181">
        <v>77.171999999999997</v>
      </c>
      <c r="O370" s="181">
        <v>1.1313330619799247</v>
      </c>
      <c r="P370" s="181">
        <v>879.59342402419895</v>
      </c>
      <c r="Q370" s="198">
        <v>67.879983718795486</v>
      </c>
    </row>
    <row r="371" spans="1:17" ht="12.75" customHeight="1" x14ac:dyDescent="0.2">
      <c r="A371" s="349"/>
      <c r="B371" s="14" t="s">
        <v>92</v>
      </c>
      <c r="C371" s="171" t="s">
        <v>41</v>
      </c>
      <c r="D371" s="172">
        <v>28</v>
      </c>
      <c r="E371" s="172">
        <v>2001</v>
      </c>
      <c r="F371" s="173">
        <v>35.610999999999997</v>
      </c>
      <c r="G371" s="173">
        <v>10.039557</v>
      </c>
      <c r="H371" s="173">
        <v>1.217311</v>
      </c>
      <c r="I371" s="173">
        <v>24.354126999999998</v>
      </c>
      <c r="J371" s="173">
        <v>2440.5300000000002</v>
      </c>
      <c r="K371" s="173">
        <v>24.354126999999998</v>
      </c>
      <c r="L371" s="173">
        <v>2440.5300000000002</v>
      </c>
      <c r="M371" s="174">
        <v>9.979032013538041E-3</v>
      </c>
      <c r="N371" s="175">
        <v>43.491</v>
      </c>
      <c r="O371" s="175">
        <v>0.43399808130078293</v>
      </c>
      <c r="P371" s="175">
        <v>598.7419208122825</v>
      </c>
      <c r="Q371" s="197">
        <v>26.039884878046976</v>
      </c>
    </row>
    <row r="372" spans="1:17" ht="12.75" customHeight="1" x14ac:dyDescent="0.2">
      <c r="A372" s="349"/>
      <c r="B372" s="46" t="s">
        <v>255</v>
      </c>
      <c r="C372" s="177" t="s">
        <v>244</v>
      </c>
      <c r="D372" s="178">
        <v>59</v>
      </c>
      <c r="E372" s="178">
        <v>1991</v>
      </c>
      <c r="F372" s="179">
        <v>52.133000000000003</v>
      </c>
      <c r="G372" s="179">
        <v>4.0554050000000004</v>
      </c>
      <c r="H372" s="179">
        <v>9.6</v>
      </c>
      <c r="I372" s="179">
        <v>38.477600000000002</v>
      </c>
      <c r="J372" s="179">
        <v>2442.5500000000002</v>
      </c>
      <c r="K372" s="179">
        <v>38.477600000000002</v>
      </c>
      <c r="L372" s="179">
        <v>2442.5500000000002</v>
      </c>
      <c r="M372" s="180">
        <v>1.575304497349082E-2</v>
      </c>
      <c r="N372" s="181">
        <v>77.171999999999997</v>
      </c>
      <c r="O372" s="181">
        <v>1.2156939866942336</v>
      </c>
      <c r="P372" s="181">
        <v>945.18269840944924</v>
      </c>
      <c r="Q372" s="198">
        <v>72.941639201654013</v>
      </c>
    </row>
    <row r="373" spans="1:17" ht="12.75" customHeight="1" x14ac:dyDescent="0.2">
      <c r="A373" s="349"/>
      <c r="B373" s="14" t="s">
        <v>677</v>
      </c>
      <c r="C373" s="156" t="s">
        <v>931</v>
      </c>
      <c r="D373" s="157">
        <v>50</v>
      </c>
      <c r="E373" s="157">
        <v>1971</v>
      </c>
      <c r="F373" s="158">
        <f>SUM(G373+H373+I373)</f>
        <v>52.897000000000006</v>
      </c>
      <c r="G373" s="158">
        <v>3.1880000000000002</v>
      </c>
      <c r="H373" s="158">
        <v>8</v>
      </c>
      <c r="I373" s="158">
        <v>41.709000000000003</v>
      </c>
      <c r="J373" s="158">
        <v>2459.61</v>
      </c>
      <c r="K373" s="158">
        <v>41.709000000000003</v>
      </c>
      <c r="L373" s="158">
        <v>2459.61</v>
      </c>
      <c r="M373" s="152">
        <f>K373/L373</f>
        <v>1.695756644346055E-2</v>
      </c>
      <c r="N373" s="153">
        <v>54.28</v>
      </c>
      <c r="O373" s="154">
        <f>M373*N373</f>
        <v>0.92045670655103862</v>
      </c>
      <c r="P373" s="154">
        <f>M373*60*1000</f>
        <v>1017.4539866076331</v>
      </c>
      <c r="Q373" s="194">
        <f>P373*N373/1000</f>
        <v>55.22740239306232</v>
      </c>
    </row>
    <row r="374" spans="1:17" ht="12.75" customHeight="1" x14ac:dyDescent="0.2">
      <c r="A374" s="349"/>
      <c r="B374" s="46" t="s">
        <v>461</v>
      </c>
      <c r="C374" s="165" t="s">
        <v>440</v>
      </c>
      <c r="D374" s="166">
        <v>50</v>
      </c>
      <c r="E374" s="166">
        <v>1975</v>
      </c>
      <c r="F374" s="167">
        <v>49.71</v>
      </c>
      <c r="G374" s="167">
        <v>3.2639999999999998</v>
      </c>
      <c r="H374" s="167">
        <v>7.68</v>
      </c>
      <c r="I374" s="167">
        <v>38.765999999999998</v>
      </c>
      <c r="J374" s="167">
        <v>2485.16</v>
      </c>
      <c r="K374" s="167">
        <v>38.765999999999998</v>
      </c>
      <c r="L374" s="167">
        <v>2485.16</v>
      </c>
      <c r="M374" s="169">
        <f>K374/L374</f>
        <v>1.5598995638107809E-2</v>
      </c>
      <c r="N374" s="170">
        <v>55.372</v>
      </c>
      <c r="O374" s="170">
        <f>M374*N374</f>
        <v>0.86374758647330563</v>
      </c>
      <c r="P374" s="170">
        <f>M374*1000*60</f>
        <v>935.93973828646858</v>
      </c>
      <c r="Q374" s="196">
        <f>O374*60</f>
        <v>51.824855188398338</v>
      </c>
    </row>
    <row r="375" spans="1:17" ht="12.75" customHeight="1" x14ac:dyDescent="0.2">
      <c r="A375" s="349"/>
      <c r="B375" s="14" t="s">
        <v>92</v>
      </c>
      <c r="C375" s="171" t="s">
        <v>43</v>
      </c>
      <c r="D375" s="172">
        <v>49</v>
      </c>
      <c r="E375" s="172">
        <v>2007</v>
      </c>
      <c r="F375" s="173">
        <v>39.963999999999999</v>
      </c>
      <c r="G375" s="173">
        <v>6.4929709999999998</v>
      </c>
      <c r="H375" s="173">
        <v>4</v>
      </c>
      <c r="I375" s="173">
        <v>29.471028</v>
      </c>
      <c r="J375" s="173">
        <v>2531.39</v>
      </c>
      <c r="K375" s="173">
        <v>29.471028</v>
      </c>
      <c r="L375" s="173">
        <v>2531.39</v>
      </c>
      <c r="M375" s="174">
        <v>1.1642231343254102E-2</v>
      </c>
      <c r="N375" s="175">
        <v>43.491</v>
      </c>
      <c r="O375" s="175">
        <v>0.50633228334946412</v>
      </c>
      <c r="P375" s="175">
        <v>698.53388059524616</v>
      </c>
      <c r="Q375" s="197">
        <v>30.37993700096785</v>
      </c>
    </row>
    <row r="376" spans="1:17" ht="12.75" customHeight="1" x14ac:dyDescent="0.2">
      <c r="A376" s="349"/>
      <c r="B376" s="14" t="s">
        <v>92</v>
      </c>
      <c r="C376" s="171" t="s">
        <v>44</v>
      </c>
      <c r="D376" s="172">
        <v>50</v>
      </c>
      <c r="E376" s="172">
        <v>2006</v>
      </c>
      <c r="F376" s="173">
        <v>41.844000000000001</v>
      </c>
      <c r="G376" s="173">
        <v>6.5827249999999999</v>
      </c>
      <c r="H376" s="173">
        <v>4</v>
      </c>
      <c r="I376" s="173">
        <v>31.261274</v>
      </c>
      <c r="J376" s="173">
        <v>2532.42</v>
      </c>
      <c r="K376" s="173">
        <v>31.261274</v>
      </c>
      <c r="L376" s="173">
        <v>2532.42</v>
      </c>
      <c r="M376" s="174">
        <v>1.234442706975936E-2</v>
      </c>
      <c r="N376" s="175">
        <v>43.491</v>
      </c>
      <c r="O376" s="175">
        <v>0.53687147769090426</v>
      </c>
      <c r="P376" s="175">
        <v>740.66562418556157</v>
      </c>
      <c r="Q376" s="197">
        <v>32.212288661454259</v>
      </c>
    </row>
    <row r="377" spans="1:17" ht="12.75" customHeight="1" x14ac:dyDescent="0.2">
      <c r="A377" s="349"/>
      <c r="B377" s="46" t="s">
        <v>255</v>
      </c>
      <c r="C377" s="177" t="s">
        <v>242</v>
      </c>
      <c r="D377" s="178">
        <v>50</v>
      </c>
      <c r="E377" s="178">
        <v>1971</v>
      </c>
      <c r="F377" s="179">
        <v>51.018999999999998</v>
      </c>
      <c r="G377" s="179">
        <v>3.8380269999999999</v>
      </c>
      <c r="H377" s="179">
        <v>8</v>
      </c>
      <c r="I377" s="179">
        <v>39.180976999999999</v>
      </c>
      <c r="J377" s="179">
        <v>2564.8000000000002</v>
      </c>
      <c r="K377" s="179">
        <v>39.180976999999999</v>
      </c>
      <c r="L377" s="179">
        <v>2564.8000000000002</v>
      </c>
      <c r="M377" s="180">
        <v>1.5276425842170928E-2</v>
      </c>
      <c r="N377" s="181">
        <v>77.171999999999997</v>
      </c>
      <c r="O377" s="181">
        <v>1.1789123350920148</v>
      </c>
      <c r="P377" s="181">
        <v>916.58555053025566</v>
      </c>
      <c r="Q377" s="198">
        <v>70.734740105520885</v>
      </c>
    </row>
    <row r="378" spans="1:17" ht="12.75" customHeight="1" x14ac:dyDescent="0.2">
      <c r="A378" s="349"/>
      <c r="B378" s="46" t="s">
        <v>461</v>
      </c>
      <c r="C378" s="165" t="s">
        <v>443</v>
      </c>
      <c r="D378" s="166">
        <v>40</v>
      </c>
      <c r="E378" s="166">
        <v>1973</v>
      </c>
      <c r="F378" s="167">
        <v>57.23</v>
      </c>
      <c r="G378" s="167">
        <v>3.1783299999999999</v>
      </c>
      <c r="H378" s="167">
        <v>6.16</v>
      </c>
      <c r="I378" s="167">
        <v>47.891669999999998</v>
      </c>
      <c r="J378" s="167">
        <v>2565.4</v>
      </c>
      <c r="K378" s="167">
        <v>47.891669999999998</v>
      </c>
      <c r="L378" s="167">
        <v>2565.4</v>
      </c>
      <c r="M378" s="169">
        <f>K378/L378</f>
        <v>1.8668305137600372E-2</v>
      </c>
      <c r="N378" s="170">
        <v>55.372</v>
      </c>
      <c r="O378" s="170">
        <f>M378*N378</f>
        <v>1.0337013920792077</v>
      </c>
      <c r="P378" s="170">
        <f>M378*1000*60</f>
        <v>1120.0983082560222</v>
      </c>
      <c r="Q378" s="196">
        <f>O378*60</f>
        <v>62.022083524752468</v>
      </c>
    </row>
    <row r="379" spans="1:17" ht="12.75" customHeight="1" x14ac:dyDescent="0.2">
      <c r="A379" s="349"/>
      <c r="B379" s="14" t="s">
        <v>677</v>
      </c>
      <c r="C379" s="156" t="s">
        <v>928</v>
      </c>
      <c r="D379" s="157">
        <v>50</v>
      </c>
      <c r="E379" s="157">
        <v>1972</v>
      </c>
      <c r="F379" s="158">
        <f>SUM(G379+H379+I379)</f>
        <v>55.552999999999997</v>
      </c>
      <c r="G379" s="158">
        <v>5.3330000000000002</v>
      </c>
      <c r="H379" s="158">
        <v>8</v>
      </c>
      <c r="I379" s="158">
        <v>42.22</v>
      </c>
      <c r="J379" s="158">
        <v>2569.46</v>
      </c>
      <c r="K379" s="158">
        <v>42.22</v>
      </c>
      <c r="L379" s="158">
        <v>2569.46</v>
      </c>
      <c r="M379" s="152">
        <f>K379/L379</f>
        <v>1.6431468090571558E-2</v>
      </c>
      <c r="N379" s="153">
        <v>54.28</v>
      </c>
      <c r="O379" s="154">
        <f>M379*N379</f>
        <v>0.89190008795622422</v>
      </c>
      <c r="P379" s="154">
        <f>M379*60*1000</f>
        <v>985.88808543429354</v>
      </c>
      <c r="Q379" s="194">
        <f>P379*N379/1000</f>
        <v>53.514005277373457</v>
      </c>
    </row>
    <row r="380" spans="1:17" ht="12.75" customHeight="1" x14ac:dyDescent="0.2">
      <c r="A380" s="349"/>
      <c r="B380" s="14" t="s">
        <v>175</v>
      </c>
      <c r="C380" s="177" t="s">
        <v>156</v>
      </c>
      <c r="D380" s="178">
        <v>50</v>
      </c>
      <c r="E380" s="178">
        <v>1974</v>
      </c>
      <c r="F380" s="179">
        <v>45.981999999999999</v>
      </c>
      <c r="G380" s="179">
        <v>3.927</v>
      </c>
      <c r="H380" s="179">
        <v>8</v>
      </c>
      <c r="I380" s="179">
        <v>34.055</v>
      </c>
      <c r="J380" s="179">
        <v>2591.85</v>
      </c>
      <c r="K380" s="179">
        <v>34.055</v>
      </c>
      <c r="L380" s="179">
        <v>2591.85</v>
      </c>
      <c r="M380" s="180">
        <v>1.3139263460462604E-2</v>
      </c>
      <c r="N380" s="181">
        <v>89.707000000000008</v>
      </c>
      <c r="O380" s="181">
        <v>1.1786839072477189</v>
      </c>
      <c r="P380" s="181">
        <v>788.35580762775623</v>
      </c>
      <c r="Q380" s="198">
        <v>70.721034434863128</v>
      </c>
    </row>
    <row r="381" spans="1:17" ht="12.75" customHeight="1" x14ac:dyDescent="0.2">
      <c r="A381" s="349"/>
      <c r="B381" s="46" t="s">
        <v>280</v>
      </c>
      <c r="C381" s="156" t="s">
        <v>741</v>
      </c>
      <c r="D381" s="157">
        <v>50</v>
      </c>
      <c r="E381" s="157" t="s">
        <v>57</v>
      </c>
      <c r="F381" s="158">
        <f>G381+H381+I381</f>
        <v>49.08</v>
      </c>
      <c r="G381" s="158">
        <v>5.0994000000000002</v>
      </c>
      <c r="H381" s="158">
        <v>8</v>
      </c>
      <c r="I381" s="158">
        <v>35.980600000000003</v>
      </c>
      <c r="J381" s="158">
        <v>2595.7000000000003</v>
      </c>
      <c r="K381" s="158">
        <v>35.980600000000003</v>
      </c>
      <c r="L381" s="158">
        <v>2595.7000000000003</v>
      </c>
      <c r="M381" s="152">
        <f>K381/L381</f>
        <v>1.3861617290133682E-2</v>
      </c>
      <c r="N381" s="153">
        <v>52.32</v>
      </c>
      <c r="O381" s="154">
        <f>M381*N381</f>
        <v>0.72523981661979431</v>
      </c>
      <c r="P381" s="154">
        <f>M381*60*1000</f>
        <v>831.69703740802095</v>
      </c>
      <c r="Q381" s="194">
        <f>P381*N381/1000</f>
        <v>43.514388997187659</v>
      </c>
    </row>
    <row r="382" spans="1:17" ht="12.75" customHeight="1" x14ac:dyDescent="0.2">
      <c r="A382" s="349"/>
      <c r="B382" s="14" t="s">
        <v>255</v>
      </c>
      <c r="C382" s="177" t="s">
        <v>241</v>
      </c>
      <c r="D382" s="178">
        <v>50</v>
      </c>
      <c r="E382" s="178">
        <v>1972</v>
      </c>
      <c r="F382" s="179">
        <v>51.357999999999997</v>
      </c>
      <c r="G382" s="179">
        <v>4.2839869999999998</v>
      </c>
      <c r="H382" s="179">
        <v>8</v>
      </c>
      <c r="I382" s="179">
        <v>39.074013999999998</v>
      </c>
      <c r="J382" s="179">
        <v>2601.9</v>
      </c>
      <c r="K382" s="179">
        <v>39.074013999999998</v>
      </c>
      <c r="L382" s="179">
        <v>2601.9</v>
      </c>
      <c r="M382" s="180">
        <v>1.5017492601560397E-2</v>
      </c>
      <c r="N382" s="181">
        <v>77.171999999999997</v>
      </c>
      <c r="O382" s="181">
        <v>1.1589299390476189</v>
      </c>
      <c r="P382" s="181">
        <v>901.04955609362378</v>
      </c>
      <c r="Q382" s="198">
        <v>69.53579634285714</v>
      </c>
    </row>
    <row r="383" spans="1:17" ht="12.75" customHeight="1" x14ac:dyDescent="0.2">
      <c r="A383" s="349"/>
      <c r="B383" s="46" t="s">
        <v>815</v>
      </c>
      <c r="C383" s="156" t="s">
        <v>791</v>
      </c>
      <c r="D383" s="157">
        <v>40</v>
      </c>
      <c r="E383" s="157">
        <v>1994</v>
      </c>
      <c r="F383" s="158">
        <v>59.811100000000003</v>
      </c>
      <c r="G383" s="158">
        <v>6.7759</v>
      </c>
      <c r="H383" s="158">
        <v>4</v>
      </c>
      <c r="I383" s="158">
        <f>F383-H383-G383</f>
        <v>49.035200000000003</v>
      </c>
      <c r="J383" s="158">
        <v>2607.2199999999998</v>
      </c>
      <c r="K383" s="158">
        <f>I383</f>
        <v>49.035200000000003</v>
      </c>
      <c r="L383" s="158">
        <f>J383</f>
        <v>2607.2199999999998</v>
      </c>
      <c r="M383" s="152">
        <f>K383/L383</f>
        <v>1.8807465422940914E-2</v>
      </c>
      <c r="N383" s="153">
        <v>51.2</v>
      </c>
      <c r="O383" s="154">
        <f>M383*N383</f>
        <v>0.96294222965457488</v>
      </c>
      <c r="P383" s="154">
        <f>M383*60*1000</f>
        <v>1128.4479253764548</v>
      </c>
      <c r="Q383" s="194">
        <f>P383*N383/1000</f>
        <v>57.776533779274487</v>
      </c>
    </row>
    <row r="384" spans="1:17" ht="12.75" customHeight="1" x14ac:dyDescent="0.2">
      <c r="A384" s="349"/>
      <c r="B384" s="46" t="s">
        <v>255</v>
      </c>
      <c r="C384" s="177" t="s">
        <v>245</v>
      </c>
      <c r="D384" s="178">
        <v>51</v>
      </c>
      <c r="E384" s="178">
        <v>1972</v>
      </c>
      <c r="F384" s="179">
        <v>55.002000000000002</v>
      </c>
      <c r="G384" s="179">
        <v>4.0647190000000002</v>
      </c>
      <c r="H384" s="179">
        <v>8</v>
      </c>
      <c r="I384" s="179">
        <v>42.937291000000002</v>
      </c>
      <c r="J384" s="179">
        <v>2608.15</v>
      </c>
      <c r="K384" s="179">
        <v>42.937291000000002</v>
      </c>
      <c r="L384" s="179">
        <v>2608.15</v>
      </c>
      <c r="M384" s="180">
        <v>1.6462738339435998E-2</v>
      </c>
      <c r="N384" s="181">
        <v>77.171999999999997</v>
      </c>
      <c r="O384" s="181">
        <v>1.2704624431309548</v>
      </c>
      <c r="P384" s="181">
        <v>987.76430036615977</v>
      </c>
      <c r="Q384" s="198">
        <v>76.227746587857283</v>
      </c>
    </row>
    <row r="385" spans="1:17" ht="12.75" customHeight="1" x14ac:dyDescent="0.2">
      <c r="A385" s="349"/>
      <c r="B385" s="14" t="s">
        <v>289</v>
      </c>
      <c r="C385" s="156" t="s">
        <v>759</v>
      </c>
      <c r="D385" s="157">
        <v>50</v>
      </c>
      <c r="E385" s="157" t="s">
        <v>758</v>
      </c>
      <c r="F385" s="158">
        <v>50.776000000000003</v>
      </c>
      <c r="G385" s="158">
        <v>4.4950000000000001</v>
      </c>
      <c r="H385" s="158">
        <v>9.2729999999999997</v>
      </c>
      <c r="I385" s="158">
        <v>37.008000000000003</v>
      </c>
      <c r="J385" s="158">
        <v>2613.21</v>
      </c>
      <c r="K385" s="158">
        <v>37.008000000000003</v>
      </c>
      <c r="L385" s="158">
        <v>2613.21</v>
      </c>
      <c r="M385" s="152">
        <f>K385/L385</f>
        <v>1.416189284443271E-2</v>
      </c>
      <c r="N385" s="153">
        <v>66.16</v>
      </c>
      <c r="O385" s="154">
        <f>M385*N385</f>
        <v>0.93695083058766804</v>
      </c>
      <c r="P385" s="154">
        <f>M385*60*1000</f>
        <v>849.71357066596261</v>
      </c>
      <c r="Q385" s="194">
        <f>P385*N385/1000</f>
        <v>56.217049835260084</v>
      </c>
    </row>
    <row r="386" spans="1:17" ht="12.75" customHeight="1" x14ac:dyDescent="0.2">
      <c r="A386" s="349"/>
      <c r="B386" s="46" t="s">
        <v>289</v>
      </c>
      <c r="C386" s="156" t="s">
        <v>760</v>
      </c>
      <c r="D386" s="157">
        <v>60</v>
      </c>
      <c r="E386" s="157" t="s">
        <v>758</v>
      </c>
      <c r="F386" s="158">
        <v>54.9</v>
      </c>
      <c r="G386" s="158">
        <v>6.4690000000000003</v>
      </c>
      <c r="H386" s="158">
        <v>9.6</v>
      </c>
      <c r="I386" s="158">
        <v>38.831000000000003</v>
      </c>
      <c r="J386" s="158">
        <v>2690.2</v>
      </c>
      <c r="K386" s="158">
        <v>38.831000000000003</v>
      </c>
      <c r="L386" s="158">
        <v>2690.2</v>
      </c>
      <c r="M386" s="152">
        <f>K386/L386</f>
        <v>1.443424280722623E-2</v>
      </c>
      <c r="N386" s="153">
        <v>66.16</v>
      </c>
      <c r="O386" s="154">
        <f>M386*N386</f>
        <v>0.95496950412608739</v>
      </c>
      <c r="P386" s="154">
        <f>M386*60*1000</f>
        <v>866.05456843357388</v>
      </c>
      <c r="Q386" s="194">
        <f>P386*N386/1000</f>
        <v>57.298170247565238</v>
      </c>
    </row>
    <row r="387" spans="1:17" ht="12.75" customHeight="1" x14ac:dyDescent="0.2">
      <c r="A387" s="349"/>
      <c r="B387" s="46" t="s">
        <v>280</v>
      </c>
      <c r="C387" s="156" t="s">
        <v>275</v>
      </c>
      <c r="D387" s="157">
        <v>60</v>
      </c>
      <c r="E387" s="157">
        <v>1970</v>
      </c>
      <c r="F387" s="158">
        <f>G387+H387+I387</f>
        <v>48.518999999999998</v>
      </c>
      <c r="G387" s="158">
        <v>4.7027800000000006</v>
      </c>
      <c r="H387" s="158">
        <v>9.6</v>
      </c>
      <c r="I387" s="158">
        <v>34.21622</v>
      </c>
      <c r="J387" s="158">
        <v>2701.03</v>
      </c>
      <c r="K387" s="158">
        <v>34.21622</v>
      </c>
      <c r="L387" s="158">
        <v>2701.03</v>
      </c>
      <c r="M387" s="152">
        <f>K387/L387</f>
        <v>1.2667841527121134E-2</v>
      </c>
      <c r="N387" s="153">
        <v>52.32</v>
      </c>
      <c r="O387" s="154">
        <f>M387*N387</f>
        <v>0.66278146869897769</v>
      </c>
      <c r="P387" s="154">
        <f>M387*60*1000</f>
        <v>760.07049162726798</v>
      </c>
      <c r="Q387" s="194">
        <f>P387*N387/1000</f>
        <v>39.766888121938663</v>
      </c>
    </row>
    <row r="388" spans="1:17" ht="12.75" customHeight="1" x14ac:dyDescent="0.2">
      <c r="A388" s="349"/>
      <c r="B388" s="14" t="s">
        <v>950</v>
      </c>
      <c r="C388" s="156" t="s">
        <v>739</v>
      </c>
      <c r="D388" s="157">
        <v>60</v>
      </c>
      <c r="E388" s="157">
        <v>1971</v>
      </c>
      <c r="F388" s="158">
        <f>G388+H388+I388</f>
        <v>50.009000000000007</v>
      </c>
      <c r="G388" s="158">
        <v>5.0710700000000006</v>
      </c>
      <c r="H388" s="158">
        <v>9.52</v>
      </c>
      <c r="I388" s="158">
        <v>35.417930000000005</v>
      </c>
      <c r="J388" s="158">
        <v>2701.05</v>
      </c>
      <c r="K388" s="158">
        <v>35.417930000000005</v>
      </c>
      <c r="L388" s="158">
        <v>2701.05</v>
      </c>
      <c r="M388" s="152">
        <f>K388/L388</f>
        <v>1.3112652486995799E-2</v>
      </c>
      <c r="N388" s="153">
        <v>52.32</v>
      </c>
      <c r="O388" s="154">
        <f>M388*N388</f>
        <v>0.68605397811962021</v>
      </c>
      <c r="P388" s="154">
        <f>M388*60*1000</f>
        <v>786.75914921974788</v>
      </c>
      <c r="Q388" s="194">
        <f>P388*N388/1000</f>
        <v>41.163238687177213</v>
      </c>
    </row>
    <row r="389" spans="1:17" ht="12.75" customHeight="1" x14ac:dyDescent="0.2">
      <c r="A389" s="349"/>
      <c r="B389" s="46" t="s">
        <v>328</v>
      </c>
      <c r="C389" s="165" t="s">
        <v>304</v>
      </c>
      <c r="D389" s="166">
        <v>60</v>
      </c>
      <c r="E389" s="166">
        <v>1968</v>
      </c>
      <c r="F389" s="167">
        <v>38.9</v>
      </c>
      <c r="G389" s="168">
        <v>7.3950779999999998</v>
      </c>
      <c r="H389" s="168">
        <v>4.4249400000000003</v>
      </c>
      <c r="I389" s="167">
        <v>27.08</v>
      </c>
      <c r="J389" s="167">
        <v>2714.92</v>
      </c>
      <c r="K389" s="167">
        <v>27.079999999999995</v>
      </c>
      <c r="L389" s="167">
        <v>2714.92</v>
      </c>
      <c r="M389" s="169">
        <v>9.9745112194834454E-3</v>
      </c>
      <c r="N389" s="170">
        <v>57.23</v>
      </c>
      <c r="O389" s="170">
        <v>0.56999999999999995</v>
      </c>
      <c r="P389" s="170">
        <v>598.47</v>
      </c>
      <c r="Q389" s="196">
        <v>34.25</v>
      </c>
    </row>
    <row r="390" spans="1:17" ht="12.75" customHeight="1" x14ac:dyDescent="0.2">
      <c r="A390" s="349"/>
      <c r="B390" s="14" t="s">
        <v>489</v>
      </c>
      <c r="C390" s="156" t="s">
        <v>479</v>
      </c>
      <c r="D390" s="157">
        <v>60</v>
      </c>
      <c r="E390" s="157">
        <v>1968</v>
      </c>
      <c r="F390" s="158">
        <f>G390+H390+I390</f>
        <v>53.544993000000005</v>
      </c>
      <c r="G390" s="158">
        <v>4.9265400000000001</v>
      </c>
      <c r="H390" s="158">
        <v>9.5329999999999995</v>
      </c>
      <c r="I390" s="158">
        <v>39.085453000000001</v>
      </c>
      <c r="J390" s="158">
        <v>2721.28</v>
      </c>
      <c r="K390" s="158">
        <f>I390</f>
        <v>39.085453000000001</v>
      </c>
      <c r="L390" s="158">
        <f>J390</f>
        <v>2721.28</v>
      </c>
      <c r="M390" s="152">
        <f>K390/L390</f>
        <v>1.4362892829844778E-2</v>
      </c>
      <c r="N390" s="153">
        <v>50.793999999999997</v>
      </c>
      <c r="O390" s="154">
        <f>M390*N390</f>
        <v>0.72954877839913568</v>
      </c>
      <c r="P390" s="154">
        <f>M390*60*1000</f>
        <v>861.77356979068679</v>
      </c>
      <c r="Q390" s="194">
        <f>P390*N390/1000</f>
        <v>43.772926703948144</v>
      </c>
    </row>
    <row r="391" spans="1:17" ht="12.75" customHeight="1" x14ac:dyDescent="0.2">
      <c r="A391" s="349"/>
      <c r="B391" s="14" t="s">
        <v>255</v>
      </c>
      <c r="C391" s="177" t="s">
        <v>237</v>
      </c>
      <c r="D391" s="178">
        <v>59</v>
      </c>
      <c r="E391" s="178">
        <v>1975</v>
      </c>
      <c r="F391" s="179">
        <v>49.991</v>
      </c>
      <c r="G391" s="179">
        <v>5.1000420000000002</v>
      </c>
      <c r="H391" s="179">
        <v>9.6</v>
      </c>
      <c r="I391" s="179">
        <v>35.290962999999998</v>
      </c>
      <c r="J391" s="179">
        <v>2729.69</v>
      </c>
      <c r="K391" s="179">
        <v>35.290962999999998</v>
      </c>
      <c r="L391" s="179">
        <v>2729.69</v>
      </c>
      <c r="M391" s="180">
        <v>1.292856075231986E-2</v>
      </c>
      <c r="N391" s="181">
        <v>77.171999999999997</v>
      </c>
      <c r="O391" s="181">
        <v>0.99772289037802819</v>
      </c>
      <c r="P391" s="181">
        <v>775.71364513919161</v>
      </c>
      <c r="Q391" s="198">
        <v>59.863373422681697</v>
      </c>
    </row>
    <row r="392" spans="1:17" ht="12.75" customHeight="1" x14ac:dyDescent="0.2">
      <c r="A392" s="349"/>
      <c r="B392" s="46" t="s">
        <v>489</v>
      </c>
      <c r="C392" s="156" t="s">
        <v>473</v>
      </c>
      <c r="D392" s="157">
        <v>60</v>
      </c>
      <c r="E392" s="157">
        <v>1972</v>
      </c>
      <c r="F392" s="158">
        <f>G392+H392+I392</f>
        <v>51.606995999999995</v>
      </c>
      <c r="G392" s="158">
        <v>4.5858749999999997</v>
      </c>
      <c r="H392" s="158">
        <v>9.6</v>
      </c>
      <c r="I392" s="158">
        <v>37.421120999999999</v>
      </c>
      <c r="J392" s="158">
        <v>2732.36</v>
      </c>
      <c r="K392" s="158">
        <f>I392</f>
        <v>37.421120999999999</v>
      </c>
      <c r="L392" s="158">
        <f>J392</f>
        <v>2732.36</v>
      </c>
      <c r="M392" s="152">
        <f>K392/L392</f>
        <v>1.3695530969564771E-2</v>
      </c>
      <c r="N392" s="153">
        <v>50.793999999999997</v>
      </c>
      <c r="O392" s="154">
        <f>M392*N392</f>
        <v>0.69565080006807301</v>
      </c>
      <c r="P392" s="154">
        <f>M392*60*1000</f>
        <v>821.73185817388628</v>
      </c>
      <c r="Q392" s="194">
        <f>P392*N392/1000</f>
        <v>41.739048004084374</v>
      </c>
    </row>
    <row r="393" spans="1:17" ht="12.75" customHeight="1" x14ac:dyDescent="0.2">
      <c r="A393" s="349"/>
      <c r="B393" s="46" t="s">
        <v>489</v>
      </c>
      <c r="C393" s="156" t="s">
        <v>474</v>
      </c>
      <c r="D393" s="157">
        <v>60</v>
      </c>
      <c r="E393" s="157">
        <v>1966</v>
      </c>
      <c r="F393" s="158">
        <f>G393+H393+I393</f>
        <v>51.159001000000004</v>
      </c>
      <c r="G393" s="158">
        <v>3.9412319999999998</v>
      </c>
      <c r="H393" s="158">
        <v>9.4659999999999993</v>
      </c>
      <c r="I393" s="158">
        <v>37.751769000000003</v>
      </c>
      <c r="J393" s="158">
        <v>2733.17</v>
      </c>
      <c r="K393" s="158">
        <f>I393</f>
        <v>37.751769000000003</v>
      </c>
      <c r="L393" s="158">
        <f>J393</f>
        <v>2733.17</v>
      </c>
      <c r="M393" s="152">
        <f>K393/L393</f>
        <v>1.3812448182879222E-2</v>
      </c>
      <c r="N393" s="153">
        <v>50.793999999999997</v>
      </c>
      <c r="O393" s="154">
        <f>M393*N393</f>
        <v>0.70158949300116713</v>
      </c>
      <c r="P393" s="154">
        <f>M393*60*1000</f>
        <v>828.74689097275336</v>
      </c>
      <c r="Q393" s="194">
        <f>P393*N393/1000</f>
        <v>42.095369580070027</v>
      </c>
    </row>
    <row r="394" spans="1:17" ht="12.75" customHeight="1" x14ac:dyDescent="0.2">
      <c r="A394" s="349"/>
      <c r="B394" s="46" t="s">
        <v>92</v>
      </c>
      <c r="C394" s="171" t="s">
        <v>47</v>
      </c>
      <c r="D394" s="172">
        <v>46</v>
      </c>
      <c r="E394" s="172">
        <v>2007</v>
      </c>
      <c r="F394" s="173">
        <v>48.35</v>
      </c>
      <c r="G394" s="173">
        <v>9.4569700000000001</v>
      </c>
      <c r="H394" s="173">
        <v>3.68</v>
      </c>
      <c r="I394" s="173">
        <v>35.213030000000003</v>
      </c>
      <c r="J394" s="173">
        <v>2821.98</v>
      </c>
      <c r="K394" s="173">
        <v>35.213030000000003</v>
      </c>
      <c r="L394" s="173">
        <v>2821.98</v>
      </c>
      <c r="M394" s="174">
        <v>1.2478128831529637E-2</v>
      </c>
      <c r="N394" s="175">
        <v>43.491</v>
      </c>
      <c r="O394" s="175">
        <v>0.54268630101205539</v>
      </c>
      <c r="P394" s="175">
        <v>748.68772989177819</v>
      </c>
      <c r="Q394" s="197">
        <v>32.561178060723329</v>
      </c>
    </row>
    <row r="395" spans="1:17" ht="12.75" customHeight="1" x14ac:dyDescent="0.2">
      <c r="A395" s="349"/>
      <c r="B395" s="46" t="s">
        <v>461</v>
      </c>
      <c r="C395" s="165" t="s">
        <v>437</v>
      </c>
      <c r="D395" s="166">
        <v>45</v>
      </c>
      <c r="E395" s="166">
        <v>1992</v>
      </c>
      <c r="F395" s="167">
        <v>62.81</v>
      </c>
      <c r="G395" s="167">
        <v>6.2363679999999997</v>
      </c>
      <c r="H395" s="167">
        <v>7.2</v>
      </c>
      <c r="I395" s="167">
        <v>49.373629999999999</v>
      </c>
      <c r="J395" s="167">
        <v>2843.99</v>
      </c>
      <c r="K395" s="167">
        <v>49.373629999999999</v>
      </c>
      <c r="L395" s="167">
        <v>2843.99</v>
      </c>
      <c r="M395" s="169">
        <f>K395/L395</f>
        <v>1.7360690438433329E-2</v>
      </c>
      <c r="N395" s="170">
        <v>55.372</v>
      </c>
      <c r="O395" s="170">
        <f>M395*N395</f>
        <v>0.96129615095693033</v>
      </c>
      <c r="P395" s="170">
        <f>M395*1000*60</f>
        <v>1041.6414263059999</v>
      </c>
      <c r="Q395" s="196">
        <f>O395*60</f>
        <v>57.677769057415823</v>
      </c>
    </row>
    <row r="396" spans="1:17" ht="12.75" customHeight="1" x14ac:dyDescent="0.2">
      <c r="A396" s="349"/>
      <c r="B396" s="14" t="s">
        <v>461</v>
      </c>
      <c r="C396" s="165" t="s">
        <v>438</v>
      </c>
      <c r="D396" s="166">
        <v>45</v>
      </c>
      <c r="E396" s="166">
        <v>1993</v>
      </c>
      <c r="F396" s="167">
        <v>67.989999999999995</v>
      </c>
      <c r="G396" s="167">
        <v>5.1176500000000003</v>
      </c>
      <c r="H396" s="167">
        <v>7.04</v>
      </c>
      <c r="I396" s="167">
        <v>55.832349999999998</v>
      </c>
      <c r="J396" s="167">
        <v>2913.8</v>
      </c>
      <c r="K396" s="167">
        <v>55.832349999999998</v>
      </c>
      <c r="L396" s="167">
        <v>2913.8</v>
      </c>
      <c r="M396" s="169">
        <f>K396/L396</f>
        <v>1.9161352872537576E-2</v>
      </c>
      <c r="N396" s="170">
        <v>55.372</v>
      </c>
      <c r="O396" s="170">
        <f>M396*N396</f>
        <v>1.0610024312581507</v>
      </c>
      <c r="P396" s="170">
        <f>M396*1000*60</f>
        <v>1149.6811723522546</v>
      </c>
      <c r="Q396" s="196">
        <f>O396*60</f>
        <v>63.660145875489043</v>
      </c>
    </row>
    <row r="397" spans="1:17" ht="12.75" customHeight="1" x14ac:dyDescent="0.2">
      <c r="A397" s="349"/>
      <c r="B397" s="46" t="s">
        <v>418</v>
      </c>
      <c r="C397" s="147" t="s">
        <v>392</v>
      </c>
      <c r="D397" s="182">
        <v>52</v>
      </c>
      <c r="E397" s="149" t="s">
        <v>57</v>
      </c>
      <c r="F397" s="150">
        <v>53.81</v>
      </c>
      <c r="G397" s="150">
        <v>4.45</v>
      </c>
      <c r="H397" s="150">
        <v>8.48</v>
      </c>
      <c r="I397" s="150">
        <v>40.880000000000003</v>
      </c>
      <c r="J397" s="183">
        <v>3000.73</v>
      </c>
      <c r="K397" s="150">
        <v>39.76</v>
      </c>
      <c r="L397" s="183">
        <v>2936.04</v>
      </c>
      <c r="M397" s="152">
        <f>K397/L397</f>
        <v>1.3542049835833299E-2</v>
      </c>
      <c r="N397" s="153">
        <v>56.7</v>
      </c>
      <c r="O397" s="154">
        <f>M397*N397</f>
        <v>0.76783422569174808</v>
      </c>
      <c r="P397" s="154">
        <f>M397*60*1000</f>
        <v>812.52299014999801</v>
      </c>
      <c r="Q397" s="194">
        <f>P397*N397/1000</f>
        <v>46.07005354150489</v>
      </c>
    </row>
    <row r="398" spans="1:17" ht="12.75" customHeight="1" x14ac:dyDescent="0.2">
      <c r="A398" s="349"/>
      <c r="B398" s="46" t="s">
        <v>418</v>
      </c>
      <c r="C398" s="147" t="s">
        <v>393</v>
      </c>
      <c r="D398" s="182">
        <v>53</v>
      </c>
      <c r="E398" s="149" t="s">
        <v>57</v>
      </c>
      <c r="F398" s="150">
        <v>54.39</v>
      </c>
      <c r="G398" s="150">
        <v>4.37</v>
      </c>
      <c r="H398" s="150">
        <v>8.4</v>
      </c>
      <c r="I398" s="150">
        <v>41.62</v>
      </c>
      <c r="J398" s="183">
        <v>2993.98</v>
      </c>
      <c r="K398" s="150">
        <v>40.93</v>
      </c>
      <c r="L398" s="183">
        <v>2943.21</v>
      </c>
      <c r="M398" s="152">
        <f>K398/L398</f>
        <v>1.3906584987139892E-2</v>
      </c>
      <c r="N398" s="153">
        <v>56.7</v>
      </c>
      <c r="O398" s="154">
        <f>M398*N398</f>
        <v>0.78850336877083194</v>
      </c>
      <c r="P398" s="154">
        <f>M398*60*1000</f>
        <v>834.39509922839352</v>
      </c>
      <c r="Q398" s="194">
        <f>P398*N398/1000</f>
        <v>47.310202126249919</v>
      </c>
    </row>
    <row r="399" spans="1:17" ht="12.75" customHeight="1" x14ac:dyDescent="0.2">
      <c r="A399" s="349"/>
      <c r="B399" s="46" t="s">
        <v>489</v>
      </c>
      <c r="C399" s="156" t="s">
        <v>476</v>
      </c>
      <c r="D399" s="157">
        <v>54</v>
      </c>
      <c r="E399" s="157">
        <v>1983</v>
      </c>
      <c r="F399" s="158">
        <f>G399+H399+I399</f>
        <v>55.129001000000002</v>
      </c>
      <c r="G399" s="158">
        <v>5.50305</v>
      </c>
      <c r="H399" s="158">
        <v>8.5730000000000004</v>
      </c>
      <c r="I399" s="158">
        <v>41.052951</v>
      </c>
      <c r="J399" s="158">
        <v>2959.47</v>
      </c>
      <c r="K399" s="158">
        <f>I399</f>
        <v>41.052951</v>
      </c>
      <c r="L399" s="158">
        <f>J399</f>
        <v>2959.47</v>
      </c>
      <c r="M399" s="152">
        <f>K399/L399</f>
        <v>1.3871723991120032E-2</v>
      </c>
      <c r="N399" s="153">
        <v>50.793999999999997</v>
      </c>
      <c r="O399" s="154">
        <f>M399*N399</f>
        <v>0.70460034840495089</v>
      </c>
      <c r="P399" s="154">
        <f>M399*60*1000</f>
        <v>832.303439467202</v>
      </c>
      <c r="Q399" s="194">
        <f>P399*N399/1000</f>
        <v>42.276020904297056</v>
      </c>
    </row>
    <row r="400" spans="1:17" ht="12.75" customHeight="1" x14ac:dyDescent="0.2">
      <c r="A400" s="349"/>
      <c r="B400" s="46" t="s">
        <v>418</v>
      </c>
      <c r="C400" s="147" t="s">
        <v>388</v>
      </c>
      <c r="D400" s="182">
        <v>54</v>
      </c>
      <c r="E400" s="149" t="s">
        <v>57</v>
      </c>
      <c r="F400" s="150">
        <v>48.9</v>
      </c>
      <c r="G400" s="150">
        <v>5.42</v>
      </c>
      <c r="H400" s="150">
        <v>8.64</v>
      </c>
      <c r="I400" s="150">
        <v>34.840000000000003</v>
      </c>
      <c r="J400" s="183">
        <v>2987.33</v>
      </c>
      <c r="K400" s="150">
        <v>34.840000000000003</v>
      </c>
      <c r="L400" s="183">
        <v>2987.33</v>
      </c>
      <c r="M400" s="152">
        <f>K400/L400</f>
        <v>1.1662588331386222E-2</v>
      </c>
      <c r="N400" s="153">
        <v>56.7</v>
      </c>
      <c r="O400" s="154">
        <f>M400*N400</f>
        <v>0.66126875838959887</v>
      </c>
      <c r="P400" s="154">
        <f>M400*60*1000</f>
        <v>699.75529988317328</v>
      </c>
      <c r="Q400" s="194">
        <f>P400*N400/1000</f>
        <v>39.676125503375928</v>
      </c>
    </row>
    <row r="401" spans="1:17" ht="12.75" customHeight="1" x14ac:dyDescent="0.2">
      <c r="A401" s="349"/>
      <c r="B401" s="46" t="s">
        <v>92</v>
      </c>
      <c r="C401" s="171" t="s">
        <v>50</v>
      </c>
      <c r="D401" s="172">
        <v>46</v>
      </c>
      <c r="E401" s="172">
        <v>2006</v>
      </c>
      <c r="F401" s="173">
        <v>55.19</v>
      </c>
      <c r="G401" s="173">
        <v>8.7438330000000004</v>
      </c>
      <c r="H401" s="173">
        <v>3.68</v>
      </c>
      <c r="I401" s="173">
        <v>42.766173999999999</v>
      </c>
      <c r="J401" s="173">
        <v>2989.78</v>
      </c>
      <c r="K401" s="173">
        <v>42.766173999999999</v>
      </c>
      <c r="L401" s="173">
        <v>2989.78</v>
      </c>
      <c r="M401" s="174">
        <v>1.4304120704533442E-2</v>
      </c>
      <c r="N401" s="175">
        <v>43.491</v>
      </c>
      <c r="O401" s="175">
        <v>0.62210051356086393</v>
      </c>
      <c r="P401" s="175">
        <v>858.24724227200659</v>
      </c>
      <c r="Q401" s="197">
        <v>37.326030813651833</v>
      </c>
    </row>
    <row r="402" spans="1:17" ht="12.75" customHeight="1" x14ac:dyDescent="0.2">
      <c r="A402" s="349"/>
      <c r="B402" s="14" t="s">
        <v>950</v>
      </c>
      <c r="C402" s="156" t="s">
        <v>742</v>
      </c>
      <c r="D402" s="157">
        <v>54</v>
      </c>
      <c r="E402" s="157">
        <v>1988</v>
      </c>
      <c r="F402" s="158">
        <f>G402+H402+I402</f>
        <v>56.798000000000002</v>
      </c>
      <c r="G402" s="158">
        <v>6.4592400000000003</v>
      </c>
      <c r="H402" s="158">
        <v>8.64</v>
      </c>
      <c r="I402" s="158">
        <v>41.69876</v>
      </c>
      <c r="J402" s="158">
        <v>2997.57</v>
      </c>
      <c r="K402" s="158">
        <v>41.69876</v>
      </c>
      <c r="L402" s="158">
        <v>2997.57</v>
      </c>
      <c r="M402" s="152">
        <f>K402/L402</f>
        <v>1.3910854458778276E-2</v>
      </c>
      <c r="N402" s="153">
        <v>52.32</v>
      </c>
      <c r="O402" s="154">
        <f>M402*N402</f>
        <v>0.72781590528327944</v>
      </c>
      <c r="P402" s="154">
        <f>M402*60*1000</f>
        <v>834.65126752669664</v>
      </c>
      <c r="Q402" s="194">
        <f>P402*N402/1000</f>
        <v>43.668954316996768</v>
      </c>
    </row>
    <row r="403" spans="1:17" ht="12.75" customHeight="1" x14ac:dyDescent="0.2">
      <c r="A403" s="349"/>
      <c r="B403" s="46" t="s">
        <v>418</v>
      </c>
      <c r="C403" s="147" t="s">
        <v>394</v>
      </c>
      <c r="D403" s="182">
        <v>54</v>
      </c>
      <c r="E403" s="149" t="s">
        <v>57</v>
      </c>
      <c r="F403" s="150">
        <v>58.21</v>
      </c>
      <c r="G403" s="150">
        <v>5.52</v>
      </c>
      <c r="H403" s="150">
        <v>8.64</v>
      </c>
      <c r="I403" s="150">
        <v>44.05</v>
      </c>
      <c r="J403" s="183">
        <v>3008.9</v>
      </c>
      <c r="K403" s="150">
        <v>44.05</v>
      </c>
      <c r="L403" s="183">
        <v>3008.9</v>
      </c>
      <c r="M403" s="152">
        <f>K403/L403</f>
        <v>1.4639901625178635E-2</v>
      </c>
      <c r="N403" s="153">
        <v>56.7</v>
      </c>
      <c r="O403" s="154">
        <f>M403*N403</f>
        <v>0.83008242214762862</v>
      </c>
      <c r="P403" s="154">
        <f>M403*60*1000</f>
        <v>878.3940975107181</v>
      </c>
      <c r="Q403" s="194">
        <f>P403*N403/1000</f>
        <v>49.80494532885772</v>
      </c>
    </row>
    <row r="404" spans="1:17" ht="12.75" customHeight="1" x14ac:dyDescent="0.2">
      <c r="A404" s="349"/>
      <c r="B404" s="46" t="s">
        <v>175</v>
      </c>
      <c r="C404" s="177" t="s">
        <v>159</v>
      </c>
      <c r="D404" s="178">
        <v>50</v>
      </c>
      <c r="E404" s="178">
        <v>1980</v>
      </c>
      <c r="F404" s="179">
        <v>57.058</v>
      </c>
      <c r="G404" s="179">
        <v>4.1315099999999996</v>
      </c>
      <c r="H404" s="179">
        <v>8.1193399999999993</v>
      </c>
      <c r="I404" s="179">
        <v>44.807147000000001</v>
      </c>
      <c r="J404" s="179">
        <v>3015.29</v>
      </c>
      <c r="K404" s="179">
        <v>44.807147000000001</v>
      </c>
      <c r="L404" s="179">
        <v>3015.29</v>
      </c>
      <c r="M404" s="180">
        <v>1.4859979305473106E-2</v>
      </c>
      <c r="N404" s="181">
        <v>89.707000000000008</v>
      </c>
      <c r="O404" s="181">
        <v>1.3330441635560759</v>
      </c>
      <c r="P404" s="181">
        <v>891.59875832838634</v>
      </c>
      <c r="Q404" s="198">
        <v>79.98264981336456</v>
      </c>
    </row>
    <row r="405" spans="1:17" ht="12.75" customHeight="1" x14ac:dyDescent="0.2">
      <c r="A405" s="349"/>
      <c r="B405" s="14" t="s">
        <v>418</v>
      </c>
      <c r="C405" s="147" t="s">
        <v>390</v>
      </c>
      <c r="D405" s="182">
        <v>56</v>
      </c>
      <c r="E405" s="149" t="s">
        <v>57</v>
      </c>
      <c r="F405" s="150">
        <v>51.48</v>
      </c>
      <c r="G405" s="150">
        <v>6.24</v>
      </c>
      <c r="H405" s="150">
        <v>8.64</v>
      </c>
      <c r="I405" s="150">
        <v>36.6</v>
      </c>
      <c r="J405" s="183">
        <v>3028.84</v>
      </c>
      <c r="K405" s="150">
        <v>36.6</v>
      </c>
      <c r="L405" s="183">
        <v>3028.84</v>
      </c>
      <c r="M405" s="152">
        <f>K405/L405</f>
        <v>1.2083834075091454E-2</v>
      </c>
      <c r="N405" s="153">
        <v>56.7</v>
      </c>
      <c r="O405" s="154">
        <f>M405*N405</f>
        <v>0.68515339205768544</v>
      </c>
      <c r="P405" s="154">
        <f>M405*60*1000</f>
        <v>725.03004450548724</v>
      </c>
      <c r="Q405" s="194">
        <f>P405*N405/1000</f>
        <v>41.109203523461133</v>
      </c>
    </row>
    <row r="406" spans="1:17" ht="12.75" customHeight="1" x14ac:dyDescent="0.2">
      <c r="A406" s="349"/>
      <c r="B406" s="46" t="s">
        <v>461</v>
      </c>
      <c r="C406" s="165" t="s">
        <v>444</v>
      </c>
      <c r="D406" s="166">
        <v>60</v>
      </c>
      <c r="E406" s="166">
        <v>1974</v>
      </c>
      <c r="F406" s="167">
        <v>69.459999999999994</v>
      </c>
      <c r="G406" s="167">
        <v>5.018529</v>
      </c>
      <c r="H406" s="167">
        <v>9.6</v>
      </c>
      <c r="I406" s="167">
        <v>54.841470000000001</v>
      </c>
      <c r="J406" s="167">
        <v>3118.24</v>
      </c>
      <c r="K406" s="167">
        <v>54.841470000000001</v>
      </c>
      <c r="L406" s="167">
        <v>3118.24</v>
      </c>
      <c r="M406" s="169">
        <f>K406/L406</f>
        <v>1.7587315280414594E-2</v>
      </c>
      <c r="N406" s="170">
        <v>55.372</v>
      </c>
      <c r="O406" s="170">
        <f>M406*N406</f>
        <v>0.97384482170711684</v>
      </c>
      <c r="P406" s="170">
        <f>M406*1000*60</f>
        <v>1055.2389168248756</v>
      </c>
      <c r="Q406" s="196">
        <f>O406*60</f>
        <v>58.430689302427012</v>
      </c>
    </row>
    <row r="407" spans="1:17" ht="12.75" customHeight="1" x14ac:dyDescent="0.2">
      <c r="A407" s="349"/>
      <c r="B407" s="14" t="s">
        <v>461</v>
      </c>
      <c r="C407" s="165" t="s">
        <v>445</v>
      </c>
      <c r="D407" s="166">
        <v>60</v>
      </c>
      <c r="E407" s="166">
        <v>1981</v>
      </c>
      <c r="F407" s="167">
        <v>68.75</v>
      </c>
      <c r="G407" s="167">
        <v>5.6231660000000003</v>
      </c>
      <c r="H407" s="167">
        <v>9.6</v>
      </c>
      <c r="I407" s="167">
        <v>53.526829999999997</v>
      </c>
      <c r="J407" s="167">
        <v>3122.77</v>
      </c>
      <c r="K407" s="167">
        <v>53.526829999999997</v>
      </c>
      <c r="L407" s="167">
        <v>3122.77</v>
      </c>
      <c r="M407" s="169">
        <f>K407/L407</f>
        <v>1.7140817287216156E-2</v>
      </c>
      <c r="N407" s="170">
        <v>55.372</v>
      </c>
      <c r="O407" s="170">
        <f>M407*N407</f>
        <v>0.94912133482773298</v>
      </c>
      <c r="P407" s="170">
        <f>M407*1000*60</f>
        <v>1028.4490372329692</v>
      </c>
      <c r="Q407" s="196">
        <f>O407*60</f>
        <v>56.947280089663977</v>
      </c>
    </row>
    <row r="408" spans="1:17" ht="12.75" customHeight="1" x14ac:dyDescent="0.2">
      <c r="A408" s="349"/>
      <c r="B408" s="46" t="s">
        <v>948</v>
      </c>
      <c r="C408" s="156" t="s">
        <v>788</v>
      </c>
      <c r="D408" s="157">
        <v>60</v>
      </c>
      <c r="E408" s="157">
        <v>1981</v>
      </c>
      <c r="F408" s="158">
        <v>69.989999999999995</v>
      </c>
      <c r="G408" s="158">
        <v>11</v>
      </c>
      <c r="H408" s="158">
        <v>6</v>
      </c>
      <c r="I408" s="158">
        <f>F408-H408-G408</f>
        <v>52.989999999999995</v>
      </c>
      <c r="J408" s="158">
        <v>3128.39</v>
      </c>
      <c r="K408" s="158">
        <f>I408</f>
        <v>52.989999999999995</v>
      </c>
      <c r="L408" s="158">
        <f>J408</f>
        <v>3128.39</v>
      </c>
      <c r="M408" s="152">
        <f>K408/L408</f>
        <v>1.6938425196347001E-2</v>
      </c>
      <c r="N408" s="153">
        <v>51.2</v>
      </c>
      <c r="O408" s="154">
        <f>M408*N408</f>
        <v>0.86724737005296648</v>
      </c>
      <c r="P408" s="154">
        <f>M408*60*1000</f>
        <v>1016.30551178082</v>
      </c>
      <c r="Q408" s="194">
        <f>P408*N408/1000</f>
        <v>52.034842203177988</v>
      </c>
    </row>
    <row r="409" spans="1:17" ht="12.75" customHeight="1" x14ac:dyDescent="0.2">
      <c r="A409" s="349"/>
      <c r="B409" s="14" t="s">
        <v>612</v>
      </c>
      <c r="C409" s="156" t="s">
        <v>681</v>
      </c>
      <c r="D409" s="157">
        <v>61</v>
      </c>
      <c r="E409" s="157" t="s">
        <v>679</v>
      </c>
      <c r="F409" s="158">
        <f>+G409+H409+I409</f>
        <v>59.630020000000002</v>
      </c>
      <c r="G409" s="158">
        <v>4.6123200000000004</v>
      </c>
      <c r="H409" s="158">
        <v>8.16</v>
      </c>
      <c r="I409" s="158">
        <v>46.857700000000001</v>
      </c>
      <c r="J409" s="158">
        <v>3129.7</v>
      </c>
      <c r="K409" s="158">
        <v>46.857700000000001</v>
      </c>
      <c r="L409" s="158">
        <v>3129.7</v>
      </c>
      <c r="M409" s="152">
        <f>K409/L409</f>
        <v>1.497194619292584E-2</v>
      </c>
      <c r="N409" s="153">
        <v>63.329000000000001</v>
      </c>
      <c r="O409" s="154">
        <f>M409*N409</f>
        <v>0.94815838045180056</v>
      </c>
      <c r="P409" s="154">
        <f>M409*60*1000</f>
        <v>898.31677157555043</v>
      </c>
      <c r="Q409" s="194">
        <f>P409*N409/1000</f>
        <v>56.889502827108039</v>
      </c>
    </row>
    <row r="410" spans="1:17" ht="12.75" customHeight="1" x14ac:dyDescent="0.2">
      <c r="A410" s="349"/>
      <c r="B410" s="14" t="s">
        <v>289</v>
      </c>
      <c r="C410" s="156" t="s">
        <v>766</v>
      </c>
      <c r="D410" s="157">
        <v>60</v>
      </c>
      <c r="E410" s="157" t="s">
        <v>758</v>
      </c>
      <c r="F410" s="158">
        <v>63.529000000000003</v>
      </c>
      <c r="G410" s="158">
        <v>5.4550000000000001</v>
      </c>
      <c r="H410" s="158">
        <v>9.6</v>
      </c>
      <c r="I410" s="158">
        <v>48.473999999999997</v>
      </c>
      <c r="J410" s="158">
        <v>3137.9</v>
      </c>
      <c r="K410" s="158">
        <v>48.473999999999997</v>
      </c>
      <c r="L410" s="158">
        <v>3137.9</v>
      </c>
      <c r="M410" s="152">
        <f>K410/L410</f>
        <v>1.5447911023295834E-2</v>
      </c>
      <c r="N410" s="153">
        <v>66.16</v>
      </c>
      <c r="O410" s="154">
        <f>M410*N410</f>
        <v>1.0220337933012522</v>
      </c>
      <c r="P410" s="154">
        <f>M410*60*1000</f>
        <v>926.87466139774995</v>
      </c>
      <c r="Q410" s="194">
        <f>P410*N410/1000</f>
        <v>61.322027598075131</v>
      </c>
    </row>
    <row r="411" spans="1:17" ht="12.75" customHeight="1" x14ac:dyDescent="0.2">
      <c r="A411" s="349"/>
      <c r="B411" s="46" t="s">
        <v>289</v>
      </c>
      <c r="C411" s="156" t="s">
        <v>283</v>
      </c>
      <c r="D411" s="157">
        <v>60</v>
      </c>
      <c r="E411" s="157" t="s">
        <v>758</v>
      </c>
      <c r="F411" s="158">
        <v>58.981999999999999</v>
      </c>
      <c r="G411" s="158">
        <v>6.3339999999999996</v>
      </c>
      <c r="H411" s="158">
        <v>9.6489999999999991</v>
      </c>
      <c r="I411" s="158">
        <v>42.999000000000002</v>
      </c>
      <c r="J411" s="158">
        <v>3151.92</v>
      </c>
      <c r="K411" s="158">
        <v>42.999000000000002</v>
      </c>
      <c r="L411" s="158">
        <v>3151.92</v>
      </c>
      <c r="M411" s="152">
        <f>K411/L411</f>
        <v>1.3642160968552502E-2</v>
      </c>
      <c r="N411" s="153">
        <v>66.16</v>
      </c>
      <c r="O411" s="154">
        <f>M411*N411</f>
        <v>0.90256536967943357</v>
      </c>
      <c r="P411" s="154">
        <f>M411*60*1000</f>
        <v>818.52965811315016</v>
      </c>
      <c r="Q411" s="194">
        <f>P411*N411/1000</f>
        <v>54.153922180766017</v>
      </c>
    </row>
    <row r="412" spans="1:17" ht="12.75" customHeight="1" x14ac:dyDescent="0.2">
      <c r="A412" s="349"/>
      <c r="B412" s="14" t="s">
        <v>117</v>
      </c>
      <c r="C412" s="188" t="s">
        <v>103</v>
      </c>
      <c r="D412" s="172">
        <v>60</v>
      </c>
      <c r="E412" s="172">
        <v>1969</v>
      </c>
      <c r="F412" s="173">
        <v>52.637999999999998</v>
      </c>
      <c r="G412" s="173">
        <v>5.0999999999999996</v>
      </c>
      <c r="H412" s="173">
        <v>9.6</v>
      </c>
      <c r="I412" s="173">
        <v>37.938000000000002</v>
      </c>
      <c r="J412" s="173">
        <v>3165.62</v>
      </c>
      <c r="K412" s="173">
        <v>37.938000000000002</v>
      </c>
      <c r="L412" s="173">
        <v>3165.62</v>
      </c>
      <c r="M412" s="174">
        <v>1.1984382206329251E-2</v>
      </c>
      <c r="N412" s="175">
        <v>71.722000000000008</v>
      </c>
      <c r="O412" s="175">
        <v>0.85954386060234667</v>
      </c>
      <c r="P412" s="175">
        <v>719.06293237975501</v>
      </c>
      <c r="Q412" s="197">
        <v>51.572631636140798</v>
      </c>
    </row>
    <row r="413" spans="1:17" ht="12.75" customHeight="1" x14ac:dyDescent="0.2">
      <c r="A413" s="349"/>
      <c r="B413" s="46" t="s">
        <v>92</v>
      </c>
      <c r="C413" s="171" t="s">
        <v>46</v>
      </c>
      <c r="D413" s="172">
        <v>46</v>
      </c>
      <c r="E413" s="172">
        <v>2001</v>
      </c>
      <c r="F413" s="173">
        <v>53.648000000000003</v>
      </c>
      <c r="G413" s="173">
        <v>6.2198960000000003</v>
      </c>
      <c r="H413" s="173">
        <v>7.28</v>
      </c>
      <c r="I413" s="173">
        <v>40.148103999999996</v>
      </c>
      <c r="J413" s="173">
        <v>3175.32</v>
      </c>
      <c r="K413" s="173">
        <v>40.148103999999996</v>
      </c>
      <c r="L413" s="173">
        <v>3175.32</v>
      </c>
      <c r="M413" s="174">
        <v>1.2643797790458912E-2</v>
      </c>
      <c r="N413" s="175">
        <v>43.491</v>
      </c>
      <c r="O413" s="175">
        <v>0.54989140970484851</v>
      </c>
      <c r="P413" s="175">
        <v>758.62786742753474</v>
      </c>
      <c r="Q413" s="197">
        <v>32.993484582290911</v>
      </c>
    </row>
    <row r="414" spans="1:17" ht="12.75" customHeight="1" x14ac:dyDescent="0.2">
      <c r="A414" s="349"/>
      <c r="B414" s="14" t="s">
        <v>117</v>
      </c>
      <c r="C414" s="188" t="s">
        <v>108</v>
      </c>
      <c r="D414" s="172">
        <v>60</v>
      </c>
      <c r="E414" s="172">
        <v>1968</v>
      </c>
      <c r="F414" s="173">
        <v>54.951000000000001</v>
      </c>
      <c r="G414" s="173">
        <v>5.2149539999999996</v>
      </c>
      <c r="H414" s="173">
        <v>9.6</v>
      </c>
      <c r="I414" s="173">
        <v>40.136045000000003</v>
      </c>
      <c r="J414" s="173">
        <v>3261.72</v>
      </c>
      <c r="K414" s="173">
        <v>40.136045000000003</v>
      </c>
      <c r="L414" s="173">
        <v>3261.72</v>
      </c>
      <c r="M414" s="174">
        <v>1.2305177942925819E-2</v>
      </c>
      <c r="N414" s="175">
        <v>71.722000000000008</v>
      </c>
      <c r="O414" s="175">
        <v>0.8825519724225257</v>
      </c>
      <c r="P414" s="175">
        <v>738.31067657554911</v>
      </c>
      <c r="Q414" s="197">
        <v>52.953118345351541</v>
      </c>
    </row>
    <row r="415" spans="1:17" ht="12.75" customHeight="1" x14ac:dyDescent="0.2">
      <c r="A415" s="349"/>
      <c r="B415" s="14" t="s">
        <v>151</v>
      </c>
      <c r="C415" s="171" t="s">
        <v>119</v>
      </c>
      <c r="D415" s="172">
        <v>55</v>
      </c>
      <c r="E415" s="172">
        <v>1995</v>
      </c>
      <c r="F415" s="173">
        <v>51.639000000000003</v>
      </c>
      <c r="G415" s="173">
        <v>5.8169069999999996</v>
      </c>
      <c r="H415" s="173">
        <v>8.7200000000000006</v>
      </c>
      <c r="I415" s="173">
        <v>37.102094000000001</v>
      </c>
      <c r="J415" s="173">
        <v>3308.16</v>
      </c>
      <c r="K415" s="173">
        <v>37.102094000000001</v>
      </c>
      <c r="L415" s="173">
        <v>3308.16</v>
      </c>
      <c r="M415" s="174">
        <v>1.1215326344554074E-2</v>
      </c>
      <c r="N415" s="175">
        <v>73.248000000000005</v>
      </c>
      <c r="O415" s="175">
        <v>0.82150022408589685</v>
      </c>
      <c r="P415" s="175">
        <v>672.91958067324447</v>
      </c>
      <c r="Q415" s="197">
        <v>49.290013445153811</v>
      </c>
    </row>
    <row r="416" spans="1:17" ht="12.75" customHeight="1" x14ac:dyDescent="0.2">
      <c r="A416" s="349"/>
      <c r="B416" s="14" t="s">
        <v>652</v>
      </c>
      <c r="C416" s="159" t="s">
        <v>917</v>
      </c>
      <c r="D416" s="160">
        <v>49</v>
      </c>
      <c r="E416" s="160">
        <v>2009</v>
      </c>
      <c r="F416" s="161">
        <f>G416+H416+I416</f>
        <v>42</v>
      </c>
      <c r="G416" s="161">
        <v>5.2012999999999998</v>
      </c>
      <c r="H416" s="161">
        <v>0</v>
      </c>
      <c r="I416" s="161">
        <v>36.798699999999997</v>
      </c>
      <c r="J416" s="161">
        <v>3481.48</v>
      </c>
      <c r="K416" s="161">
        <f>I416</f>
        <v>36.798699999999997</v>
      </c>
      <c r="L416" s="161">
        <f>J416</f>
        <v>3481.48</v>
      </c>
      <c r="M416" s="162">
        <f>K416/L416</f>
        <v>1.0569843859508024E-2</v>
      </c>
      <c r="N416" s="163">
        <v>40.5</v>
      </c>
      <c r="O416" s="164">
        <f>M416*N416</f>
        <v>0.42807867631007501</v>
      </c>
      <c r="P416" s="164">
        <f>M416*60*1000</f>
        <v>634.19063157048151</v>
      </c>
      <c r="Q416" s="195">
        <f>P416*N416/1000</f>
        <v>25.684720578604502</v>
      </c>
    </row>
    <row r="417" spans="1:17" ht="12.75" customHeight="1" x14ac:dyDescent="0.2">
      <c r="A417" s="349"/>
      <c r="B417" s="46" t="s">
        <v>92</v>
      </c>
      <c r="C417" s="171" t="s">
        <v>42</v>
      </c>
      <c r="D417" s="172">
        <v>60</v>
      </c>
      <c r="E417" s="172">
        <v>1978</v>
      </c>
      <c r="F417" s="173"/>
      <c r="G417" s="173">
        <v>8.5678129999999992</v>
      </c>
      <c r="H417" s="173">
        <v>11.52</v>
      </c>
      <c r="I417" s="173">
        <v>39.998189000000004</v>
      </c>
      <c r="J417" s="173">
        <v>3663.79</v>
      </c>
      <c r="K417" s="173">
        <v>39.998189000000004</v>
      </c>
      <c r="L417" s="173">
        <v>3663.79</v>
      </c>
      <c r="M417" s="174">
        <v>1.091716200983135E-2</v>
      </c>
      <c r="N417" s="175">
        <v>43.491</v>
      </c>
      <c r="O417" s="175">
        <v>0.47479829296957526</v>
      </c>
      <c r="P417" s="175">
        <v>655.02972058988109</v>
      </c>
      <c r="Q417" s="197">
        <v>28.487897578174518</v>
      </c>
    </row>
    <row r="418" spans="1:17" ht="12.75" customHeight="1" x14ac:dyDescent="0.2">
      <c r="A418" s="349"/>
      <c r="B418" s="46" t="s">
        <v>461</v>
      </c>
      <c r="C418" s="165" t="s">
        <v>446</v>
      </c>
      <c r="D418" s="166">
        <v>100</v>
      </c>
      <c r="E418" s="166">
        <v>1973</v>
      </c>
      <c r="F418" s="189">
        <v>80.239999999999995</v>
      </c>
      <c r="G418" s="167">
        <v>5.6913159999999996</v>
      </c>
      <c r="H418" s="167">
        <v>16</v>
      </c>
      <c r="I418" s="167">
        <v>58.548679999999997</v>
      </c>
      <c r="J418" s="167">
        <v>3676.85</v>
      </c>
      <c r="K418" s="167">
        <v>58.548690000000001</v>
      </c>
      <c r="L418" s="167">
        <v>3676.85</v>
      </c>
      <c r="M418" s="169">
        <f>K418/L418</f>
        <v>1.5923600364442389E-2</v>
      </c>
      <c r="N418" s="170">
        <v>55.372</v>
      </c>
      <c r="O418" s="170">
        <f>M418*N418</f>
        <v>0.88172159937990391</v>
      </c>
      <c r="P418" s="170">
        <f>M418*1000*60</f>
        <v>955.41602186654336</v>
      </c>
      <c r="Q418" s="196">
        <f>O418*60</f>
        <v>52.903295962794232</v>
      </c>
    </row>
    <row r="419" spans="1:17" ht="12.75" customHeight="1" x14ac:dyDescent="0.2">
      <c r="A419" s="349"/>
      <c r="B419" s="14" t="s">
        <v>328</v>
      </c>
      <c r="C419" s="165" t="s">
        <v>305</v>
      </c>
      <c r="D419" s="166">
        <v>72</v>
      </c>
      <c r="E419" s="166">
        <v>1973</v>
      </c>
      <c r="F419" s="167">
        <v>60.94</v>
      </c>
      <c r="G419" s="168">
        <v>7.8185039999999999</v>
      </c>
      <c r="H419" s="168">
        <v>11.52</v>
      </c>
      <c r="I419" s="167">
        <v>41.601495999999997</v>
      </c>
      <c r="J419" s="167">
        <v>3784.13</v>
      </c>
      <c r="K419" s="167">
        <v>41.601495999999997</v>
      </c>
      <c r="L419" s="167">
        <v>3784.13</v>
      </c>
      <c r="M419" s="169">
        <v>1.0993675164436738E-2</v>
      </c>
      <c r="N419" s="170">
        <v>57.23</v>
      </c>
      <c r="O419" s="170">
        <v>0.63</v>
      </c>
      <c r="P419" s="170">
        <v>659.62</v>
      </c>
      <c r="Q419" s="196">
        <v>37.75</v>
      </c>
    </row>
    <row r="420" spans="1:17" ht="12.75" customHeight="1" x14ac:dyDescent="0.2">
      <c r="A420" s="349"/>
      <c r="B420" s="46" t="s">
        <v>815</v>
      </c>
      <c r="C420" s="156" t="s">
        <v>786</v>
      </c>
      <c r="D420" s="157">
        <v>72</v>
      </c>
      <c r="E420" s="157">
        <v>1982</v>
      </c>
      <c r="F420" s="158">
        <v>81.620800000000003</v>
      </c>
      <c r="G420" s="158">
        <v>15.602499999999999</v>
      </c>
      <c r="H420" s="158">
        <v>7.2</v>
      </c>
      <c r="I420" s="158">
        <f>F420-H420-G420</f>
        <v>58.818300000000001</v>
      </c>
      <c r="J420" s="158">
        <v>3802.4</v>
      </c>
      <c r="K420" s="158">
        <f>I420</f>
        <v>58.818300000000001</v>
      </c>
      <c r="L420" s="158">
        <f>J420</f>
        <v>3802.4</v>
      </c>
      <c r="M420" s="152">
        <f>K420/L420</f>
        <v>1.54687302756154E-2</v>
      </c>
      <c r="N420" s="153">
        <v>51.2</v>
      </c>
      <c r="O420" s="154">
        <f>M420*N420</f>
        <v>0.79199899011150854</v>
      </c>
      <c r="P420" s="154">
        <f>M420*60*1000</f>
        <v>928.12381653692398</v>
      </c>
      <c r="Q420" s="194">
        <f>P420*N420/1000</f>
        <v>47.519939406690511</v>
      </c>
    </row>
    <row r="421" spans="1:17" ht="12.75" customHeight="1" x14ac:dyDescent="0.2">
      <c r="A421" s="349"/>
      <c r="B421" s="46" t="s">
        <v>151</v>
      </c>
      <c r="C421" s="171" t="s">
        <v>124</v>
      </c>
      <c r="D421" s="172">
        <v>80</v>
      </c>
      <c r="E421" s="172">
        <v>1964</v>
      </c>
      <c r="F421" s="173">
        <v>64.953000000000003</v>
      </c>
      <c r="G421" s="173">
        <v>6.6555</v>
      </c>
      <c r="H421" s="173">
        <v>12.72</v>
      </c>
      <c r="I421" s="173">
        <v>45.577509999999997</v>
      </c>
      <c r="J421" s="173">
        <v>3830.86</v>
      </c>
      <c r="K421" s="173">
        <v>45.577509999999997</v>
      </c>
      <c r="L421" s="173">
        <v>3830.86</v>
      </c>
      <c r="M421" s="174">
        <v>1.1897461666570951E-2</v>
      </c>
      <c r="N421" s="175">
        <v>73.248000000000005</v>
      </c>
      <c r="O421" s="175">
        <v>0.87146527215298908</v>
      </c>
      <c r="P421" s="175">
        <v>713.84769999425703</v>
      </c>
      <c r="Q421" s="197">
        <v>52.287916329179346</v>
      </c>
    </row>
    <row r="422" spans="1:17" ht="12.75" customHeight="1" x14ac:dyDescent="0.2">
      <c r="A422" s="349"/>
      <c r="B422" s="46" t="s">
        <v>151</v>
      </c>
      <c r="C422" s="171" t="s">
        <v>123</v>
      </c>
      <c r="D422" s="172">
        <v>80</v>
      </c>
      <c r="E422" s="172">
        <v>1964</v>
      </c>
      <c r="F422" s="173">
        <v>62.515999999999998</v>
      </c>
      <c r="G422" s="173">
        <v>5.9931049999999999</v>
      </c>
      <c r="H422" s="173">
        <v>12.8</v>
      </c>
      <c r="I422" s="173">
        <v>43.722895999999999</v>
      </c>
      <c r="J422" s="173">
        <v>3831.94</v>
      </c>
      <c r="K422" s="173">
        <v>43.722895999999999</v>
      </c>
      <c r="L422" s="173">
        <v>3831.94</v>
      </c>
      <c r="M422" s="174">
        <v>1.1410120200211902E-2</v>
      </c>
      <c r="N422" s="175">
        <v>73.248000000000005</v>
      </c>
      <c r="O422" s="175">
        <v>0.83576848442512142</v>
      </c>
      <c r="P422" s="175">
        <v>684.60721201271417</v>
      </c>
      <c r="Q422" s="197">
        <v>50.146109065507289</v>
      </c>
    </row>
    <row r="423" spans="1:17" ht="12.75" customHeight="1" x14ac:dyDescent="0.2">
      <c r="A423" s="349"/>
      <c r="B423" s="46" t="s">
        <v>117</v>
      </c>
      <c r="C423" s="188" t="s">
        <v>107</v>
      </c>
      <c r="D423" s="172">
        <v>79</v>
      </c>
      <c r="E423" s="172">
        <v>1976</v>
      </c>
      <c r="F423" s="173">
        <v>68.412000000000006</v>
      </c>
      <c r="G423" s="173">
        <v>7.1773860000000003</v>
      </c>
      <c r="H423" s="173">
        <v>12.64</v>
      </c>
      <c r="I423" s="173">
        <v>48.594611</v>
      </c>
      <c r="J423" s="173">
        <v>3845.02</v>
      </c>
      <c r="K423" s="173">
        <v>48.594611</v>
      </c>
      <c r="L423" s="173">
        <v>3845.02</v>
      </c>
      <c r="M423" s="174">
        <v>1.2638324638103313E-2</v>
      </c>
      <c r="N423" s="175">
        <v>71.722000000000008</v>
      </c>
      <c r="O423" s="175">
        <v>0.90644591969404587</v>
      </c>
      <c r="P423" s="175">
        <v>758.29947828619868</v>
      </c>
      <c r="Q423" s="197">
        <v>54.386755181642748</v>
      </c>
    </row>
    <row r="424" spans="1:17" ht="12.75" customHeight="1" x14ac:dyDescent="0.2">
      <c r="A424" s="349"/>
      <c r="B424" s="14" t="s">
        <v>603</v>
      </c>
      <c r="C424" s="141" t="s">
        <v>873</v>
      </c>
      <c r="D424" s="142">
        <v>75</v>
      </c>
      <c r="E424" s="142">
        <v>1973</v>
      </c>
      <c r="F424" s="143">
        <v>56.146999999999998</v>
      </c>
      <c r="G424" s="143">
        <v>6.6050000000000004</v>
      </c>
      <c r="H424" s="143">
        <v>12</v>
      </c>
      <c r="I424" s="143">
        <v>37.542000000000002</v>
      </c>
      <c r="J424" s="143">
        <v>3986.33</v>
      </c>
      <c r="K424" s="143">
        <v>37.542000000000002</v>
      </c>
      <c r="L424" s="143">
        <v>3986.33</v>
      </c>
      <c r="M424" s="144">
        <v>9.4176849382765614E-3</v>
      </c>
      <c r="N424" s="145">
        <v>44.908000000000001</v>
      </c>
      <c r="O424" s="146">
        <v>0.42292939520812384</v>
      </c>
      <c r="P424" s="146">
        <v>565.06109629659375</v>
      </c>
      <c r="Q424" s="193">
        <v>25.37576371248743</v>
      </c>
    </row>
    <row r="425" spans="1:17" ht="12.75" customHeight="1" x14ac:dyDescent="0.2">
      <c r="A425" s="349"/>
      <c r="B425" s="46" t="s">
        <v>92</v>
      </c>
      <c r="C425" s="171" t="s">
        <v>127</v>
      </c>
      <c r="D425" s="172">
        <v>75</v>
      </c>
      <c r="E425" s="172">
        <v>1987</v>
      </c>
      <c r="F425" s="173">
        <v>70.665999999999997</v>
      </c>
      <c r="G425" s="173">
        <v>6.8293080000000002</v>
      </c>
      <c r="H425" s="173">
        <v>12</v>
      </c>
      <c r="I425" s="173">
        <v>51.836691999999999</v>
      </c>
      <c r="J425" s="173">
        <v>4017.2</v>
      </c>
      <c r="K425" s="173">
        <v>51.836691999999999</v>
      </c>
      <c r="L425" s="173">
        <v>4017.2</v>
      </c>
      <c r="M425" s="174">
        <v>1.2903687145275317E-2</v>
      </c>
      <c r="N425" s="175">
        <v>73.248000000000005</v>
      </c>
      <c r="O425" s="175">
        <v>0.94516927601712641</v>
      </c>
      <c r="P425" s="175">
        <v>774.22122871651902</v>
      </c>
      <c r="Q425" s="197">
        <v>56.710156561027588</v>
      </c>
    </row>
    <row r="426" spans="1:17" ht="12.75" customHeight="1" x14ac:dyDescent="0.2">
      <c r="A426" s="349"/>
      <c r="B426" s="46" t="s">
        <v>151</v>
      </c>
      <c r="C426" s="171" t="s">
        <v>125</v>
      </c>
      <c r="D426" s="172">
        <v>100</v>
      </c>
      <c r="E426" s="172">
        <v>1973</v>
      </c>
      <c r="F426" s="173">
        <v>76.578999999999994</v>
      </c>
      <c r="G426" s="173">
        <v>8.3812890000000007</v>
      </c>
      <c r="H426" s="173">
        <v>15.971</v>
      </c>
      <c r="I426" s="173">
        <v>52.226703000000001</v>
      </c>
      <c r="J426" s="173">
        <v>4362.3100000000004</v>
      </c>
      <c r="K426" s="173">
        <v>52.226703000000001</v>
      </c>
      <c r="L426" s="173">
        <v>4362.3100000000004</v>
      </c>
      <c r="M426" s="174">
        <v>1.1972258505241489E-2</v>
      </c>
      <c r="N426" s="175">
        <v>73.248000000000005</v>
      </c>
      <c r="O426" s="175">
        <v>0.87694399099192866</v>
      </c>
      <c r="P426" s="175">
        <v>718.33551031448928</v>
      </c>
      <c r="Q426" s="197">
        <v>52.61663945951571</v>
      </c>
    </row>
    <row r="427" spans="1:17" ht="12.75" customHeight="1" x14ac:dyDescent="0.2">
      <c r="A427" s="349"/>
      <c r="B427" s="46" t="s">
        <v>280</v>
      </c>
      <c r="C427" s="156" t="s">
        <v>276</v>
      </c>
      <c r="D427" s="157">
        <v>100</v>
      </c>
      <c r="E427" s="157">
        <v>1966</v>
      </c>
      <c r="F427" s="158">
        <f>G427+H427+I427</f>
        <v>82.712360000000004</v>
      </c>
      <c r="G427" s="158">
        <v>9.6974720000000012</v>
      </c>
      <c r="H427" s="158">
        <v>16</v>
      </c>
      <c r="I427" s="158">
        <v>57.014887999999999</v>
      </c>
      <c r="J427" s="158">
        <v>4377.1000000000004</v>
      </c>
      <c r="K427" s="158">
        <v>57.014887999999999</v>
      </c>
      <c r="L427" s="158">
        <v>4377.1000000000004</v>
      </c>
      <c r="M427" s="152">
        <f>K427/L427</f>
        <v>1.302572205341436E-2</v>
      </c>
      <c r="N427" s="153">
        <v>52.32</v>
      </c>
      <c r="O427" s="154">
        <f>M427*N427</f>
        <v>0.68150577783463928</v>
      </c>
      <c r="P427" s="154">
        <f>M427*60*1000</f>
        <v>781.54332320486162</v>
      </c>
      <c r="Q427" s="194">
        <f>P427*N427/1000</f>
        <v>40.890346670078358</v>
      </c>
    </row>
    <row r="428" spans="1:17" ht="12.75" customHeight="1" x14ac:dyDescent="0.2">
      <c r="A428" s="349"/>
      <c r="B428" s="46" t="s">
        <v>489</v>
      </c>
      <c r="C428" s="156" t="s">
        <v>477</v>
      </c>
      <c r="D428" s="157">
        <v>100</v>
      </c>
      <c r="E428" s="157">
        <v>1971</v>
      </c>
      <c r="F428" s="158">
        <f>G428+H428+I428</f>
        <v>87.711991999999995</v>
      </c>
      <c r="G428" s="158">
        <v>6.6298649999999997</v>
      </c>
      <c r="H428" s="158">
        <v>16</v>
      </c>
      <c r="I428" s="158">
        <v>65.082127</v>
      </c>
      <c r="J428" s="158">
        <v>4404.2199999999993</v>
      </c>
      <c r="K428" s="158">
        <f>I428</f>
        <v>65.082127</v>
      </c>
      <c r="L428" s="158">
        <f>J428</f>
        <v>4404.2199999999993</v>
      </c>
      <c r="M428" s="152">
        <f>K428/L428</f>
        <v>1.4777219802825474E-2</v>
      </c>
      <c r="N428" s="153">
        <v>50.793999999999997</v>
      </c>
      <c r="O428" s="154">
        <f>M428*N428</f>
        <v>0.75059410266471704</v>
      </c>
      <c r="P428" s="154">
        <f>M428*60*1000</f>
        <v>886.63318816952835</v>
      </c>
      <c r="Q428" s="194">
        <f>P428*N428/1000</f>
        <v>45.035646159883022</v>
      </c>
    </row>
    <row r="429" spans="1:17" ht="12.75" customHeight="1" x14ac:dyDescent="0.2">
      <c r="A429" s="349"/>
      <c r="B429" s="46" t="s">
        <v>612</v>
      </c>
      <c r="C429" s="156" t="s">
        <v>682</v>
      </c>
      <c r="D429" s="157">
        <v>100</v>
      </c>
      <c r="E429" s="157" t="s">
        <v>679</v>
      </c>
      <c r="F429" s="158">
        <f>+G429+H429+I429</f>
        <v>86.335010000000011</v>
      </c>
      <c r="G429" s="158">
        <v>5.2690099999999997</v>
      </c>
      <c r="H429" s="158">
        <v>13.94</v>
      </c>
      <c r="I429" s="158">
        <v>67.126000000000005</v>
      </c>
      <c r="J429" s="158">
        <v>4409.3900000000003</v>
      </c>
      <c r="K429" s="158">
        <v>67.126000000000005</v>
      </c>
      <c r="L429" s="158">
        <v>4409.3900000000003</v>
      </c>
      <c r="M429" s="152">
        <f>K429/L429</f>
        <v>1.5223420926704147E-2</v>
      </c>
      <c r="N429" s="153">
        <v>63.329000000000001</v>
      </c>
      <c r="O429" s="154">
        <f>M429*N429</f>
        <v>0.9640840238672469</v>
      </c>
      <c r="P429" s="154">
        <f>M429*60*1000</f>
        <v>913.40525560224887</v>
      </c>
      <c r="Q429" s="194">
        <f>P429*N429/1000</f>
        <v>57.845041432034819</v>
      </c>
    </row>
    <row r="430" spans="1:17" ht="12.75" customHeight="1" x14ac:dyDescent="0.2">
      <c r="A430" s="349"/>
      <c r="B430" s="46" t="s">
        <v>489</v>
      </c>
      <c r="C430" s="156" t="s">
        <v>850</v>
      </c>
      <c r="D430" s="157">
        <v>100</v>
      </c>
      <c r="E430" s="157">
        <v>1970</v>
      </c>
      <c r="F430" s="158">
        <f>G430+H430+I430</f>
        <v>85.599013999999997</v>
      </c>
      <c r="G430" s="158">
        <v>5.5554600000000001</v>
      </c>
      <c r="H430" s="158">
        <v>16</v>
      </c>
      <c r="I430" s="158">
        <v>64.043554</v>
      </c>
      <c r="J430" s="158">
        <v>4416.97</v>
      </c>
      <c r="K430" s="158">
        <f>I430</f>
        <v>64.043554</v>
      </c>
      <c r="L430" s="158">
        <f>J430</f>
        <v>4416.97</v>
      </c>
      <c r="M430" s="152">
        <f>K430/L430</f>
        <v>1.4499431510741526E-2</v>
      </c>
      <c r="N430" s="153">
        <v>50.793999999999997</v>
      </c>
      <c r="O430" s="154">
        <f>M430*N430</f>
        <v>0.73648412415660502</v>
      </c>
      <c r="P430" s="154">
        <f>M430*60*1000</f>
        <v>869.96589064449154</v>
      </c>
      <c r="Q430" s="194">
        <f>P430*N430/1000</f>
        <v>44.189047449396298</v>
      </c>
    </row>
    <row r="431" spans="1:17" ht="12.75" customHeight="1" x14ac:dyDescent="0.2">
      <c r="A431" s="349"/>
      <c r="B431" s="46" t="s">
        <v>612</v>
      </c>
      <c r="C431" s="156" t="s">
        <v>683</v>
      </c>
      <c r="D431" s="157">
        <v>103</v>
      </c>
      <c r="E431" s="157" t="s">
        <v>679</v>
      </c>
      <c r="F431" s="158">
        <f>+G431+H431+I431</f>
        <v>88.147940000000006</v>
      </c>
      <c r="G431" s="158">
        <v>5.5652400000000002</v>
      </c>
      <c r="H431" s="158">
        <v>14.272</v>
      </c>
      <c r="I431" s="158">
        <v>68.310699999999997</v>
      </c>
      <c r="J431" s="158">
        <v>4425.3999999999996</v>
      </c>
      <c r="K431" s="158">
        <v>68.310699999999997</v>
      </c>
      <c r="L431" s="158">
        <v>4425.3999999999996</v>
      </c>
      <c r="M431" s="152">
        <f>K431/L431</f>
        <v>1.5436050978442627E-2</v>
      </c>
      <c r="N431" s="153">
        <v>63.329000000000001</v>
      </c>
      <c r="O431" s="154">
        <f>M431*N431</f>
        <v>0.97754967241379309</v>
      </c>
      <c r="P431" s="154">
        <f>M431*60*1000</f>
        <v>926.16305870655754</v>
      </c>
      <c r="Q431" s="194">
        <f>P431*N431/1000</f>
        <v>58.652980344827583</v>
      </c>
    </row>
    <row r="432" spans="1:17" ht="12.75" customHeight="1" x14ac:dyDescent="0.2">
      <c r="A432" s="349"/>
      <c r="B432" s="46" t="s">
        <v>92</v>
      </c>
      <c r="C432" s="171" t="s">
        <v>52</v>
      </c>
      <c r="D432" s="172">
        <v>72</v>
      </c>
      <c r="E432" s="172">
        <v>1985</v>
      </c>
      <c r="F432" s="173">
        <v>92.966999999999999</v>
      </c>
      <c r="G432" s="173">
        <v>10.853507</v>
      </c>
      <c r="H432" s="173">
        <v>17.28</v>
      </c>
      <c r="I432" s="173">
        <v>64.833489</v>
      </c>
      <c r="J432" s="173">
        <v>4428.07</v>
      </c>
      <c r="K432" s="173">
        <v>64.833489</v>
      </c>
      <c r="L432" s="173">
        <v>4428.07</v>
      </c>
      <c r="M432" s="174">
        <v>1.4641477889915924E-2</v>
      </c>
      <c r="N432" s="175">
        <v>43.491</v>
      </c>
      <c r="O432" s="175">
        <v>0.63677251491033349</v>
      </c>
      <c r="P432" s="175">
        <v>878.48867339495541</v>
      </c>
      <c r="Q432" s="197">
        <v>38.206350894620009</v>
      </c>
    </row>
    <row r="433" spans="1:17" ht="12.75" customHeight="1" x14ac:dyDescent="0.2">
      <c r="A433" s="349"/>
      <c r="B433" s="46" t="s">
        <v>151</v>
      </c>
      <c r="C433" s="171" t="s">
        <v>121</v>
      </c>
      <c r="D433" s="172">
        <v>103</v>
      </c>
      <c r="E433" s="172">
        <v>1965</v>
      </c>
      <c r="F433" s="173">
        <v>73.971000000000004</v>
      </c>
      <c r="G433" s="173">
        <v>8.3270189999999999</v>
      </c>
      <c r="H433" s="173">
        <v>15.92</v>
      </c>
      <c r="I433" s="173">
        <v>49.723979</v>
      </c>
      <c r="J433" s="173">
        <v>4447.51</v>
      </c>
      <c r="K433" s="173">
        <v>49.723979</v>
      </c>
      <c r="L433" s="173">
        <v>4447.51</v>
      </c>
      <c r="M433" s="174">
        <v>1.1180183743263085E-2</v>
      </c>
      <c r="N433" s="175">
        <v>73.248000000000005</v>
      </c>
      <c r="O433" s="175">
        <v>0.81892609882653444</v>
      </c>
      <c r="P433" s="175">
        <v>670.81102459578517</v>
      </c>
      <c r="Q433" s="197">
        <v>49.135565929592076</v>
      </c>
    </row>
    <row r="434" spans="1:17" ht="12.75" customHeight="1" x14ac:dyDescent="0.2">
      <c r="A434" s="349"/>
      <c r="B434" s="46" t="s">
        <v>612</v>
      </c>
      <c r="C434" s="156" t="s">
        <v>684</v>
      </c>
      <c r="D434" s="157">
        <v>91</v>
      </c>
      <c r="E434" s="157" t="s">
        <v>679</v>
      </c>
      <c r="F434" s="158">
        <f>+G434+H434+I434</f>
        <v>89.311970000000002</v>
      </c>
      <c r="G434" s="158">
        <v>6.6736700000000004</v>
      </c>
      <c r="H434" s="158">
        <v>13.52</v>
      </c>
      <c r="I434" s="158">
        <v>69.118300000000005</v>
      </c>
      <c r="J434" s="158">
        <v>4475.37</v>
      </c>
      <c r="K434" s="158">
        <v>69.118300000000005</v>
      </c>
      <c r="L434" s="158">
        <v>4475.37</v>
      </c>
      <c r="M434" s="152">
        <f>K434/L434</f>
        <v>1.5444153220851015E-2</v>
      </c>
      <c r="N434" s="153">
        <v>63.329000000000001</v>
      </c>
      <c r="O434" s="154">
        <f>M434*N434</f>
        <v>0.9780627793232739</v>
      </c>
      <c r="P434" s="154">
        <f>M434*60*1000</f>
        <v>926.64919325106086</v>
      </c>
      <c r="Q434" s="194">
        <f>P434*N434/1000</f>
        <v>58.683766759396434</v>
      </c>
    </row>
    <row r="435" spans="1:17" ht="12.75" customHeight="1" x14ac:dyDescent="0.2">
      <c r="A435" s="349"/>
      <c r="B435" s="14" t="s">
        <v>151</v>
      </c>
      <c r="C435" s="171" t="s">
        <v>122</v>
      </c>
      <c r="D435" s="172">
        <v>101</v>
      </c>
      <c r="E435" s="172">
        <v>1966</v>
      </c>
      <c r="F435" s="173">
        <v>75.192999999999998</v>
      </c>
      <c r="G435" s="173">
        <v>8.0991540000000004</v>
      </c>
      <c r="H435" s="173">
        <v>15.84</v>
      </c>
      <c r="I435" s="173">
        <v>51.253841000000001</v>
      </c>
      <c r="J435" s="173">
        <v>4481.51</v>
      </c>
      <c r="K435" s="173">
        <v>51.253841000000001</v>
      </c>
      <c r="L435" s="173">
        <v>4481.51</v>
      </c>
      <c r="M435" s="174">
        <v>1.1436734716646845E-2</v>
      </c>
      <c r="N435" s="175">
        <v>73.248000000000005</v>
      </c>
      <c r="O435" s="175">
        <v>0.83771794452494819</v>
      </c>
      <c r="P435" s="175">
        <v>686.20408299881069</v>
      </c>
      <c r="Q435" s="197">
        <v>50.26307667149689</v>
      </c>
    </row>
    <row r="436" spans="1:17" ht="12.75" customHeight="1" x14ac:dyDescent="0.2">
      <c r="A436" s="349"/>
      <c r="B436" s="14" t="s">
        <v>151</v>
      </c>
      <c r="C436" s="171" t="s">
        <v>118</v>
      </c>
      <c r="D436" s="172">
        <v>101</v>
      </c>
      <c r="E436" s="172">
        <v>1968</v>
      </c>
      <c r="F436" s="173">
        <v>71.296000000000006</v>
      </c>
      <c r="G436" s="173">
        <v>7.2713760000000001</v>
      </c>
      <c r="H436" s="173">
        <v>15.92</v>
      </c>
      <c r="I436" s="173">
        <v>48.104641000000001</v>
      </c>
      <c r="J436" s="173">
        <v>4482.08</v>
      </c>
      <c r="K436" s="173">
        <v>48.104641000000001</v>
      </c>
      <c r="L436" s="173">
        <v>4482.08</v>
      </c>
      <c r="M436" s="174">
        <v>1.0732660059615179E-2</v>
      </c>
      <c r="N436" s="175">
        <v>73.248000000000005</v>
      </c>
      <c r="O436" s="175">
        <v>0.78614588404669272</v>
      </c>
      <c r="P436" s="175">
        <v>643.95960357691069</v>
      </c>
      <c r="Q436" s="197">
        <v>47.168753042801562</v>
      </c>
    </row>
    <row r="437" spans="1:17" ht="12.75" customHeight="1" x14ac:dyDescent="0.2">
      <c r="A437" s="349"/>
      <c r="B437" s="46" t="s">
        <v>815</v>
      </c>
      <c r="C437" s="156" t="s">
        <v>787</v>
      </c>
      <c r="D437" s="157">
        <v>72</v>
      </c>
      <c r="E437" s="157">
        <v>1987</v>
      </c>
      <c r="F437" s="158">
        <v>106.65</v>
      </c>
      <c r="G437" s="158">
        <v>19.7</v>
      </c>
      <c r="H437" s="158">
        <v>10.08</v>
      </c>
      <c r="I437" s="158">
        <f>F437-H437-G437</f>
        <v>76.87</v>
      </c>
      <c r="J437" s="158">
        <v>4732.6499999999996</v>
      </c>
      <c r="K437" s="158">
        <f>I437</f>
        <v>76.87</v>
      </c>
      <c r="L437" s="158">
        <f>J437</f>
        <v>4732.6499999999996</v>
      </c>
      <c r="M437" s="152">
        <f>K437/L437</f>
        <v>1.6242485710965319E-2</v>
      </c>
      <c r="N437" s="153">
        <v>51.2</v>
      </c>
      <c r="O437" s="154">
        <f>M437*N437</f>
        <v>0.83161526840142441</v>
      </c>
      <c r="P437" s="154">
        <f>M437*60*1000</f>
        <v>974.54914265791911</v>
      </c>
      <c r="Q437" s="194">
        <f>P437*N437/1000</f>
        <v>49.896916104085463</v>
      </c>
    </row>
    <row r="438" spans="1:17" ht="12.75" customHeight="1" thickBot="1" x14ac:dyDescent="0.25">
      <c r="A438" s="350"/>
      <c r="B438" s="47" t="s">
        <v>547</v>
      </c>
      <c r="C438" s="373" t="s">
        <v>789</v>
      </c>
      <c r="D438" s="375">
        <v>72</v>
      </c>
      <c r="E438" s="375">
        <v>1990</v>
      </c>
      <c r="F438" s="377">
        <v>114.249</v>
      </c>
      <c r="G438" s="377">
        <v>21.131799999999998</v>
      </c>
      <c r="H438" s="377">
        <v>10.08</v>
      </c>
      <c r="I438" s="377">
        <f>F438-H438-G438</f>
        <v>83.037199999999999</v>
      </c>
      <c r="J438" s="377">
        <v>4739.3100000000004</v>
      </c>
      <c r="K438" s="377">
        <f>I438</f>
        <v>83.037199999999999</v>
      </c>
      <c r="L438" s="377">
        <f>J438</f>
        <v>4739.3100000000004</v>
      </c>
      <c r="M438" s="199">
        <f>K438/L438</f>
        <v>1.7520947142094522E-2</v>
      </c>
      <c r="N438" s="200">
        <v>51.2</v>
      </c>
      <c r="O438" s="201">
        <f>M438*N438</f>
        <v>0.89707249367523956</v>
      </c>
      <c r="P438" s="201">
        <f>M438*60*1000</f>
        <v>1051.2568285256714</v>
      </c>
      <c r="Q438" s="202">
        <f>P438*N438/1000</f>
        <v>53.824349620514376</v>
      </c>
    </row>
    <row r="439" spans="1:17" ht="12.75" customHeight="1" x14ac:dyDescent="0.2">
      <c r="A439" s="354" t="s">
        <v>25</v>
      </c>
      <c r="B439" s="43" t="s">
        <v>204</v>
      </c>
      <c r="C439" s="328" t="s">
        <v>191</v>
      </c>
      <c r="D439" s="50">
        <v>20</v>
      </c>
      <c r="E439" s="50">
        <v>1964</v>
      </c>
      <c r="F439" s="51">
        <v>15.396000000000001</v>
      </c>
      <c r="G439" s="51">
        <v>1.2972360000000001</v>
      </c>
      <c r="H439" s="51">
        <v>3.84</v>
      </c>
      <c r="I439" s="51">
        <v>10.258761999999999</v>
      </c>
      <c r="J439" s="51">
        <v>1114.29</v>
      </c>
      <c r="K439" s="51">
        <v>10.258761999999999</v>
      </c>
      <c r="L439" s="51">
        <v>900.28</v>
      </c>
      <c r="M439" s="52">
        <v>1.1395079308659527E-2</v>
      </c>
      <c r="N439" s="53">
        <v>63.547000000000004</v>
      </c>
      <c r="O439" s="53">
        <v>0.72412310482738707</v>
      </c>
      <c r="P439" s="53">
        <v>683.70475851957167</v>
      </c>
      <c r="Q439" s="54">
        <v>43.447386289643227</v>
      </c>
    </row>
    <row r="440" spans="1:17" ht="12.75" customHeight="1" x14ac:dyDescent="0.2">
      <c r="A440" s="355"/>
      <c r="B440" s="20" t="s">
        <v>218</v>
      </c>
      <c r="C440" s="273" t="s">
        <v>213</v>
      </c>
      <c r="D440" s="28">
        <v>12</v>
      </c>
      <c r="E440" s="28">
        <v>1972</v>
      </c>
      <c r="F440" s="15">
        <v>9.359</v>
      </c>
      <c r="G440" s="15">
        <v>0.91800000000000004</v>
      </c>
      <c r="H440" s="15">
        <v>0.12</v>
      </c>
      <c r="I440" s="15">
        <v>8.3209979999999995</v>
      </c>
      <c r="J440" s="15">
        <v>538.39</v>
      </c>
      <c r="K440" s="15">
        <v>8.3209979999999995</v>
      </c>
      <c r="L440" s="15">
        <v>538.39</v>
      </c>
      <c r="M440" s="16">
        <v>1.5455335351696724E-2</v>
      </c>
      <c r="N440" s="17">
        <v>64.528000000000006</v>
      </c>
      <c r="O440" s="17">
        <v>0.99730187957428629</v>
      </c>
      <c r="P440" s="17">
        <v>927.32012110180347</v>
      </c>
      <c r="Q440" s="18">
        <v>59.83811277445718</v>
      </c>
    </row>
    <row r="441" spans="1:17" ht="12.75" customHeight="1" x14ac:dyDescent="0.2">
      <c r="A441" s="355"/>
      <c r="B441" s="44" t="s">
        <v>151</v>
      </c>
      <c r="C441" s="274" t="s">
        <v>142</v>
      </c>
      <c r="D441" s="275">
        <v>12</v>
      </c>
      <c r="E441" s="275">
        <v>1972</v>
      </c>
      <c r="F441" s="276">
        <v>8.3666999999999998</v>
      </c>
      <c r="G441" s="276">
        <v>0</v>
      </c>
      <c r="H441" s="276">
        <v>0</v>
      </c>
      <c r="I441" s="276">
        <v>8.3666999999999998</v>
      </c>
      <c r="J441" s="276">
        <v>532.47</v>
      </c>
      <c r="K441" s="276">
        <v>8.3666999999999998</v>
      </c>
      <c r="L441" s="276">
        <v>532.47</v>
      </c>
      <c r="M441" s="277">
        <v>1.5712997915375514E-2</v>
      </c>
      <c r="N441" s="278">
        <v>73.248000000000005</v>
      </c>
      <c r="O441" s="278">
        <v>1.1509456713054258</v>
      </c>
      <c r="P441" s="278">
        <v>942.77987492253089</v>
      </c>
      <c r="Q441" s="329">
        <v>69.056740278325549</v>
      </c>
    </row>
    <row r="442" spans="1:17" ht="12.75" customHeight="1" x14ac:dyDescent="0.2">
      <c r="A442" s="355"/>
      <c r="B442" s="20" t="s">
        <v>579</v>
      </c>
      <c r="C442" s="279" t="s">
        <v>565</v>
      </c>
      <c r="D442" s="280">
        <v>20</v>
      </c>
      <c r="E442" s="280">
        <v>1975</v>
      </c>
      <c r="F442" s="60">
        <v>21.53</v>
      </c>
      <c r="G442" s="60">
        <v>1.76</v>
      </c>
      <c r="H442" s="60">
        <v>3.2</v>
      </c>
      <c r="I442" s="60">
        <v>16.57</v>
      </c>
      <c r="J442" s="281">
        <v>1052.24</v>
      </c>
      <c r="K442" s="60">
        <v>16.57</v>
      </c>
      <c r="L442" s="281">
        <v>1052.24</v>
      </c>
      <c r="M442" s="61">
        <f>K442/L442</f>
        <v>1.574735801718239E-2</v>
      </c>
      <c r="N442" s="282">
        <v>63.655999999999999</v>
      </c>
      <c r="O442" s="283">
        <f>M442*N442</f>
        <v>1.0024138219417622</v>
      </c>
      <c r="P442" s="283">
        <f>M442*60*1000</f>
        <v>944.84148103094344</v>
      </c>
      <c r="Q442" s="330">
        <f>P442*N442/1000</f>
        <v>60.144829316505735</v>
      </c>
    </row>
    <row r="443" spans="1:17" ht="12.75" customHeight="1" x14ac:dyDescent="0.2">
      <c r="A443" s="355"/>
      <c r="B443" s="44" t="s">
        <v>175</v>
      </c>
      <c r="C443" s="284" t="s">
        <v>162</v>
      </c>
      <c r="D443" s="285">
        <v>45</v>
      </c>
      <c r="E443" s="285">
        <v>1985</v>
      </c>
      <c r="F443" s="286">
        <v>48.222000000000001</v>
      </c>
      <c r="G443" s="286">
        <v>3.8759999999999999</v>
      </c>
      <c r="H443" s="286">
        <v>7.2</v>
      </c>
      <c r="I443" s="286">
        <v>37.146000000000001</v>
      </c>
      <c r="J443" s="286">
        <v>2334.15</v>
      </c>
      <c r="K443" s="286">
        <v>37.146000000000001</v>
      </c>
      <c r="L443" s="286">
        <v>2334.15</v>
      </c>
      <c r="M443" s="287">
        <v>1.5914144335196966E-2</v>
      </c>
      <c r="N443" s="288">
        <v>89.707000000000008</v>
      </c>
      <c r="O443" s="288">
        <v>1.4276101458775143</v>
      </c>
      <c r="P443" s="288">
        <v>954.84866011181794</v>
      </c>
      <c r="Q443" s="331">
        <v>85.656608752650868</v>
      </c>
    </row>
    <row r="444" spans="1:17" ht="12.75" customHeight="1" x14ac:dyDescent="0.2">
      <c r="A444" s="355"/>
      <c r="B444" s="44" t="s">
        <v>117</v>
      </c>
      <c r="C444" s="289" t="s">
        <v>112</v>
      </c>
      <c r="D444" s="275">
        <v>20</v>
      </c>
      <c r="E444" s="275">
        <v>1983</v>
      </c>
      <c r="F444" s="276">
        <v>22.359000000000002</v>
      </c>
      <c r="G444" s="276">
        <v>2.4478300000000002</v>
      </c>
      <c r="H444" s="276">
        <v>3.2</v>
      </c>
      <c r="I444" s="276">
        <v>16.711169999999999</v>
      </c>
      <c r="J444" s="276">
        <v>1037.5</v>
      </c>
      <c r="K444" s="276">
        <v>16.711169999999999</v>
      </c>
      <c r="L444" s="276">
        <v>1037.5</v>
      </c>
      <c r="M444" s="277">
        <v>1.6107151807228916E-2</v>
      </c>
      <c r="N444" s="278">
        <v>71.722000000000008</v>
      </c>
      <c r="O444" s="278">
        <v>1.1552371419180725</v>
      </c>
      <c r="P444" s="278">
        <v>966.429108433735</v>
      </c>
      <c r="Q444" s="329">
        <v>69.314228515084352</v>
      </c>
    </row>
    <row r="445" spans="1:17" ht="12.75" customHeight="1" x14ac:dyDescent="0.2">
      <c r="A445" s="355"/>
      <c r="B445" s="20" t="s">
        <v>289</v>
      </c>
      <c r="C445" s="290" t="s">
        <v>765</v>
      </c>
      <c r="D445" s="59">
        <v>60</v>
      </c>
      <c r="E445" s="59" t="s">
        <v>758</v>
      </c>
      <c r="F445" s="60">
        <v>65.683000000000007</v>
      </c>
      <c r="G445" s="60">
        <v>5.18</v>
      </c>
      <c r="H445" s="60">
        <v>9.6</v>
      </c>
      <c r="I445" s="60">
        <v>50.902999999999999</v>
      </c>
      <c r="J445" s="60">
        <v>3153.72</v>
      </c>
      <c r="K445" s="60">
        <v>50.902999999999999</v>
      </c>
      <c r="L445" s="60">
        <v>3153.72</v>
      </c>
      <c r="M445" s="61">
        <f>K445/L445</f>
        <v>1.6140621234605482E-2</v>
      </c>
      <c r="N445" s="282">
        <v>66.16</v>
      </c>
      <c r="O445" s="283">
        <f>M445*N445</f>
        <v>1.0678635008814985</v>
      </c>
      <c r="P445" s="283">
        <f>M445*60*1000</f>
        <v>968.437274076329</v>
      </c>
      <c r="Q445" s="330">
        <f>P445*N445/1000</f>
        <v>64.07181005288993</v>
      </c>
    </row>
    <row r="446" spans="1:17" ht="12.75" customHeight="1" x14ac:dyDescent="0.2">
      <c r="A446" s="355"/>
      <c r="B446" s="44" t="s">
        <v>175</v>
      </c>
      <c r="C446" s="284" t="s">
        <v>163</v>
      </c>
      <c r="D446" s="285">
        <v>22</v>
      </c>
      <c r="E446" s="285">
        <v>1989</v>
      </c>
      <c r="F446" s="286">
        <v>23.97</v>
      </c>
      <c r="G446" s="286">
        <v>1.887</v>
      </c>
      <c r="H446" s="286">
        <v>3.52</v>
      </c>
      <c r="I446" s="286">
        <v>18.563001</v>
      </c>
      <c r="J446" s="286">
        <v>1148.3</v>
      </c>
      <c r="K446" s="286">
        <v>18.563001</v>
      </c>
      <c r="L446" s="286">
        <v>1148.3</v>
      </c>
      <c r="M446" s="287">
        <v>1.616563702865105E-2</v>
      </c>
      <c r="N446" s="288">
        <v>89.707000000000008</v>
      </c>
      <c r="O446" s="288">
        <v>1.4501708009291998</v>
      </c>
      <c r="P446" s="288">
        <v>969.93822171906311</v>
      </c>
      <c r="Q446" s="331">
        <v>87.010248055752001</v>
      </c>
    </row>
    <row r="447" spans="1:17" ht="12.75" customHeight="1" x14ac:dyDescent="0.2">
      <c r="A447" s="355"/>
      <c r="B447" s="44" t="s">
        <v>117</v>
      </c>
      <c r="C447" s="289" t="s">
        <v>114</v>
      </c>
      <c r="D447" s="275">
        <v>20</v>
      </c>
      <c r="E447" s="275">
        <v>1987</v>
      </c>
      <c r="F447" s="276">
        <v>23.550999999999998</v>
      </c>
      <c r="G447" s="276">
        <v>2.1698900000000001</v>
      </c>
      <c r="H447" s="276">
        <v>3.2</v>
      </c>
      <c r="I447" s="276">
        <v>18.18111</v>
      </c>
      <c r="J447" s="276">
        <v>1104.7</v>
      </c>
      <c r="K447" s="276">
        <v>18.18111</v>
      </c>
      <c r="L447" s="276">
        <v>1104.7</v>
      </c>
      <c r="M447" s="277">
        <v>1.6457961437494343E-2</v>
      </c>
      <c r="N447" s="278">
        <v>71.722000000000008</v>
      </c>
      <c r="O447" s="278">
        <v>1.1803979102199693</v>
      </c>
      <c r="P447" s="278">
        <v>987.47768624966056</v>
      </c>
      <c r="Q447" s="329">
        <v>70.823874613198157</v>
      </c>
    </row>
    <row r="448" spans="1:17" ht="12.75" customHeight="1" x14ac:dyDescent="0.2">
      <c r="A448" s="355"/>
      <c r="B448" s="44" t="s">
        <v>175</v>
      </c>
      <c r="C448" s="284" t="s">
        <v>164</v>
      </c>
      <c r="D448" s="285">
        <v>46</v>
      </c>
      <c r="E448" s="285">
        <v>1981</v>
      </c>
      <c r="F448" s="286">
        <v>48.2</v>
      </c>
      <c r="G448" s="286">
        <v>3.256758</v>
      </c>
      <c r="H448" s="286">
        <v>7.2</v>
      </c>
      <c r="I448" s="286">
        <v>37.743234999999999</v>
      </c>
      <c r="J448" s="286">
        <v>2273.52</v>
      </c>
      <c r="K448" s="286">
        <v>37.743234999999999</v>
      </c>
      <c r="L448" s="286">
        <v>2273.52</v>
      </c>
      <c r="M448" s="287">
        <v>1.6601232889967978E-2</v>
      </c>
      <c r="N448" s="288">
        <v>89.707000000000008</v>
      </c>
      <c r="O448" s="288">
        <v>1.4892467988603575</v>
      </c>
      <c r="P448" s="288">
        <v>996.07397339807869</v>
      </c>
      <c r="Q448" s="331">
        <v>89.354807931621451</v>
      </c>
    </row>
    <row r="449" spans="1:17" ht="12.75" customHeight="1" x14ac:dyDescent="0.2">
      <c r="A449" s="355"/>
      <c r="B449" s="44" t="s">
        <v>175</v>
      </c>
      <c r="C449" s="284" t="s">
        <v>165</v>
      </c>
      <c r="D449" s="285">
        <v>45</v>
      </c>
      <c r="E449" s="285">
        <v>1979</v>
      </c>
      <c r="F449" s="286">
        <v>50.281999999999996</v>
      </c>
      <c r="G449" s="286">
        <v>4.0289999999999999</v>
      </c>
      <c r="H449" s="286">
        <v>7.2</v>
      </c>
      <c r="I449" s="286">
        <v>39.053002999999997</v>
      </c>
      <c r="J449" s="286">
        <v>2335.3000000000002</v>
      </c>
      <c r="K449" s="286">
        <v>39.053002999999997</v>
      </c>
      <c r="L449" s="286">
        <v>2335.3000000000002</v>
      </c>
      <c r="M449" s="287">
        <v>1.6722906264719735E-2</v>
      </c>
      <c r="N449" s="288">
        <v>89.707000000000008</v>
      </c>
      <c r="O449" s="288">
        <v>1.5001617522892134</v>
      </c>
      <c r="P449" s="288">
        <v>1003.3743758831841</v>
      </c>
      <c r="Q449" s="331">
        <v>90.00970513735281</v>
      </c>
    </row>
    <row r="450" spans="1:17" ht="12.75" customHeight="1" x14ac:dyDescent="0.2">
      <c r="A450" s="355"/>
      <c r="B450" s="20" t="s">
        <v>579</v>
      </c>
      <c r="C450" s="279" t="s">
        <v>562</v>
      </c>
      <c r="D450" s="280">
        <v>45</v>
      </c>
      <c r="E450" s="280">
        <v>1982</v>
      </c>
      <c r="F450" s="60">
        <v>51.02</v>
      </c>
      <c r="G450" s="60">
        <v>5.44</v>
      </c>
      <c r="H450" s="60">
        <v>7.2</v>
      </c>
      <c r="I450" s="60">
        <v>38.380000000000003</v>
      </c>
      <c r="J450" s="281">
        <v>2283.7800000000002</v>
      </c>
      <c r="K450" s="60">
        <v>38.380000000000003</v>
      </c>
      <c r="L450" s="281">
        <v>2283.7800000000002</v>
      </c>
      <c r="M450" s="61">
        <f>K450/L450</f>
        <v>1.6805471630367198E-2</v>
      </c>
      <c r="N450" s="282">
        <v>63.655999999999999</v>
      </c>
      <c r="O450" s="283">
        <f>M450*N450</f>
        <v>1.0697691021026543</v>
      </c>
      <c r="P450" s="283">
        <f>M450*60*1000</f>
        <v>1008.3282978220318</v>
      </c>
      <c r="Q450" s="330">
        <f>P450*N450/1000</f>
        <v>64.186146126159258</v>
      </c>
    </row>
    <row r="451" spans="1:17" ht="12.75" customHeight="1" x14ac:dyDescent="0.2">
      <c r="A451" s="355"/>
      <c r="B451" s="44" t="s">
        <v>328</v>
      </c>
      <c r="C451" s="291" t="s">
        <v>315</v>
      </c>
      <c r="D451" s="70">
        <v>41</v>
      </c>
      <c r="E451" s="70">
        <v>1987</v>
      </c>
      <c r="F451" s="72">
        <v>50.67</v>
      </c>
      <c r="G451" s="292">
        <v>3.5019770000000001</v>
      </c>
      <c r="H451" s="292">
        <v>7.8780080000000003</v>
      </c>
      <c r="I451" s="72">
        <v>39.29</v>
      </c>
      <c r="J451" s="72">
        <v>2323.42</v>
      </c>
      <c r="K451" s="72">
        <v>28.040176291845643</v>
      </c>
      <c r="L451" s="72">
        <v>1658.16</v>
      </c>
      <c r="M451" s="73">
        <v>1.691041654113333E-2</v>
      </c>
      <c r="N451" s="71">
        <v>57.23</v>
      </c>
      <c r="O451" s="71">
        <v>0.97</v>
      </c>
      <c r="P451" s="71">
        <v>1014.62</v>
      </c>
      <c r="Q451" s="332">
        <v>58.07</v>
      </c>
    </row>
    <row r="452" spans="1:17" ht="12.75" customHeight="1" x14ac:dyDescent="0.2">
      <c r="A452" s="355"/>
      <c r="B452" s="44" t="s">
        <v>273</v>
      </c>
      <c r="C452" s="290" t="s">
        <v>721</v>
      </c>
      <c r="D452" s="59">
        <v>40</v>
      </c>
      <c r="E452" s="59">
        <v>1971</v>
      </c>
      <c r="F452" s="60">
        <v>41.378</v>
      </c>
      <c r="G452" s="60">
        <v>2.8420000000000001</v>
      </c>
      <c r="H452" s="60">
        <v>6.4</v>
      </c>
      <c r="I452" s="60">
        <v>32.136000000000003</v>
      </c>
      <c r="J452" s="60">
        <v>1895.27</v>
      </c>
      <c r="K452" s="60">
        <v>32.136000000000003</v>
      </c>
      <c r="L452" s="60">
        <v>1895.27</v>
      </c>
      <c r="M452" s="61">
        <f>K452/L452</f>
        <v>1.6955895466081353E-2</v>
      </c>
      <c r="N452" s="282">
        <v>66.66</v>
      </c>
      <c r="O452" s="283">
        <f>M452*N452</f>
        <v>1.130279991768983</v>
      </c>
      <c r="P452" s="283">
        <f>M452*60*1000</f>
        <v>1017.3537279648813</v>
      </c>
      <c r="Q452" s="330">
        <f>P452*N452/1000</f>
        <v>67.816799506138977</v>
      </c>
    </row>
    <row r="453" spans="1:17" ht="12.75" customHeight="1" x14ac:dyDescent="0.2">
      <c r="A453" s="355"/>
      <c r="B453" s="44" t="s">
        <v>151</v>
      </c>
      <c r="C453" s="293" t="s">
        <v>134</v>
      </c>
      <c r="D453" s="294">
        <v>5</v>
      </c>
      <c r="E453" s="294">
        <v>1951</v>
      </c>
      <c r="F453" s="276">
        <v>4.6369999999999996</v>
      </c>
      <c r="G453" s="276">
        <v>0.76500000000000001</v>
      </c>
      <c r="H453" s="276">
        <v>0.05</v>
      </c>
      <c r="I453" s="276">
        <v>3.8220000000000001</v>
      </c>
      <c r="J453" s="276">
        <v>223.63</v>
      </c>
      <c r="K453" s="276">
        <v>3.8220000000000001</v>
      </c>
      <c r="L453" s="276">
        <v>223.63</v>
      </c>
      <c r="M453" s="277">
        <v>1.7090730224030765E-2</v>
      </c>
      <c r="N453" s="278">
        <v>73.248000000000005</v>
      </c>
      <c r="O453" s="278">
        <v>1.2518618074498056</v>
      </c>
      <c r="P453" s="278">
        <v>1025.443813441846</v>
      </c>
      <c r="Q453" s="329">
        <v>75.111708446988345</v>
      </c>
    </row>
    <row r="454" spans="1:17" ht="12.75" customHeight="1" x14ac:dyDescent="0.2">
      <c r="A454" s="355"/>
      <c r="B454" s="44" t="s">
        <v>175</v>
      </c>
      <c r="C454" s="284" t="s">
        <v>166</v>
      </c>
      <c r="D454" s="285">
        <v>22</v>
      </c>
      <c r="E454" s="285">
        <v>1991</v>
      </c>
      <c r="F454" s="286">
        <v>25.744</v>
      </c>
      <c r="G454" s="286">
        <v>2.2593000000000001</v>
      </c>
      <c r="H454" s="286">
        <v>3.52</v>
      </c>
      <c r="I454" s="286">
        <v>19.964700000000001</v>
      </c>
      <c r="J454" s="286">
        <v>1164.8399999999999</v>
      </c>
      <c r="K454" s="286">
        <v>19.964700000000001</v>
      </c>
      <c r="L454" s="286">
        <v>1164.8399999999999</v>
      </c>
      <c r="M454" s="287">
        <v>1.7139435458947153E-2</v>
      </c>
      <c r="N454" s="288">
        <v>89.707000000000008</v>
      </c>
      <c r="O454" s="288">
        <v>1.5375273367157722</v>
      </c>
      <c r="P454" s="288">
        <v>1028.3661275368293</v>
      </c>
      <c r="Q454" s="331">
        <v>92.251640202946348</v>
      </c>
    </row>
    <row r="455" spans="1:17" ht="12.75" customHeight="1" x14ac:dyDescent="0.2">
      <c r="A455" s="355"/>
      <c r="B455" s="20" t="s">
        <v>289</v>
      </c>
      <c r="C455" s="290" t="s">
        <v>761</v>
      </c>
      <c r="D455" s="59">
        <v>10</v>
      </c>
      <c r="E455" s="59" t="s">
        <v>758</v>
      </c>
      <c r="F455" s="60">
        <v>14.840999999999999</v>
      </c>
      <c r="G455" s="60">
        <v>0.46800000000000003</v>
      </c>
      <c r="H455" s="60">
        <v>2.2610000000000001</v>
      </c>
      <c r="I455" s="60">
        <v>12.112</v>
      </c>
      <c r="J455" s="60">
        <v>705.87</v>
      </c>
      <c r="K455" s="60">
        <v>12.112</v>
      </c>
      <c r="L455" s="60">
        <v>705.87</v>
      </c>
      <c r="M455" s="61">
        <f>K455/L455</f>
        <v>1.7158966948588268E-2</v>
      </c>
      <c r="N455" s="282">
        <v>66.16</v>
      </c>
      <c r="O455" s="283">
        <f>M455*N455</f>
        <v>1.1352372533185997</v>
      </c>
      <c r="P455" s="283">
        <f>M455*60*1000</f>
        <v>1029.5380169152961</v>
      </c>
      <c r="Q455" s="330">
        <f>P455*N455/1000</f>
        <v>68.114235199115981</v>
      </c>
    </row>
    <row r="456" spans="1:17" ht="12.75" customHeight="1" x14ac:dyDescent="0.2">
      <c r="A456" s="355"/>
      <c r="B456" s="20" t="s">
        <v>579</v>
      </c>
      <c r="C456" s="279" t="s">
        <v>564</v>
      </c>
      <c r="D456" s="280">
        <v>40</v>
      </c>
      <c r="E456" s="280">
        <v>1986</v>
      </c>
      <c r="F456" s="60">
        <v>49.66</v>
      </c>
      <c r="G456" s="60">
        <v>4.42</v>
      </c>
      <c r="H456" s="60">
        <v>6.4</v>
      </c>
      <c r="I456" s="60">
        <v>38.844000000000001</v>
      </c>
      <c r="J456" s="281">
        <v>2258.5500000000002</v>
      </c>
      <c r="K456" s="60">
        <v>38.840000000000003</v>
      </c>
      <c r="L456" s="281">
        <v>2258.5500000000002</v>
      </c>
      <c r="M456" s="61">
        <f>K456/L456</f>
        <v>1.7196874100639793E-2</v>
      </c>
      <c r="N456" s="282">
        <v>63.655999999999999</v>
      </c>
      <c r="O456" s="283">
        <f>M456*N456</f>
        <v>1.0946842177503266</v>
      </c>
      <c r="P456" s="283">
        <f>M456*60*1000</f>
        <v>1031.8124460383874</v>
      </c>
      <c r="Q456" s="330">
        <f>P456*N456/1000</f>
        <v>65.681053065019583</v>
      </c>
    </row>
    <row r="457" spans="1:17" ht="12.75" customHeight="1" x14ac:dyDescent="0.2">
      <c r="A457" s="355"/>
      <c r="B457" s="44" t="s">
        <v>92</v>
      </c>
      <c r="C457" s="274" t="s">
        <v>55</v>
      </c>
      <c r="D457" s="275">
        <v>72</v>
      </c>
      <c r="E457" s="275">
        <v>1989</v>
      </c>
      <c r="F457" s="276">
        <v>99.058000000000007</v>
      </c>
      <c r="G457" s="276">
        <v>9.4558409999999995</v>
      </c>
      <c r="H457" s="276">
        <v>17.28</v>
      </c>
      <c r="I457" s="276">
        <v>72.322164000000001</v>
      </c>
      <c r="J457" s="276">
        <v>4195.87</v>
      </c>
      <c r="K457" s="276">
        <v>72.322164000000001</v>
      </c>
      <c r="L457" s="276">
        <v>4195.87</v>
      </c>
      <c r="M457" s="277">
        <v>1.7236512094035327E-2</v>
      </c>
      <c r="N457" s="278">
        <v>43.491</v>
      </c>
      <c r="O457" s="278">
        <v>0.74963314748169041</v>
      </c>
      <c r="P457" s="278">
        <v>1034.1907256421196</v>
      </c>
      <c r="Q457" s="329">
        <v>44.977988848901418</v>
      </c>
    </row>
    <row r="458" spans="1:17" ht="12.75" customHeight="1" x14ac:dyDescent="0.2">
      <c r="A458" s="355"/>
      <c r="B458" s="44" t="s">
        <v>117</v>
      </c>
      <c r="C458" s="289" t="s">
        <v>116</v>
      </c>
      <c r="D458" s="275">
        <v>20</v>
      </c>
      <c r="E458" s="275">
        <v>1986</v>
      </c>
      <c r="F458" s="276">
        <v>24.277000000000001</v>
      </c>
      <c r="G458" s="276">
        <v>2.1897500000000001</v>
      </c>
      <c r="H458" s="276">
        <v>3.2</v>
      </c>
      <c r="I458" s="276">
        <v>18.887250000000002</v>
      </c>
      <c r="J458" s="276">
        <v>1094.49</v>
      </c>
      <c r="K458" s="276">
        <v>18.887250000000002</v>
      </c>
      <c r="L458" s="276">
        <v>1094.49</v>
      </c>
      <c r="M458" s="277">
        <v>1.7256667488967467E-2</v>
      </c>
      <c r="N458" s="278">
        <v>71.722000000000008</v>
      </c>
      <c r="O458" s="278">
        <v>1.2376827056437247</v>
      </c>
      <c r="P458" s="278">
        <v>1035.4000493380479</v>
      </c>
      <c r="Q458" s="329">
        <v>74.260962338623472</v>
      </c>
    </row>
    <row r="459" spans="1:17" ht="12.75" customHeight="1" x14ac:dyDescent="0.2">
      <c r="A459" s="355"/>
      <c r="B459" s="44" t="s">
        <v>273</v>
      </c>
      <c r="C459" s="290" t="s">
        <v>722</v>
      </c>
      <c r="D459" s="59">
        <v>40</v>
      </c>
      <c r="E459" s="59">
        <v>1974</v>
      </c>
      <c r="F459" s="60">
        <v>48.427999999999997</v>
      </c>
      <c r="G459" s="60">
        <v>2.7890000000000001</v>
      </c>
      <c r="H459" s="60">
        <v>6.4</v>
      </c>
      <c r="I459" s="60">
        <v>39.238999999999997</v>
      </c>
      <c r="J459" s="60">
        <v>2261.31</v>
      </c>
      <c r="K459" s="60">
        <v>39.238999999999997</v>
      </c>
      <c r="L459" s="60">
        <v>2261.31</v>
      </c>
      <c r="M459" s="61">
        <f>K459/L459</f>
        <v>1.735233117086998E-2</v>
      </c>
      <c r="N459" s="282">
        <v>66.66</v>
      </c>
      <c r="O459" s="283">
        <f>M459*N459</f>
        <v>1.1567063958501929</v>
      </c>
      <c r="P459" s="283">
        <f>M459*60*1000</f>
        <v>1041.1398702521988</v>
      </c>
      <c r="Q459" s="330">
        <f>P459*N459/1000</f>
        <v>69.40238375101157</v>
      </c>
    </row>
    <row r="460" spans="1:17" ht="12.75" customHeight="1" x14ac:dyDescent="0.2">
      <c r="A460" s="355"/>
      <c r="B460" s="44" t="s">
        <v>92</v>
      </c>
      <c r="C460" s="274" t="s">
        <v>58</v>
      </c>
      <c r="D460" s="275">
        <v>40</v>
      </c>
      <c r="E460" s="275">
        <v>1983</v>
      </c>
      <c r="F460" s="276">
        <v>49.813000000000002</v>
      </c>
      <c r="G460" s="276">
        <v>5.3831920000000002</v>
      </c>
      <c r="H460" s="276">
        <v>6.4</v>
      </c>
      <c r="I460" s="276">
        <v>38.029809999999998</v>
      </c>
      <c r="J460" s="276">
        <v>2186.7199999999998</v>
      </c>
      <c r="K460" s="276">
        <v>38.029809999999998</v>
      </c>
      <c r="L460" s="276">
        <v>2186.7199999999998</v>
      </c>
      <c r="M460" s="277">
        <v>1.7391257225433526E-2</v>
      </c>
      <c r="N460" s="278">
        <v>43.491</v>
      </c>
      <c r="O460" s="278">
        <v>0.75636316799132952</v>
      </c>
      <c r="P460" s="278">
        <v>1043.4754335260116</v>
      </c>
      <c r="Q460" s="329">
        <v>45.381790079479771</v>
      </c>
    </row>
    <row r="461" spans="1:17" ht="12.75" customHeight="1" x14ac:dyDescent="0.2">
      <c r="A461" s="355"/>
      <c r="B461" s="44" t="s">
        <v>175</v>
      </c>
      <c r="C461" s="284" t="s">
        <v>167</v>
      </c>
      <c r="D461" s="285">
        <v>40</v>
      </c>
      <c r="E461" s="285">
        <v>1972</v>
      </c>
      <c r="F461" s="286">
        <v>48.387</v>
      </c>
      <c r="G461" s="286">
        <v>3.0089999999999999</v>
      </c>
      <c r="H461" s="286">
        <v>6.4</v>
      </c>
      <c r="I461" s="286">
        <v>38.978000999999999</v>
      </c>
      <c r="J461" s="286">
        <v>2236.87</v>
      </c>
      <c r="K461" s="286">
        <v>38.978000999999999</v>
      </c>
      <c r="L461" s="286">
        <v>2236.87</v>
      </c>
      <c r="M461" s="287">
        <v>1.7425241967570757E-2</v>
      </c>
      <c r="N461" s="288">
        <v>89.707000000000008</v>
      </c>
      <c r="O461" s="288">
        <v>1.5631661811848701</v>
      </c>
      <c r="P461" s="288">
        <v>1045.5145180542454</v>
      </c>
      <c r="Q461" s="331">
        <v>93.789970871092194</v>
      </c>
    </row>
    <row r="462" spans="1:17" ht="12.75" customHeight="1" x14ac:dyDescent="0.2">
      <c r="A462" s="355"/>
      <c r="B462" s="44" t="s">
        <v>117</v>
      </c>
      <c r="C462" s="289" t="s">
        <v>113</v>
      </c>
      <c r="D462" s="275">
        <v>20</v>
      </c>
      <c r="E462" s="275">
        <v>1985</v>
      </c>
      <c r="F462" s="276">
        <v>24.33</v>
      </c>
      <c r="G462" s="276">
        <v>1.912863</v>
      </c>
      <c r="H462" s="276">
        <v>3.2</v>
      </c>
      <c r="I462" s="276">
        <v>19.217133</v>
      </c>
      <c r="J462" s="276">
        <v>1099.8</v>
      </c>
      <c r="K462" s="276">
        <v>19.217133</v>
      </c>
      <c r="L462" s="276">
        <v>1099.8</v>
      </c>
      <c r="M462" s="277">
        <v>1.7473297872340428E-2</v>
      </c>
      <c r="N462" s="278">
        <v>71.722000000000008</v>
      </c>
      <c r="O462" s="278">
        <v>1.2532198700000003</v>
      </c>
      <c r="P462" s="278">
        <v>1048.3978723404257</v>
      </c>
      <c r="Q462" s="329">
        <v>75.193192200000013</v>
      </c>
    </row>
    <row r="463" spans="1:17" ht="12.75" customHeight="1" x14ac:dyDescent="0.2">
      <c r="A463" s="355"/>
      <c r="B463" s="44" t="s">
        <v>273</v>
      </c>
      <c r="C463" s="290" t="s">
        <v>723</v>
      </c>
      <c r="D463" s="59">
        <v>30</v>
      </c>
      <c r="E463" s="59">
        <v>1991</v>
      </c>
      <c r="F463" s="60">
        <v>35.627000000000002</v>
      </c>
      <c r="G463" s="60">
        <v>3.0529999999999999</v>
      </c>
      <c r="H463" s="60">
        <v>4.8</v>
      </c>
      <c r="I463" s="60">
        <v>27.774000000000001</v>
      </c>
      <c r="J463" s="60">
        <v>1585.55</v>
      </c>
      <c r="K463" s="60">
        <v>27.774000000000001</v>
      </c>
      <c r="L463" s="60">
        <v>1585.55</v>
      </c>
      <c r="M463" s="61">
        <f>K463/L463</f>
        <v>1.7516949954274542E-2</v>
      </c>
      <c r="N463" s="282">
        <v>66.66</v>
      </c>
      <c r="O463" s="283">
        <f>M463*N463</f>
        <v>1.1676798839519409</v>
      </c>
      <c r="P463" s="283">
        <f>M463*60*1000</f>
        <v>1051.0169972564725</v>
      </c>
      <c r="Q463" s="330">
        <f>P463*N463/1000</f>
        <v>70.060793037116454</v>
      </c>
    </row>
    <row r="464" spans="1:17" ht="12.75" customHeight="1" x14ac:dyDescent="0.2">
      <c r="A464" s="355"/>
      <c r="B464" s="44" t="s">
        <v>92</v>
      </c>
      <c r="C464" s="274" t="s">
        <v>63</v>
      </c>
      <c r="D464" s="275">
        <v>72</v>
      </c>
      <c r="E464" s="275">
        <v>1977</v>
      </c>
      <c r="F464" s="276">
        <v>88.099000000000004</v>
      </c>
      <c r="G464" s="276">
        <v>10.070052</v>
      </c>
      <c r="H464" s="276">
        <v>11.52</v>
      </c>
      <c r="I464" s="276">
        <v>66.508956999999995</v>
      </c>
      <c r="J464" s="276">
        <v>3773.19</v>
      </c>
      <c r="K464" s="276">
        <v>66.508956999999995</v>
      </c>
      <c r="L464" s="276">
        <v>3773.19</v>
      </c>
      <c r="M464" s="277">
        <v>1.7626718241063925E-2</v>
      </c>
      <c r="N464" s="278">
        <v>43.491</v>
      </c>
      <c r="O464" s="278">
        <v>0.76660360302211117</v>
      </c>
      <c r="P464" s="278">
        <v>1057.6030944638355</v>
      </c>
      <c r="Q464" s="329">
        <v>45.996216181326673</v>
      </c>
    </row>
    <row r="465" spans="1:17" ht="12.75" customHeight="1" x14ac:dyDescent="0.2">
      <c r="A465" s="355"/>
      <c r="B465" s="20" t="s">
        <v>289</v>
      </c>
      <c r="C465" s="290" t="s">
        <v>764</v>
      </c>
      <c r="D465" s="59">
        <v>55</v>
      </c>
      <c r="E465" s="59" t="s">
        <v>758</v>
      </c>
      <c r="F465" s="60">
        <v>64.021000000000001</v>
      </c>
      <c r="G465" s="60">
        <v>5.27</v>
      </c>
      <c r="H465" s="60">
        <v>10.837999999999999</v>
      </c>
      <c r="I465" s="60">
        <v>47.912999999999997</v>
      </c>
      <c r="J465" s="60">
        <v>2710.87</v>
      </c>
      <c r="K465" s="60">
        <v>47.912999999999997</v>
      </c>
      <c r="L465" s="60">
        <v>2710.87</v>
      </c>
      <c r="M465" s="61">
        <f>K465/L465</f>
        <v>1.7674399731451525E-2</v>
      </c>
      <c r="N465" s="282">
        <v>66.16</v>
      </c>
      <c r="O465" s="283">
        <f>M465*N465</f>
        <v>1.1693382862328328</v>
      </c>
      <c r="P465" s="283">
        <f>M465*60*1000</f>
        <v>1060.4639838870914</v>
      </c>
      <c r="Q465" s="330">
        <f>P465*N465/1000</f>
        <v>70.160297173969965</v>
      </c>
    </row>
    <row r="466" spans="1:17" ht="12.75" customHeight="1" x14ac:dyDescent="0.2">
      <c r="A466" s="355"/>
      <c r="B466" s="20" t="s">
        <v>579</v>
      </c>
      <c r="C466" s="279" t="s">
        <v>561</v>
      </c>
      <c r="D466" s="280">
        <v>40</v>
      </c>
      <c r="E466" s="280">
        <v>1986</v>
      </c>
      <c r="F466" s="60">
        <v>49.84</v>
      </c>
      <c r="G466" s="60">
        <v>4.22</v>
      </c>
      <c r="H466" s="60">
        <v>6.4</v>
      </c>
      <c r="I466" s="60">
        <v>39.22</v>
      </c>
      <c r="J466" s="281">
        <v>2213.79</v>
      </c>
      <c r="K466" s="60">
        <v>39.22</v>
      </c>
      <c r="L466" s="281">
        <v>2213.79</v>
      </c>
      <c r="M466" s="61">
        <f>K466/L466</f>
        <v>1.7716224212775376E-2</v>
      </c>
      <c r="N466" s="282">
        <v>63.655999999999999</v>
      </c>
      <c r="O466" s="283">
        <f>M466*N466</f>
        <v>1.1277439684884294</v>
      </c>
      <c r="P466" s="283">
        <f>M466*60*1000</f>
        <v>1062.9734527665228</v>
      </c>
      <c r="Q466" s="330">
        <f>P466*N466/1000</f>
        <v>67.66463810930577</v>
      </c>
    </row>
    <row r="467" spans="1:17" ht="12.75" customHeight="1" x14ac:dyDescent="0.2">
      <c r="A467" s="355"/>
      <c r="B467" s="44" t="s">
        <v>92</v>
      </c>
      <c r="C467" s="274" t="s">
        <v>59</v>
      </c>
      <c r="D467" s="275">
        <v>20</v>
      </c>
      <c r="E467" s="275">
        <v>1975</v>
      </c>
      <c r="F467" s="276">
        <v>25.344000000000001</v>
      </c>
      <c r="G467" s="276">
        <v>2.6862029999999999</v>
      </c>
      <c r="H467" s="276">
        <v>3.2</v>
      </c>
      <c r="I467" s="276">
        <v>19.457802000000001</v>
      </c>
      <c r="J467" s="276">
        <v>1098.2</v>
      </c>
      <c r="K467" s="276">
        <v>19.457802000000001</v>
      </c>
      <c r="L467" s="276">
        <v>1098.2</v>
      </c>
      <c r="M467" s="277">
        <v>1.7717903842651612E-2</v>
      </c>
      <c r="N467" s="278">
        <v>43.491</v>
      </c>
      <c r="O467" s="278">
        <v>0.77056935602076126</v>
      </c>
      <c r="P467" s="278">
        <v>1063.0742305590968</v>
      </c>
      <c r="Q467" s="329">
        <v>46.234161361245675</v>
      </c>
    </row>
    <row r="468" spans="1:17" ht="12.75" customHeight="1" x14ac:dyDescent="0.2">
      <c r="A468" s="355"/>
      <c r="B468" s="20" t="s">
        <v>289</v>
      </c>
      <c r="C468" s="290" t="s">
        <v>284</v>
      </c>
      <c r="D468" s="59">
        <v>50</v>
      </c>
      <c r="E468" s="59" t="s">
        <v>758</v>
      </c>
      <c r="F468" s="60">
        <v>58.811999999999998</v>
      </c>
      <c r="G468" s="60">
        <v>3.3359999999999999</v>
      </c>
      <c r="H468" s="60">
        <v>8</v>
      </c>
      <c r="I468" s="60">
        <v>47.475999999999999</v>
      </c>
      <c r="J468" s="60">
        <v>2660.12</v>
      </c>
      <c r="K468" s="60">
        <v>47.475999999999999</v>
      </c>
      <c r="L468" s="60">
        <v>2660.12</v>
      </c>
      <c r="M468" s="61">
        <f>K468/L468</f>
        <v>1.7847315158714645E-2</v>
      </c>
      <c r="N468" s="282">
        <v>66.16</v>
      </c>
      <c r="O468" s="283">
        <f>M468*N468</f>
        <v>1.1807783709005608</v>
      </c>
      <c r="P468" s="283">
        <f>M468*60*1000</f>
        <v>1070.8389095228788</v>
      </c>
      <c r="Q468" s="330">
        <f>P468*N468/1000</f>
        <v>70.846702254033659</v>
      </c>
    </row>
    <row r="469" spans="1:17" ht="12.75" customHeight="1" x14ac:dyDescent="0.2">
      <c r="A469" s="355"/>
      <c r="B469" s="20" t="s">
        <v>461</v>
      </c>
      <c r="C469" s="291" t="s">
        <v>450</v>
      </c>
      <c r="D469" s="70">
        <v>85</v>
      </c>
      <c r="E469" s="70">
        <v>1970</v>
      </c>
      <c r="F469" s="72">
        <v>87.99</v>
      </c>
      <c r="G469" s="72">
        <v>5.6294149999999998</v>
      </c>
      <c r="H469" s="72">
        <v>13.6</v>
      </c>
      <c r="I469" s="72">
        <v>68.760589999999993</v>
      </c>
      <c r="J469" s="72">
        <v>3839.76</v>
      </c>
      <c r="K469" s="72">
        <v>68.760589999999993</v>
      </c>
      <c r="L469" s="72">
        <v>3839.76</v>
      </c>
      <c r="M469" s="73">
        <f>K469/L469</f>
        <v>1.7907522866012455E-2</v>
      </c>
      <c r="N469" s="71">
        <v>55.372</v>
      </c>
      <c r="O469" s="71">
        <f>M469*N469</f>
        <v>0.99157535613684167</v>
      </c>
      <c r="P469" s="71">
        <f>M469*1000*60</f>
        <v>1074.4513719607473</v>
      </c>
      <c r="Q469" s="332">
        <f>O469*60</f>
        <v>59.494521368210499</v>
      </c>
    </row>
    <row r="470" spans="1:17" ht="12.75" customHeight="1" x14ac:dyDescent="0.2">
      <c r="A470" s="355"/>
      <c r="B470" s="20" t="s">
        <v>579</v>
      </c>
      <c r="C470" s="279" t="s">
        <v>560</v>
      </c>
      <c r="D470" s="280">
        <v>50</v>
      </c>
      <c r="E470" s="280">
        <v>1974</v>
      </c>
      <c r="F470" s="60">
        <v>57.24</v>
      </c>
      <c r="G470" s="60">
        <v>4.62</v>
      </c>
      <c r="H470" s="60">
        <v>7.84</v>
      </c>
      <c r="I470" s="60">
        <v>44.78</v>
      </c>
      <c r="J470" s="281">
        <v>2478.85</v>
      </c>
      <c r="K470" s="60">
        <v>44.78</v>
      </c>
      <c r="L470" s="281">
        <v>2478.85</v>
      </c>
      <c r="M470" s="61">
        <f>K470/L470</f>
        <v>1.8064828448675799E-2</v>
      </c>
      <c r="N470" s="282">
        <v>63.655999999999999</v>
      </c>
      <c r="O470" s="283">
        <f>M470*N470</f>
        <v>1.1499347197289067</v>
      </c>
      <c r="P470" s="283">
        <f>M470*60*1000</f>
        <v>1083.889706920548</v>
      </c>
      <c r="Q470" s="330">
        <f>P470*N470/1000</f>
        <v>68.996083183734399</v>
      </c>
    </row>
    <row r="471" spans="1:17" ht="12.75" customHeight="1" x14ac:dyDescent="0.2">
      <c r="A471" s="355"/>
      <c r="B471" s="20" t="s">
        <v>289</v>
      </c>
      <c r="C471" s="290" t="s">
        <v>763</v>
      </c>
      <c r="D471" s="59">
        <v>25</v>
      </c>
      <c r="E471" s="59" t="s">
        <v>758</v>
      </c>
      <c r="F471" s="60">
        <v>32.042999999999999</v>
      </c>
      <c r="G471" s="60">
        <v>2.7490000000000001</v>
      </c>
      <c r="H471" s="60">
        <v>4.76</v>
      </c>
      <c r="I471" s="60">
        <v>24.533999999999999</v>
      </c>
      <c r="J471" s="60">
        <v>1353.96</v>
      </c>
      <c r="K471" s="60">
        <v>24.533999999999999</v>
      </c>
      <c r="L471" s="60">
        <v>1353.96</v>
      </c>
      <c r="M471" s="61">
        <f>K471/L471</f>
        <v>1.812018080297793E-2</v>
      </c>
      <c r="N471" s="282">
        <v>66.16</v>
      </c>
      <c r="O471" s="283">
        <f>M471*N471</f>
        <v>1.1988311619250198</v>
      </c>
      <c r="P471" s="283">
        <f>M471*60*1000</f>
        <v>1087.2108481786759</v>
      </c>
      <c r="Q471" s="330">
        <f>P471*N471/1000</f>
        <v>71.929869715501184</v>
      </c>
    </row>
    <row r="472" spans="1:17" ht="12.75" customHeight="1" x14ac:dyDescent="0.2">
      <c r="A472" s="355"/>
      <c r="B472" s="20" t="s">
        <v>289</v>
      </c>
      <c r="C472" s="290" t="s">
        <v>767</v>
      </c>
      <c r="D472" s="59">
        <v>60</v>
      </c>
      <c r="E472" s="59" t="s">
        <v>758</v>
      </c>
      <c r="F472" s="60">
        <v>71.108999999999995</v>
      </c>
      <c r="G472" s="60">
        <v>4.0220000000000002</v>
      </c>
      <c r="H472" s="60">
        <v>10.295999999999999</v>
      </c>
      <c r="I472" s="60">
        <v>56.790999999999997</v>
      </c>
      <c r="J472" s="60">
        <v>3132.39</v>
      </c>
      <c r="K472" s="60">
        <v>56.790999999999997</v>
      </c>
      <c r="L472" s="60">
        <v>3132.39</v>
      </c>
      <c r="M472" s="61">
        <f>K472/L472</f>
        <v>1.8130245595216431E-2</v>
      </c>
      <c r="N472" s="282">
        <v>66.16</v>
      </c>
      <c r="O472" s="283">
        <f>M472*N472</f>
        <v>1.1994970485795191</v>
      </c>
      <c r="P472" s="283">
        <f>M472*60*1000</f>
        <v>1087.814735712986</v>
      </c>
      <c r="Q472" s="330">
        <f>P472*N472/1000</f>
        <v>71.969822914771157</v>
      </c>
    </row>
    <row r="473" spans="1:17" ht="12.75" customHeight="1" x14ac:dyDescent="0.2">
      <c r="A473" s="355"/>
      <c r="B473" s="20" t="s">
        <v>289</v>
      </c>
      <c r="C473" s="290" t="s">
        <v>762</v>
      </c>
      <c r="D473" s="59">
        <v>60</v>
      </c>
      <c r="E473" s="59" t="s">
        <v>758</v>
      </c>
      <c r="F473" s="60">
        <v>58.238999999999997</v>
      </c>
      <c r="G473" s="60">
        <v>5.5229999999999997</v>
      </c>
      <c r="H473" s="60">
        <v>6.5359999999999996</v>
      </c>
      <c r="I473" s="60">
        <v>46.18</v>
      </c>
      <c r="J473" s="60">
        <v>2541.92</v>
      </c>
      <c r="K473" s="60">
        <v>46.18</v>
      </c>
      <c r="L473" s="60">
        <v>2541.92</v>
      </c>
      <c r="M473" s="61">
        <f>K473/L473</f>
        <v>1.8167369547428716E-2</v>
      </c>
      <c r="N473" s="282">
        <v>66.16</v>
      </c>
      <c r="O473" s="283">
        <f>M473*N473</f>
        <v>1.2019531692578838</v>
      </c>
      <c r="P473" s="283">
        <f>M473*60*1000</f>
        <v>1090.0421728457229</v>
      </c>
      <c r="Q473" s="330">
        <f>P473*N473/1000</f>
        <v>72.117190155473025</v>
      </c>
    </row>
    <row r="474" spans="1:17" ht="12.75" customHeight="1" x14ac:dyDescent="0.2">
      <c r="A474" s="355"/>
      <c r="B474" s="44" t="s">
        <v>328</v>
      </c>
      <c r="C474" s="291" t="s">
        <v>309</v>
      </c>
      <c r="D474" s="70">
        <v>59</v>
      </c>
      <c r="E474" s="70">
        <v>1981</v>
      </c>
      <c r="F474" s="72">
        <v>79.87</v>
      </c>
      <c r="G474" s="292">
        <v>8.0978820000000002</v>
      </c>
      <c r="H474" s="292">
        <v>9.6</v>
      </c>
      <c r="I474" s="72">
        <v>62.172118000000005</v>
      </c>
      <c r="J474" s="72">
        <v>3418.76</v>
      </c>
      <c r="K474" s="72">
        <v>61.035883244521408</v>
      </c>
      <c r="L474" s="72">
        <v>3356.28</v>
      </c>
      <c r="M474" s="73">
        <v>1.8185575471808491E-2</v>
      </c>
      <c r="N474" s="71">
        <v>57.23</v>
      </c>
      <c r="O474" s="71">
        <v>1.04</v>
      </c>
      <c r="P474" s="71">
        <v>1091.1300000000001</v>
      </c>
      <c r="Q474" s="332">
        <v>62.45</v>
      </c>
    </row>
    <row r="475" spans="1:17" ht="12.75" customHeight="1" x14ac:dyDescent="0.2">
      <c r="A475" s="355"/>
      <c r="B475" s="20" t="s">
        <v>416</v>
      </c>
      <c r="C475" s="295" t="s">
        <v>410</v>
      </c>
      <c r="D475" s="296">
        <v>16</v>
      </c>
      <c r="E475" s="297" t="s">
        <v>57</v>
      </c>
      <c r="F475" s="298">
        <v>21.28</v>
      </c>
      <c r="G475" s="298">
        <v>1.81</v>
      </c>
      <c r="H475" s="298">
        <v>2.33</v>
      </c>
      <c r="I475" s="298">
        <v>17.14</v>
      </c>
      <c r="J475" s="299">
        <v>939.96</v>
      </c>
      <c r="K475" s="298">
        <v>15.9</v>
      </c>
      <c r="L475" s="300">
        <v>872.36</v>
      </c>
      <c r="M475" s="61">
        <f>K475/L475</f>
        <v>1.8226420285203358E-2</v>
      </c>
      <c r="N475" s="282">
        <v>56.7</v>
      </c>
      <c r="O475" s="283">
        <f>M475*N475</f>
        <v>1.0334380301710304</v>
      </c>
      <c r="P475" s="283">
        <f>M475*60*1000</f>
        <v>1093.5852171122015</v>
      </c>
      <c r="Q475" s="330">
        <f>P475*N475/1000</f>
        <v>62.006281810261825</v>
      </c>
    </row>
    <row r="476" spans="1:17" ht="12.75" customHeight="1" x14ac:dyDescent="0.2">
      <c r="A476" s="355"/>
      <c r="B476" s="44" t="s">
        <v>151</v>
      </c>
      <c r="C476" s="274" t="s">
        <v>128</v>
      </c>
      <c r="D476" s="275">
        <v>51</v>
      </c>
      <c r="E476" s="275">
        <v>1988</v>
      </c>
      <c r="F476" s="276">
        <v>44.743000000000002</v>
      </c>
      <c r="G476" s="276">
        <v>2.9443830000000002</v>
      </c>
      <c r="H476" s="276">
        <v>8</v>
      </c>
      <c r="I476" s="276">
        <v>33.798614999999998</v>
      </c>
      <c r="J476" s="276">
        <v>1853.38</v>
      </c>
      <c r="K476" s="276">
        <v>33.798614999999998</v>
      </c>
      <c r="L476" s="276">
        <v>1853.38</v>
      </c>
      <c r="M476" s="277">
        <v>1.8236203584801821E-2</v>
      </c>
      <c r="N476" s="278">
        <v>73.248000000000005</v>
      </c>
      <c r="O476" s="278">
        <v>1.3357654401795638</v>
      </c>
      <c r="P476" s="278">
        <v>1094.1722150881092</v>
      </c>
      <c r="Q476" s="329">
        <v>80.145926410773825</v>
      </c>
    </row>
    <row r="477" spans="1:17" ht="12.75" customHeight="1" x14ac:dyDescent="0.2">
      <c r="A477" s="355"/>
      <c r="B477" s="20" t="s">
        <v>416</v>
      </c>
      <c r="C477" s="295" t="s">
        <v>396</v>
      </c>
      <c r="D477" s="301">
        <v>76</v>
      </c>
      <c r="E477" s="302" t="s">
        <v>57</v>
      </c>
      <c r="F477" s="298">
        <v>39.130000000000003</v>
      </c>
      <c r="G477" s="298">
        <v>3.12</v>
      </c>
      <c r="H477" s="298">
        <v>0.69</v>
      </c>
      <c r="I477" s="298">
        <v>35.32</v>
      </c>
      <c r="J477" s="299">
        <v>1931.61</v>
      </c>
      <c r="K477" s="298">
        <v>35.32</v>
      </c>
      <c r="L477" s="299">
        <v>1931.61</v>
      </c>
      <c r="M477" s="61">
        <f>K477/L477</f>
        <v>1.8285264623811227E-2</v>
      </c>
      <c r="N477" s="282">
        <v>56.7</v>
      </c>
      <c r="O477" s="283">
        <f>M477*N477</f>
        <v>1.0367745041700966</v>
      </c>
      <c r="P477" s="283">
        <f>M477*60*1000</f>
        <v>1097.1158774286735</v>
      </c>
      <c r="Q477" s="330">
        <f>P477*N477/1000</f>
        <v>62.20647025020579</v>
      </c>
    </row>
    <row r="478" spans="1:17" ht="12.75" customHeight="1" x14ac:dyDescent="0.2">
      <c r="A478" s="355"/>
      <c r="B478" s="20" t="s">
        <v>461</v>
      </c>
      <c r="C478" s="291" t="s">
        <v>447</v>
      </c>
      <c r="D478" s="70">
        <v>50</v>
      </c>
      <c r="E478" s="70">
        <v>1988</v>
      </c>
      <c r="F478" s="72">
        <v>55.27</v>
      </c>
      <c r="G478" s="72">
        <v>3.5554199999999998</v>
      </c>
      <c r="H478" s="72">
        <v>7.84</v>
      </c>
      <c r="I478" s="72">
        <v>43.874580000000002</v>
      </c>
      <c r="J478" s="72">
        <v>2389.81</v>
      </c>
      <c r="K478" s="72">
        <v>43.874580000000002</v>
      </c>
      <c r="L478" s="72">
        <v>2389.81</v>
      </c>
      <c r="M478" s="73">
        <f>K478/L478</f>
        <v>1.8359024357584915E-2</v>
      </c>
      <c r="N478" s="71">
        <v>55.372</v>
      </c>
      <c r="O478" s="71">
        <f>M478*N478</f>
        <v>1.0165758967281919</v>
      </c>
      <c r="P478" s="71">
        <f>M478*1000*60</f>
        <v>1101.5414614550948</v>
      </c>
      <c r="Q478" s="332">
        <f>O478*60</f>
        <v>60.994553803691517</v>
      </c>
    </row>
    <row r="479" spans="1:17" ht="12.75" customHeight="1" x14ac:dyDescent="0.2">
      <c r="A479" s="355"/>
      <c r="B479" s="44" t="s">
        <v>175</v>
      </c>
      <c r="C479" s="284" t="s">
        <v>168</v>
      </c>
      <c r="D479" s="285">
        <v>55</v>
      </c>
      <c r="E479" s="285">
        <v>1968</v>
      </c>
      <c r="F479" s="286">
        <v>57.497</v>
      </c>
      <c r="G479" s="286">
        <v>2.8050000000000002</v>
      </c>
      <c r="H479" s="286">
        <v>8.8000000000000007</v>
      </c>
      <c r="I479" s="286">
        <v>45.891998999999998</v>
      </c>
      <c r="J479" s="286">
        <v>2493.39</v>
      </c>
      <c r="K479" s="286">
        <v>45.891998999999998</v>
      </c>
      <c r="L479" s="286">
        <v>2493.39</v>
      </c>
      <c r="M479" s="287">
        <v>1.8405463645879708E-2</v>
      </c>
      <c r="N479" s="288">
        <v>89.707000000000008</v>
      </c>
      <c r="O479" s="288">
        <v>1.6510989272809311</v>
      </c>
      <c r="P479" s="288">
        <v>1104.3278187527826</v>
      </c>
      <c r="Q479" s="331">
        <v>99.065935636855883</v>
      </c>
    </row>
    <row r="480" spans="1:17" ht="12.75" customHeight="1" x14ac:dyDescent="0.2">
      <c r="A480" s="355"/>
      <c r="B480" s="44" t="s">
        <v>280</v>
      </c>
      <c r="C480" s="290" t="s">
        <v>743</v>
      </c>
      <c r="D480" s="59">
        <v>45</v>
      </c>
      <c r="E480" s="59" t="s">
        <v>57</v>
      </c>
      <c r="F480" s="60">
        <f>G480+H480+I480</f>
        <v>54.244000000000007</v>
      </c>
      <c r="G480" s="60">
        <v>3.7395600000000004</v>
      </c>
      <c r="H480" s="60">
        <v>7.2</v>
      </c>
      <c r="I480" s="60">
        <v>43.304440000000007</v>
      </c>
      <c r="J480" s="60">
        <v>2351.85</v>
      </c>
      <c r="K480" s="60">
        <v>43.304440000000007</v>
      </c>
      <c r="L480" s="60">
        <v>2351.85</v>
      </c>
      <c r="M480" s="61">
        <f>K480/L480</f>
        <v>1.841292599442992E-2</v>
      </c>
      <c r="N480" s="282">
        <v>52.32</v>
      </c>
      <c r="O480" s="283">
        <f>M480*N480</f>
        <v>0.96336428802857343</v>
      </c>
      <c r="P480" s="283">
        <f>M480*60*1000</f>
        <v>1104.7755596657953</v>
      </c>
      <c r="Q480" s="330">
        <f>P480*N480/1000</f>
        <v>57.801857281714412</v>
      </c>
    </row>
    <row r="481" spans="1:17" ht="12.75" customHeight="1" x14ac:dyDescent="0.2">
      <c r="A481" s="355"/>
      <c r="B481" s="44" t="s">
        <v>280</v>
      </c>
      <c r="C481" s="290" t="s">
        <v>744</v>
      </c>
      <c r="D481" s="59">
        <v>45</v>
      </c>
      <c r="E481" s="59">
        <v>1975</v>
      </c>
      <c r="F481" s="60">
        <f>G481+H481+I481</f>
        <v>54.655000000000001</v>
      </c>
      <c r="G481" s="60">
        <v>4.6461200000000007</v>
      </c>
      <c r="H481" s="60">
        <v>7.2</v>
      </c>
      <c r="I481" s="60">
        <v>42.808880000000002</v>
      </c>
      <c r="J481" s="60">
        <v>2322.44</v>
      </c>
      <c r="K481" s="60">
        <v>42.808880000000002</v>
      </c>
      <c r="L481" s="60">
        <v>2322.44</v>
      </c>
      <c r="M481" s="61">
        <f>K481/L481</f>
        <v>1.8432717314548493E-2</v>
      </c>
      <c r="N481" s="282">
        <v>52.32</v>
      </c>
      <c r="O481" s="283">
        <f>M481*N481</f>
        <v>0.96439976989717713</v>
      </c>
      <c r="P481" s="283">
        <f>M481*60*1000</f>
        <v>1105.9630388729097</v>
      </c>
      <c r="Q481" s="330">
        <f>P481*N481/1000</f>
        <v>57.863986193830634</v>
      </c>
    </row>
    <row r="482" spans="1:17" ht="12.75" customHeight="1" x14ac:dyDescent="0.2">
      <c r="A482" s="355"/>
      <c r="B482" s="20" t="s">
        <v>579</v>
      </c>
      <c r="C482" s="279" t="s">
        <v>559</v>
      </c>
      <c r="D482" s="280">
        <v>30</v>
      </c>
      <c r="E482" s="280">
        <v>1991</v>
      </c>
      <c r="F482" s="60">
        <v>37.75</v>
      </c>
      <c r="G482" s="60">
        <v>3.3439999999999999</v>
      </c>
      <c r="H482" s="60">
        <v>4.8</v>
      </c>
      <c r="I482" s="60">
        <v>29.614000000000001</v>
      </c>
      <c r="J482" s="281">
        <v>1605.58</v>
      </c>
      <c r="K482" s="60">
        <v>29.614000000000001</v>
      </c>
      <c r="L482" s="281">
        <v>1605.58</v>
      </c>
      <c r="M482" s="61">
        <f>K482/L482</f>
        <v>1.8444425067576826E-2</v>
      </c>
      <c r="N482" s="282">
        <v>63.655999999999999</v>
      </c>
      <c r="O482" s="283">
        <f>M482*N482</f>
        <v>1.1740983221016705</v>
      </c>
      <c r="P482" s="283">
        <f>M482*60*1000</f>
        <v>1106.6655040546095</v>
      </c>
      <c r="Q482" s="330">
        <f>P482*N482/1000</f>
        <v>70.445899326100218</v>
      </c>
    </row>
    <row r="483" spans="1:17" ht="12.75" customHeight="1" x14ac:dyDescent="0.2">
      <c r="A483" s="355"/>
      <c r="B483" s="20" t="s">
        <v>218</v>
      </c>
      <c r="C483" s="273" t="s">
        <v>214</v>
      </c>
      <c r="D483" s="28">
        <v>12</v>
      </c>
      <c r="E483" s="28">
        <v>1967</v>
      </c>
      <c r="F483" s="15">
        <v>11.180999999999999</v>
      </c>
      <c r="G483" s="15">
        <v>1.377</v>
      </c>
      <c r="H483" s="15">
        <v>0</v>
      </c>
      <c r="I483" s="15">
        <v>9.8040000000000003</v>
      </c>
      <c r="J483" s="15">
        <v>529.73</v>
      </c>
      <c r="K483" s="15">
        <v>9.8040000000000003</v>
      </c>
      <c r="L483" s="15">
        <v>529.73</v>
      </c>
      <c r="M483" s="16">
        <v>1.8507541577784909E-2</v>
      </c>
      <c r="N483" s="17">
        <v>64.528000000000006</v>
      </c>
      <c r="O483" s="17">
        <v>1.1942546429313048</v>
      </c>
      <c r="P483" s="17">
        <v>1110.4524946670947</v>
      </c>
      <c r="Q483" s="18">
        <v>71.655278575878299</v>
      </c>
    </row>
    <row r="484" spans="1:17" ht="12.75" customHeight="1" x14ac:dyDescent="0.2">
      <c r="A484" s="355"/>
      <c r="B484" s="44" t="s">
        <v>280</v>
      </c>
      <c r="C484" s="290" t="s">
        <v>745</v>
      </c>
      <c r="D484" s="59">
        <v>72</v>
      </c>
      <c r="E484" s="59">
        <v>1988</v>
      </c>
      <c r="F484" s="60">
        <f>G484+H484+I484</f>
        <v>71.308999999999997</v>
      </c>
      <c r="G484" s="60">
        <v>7.8190800000000005</v>
      </c>
      <c r="H484" s="60">
        <v>11.52</v>
      </c>
      <c r="I484" s="60">
        <v>51.969920000000002</v>
      </c>
      <c r="J484" s="60">
        <v>2804.14</v>
      </c>
      <c r="K484" s="60">
        <v>51.969920000000002</v>
      </c>
      <c r="L484" s="60">
        <v>2804.14</v>
      </c>
      <c r="M484" s="61">
        <f>K484/L484</f>
        <v>1.8533282931665326E-2</v>
      </c>
      <c r="N484" s="282">
        <v>52.32</v>
      </c>
      <c r="O484" s="283">
        <f>M484*N484</f>
        <v>0.96966136298472994</v>
      </c>
      <c r="P484" s="283">
        <f>M484*60*1000</f>
        <v>1111.9969758999196</v>
      </c>
      <c r="Q484" s="330">
        <f>P484*N484/1000</f>
        <v>58.179681779083786</v>
      </c>
    </row>
    <row r="485" spans="1:17" ht="12.75" customHeight="1" x14ac:dyDescent="0.2">
      <c r="A485" s="355"/>
      <c r="B485" s="44" t="s">
        <v>280</v>
      </c>
      <c r="C485" s="290" t="s">
        <v>746</v>
      </c>
      <c r="D485" s="59">
        <v>45</v>
      </c>
      <c r="E485" s="59">
        <v>1991</v>
      </c>
      <c r="F485" s="60">
        <f>G485+H485+I485</f>
        <v>55.233000000000004</v>
      </c>
      <c r="G485" s="60">
        <v>4.9294200000000004</v>
      </c>
      <c r="H485" s="60">
        <v>7.2</v>
      </c>
      <c r="I485" s="60">
        <v>43.103580000000001</v>
      </c>
      <c r="J485" s="60">
        <v>2325.7000000000003</v>
      </c>
      <c r="K485" s="60">
        <v>43.103580000000001</v>
      </c>
      <c r="L485" s="60">
        <v>2325.7000000000003</v>
      </c>
      <c r="M485" s="61">
        <f>K485/L485</f>
        <v>1.8533594186696478E-2</v>
      </c>
      <c r="N485" s="282">
        <v>52.32</v>
      </c>
      <c r="O485" s="283">
        <f>M485*N485</f>
        <v>0.96967764784795973</v>
      </c>
      <c r="P485" s="283">
        <f>M485*60*1000</f>
        <v>1112.0156512017886</v>
      </c>
      <c r="Q485" s="330">
        <f>P485*N485/1000</f>
        <v>58.180658870877579</v>
      </c>
    </row>
    <row r="486" spans="1:17" ht="12.75" customHeight="1" x14ac:dyDescent="0.2">
      <c r="A486" s="355"/>
      <c r="B486" s="20" t="s">
        <v>579</v>
      </c>
      <c r="C486" s="279" t="s">
        <v>566</v>
      </c>
      <c r="D486" s="280">
        <v>30</v>
      </c>
      <c r="E486" s="280">
        <v>1990</v>
      </c>
      <c r="F486" s="60">
        <v>36.07</v>
      </c>
      <c r="G486" s="60">
        <v>2.6070000000000002</v>
      </c>
      <c r="H486" s="60">
        <v>4.4800000000000004</v>
      </c>
      <c r="I486" s="60">
        <v>28.984000000000002</v>
      </c>
      <c r="J486" s="281">
        <v>1563.68</v>
      </c>
      <c r="K486" s="60">
        <v>28.984000000000002</v>
      </c>
      <c r="L486" s="281">
        <v>1563.68</v>
      </c>
      <c r="M486" s="61">
        <f>K486/L486</f>
        <v>1.8535761792694158E-2</v>
      </c>
      <c r="N486" s="282">
        <v>63.655999999999999</v>
      </c>
      <c r="O486" s="283">
        <f>M486*N486</f>
        <v>1.1799124526757394</v>
      </c>
      <c r="P486" s="283">
        <f>M486*60*1000</f>
        <v>1112.1457075616495</v>
      </c>
      <c r="Q486" s="330">
        <f>P486*N486/1000</f>
        <v>70.794747160544361</v>
      </c>
    </row>
    <row r="487" spans="1:17" ht="12.75" customHeight="1" x14ac:dyDescent="0.2">
      <c r="A487" s="355"/>
      <c r="B487" s="20" t="s">
        <v>419</v>
      </c>
      <c r="C487" s="303" t="s">
        <v>397</v>
      </c>
      <c r="D487" s="301">
        <v>45</v>
      </c>
      <c r="E487" s="302" t="s">
        <v>57</v>
      </c>
      <c r="F487" s="298">
        <v>55.13</v>
      </c>
      <c r="G487" s="298">
        <v>4.2699999999999996</v>
      </c>
      <c r="H487" s="298">
        <v>7.2</v>
      </c>
      <c r="I487" s="298">
        <v>43.66</v>
      </c>
      <c r="J487" s="299">
        <v>2350.1</v>
      </c>
      <c r="K487" s="298">
        <v>43.66</v>
      </c>
      <c r="L487" s="299">
        <v>2350.1</v>
      </c>
      <c r="M487" s="61">
        <f>K487/L487</f>
        <v>1.8577932853921109E-2</v>
      </c>
      <c r="N487" s="282">
        <v>56.7</v>
      </c>
      <c r="O487" s="283">
        <f>M487*N487</f>
        <v>1.053368792817327</v>
      </c>
      <c r="P487" s="283">
        <f>M487*60*1000</f>
        <v>1114.6759712352666</v>
      </c>
      <c r="Q487" s="330">
        <f>P487*N487/1000</f>
        <v>63.202127569039618</v>
      </c>
    </row>
    <row r="488" spans="1:17" ht="12.75" customHeight="1" x14ac:dyDescent="0.2">
      <c r="A488" s="355"/>
      <c r="B488" s="20" t="s">
        <v>416</v>
      </c>
      <c r="C488" s="295" t="s">
        <v>400</v>
      </c>
      <c r="D488" s="301">
        <v>107</v>
      </c>
      <c r="E488" s="302" t="s">
        <v>57</v>
      </c>
      <c r="F488" s="298">
        <v>73.959999999999994</v>
      </c>
      <c r="G488" s="298">
        <v>7.27</v>
      </c>
      <c r="H488" s="298">
        <v>16.96</v>
      </c>
      <c r="I488" s="298">
        <v>49.73</v>
      </c>
      <c r="J488" s="300">
        <v>2633.85</v>
      </c>
      <c r="K488" s="298">
        <v>48.6</v>
      </c>
      <c r="L488" s="300">
        <v>2613.5100000000002</v>
      </c>
      <c r="M488" s="61">
        <f>K488/L488</f>
        <v>1.8595681669478975E-2</v>
      </c>
      <c r="N488" s="282">
        <v>56.7</v>
      </c>
      <c r="O488" s="283">
        <f>M488*N488</f>
        <v>1.0543751506594579</v>
      </c>
      <c r="P488" s="283">
        <f>M488*60*1000</f>
        <v>1115.7409001687383</v>
      </c>
      <c r="Q488" s="330">
        <f>P488*N488/1000</f>
        <v>63.262509039567462</v>
      </c>
    </row>
    <row r="489" spans="1:17" ht="12.75" customHeight="1" x14ac:dyDescent="0.2">
      <c r="A489" s="355"/>
      <c r="B489" s="44" t="s">
        <v>280</v>
      </c>
      <c r="C489" s="290" t="s">
        <v>747</v>
      </c>
      <c r="D489" s="59">
        <v>54</v>
      </c>
      <c r="E489" s="59">
        <v>1984</v>
      </c>
      <c r="F489" s="60">
        <f>G489+H489+I489</f>
        <v>73.292000000000002</v>
      </c>
      <c r="G489" s="60">
        <v>8.9806100000000004</v>
      </c>
      <c r="H489" s="60">
        <v>8.64</v>
      </c>
      <c r="I489" s="60">
        <v>55.671390000000002</v>
      </c>
      <c r="J489" s="60">
        <v>2988.81</v>
      </c>
      <c r="K489" s="60">
        <v>55.671390000000002</v>
      </c>
      <c r="L489" s="60">
        <v>2988.81</v>
      </c>
      <c r="M489" s="61">
        <f>K489/L489</f>
        <v>1.8626607245023942E-2</v>
      </c>
      <c r="N489" s="282">
        <v>52.32</v>
      </c>
      <c r="O489" s="283">
        <f>M489*N489</f>
        <v>0.97454409105965267</v>
      </c>
      <c r="P489" s="283">
        <f>M489*60*1000</f>
        <v>1117.5964347014365</v>
      </c>
      <c r="Q489" s="330">
        <f>P489*N489/1000</f>
        <v>58.472645463579163</v>
      </c>
    </row>
    <row r="490" spans="1:17" ht="12.75" customHeight="1" x14ac:dyDescent="0.2">
      <c r="A490" s="355"/>
      <c r="B490" s="44" t="s">
        <v>943</v>
      </c>
      <c r="C490" s="304" t="s">
        <v>225</v>
      </c>
      <c r="D490" s="305">
        <v>43</v>
      </c>
      <c r="E490" s="305">
        <v>1971</v>
      </c>
      <c r="F490" s="286">
        <v>32.969000000000001</v>
      </c>
      <c r="G490" s="286">
        <v>0</v>
      </c>
      <c r="H490" s="286">
        <v>0</v>
      </c>
      <c r="I490" s="286">
        <v>32.969000000000001</v>
      </c>
      <c r="J490" s="286">
        <v>1764.69</v>
      </c>
      <c r="K490" s="286">
        <v>32.969000000000001</v>
      </c>
      <c r="L490" s="286">
        <v>1764.69</v>
      </c>
      <c r="M490" s="287">
        <v>1.8682601476746625E-2</v>
      </c>
      <c r="N490" s="288">
        <v>73.902000000000001</v>
      </c>
      <c r="O490" s="288">
        <v>1.3806816143345291</v>
      </c>
      <c r="P490" s="288">
        <v>1120.9560886047975</v>
      </c>
      <c r="Q490" s="331">
        <v>82.840896860071751</v>
      </c>
    </row>
    <row r="491" spans="1:17" ht="12.75" customHeight="1" x14ac:dyDescent="0.2">
      <c r="A491" s="355"/>
      <c r="B491" s="44" t="s">
        <v>280</v>
      </c>
      <c r="C491" s="290" t="s">
        <v>748</v>
      </c>
      <c r="D491" s="59">
        <v>20</v>
      </c>
      <c r="E491" s="59" t="s">
        <v>57</v>
      </c>
      <c r="F491" s="60">
        <f>G491+H491+I491</f>
        <v>29.880000000000003</v>
      </c>
      <c r="G491" s="60">
        <v>2.2664</v>
      </c>
      <c r="H491" s="60">
        <v>3.2</v>
      </c>
      <c r="I491" s="60">
        <v>24.413600000000002</v>
      </c>
      <c r="J491" s="60">
        <v>1300.72</v>
      </c>
      <c r="K491" s="60">
        <v>24.413600000000002</v>
      </c>
      <c r="L491" s="60">
        <v>1300.72</v>
      </c>
      <c r="M491" s="61">
        <f>K491/L491</f>
        <v>1.8769297004735841E-2</v>
      </c>
      <c r="N491" s="282">
        <v>52.32</v>
      </c>
      <c r="O491" s="283">
        <f>M491*N491</f>
        <v>0.98200961928777919</v>
      </c>
      <c r="P491" s="283">
        <f>M491*60*1000</f>
        <v>1126.1578202841504</v>
      </c>
      <c r="Q491" s="330">
        <f>P491*N491/1000</f>
        <v>58.920577157266749</v>
      </c>
    </row>
    <row r="492" spans="1:17" ht="11.25" customHeight="1" x14ac:dyDescent="0.2">
      <c r="A492" s="355"/>
      <c r="B492" s="20" t="s">
        <v>420</v>
      </c>
      <c r="C492" s="295" t="s">
        <v>406</v>
      </c>
      <c r="D492" s="296">
        <v>47</v>
      </c>
      <c r="E492" s="297" t="s">
        <v>57</v>
      </c>
      <c r="F492" s="298">
        <v>40.31</v>
      </c>
      <c r="G492" s="298">
        <v>3.12</v>
      </c>
      <c r="H492" s="298">
        <v>7.22</v>
      </c>
      <c r="I492" s="298">
        <v>29.97</v>
      </c>
      <c r="J492" s="300">
        <v>1586.55</v>
      </c>
      <c r="K492" s="298">
        <v>29.37</v>
      </c>
      <c r="L492" s="300">
        <v>1555.54</v>
      </c>
      <c r="M492" s="61">
        <f>K492/L492</f>
        <v>1.8880903094745233E-2</v>
      </c>
      <c r="N492" s="282">
        <v>56.7</v>
      </c>
      <c r="O492" s="283">
        <f>M492*N492</f>
        <v>1.0705472054720548</v>
      </c>
      <c r="P492" s="283">
        <f>M492*60*1000</f>
        <v>1132.8541856847141</v>
      </c>
      <c r="Q492" s="330">
        <f>P492*N492/1000</f>
        <v>64.232832328323298</v>
      </c>
    </row>
    <row r="493" spans="1:17" ht="12.75" customHeight="1" x14ac:dyDescent="0.2">
      <c r="A493" s="355"/>
      <c r="B493" s="44" t="s">
        <v>255</v>
      </c>
      <c r="C493" s="284" t="s">
        <v>247</v>
      </c>
      <c r="D493" s="285">
        <v>16</v>
      </c>
      <c r="E493" s="285">
        <v>1989</v>
      </c>
      <c r="F493" s="286">
        <v>20.25</v>
      </c>
      <c r="G493" s="286">
        <v>0</v>
      </c>
      <c r="H493" s="286">
        <v>0</v>
      </c>
      <c r="I493" s="286">
        <v>20.250001000000001</v>
      </c>
      <c r="J493" s="286">
        <v>1072.46</v>
      </c>
      <c r="K493" s="286">
        <v>20.250001000000001</v>
      </c>
      <c r="L493" s="286">
        <v>1072.46</v>
      </c>
      <c r="M493" s="287">
        <v>1.8881824030733081E-2</v>
      </c>
      <c r="N493" s="288">
        <v>77.171999999999997</v>
      </c>
      <c r="O493" s="288">
        <v>1.4571481240997333</v>
      </c>
      <c r="P493" s="288">
        <v>1132.909441843985</v>
      </c>
      <c r="Q493" s="331">
        <v>87.428887445984003</v>
      </c>
    </row>
    <row r="494" spans="1:17" ht="12.75" customHeight="1" x14ac:dyDescent="0.2">
      <c r="A494" s="355"/>
      <c r="B494" s="44" t="s">
        <v>92</v>
      </c>
      <c r="C494" s="274" t="s">
        <v>65</v>
      </c>
      <c r="D494" s="275">
        <v>60</v>
      </c>
      <c r="E494" s="275">
        <v>1980</v>
      </c>
      <c r="F494" s="276">
        <v>78.683999999999997</v>
      </c>
      <c r="G494" s="276">
        <v>7.6330330000000002</v>
      </c>
      <c r="H494" s="276">
        <v>9.6</v>
      </c>
      <c r="I494" s="276">
        <v>61.450975</v>
      </c>
      <c r="J494" s="276">
        <v>3250.97</v>
      </c>
      <c r="K494" s="276">
        <v>61.450975</v>
      </c>
      <c r="L494" s="276">
        <v>3250.97</v>
      </c>
      <c r="M494" s="277">
        <v>1.8902350683026915E-2</v>
      </c>
      <c r="N494" s="278">
        <v>43.491</v>
      </c>
      <c r="O494" s="278">
        <v>0.82208213355552351</v>
      </c>
      <c r="P494" s="278">
        <v>1134.1410409816149</v>
      </c>
      <c r="Q494" s="329">
        <v>49.324928013331409</v>
      </c>
    </row>
    <row r="495" spans="1:17" ht="12.75" customHeight="1" x14ac:dyDescent="0.2">
      <c r="A495" s="355"/>
      <c r="B495" s="44" t="s">
        <v>280</v>
      </c>
      <c r="C495" s="290" t="s">
        <v>749</v>
      </c>
      <c r="D495" s="59">
        <v>45</v>
      </c>
      <c r="E495" s="59">
        <v>1982</v>
      </c>
      <c r="F495" s="60">
        <f>G495+H495+I495</f>
        <v>55.515000000000001</v>
      </c>
      <c r="G495" s="60">
        <v>4.5327999999999999</v>
      </c>
      <c r="H495" s="60">
        <v>7.2</v>
      </c>
      <c r="I495" s="60">
        <v>43.782200000000003</v>
      </c>
      <c r="J495" s="60">
        <v>2313.9900000000002</v>
      </c>
      <c r="K495" s="60">
        <v>43.782200000000003</v>
      </c>
      <c r="L495" s="60">
        <v>2313.9900000000002</v>
      </c>
      <c r="M495" s="61">
        <f>K495/L495</f>
        <v>1.8920652206794324E-2</v>
      </c>
      <c r="N495" s="282">
        <v>52.32</v>
      </c>
      <c r="O495" s="283">
        <f>M495*N495</f>
        <v>0.98992852345947902</v>
      </c>
      <c r="P495" s="283">
        <f>M495*60*1000</f>
        <v>1135.2391324076593</v>
      </c>
      <c r="Q495" s="330">
        <f>P495*N495/1000</f>
        <v>59.395711407568733</v>
      </c>
    </row>
    <row r="496" spans="1:17" ht="12.75" customHeight="1" x14ac:dyDescent="0.2">
      <c r="A496" s="355"/>
      <c r="B496" s="44" t="s">
        <v>280</v>
      </c>
      <c r="C496" s="290" t="s">
        <v>750</v>
      </c>
      <c r="D496" s="59">
        <v>60</v>
      </c>
      <c r="E496" s="59">
        <v>1977</v>
      </c>
      <c r="F496" s="60">
        <f>G496+H496+I496</f>
        <v>74.957999999999998</v>
      </c>
      <c r="G496" s="60">
        <v>6.1759400000000007</v>
      </c>
      <c r="H496" s="60">
        <v>9.52</v>
      </c>
      <c r="I496" s="60">
        <v>59.262060000000005</v>
      </c>
      <c r="J496" s="60">
        <v>3119</v>
      </c>
      <c r="K496" s="60">
        <v>59.262060000000005</v>
      </c>
      <c r="L496" s="60">
        <v>3119</v>
      </c>
      <c r="M496" s="61">
        <f>K496/L496</f>
        <v>1.9000339852516833E-2</v>
      </c>
      <c r="N496" s="282">
        <v>52.32</v>
      </c>
      <c r="O496" s="283">
        <f>M496*N496</f>
        <v>0.99409778108368074</v>
      </c>
      <c r="P496" s="283">
        <f>M496*60*1000</f>
        <v>1140.02039115101</v>
      </c>
      <c r="Q496" s="330">
        <f>P496*N496/1000</f>
        <v>59.645866865020842</v>
      </c>
    </row>
    <row r="497" spans="1:17" ht="12.75" customHeight="1" x14ac:dyDescent="0.2">
      <c r="A497" s="355"/>
      <c r="B497" s="44" t="s">
        <v>280</v>
      </c>
      <c r="C497" s="290" t="s">
        <v>277</v>
      </c>
      <c r="D497" s="59">
        <v>45</v>
      </c>
      <c r="E497" s="59">
        <v>1969</v>
      </c>
      <c r="F497" s="60">
        <f>G497+H497+I497</f>
        <v>46.93</v>
      </c>
      <c r="G497" s="60">
        <v>4.1361800000000004</v>
      </c>
      <c r="H497" s="60">
        <v>7.2</v>
      </c>
      <c r="I497" s="60">
        <v>35.593820000000001</v>
      </c>
      <c r="J497" s="60">
        <v>1872.6100000000001</v>
      </c>
      <c r="K497" s="60">
        <v>35.593820000000001</v>
      </c>
      <c r="L497" s="60">
        <v>1872.6100000000001</v>
      </c>
      <c r="M497" s="61">
        <f>K497/L497</f>
        <v>1.9007599019550254E-2</v>
      </c>
      <c r="N497" s="282">
        <v>52.32</v>
      </c>
      <c r="O497" s="283">
        <f>M497*N497</f>
        <v>0.99447758070286929</v>
      </c>
      <c r="P497" s="283">
        <f>M497*60*1000</f>
        <v>1140.4559411730154</v>
      </c>
      <c r="Q497" s="330">
        <f>P497*N497/1000</f>
        <v>59.668654842172167</v>
      </c>
    </row>
    <row r="498" spans="1:17" ht="12.75" customHeight="1" x14ac:dyDescent="0.2">
      <c r="A498" s="355"/>
      <c r="B498" s="20" t="s">
        <v>289</v>
      </c>
      <c r="C498" s="290" t="s">
        <v>285</v>
      </c>
      <c r="D498" s="59">
        <v>40</v>
      </c>
      <c r="E498" s="59" t="s">
        <v>758</v>
      </c>
      <c r="F498" s="60">
        <v>54.238999999999997</v>
      </c>
      <c r="G498" s="60">
        <v>4.4729999999999999</v>
      </c>
      <c r="H498" s="60">
        <v>6.4</v>
      </c>
      <c r="I498" s="60">
        <v>43.366</v>
      </c>
      <c r="J498" s="60">
        <v>2272.36</v>
      </c>
      <c r="K498" s="60">
        <v>43.366</v>
      </c>
      <c r="L498" s="60">
        <v>2272.36</v>
      </c>
      <c r="M498" s="61">
        <f>K498/L498</f>
        <v>1.9084123994437499E-2</v>
      </c>
      <c r="N498" s="282">
        <v>66.16</v>
      </c>
      <c r="O498" s="283">
        <f>M498*N498</f>
        <v>1.2626056434719848</v>
      </c>
      <c r="P498" s="283">
        <f>M498*60*1000</f>
        <v>1145.0474396662501</v>
      </c>
      <c r="Q498" s="330">
        <f>P498*N498/1000</f>
        <v>75.756338608319098</v>
      </c>
    </row>
    <row r="499" spans="1:17" ht="12.75" customHeight="1" x14ac:dyDescent="0.2">
      <c r="A499" s="355"/>
      <c r="B499" s="44" t="s">
        <v>943</v>
      </c>
      <c r="C499" s="304" t="s">
        <v>226</v>
      </c>
      <c r="D499" s="305">
        <v>44</v>
      </c>
      <c r="E499" s="305">
        <v>1964</v>
      </c>
      <c r="F499" s="286">
        <v>35.655999999999999</v>
      </c>
      <c r="G499" s="286">
        <v>0</v>
      </c>
      <c r="H499" s="286">
        <v>0</v>
      </c>
      <c r="I499" s="286">
        <v>35.656001000000003</v>
      </c>
      <c r="J499" s="286">
        <v>1865.95</v>
      </c>
      <c r="K499" s="286">
        <v>35.656001000000003</v>
      </c>
      <c r="L499" s="286">
        <v>1865.95</v>
      </c>
      <c r="M499" s="287">
        <v>1.910876550818618E-2</v>
      </c>
      <c r="N499" s="288">
        <v>73.902000000000001</v>
      </c>
      <c r="O499" s="288">
        <v>1.412175988585975</v>
      </c>
      <c r="P499" s="288">
        <v>1146.5259304911708</v>
      </c>
      <c r="Q499" s="331">
        <v>84.730559315158501</v>
      </c>
    </row>
    <row r="500" spans="1:17" ht="12.75" customHeight="1" x14ac:dyDescent="0.2">
      <c r="A500" s="355"/>
      <c r="B500" s="44" t="s">
        <v>151</v>
      </c>
      <c r="C500" s="293" t="s">
        <v>138</v>
      </c>
      <c r="D500" s="294">
        <v>9</v>
      </c>
      <c r="E500" s="294">
        <v>1986</v>
      </c>
      <c r="F500" s="276">
        <v>11.962999999999999</v>
      </c>
      <c r="G500" s="276">
        <v>0.38051099999999999</v>
      </c>
      <c r="H500" s="276">
        <v>1.28</v>
      </c>
      <c r="I500" s="276">
        <v>10.302486</v>
      </c>
      <c r="J500" s="276">
        <v>536.30999999999995</v>
      </c>
      <c r="K500" s="276">
        <v>10.302486</v>
      </c>
      <c r="L500" s="276">
        <v>536.30999999999995</v>
      </c>
      <c r="M500" s="277">
        <v>1.9209945740336746E-2</v>
      </c>
      <c r="N500" s="278">
        <v>73.248000000000005</v>
      </c>
      <c r="O500" s="278">
        <v>1.4070901055881861</v>
      </c>
      <c r="P500" s="278">
        <v>1152.5967444202047</v>
      </c>
      <c r="Q500" s="329">
        <v>84.425406335291157</v>
      </c>
    </row>
    <row r="501" spans="1:17" ht="12.75" customHeight="1" x14ac:dyDescent="0.2">
      <c r="A501" s="355"/>
      <c r="B501" s="44" t="s">
        <v>270</v>
      </c>
      <c r="C501" s="290" t="s">
        <v>264</v>
      </c>
      <c r="D501" s="59">
        <v>20</v>
      </c>
      <c r="E501" s="59">
        <v>1984</v>
      </c>
      <c r="F501" s="60">
        <v>26.391999999999999</v>
      </c>
      <c r="G501" s="60">
        <v>2.7719999999999998</v>
      </c>
      <c r="H501" s="60">
        <v>3.2</v>
      </c>
      <c r="I501" s="60">
        <v>20.420000000000002</v>
      </c>
      <c r="J501" s="60">
        <v>1059.55</v>
      </c>
      <c r="K501" s="60">
        <v>20.420000000000002</v>
      </c>
      <c r="L501" s="60">
        <v>1059.55</v>
      </c>
      <c r="M501" s="61">
        <f>K501/L501</f>
        <v>1.9272332594025769E-2</v>
      </c>
      <c r="N501" s="282">
        <v>49.9</v>
      </c>
      <c r="O501" s="283">
        <f>M501*N501</f>
        <v>0.96168939644188589</v>
      </c>
      <c r="P501" s="283">
        <f>M501*60*1000</f>
        <v>1156.3399556415461</v>
      </c>
      <c r="Q501" s="330">
        <f>P501*N501/1000</f>
        <v>57.701363786513149</v>
      </c>
    </row>
    <row r="502" spans="1:17" ht="12.75" customHeight="1" x14ac:dyDescent="0.2">
      <c r="A502" s="355"/>
      <c r="B502" s="44" t="s">
        <v>117</v>
      </c>
      <c r="C502" s="289" t="s">
        <v>115</v>
      </c>
      <c r="D502" s="275">
        <v>20</v>
      </c>
      <c r="E502" s="275">
        <v>1985</v>
      </c>
      <c r="F502" s="306">
        <v>25.6</v>
      </c>
      <c r="G502" s="306">
        <v>2.1839029999999999</v>
      </c>
      <c r="H502" s="306">
        <v>3.2</v>
      </c>
      <c r="I502" s="306">
        <v>20.216103</v>
      </c>
      <c r="J502" s="306">
        <v>1045.6199999999999</v>
      </c>
      <c r="K502" s="276">
        <v>20.216103</v>
      </c>
      <c r="L502" s="306">
        <v>1045.6199999999999</v>
      </c>
      <c r="M502" s="307">
        <v>1.933408217134332E-2</v>
      </c>
      <c r="N502" s="308">
        <v>71.722000000000008</v>
      </c>
      <c r="O502" s="278">
        <v>1.3866790414930859</v>
      </c>
      <c r="P502" s="309">
        <v>1160.0449302805994</v>
      </c>
      <c r="Q502" s="333">
        <v>83.200742489585153</v>
      </c>
    </row>
    <row r="503" spans="1:17" ht="13.5" customHeight="1" x14ac:dyDescent="0.2">
      <c r="A503" s="355"/>
      <c r="B503" s="20" t="s">
        <v>461</v>
      </c>
      <c r="C503" s="291" t="s">
        <v>453</v>
      </c>
      <c r="D503" s="70">
        <v>26</v>
      </c>
      <c r="E503" s="310">
        <v>1998</v>
      </c>
      <c r="F503" s="72">
        <v>41.36</v>
      </c>
      <c r="G503" s="72">
        <v>2.1443490000000001</v>
      </c>
      <c r="H503" s="72">
        <v>4.16</v>
      </c>
      <c r="I503" s="72">
        <v>35.05565</v>
      </c>
      <c r="J503" s="72">
        <v>1812.49</v>
      </c>
      <c r="K503" s="72">
        <v>35.05565</v>
      </c>
      <c r="L503" s="72">
        <v>1812.49</v>
      </c>
      <c r="M503" s="73">
        <f>K503/L503</f>
        <v>1.9341154985682681E-2</v>
      </c>
      <c r="N503" s="71">
        <v>55.372</v>
      </c>
      <c r="O503" s="71">
        <f>M503*N503</f>
        <v>1.0709584338672213</v>
      </c>
      <c r="P503" s="71">
        <f>M503*1000*60</f>
        <v>1160.4692991409609</v>
      </c>
      <c r="Q503" s="332">
        <f>O503*60</f>
        <v>64.257506032033277</v>
      </c>
    </row>
    <row r="504" spans="1:17" ht="12.75" customHeight="1" x14ac:dyDescent="0.2">
      <c r="A504" s="355"/>
      <c r="B504" s="20" t="s">
        <v>218</v>
      </c>
      <c r="C504" s="311" t="s">
        <v>207</v>
      </c>
      <c r="D504" s="312">
        <v>10</v>
      </c>
      <c r="E504" s="312">
        <v>1977</v>
      </c>
      <c r="F504" s="15">
        <v>13.641</v>
      </c>
      <c r="G504" s="15">
        <v>0.81599999999999995</v>
      </c>
      <c r="H504" s="15">
        <v>1.6</v>
      </c>
      <c r="I504" s="15">
        <v>11.224997999999999</v>
      </c>
      <c r="J504" s="15">
        <v>580.30999999999995</v>
      </c>
      <c r="K504" s="15">
        <v>11.224997999999999</v>
      </c>
      <c r="L504" s="15">
        <v>580.30999999999995</v>
      </c>
      <c r="M504" s="16">
        <v>1.9343106270786305E-2</v>
      </c>
      <c r="N504" s="17">
        <v>64.528000000000006</v>
      </c>
      <c r="O504" s="17">
        <v>1.2481719614412987</v>
      </c>
      <c r="P504" s="17">
        <v>1160.5863762471784</v>
      </c>
      <c r="Q504" s="18">
        <v>74.890317686477943</v>
      </c>
    </row>
    <row r="505" spans="1:17" ht="12.75" customHeight="1" x14ac:dyDescent="0.2">
      <c r="A505" s="355"/>
      <c r="B505" s="44" t="s">
        <v>520</v>
      </c>
      <c r="C505" s="313" t="s">
        <v>512</v>
      </c>
      <c r="D505" s="314">
        <v>50</v>
      </c>
      <c r="E505" s="314">
        <v>1973</v>
      </c>
      <c r="F505" s="315">
        <f>SUM(G505+H505+I505)</f>
        <v>59.900000000000006</v>
      </c>
      <c r="G505" s="315">
        <v>3.5</v>
      </c>
      <c r="H505" s="315">
        <v>7.8</v>
      </c>
      <c r="I505" s="315">
        <v>48.6</v>
      </c>
      <c r="J505" s="315">
        <v>2510.2199999999998</v>
      </c>
      <c r="K505" s="315">
        <v>48.6</v>
      </c>
      <c r="L505" s="315">
        <v>2510.1999999999998</v>
      </c>
      <c r="M505" s="61">
        <f>K505/L505</f>
        <v>1.9361007091068444E-2</v>
      </c>
      <c r="N505" s="282">
        <v>62.1</v>
      </c>
      <c r="O505" s="283">
        <f>M505*N505</f>
        <v>1.2023185403553505</v>
      </c>
      <c r="P505" s="283">
        <f>M505*60*1000</f>
        <v>1161.6604254641065</v>
      </c>
      <c r="Q505" s="330">
        <f>P505*N505/1000</f>
        <v>72.139112421321016</v>
      </c>
    </row>
    <row r="506" spans="1:17" ht="12.75" customHeight="1" x14ac:dyDescent="0.2">
      <c r="A506" s="355"/>
      <c r="B506" s="44" t="s">
        <v>374</v>
      </c>
      <c r="C506" s="290" t="s">
        <v>361</v>
      </c>
      <c r="D506" s="316">
        <v>4</v>
      </c>
      <c r="E506" s="317" t="s">
        <v>57</v>
      </c>
      <c r="F506" s="19">
        <v>3.5659999999999998</v>
      </c>
      <c r="G506" s="19">
        <v>0</v>
      </c>
      <c r="H506" s="19">
        <v>0</v>
      </c>
      <c r="I506" s="19">
        <v>3.5659999999999998</v>
      </c>
      <c r="J506" s="19">
        <v>183.78</v>
      </c>
      <c r="K506" s="19">
        <v>3.5659999999999998</v>
      </c>
      <c r="L506" s="19">
        <v>183.78</v>
      </c>
      <c r="M506" s="61">
        <f>K506/L506</f>
        <v>1.9403634780716071E-2</v>
      </c>
      <c r="N506" s="282">
        <v>76.2</v>
      </c>
      <c r="O506" s="283">
        <f>M506*N506</f>
        <v>1.4785569702905648</v>
      </c>
      <c r="P506" s="283">
        <f>M506*60*1000</f>
        <v>1164.2180868429643</v>
      </c>
      <c r="Q506" s="330">
        <f>P506*N506/1000</f>
        <v>88.713418217433897</v>
      </c>
    </row>
    <row r="507" spans="1:17" ht="12.75" customHeight="1" x14ac:dyDescent="0.2">
      <c r="A507" s="355"/>
      <c r="B507" s="44" t="s">
        <v>815</v>
      </c>
      <c r="C507" s="290" t="s">
        <v>792</v>
      </c>
      <c r="D507" s="59">
        <v>80</v>
      </c>
      <c r="E507" s="59">
        <v>1988</v>
      </c>
      <c r="F507" s="60">
        <v>45.6</v>
      </c>
      <c r="G507" s="60">
        <v>4.8624000000000001</v>
      </c>
      <c r="H507" s="60">
        <v>0</v>
      </c>
      <c r="I507" s="60">
        <f>F507-H507-G507</f>
        <v>40.7376</v>
      </c>
      <c r="J507" s="60">
        <v>2094</v>
      </c>
      <c r="K507" s="60">
        <f>I507</f>
        <v>40.7376</v>
      </c>
      <c r="L507" s="60">
        <f>J507</f>
        <v>2094</v>
      </c>
      <c r="M507" s="61">
        <f>K507/L507</f>
        <v>1.9454441260744988E-2</v>
      </c>
      <c r="N507" s="282">
        <v>51.2</v>
      </c>
      <c r="O507" s="283">
        <f>M507*N507</f>
        <v>0.99606739255014343</v>
      </c>
      <c r="P507" s="283">
        <f>M507*60*1000</f>
        <v>1167.2664756446993</v>
      </c>
      <c r="Q507" s="330">
        <f>P507*N507/1000</f>
        <v>59.764043553008612</v>
      </c>
    </row>
    <row r="508" spans="1:17" ht="12.75" customHeight="1" x14ac:dyDescent="0.2">
      <c r="A508" s="355"/>
      <c r="B508" s="20" t="s">
        <v>579</v>
      </c>
      <c r="C508" s="279" t="s">
        <v>567</v>
      </c>
      <c r="D508" s="280">
        <v>30</v>
      </c>
      <c r="E508" s="280">
        <v>1990</v>
      </c>
      <c r="F508" s="60">
        <v>39.85</v>
      </c>
      <c r="G508" s="60">
        <v>4.82</v>
      </c>
      <c r="H508" s="60">
        <v>4.8</v>
      </c>
      <c r="I508" s="60">
        <v>30.23</v>
      </c>
      <c r="J508" s="281">
        <v>1550.85</v>
      </c>
      <c r="K508" s="60">
        <v>30.32</v>
      </c>
      <c r="L508" s="281">
        <v>1550.85</v>
      </c>
      <c r="M508" s="61">
        <f>K508/L508</f>
        <v>1.9550569042782993E-2</v>
      </c>
      <c r="N508" s="282">
        <v>63.655999999999999</v>
      </c>
      <c r="O508" s="283">
        <f>M508*N508</f>
        <v>1.2445110229873941</v>
      </c>
      <c r="P508" s="283">
        <f>M508*60*1000</f>
        <v>1173.0341425669794</v>
      </c>
      <c r="Q508" s="330">
        <f>P508*N508/1000</f>
        <v>74.67066137924364</v>
      </c>
    </row>
    <row r="509" spans="1:17" ht="12.75" customHeight="1" x14ac:dyDescent="0.2">
      <c r="A509" s="355"/>
      <c r="B509" s="44" t="s">
        <v>520</v>
      </c>
      <c r="C509" s="313" t="s">
        <v>510</v>
      </c>
      <c r="D509" s="314">
        <v>45</v>
      </c>
      <c r="E509" s="314">
        <v>1971</v>
      </c>
      <c r="F509" s="315">
        <f>SUM(G509+H509+I509)</f>
        <v>47.099999999999994</v>
      </c>
      <c r="G509" s="315">
        <v>2.6</v>
      </c>
      <c r="H509" s="315">
        <v>7.2</v>
      </c>
      <c r="I509" s="315">
        <v>37.299999999999997</v>
      </c>
      <c r="J509" s="315">
        <v>1906.15</v>
      </c>
      <c r="K509" s="315">
        <v>37.299999999999997</v>
      </c>
      <c r="L509" s="315">
        <v>1906.2</v>
      </c>
      <c r="M509" s="61">
        <f>K509/L509</f>
        <v>1.9567726366593222E-2</v>
      </c>
      <c r="N509" s="282">
        <v>62.1</v>
      </c>
      <c r="O509" s="283">
        <f>M509*N509</f>
        <v>1.2151558073654392</v>
      </c>
      <c r="P509" s="283">
        <f>M509*60*1000</f>
        <v>1174.0635819955933</v>
      </c>
      <c r="Q509" s="330">
        <f>P509*N509/1000</f>
        <v>72.90934844192634</v>
      </c>
    </row>
    <row r="510" spans="1:17" ht="12.75" customHeight="1" x14ac:dyDescent="0.2">
      <c r="A510" s="355"/>
      <c r="B510" s="44" t="s">
        <v>204</v>
      </c>
      <c r="C510" s="311" t="s">
        <v>189</v>
      </c>
      <c r="D510" s="312">
        <v>40</v>
      </c>
      <c r="E510" s="312">
        <v>1986</v>
      </c>
      <c r="F510" s="15">
        <v>52.682000000000002</v>
      </c>
      <c r="G510" s="15">
        <v>2.4048029999999998</v>
      </c>
      <c r="H510" s="15">
        <v>6.4</v>
      </c>
      <c r="I510" s="15">
        <v>43.877195999999998</v>
      </c>
      <c r="J510" s="15">
        <v>2240.67</v>
      </c>
      <c r="K510" s="15">
        <v>43.877195999999998</v>
      </c>
      <c r="L510" s="15">
        <v>2240.67</v>
      </c>
      <c r="M510" s="16">
        <v>1.9582176759629932E-2</v>
      </c>
      <c r="N510" s="17">
        <v>63.547000000000004</v>
      </c>
      <c r="O510" s="17">
        <v>1.2443885865442033</v>
      </c>
      <c r="P510" s="17">
        <v>1174.9306055777959</v>
      </c>
      <c r="Q510" s="18">
        <v>74.663315192652192</v>
      </c>
    </row>
    <row r="511" spans="1:17" ht="12.75" customHeight="1" x14ac:dyDescent="0.2">
      <c r="A511" s="355"/>
      <c r="B511" s="20" t="s">
        <v>416</v>
      </c>
      <c r="C511" s="295" t="s">
        <v>399</v>
      </c>
      <c r="D511" s="301">
        <v>108</v>
      </c>
      <c r="E511" s="302" t="s">
        <v>57</v>
      </c>
      <c r="F511" s="298">
        <v>73.14</v>
      </c>
      <c r="G511" s="298">
        <v>5.7</v>
      </c>
      <c r="H511" s="298">
        <v>17.28</v>
      </c>
      <c r="I511" s="298">
        <v>50.16</v>
      </c>
      <c r="J511" s="299">
        <v>2561.06</v>
      </c>
      <c r="K511" s="298">
        <v>50.16</v>
      </c>
      <c r="L511" s="299">
        <v>2561.06</v>
      </c>
      <c r="M511" s="61">
        <f>K511/L511</f>
        <v>1.9585640320804665E-2</v>
      </c>
      <c r="N511" s="282">
        <v>56.7</v>
      </c>
      <c r="O511" s="283">
        <f>M511*N511</f>
        <v>1.1105058061896247</v>
      </c>
      <c r="P511" s="283">
        <f>M511*60*1000</f>
        <v>1175.1384192482799</v>
      </c>
      <c r="Q511" s="330">
        <f>P511*N511/1000</f>
        <v>66.63034837137748</v>
      </c>
    </row>
    <row r="512" spans="1:17" ht="12.75" customHeight="1" x14ac:dyDescent="0.2">
      <c r="A512" s="355"/>
      <c r="B512" s="44" t="s">
        <v>151</v>
      </c>
      <c r="C512" s="293" t="s">
        <v>135</v>
      </c>
      <c r="D512" s="294">
        <v>12</v>
      </c>
      <c r="E512" s="294">
        <v>1991</v>
      </c>
      <c r="F512" s="276">
        <v>19.440000000000001</v>
      </c>
      <c r="G512" s="276">
        <v>1.4063760000000001</v>
      </c>
      <c r="H512" s="276">
        <v>2</v>
      </c>
      <c r="I512" s="276">
        <v>16.033622000000001</v>
      </c>
      <c r="J512" s="276">
        <v>818.44</v>
      </c>
      <c r="K512" s="276">
        <v>16.033622000000001</v>
      </c>
      <c r="L512" s="276">
        <v>818.44</v>
      </c>
      <c r="M512" s="277">
        <v>1.959046723034065E-2</v>
      </c>
      <c r="N512" s="278">
        <v>73.248000000000005</v>
      </c>
      <c r="O512" s="278">
        <v>1.434962543687992</v>
      </c>
      <c r="P512" s="278">
        <v>1175.4280338204389</v>
      </c>
      <c r="Q512" s="329">
        <v>86.097752621279525</v>
      </c>
    </row>
    <row r="513" spans="1:17" ht="12.75" customHeight="1" x14ac:dyDescent="0.2">
      <c r="A513" s="355"/>
      <c r="B513" s="44" t="s">
        <v>328</v>
      </c>
      <c r="C513" s="291" t="s">
        <v>312</v>
      </c>
      <c r="D513" s="70">
        <v>54</v>
      </c>
      <c r="E513" s="70">
        <v>1987</v>
      </c>
      <c r="F513" s="72">
        <v>58.08</v>
      </c>
      <c r="G513" s="292">
        <v>5.2</v>
      </c>
      <c r="H513" s="292">
        <v>10.148016</v>
      </c>
      <c r="I513" s="72">
        <v>42.73</v>
      </c>
      <c r="J513" s="72">
        <v>2179.62</v>
      </c>
      <c r="K513" s="72">
        <v>42.687066507005802</v>
      </c>
      <c r="L513" s="72">
        <v>2177.4299999999998</v>
      </c>
      <c r="M513" s="73">
        <v>1.9604334700544131E-2</v>
      </c>
      <c r="N513" s="71">
        <v>57.23</v>
      </c>
      <c r="O513" s="71">
        <v>1.1200000000000001</v>
      </c>
      <c r="P513" s="71">
        <v>1176.26</v>
      </c>
      <c r="Q513" s="332">
        <v>67.319999999999993</v>
      </c>
    </row>
    <row r="514" spans="1:17" ht="12.75" customHeight="1" x14ac:dyDescent="0.2">
      <c r="A514" s="355"/>
      <c r="B514" s="44" t="s">
        <v>92</v>
      </c>
      <c r="C514" s="274" t="s">
        <v>64</v>
      </c>
      <c r="D514" s="275">
        <v>60</v>
      </c>
      <c r="E514" s="275">
        <v>1985</v>
      </c>
      <c r="F514" s="276">
        <v>78.817999999999998</v>
      </c>
      <c r="G514" s="276">
        <v>7.8292840000000004</v>
      </c>
      <c r="H514" s="276">
        <v>9.52</v>
      </c>
      <c r="I514" s="276">
        <v>61.468719999999998</v>
      </c>
      <c r="J514" s="276">
        <v>3133.55</v>
      </c>
      <c r="K514" s="276">
        <v>61.468719999999998</v>
      </c>
      <c r="L514" s="276">
        <v>3133.55</v>
      </c>
      <c r="M514" s="277">
        <v>1.9616320148074864E-2</v>
      </c>
      <c r="N514" s="278">
        <v>43.491</v>
      </c>
      <c r="O514" s="278">
        <v>0.85313337955992397</v>
      </c>
      <c r="P514" s="278">
        <v>1176.979208884492</v>
      </c>
      <c r="Q514" s="329">
        <v>51.188002773595443</v>
      </c>
    </row>
    <row r="515" spans="1:17" ht="12.75" customHeight="1" x14ac:dyDescent="0.2">
      <c r="A515" s="355"/>
      <c r="B515" s="20" t="s">
        <v>461</v>
      </c>
      <c r="C515" s="291" t="s">
        <v>439</v>
      </c>
      <c r="D515" s="70">
        <v>45</v>
      </c>
      <c r="E515" s="70">
        <v>1997</v>
      </c>
      <c r="F515" s="72">
        <v>67.52</v>
      </c>
      <c r="G515" s="72">
        <v>3.6720000000000002</v>
      </c>
      <c r="H515" s="72">
        <v>7.04</v>
      </c>
      <c r="I515" s="72">
        <v>56.808</v>
      </c>
      <c r="J515" s="72">
        <v>2895.9</v>
      </c>
      <c r="K515" s="72">
        <v>56.808</v>
      </c>
      <c r="L515" s="72">
        <v>2895.9</v>
      </c>
      <c r="M515" s="73">
        <f>K515/L515</f>
        <v>1.9616699471666839E-2</v>
      </c>
      <c r="N515" s="71">
        <v>55.372</v>
      </c>
      <c r="O515" s="71">
        <f>M515*N515</f>
        <v>1.0862158831451363</v>
      </c>
      <c r="P515" s="71">
        <f>M515*1000*60</f>
        <v>1177.0019683000103</v>
      </c>
      <c r="Q515" s="332">
        <f>O515*60</f>
        <v>65.172952988708175</v>
      </c>
    </row>
    <row r="516" spans="1:17" ht="12.75" customHeight="1" x14ac:dyDescent="0.2">
      <c r="A516" s="355"/>
      <c r="B516" s="44" t="s">
        <v>92</v>
      </c>
      <c r="C516" s="274" t="s">
        <v>60</v>
      </c>
      <c r="D516" s="275">
        <v>20</v>
      </c>
      <c r="E516" s="275">
        <v>1991</v>
      </c>
      <c r="F516" s="276">
        <v>27.172000000000001</v>
      </c>
      <c r="G516" s="276">
        <v>2.9336120000000001</v>
      </c>
      <c r="H516" s="276">
        <v>3.2</v>
      </c>
      <c r="I516" s="276">
        <v>21.038391000000001</v>
      </c>
      <c r="J516" s="276">
        <v>1071.33</v>
      </c>
      <c r="K516" s="276">
        <v>21.038391000000001</v>
      </c>
      <c r="L516" s="276">
        <v>1071.33</v>
      </c>
      <c r="M516" s="277">
        <v>1.9637638262720171E-2</v>
      </c>
      <c r="N516" s="278">
        <v>43.491</v>
      </c>
      <c r="O516" s="278">
        <v>0.85406052568396296</v>
      </c>
      <c r="P516" s="278">
        <v>1178.2582957632101</v>
      </c>
      <c r="Q516" s="329">
        <v>51.243631541037772</v>
      </c>
    </row>
    <row r="517" spans="1:17" ht="12.75" customHeight="1" x14ac:dyDescent="0.2">
      <c r="A517" s="355"/>
      <c r="B517" s="44" t="s">
        <v>255</v>
      </c>
      <c r="C517" s="284" t="s">
        <v>248</v>
      </c>
      <c r="D517" s="285">
        <v>26</v>
      </c>
      <c r="E517" s="285">
        <v>1985</v>
      </c>
      <c r="F517" s="286">
        <v>27.907</v>
      </c>
      <c r="G517" s="286">
        <v>0</v>
      </c>
      <c r="H517" s="286">
        <v>0</v>
      </c>
      <c r="I517" s="286">
        <v>27.906998999999999</v>
      </c>
      <c r="J517" s="286">
        <v>1415.92</v>
      </c>
      <c r="K517" s="286">
        <v>27.906998999999999</v>
      </c>
      <c r="L517" s="286">
        <v>1415.92</v>
      </c>
      <c r="M517" s="287">
        <v>1.9709446155150006E-2</v>
      </c>
      <c r="N517" s="288">
        <v>77.171999999999997</v>
      </c>
      <c r="O517" s="288">
        <v>1.5210173786852361</v>
      </c>
      <c r="P517" s="288">
        <v>1182.5667693090004</v>
      </c>
      <c r="Q517" s="331">
        <v>91.26104272111418</v>
      </c>
    </row>
    <row r="518" spans="1:17" ht="12.75" customHeight="1" x14ac:dyDescent="0.2">
      <c r="A518" s="355"/>
      <c r="B518" s="20" t="s">
        <v>461</v>
      </c>
      <c r="C518" s="291" t="s">
        <v>436</v>
      </c>
      <c r="D518" s="70">
        <v>45</v>
      </c>
      <c r="E518" s="70">
        <v>1995</v>
      </c>
      <c r="F518" s="72">
        <v>69.77</v>
      </c>
      <c r="G518" s="318">
        <v>6.769304</v>
      </c>
      <c r="H518" s="72">
        <v>7.04</v>
      </c>
      <c r="I518" s="72">
        <v>55.960700000000003</v>
      </c>
      <c r="J518" s="72">
        <v>2837.16</v>
      </c>
      <c r="K518" s="72">
        <v>55.960700000000003</v>
      </c>
      <c r="L518" s="72">
        <v>2837.16</v>
      </c>
      <c r="M518" s="73">
        <f>K518/L518</f>
        <v>1.9724196027012929E-2</v>
      </c>
      <c r="N518" s="71">
        <v>55.372</v>
      </c>
      <c r="O518" s="71">
        <f>M518*N518</f>
        <v>1.09216818240776</v>
      </c>
      <c r="P518" s="71">
        <f>M518*1000*60</f>
        <v>1183.4517616207759</v>
      </c>
      <c r="Q518" s="332">
        <f>O518*60</f>
        <v>65.530090944465599</v>
      </c>
    </row>
    <row r="519" spans="1:17" ht="12.75" customHeight="1" x14ac:dyDescent="0.2">
      <c r="A519" s="355"/>
      <c r="B519" s="44" t="s">
        <v>520</v>
      </c>
      <c r="C519" s="313" t="s">
        <v>505</v>
      </c>
      <c r="D519" s="314">
        <v>40</v>
      </c>
      <c r="E519" s="314">
        <v>1992</v>
      </c>
      <c r="F519" s="315">
        <f>SUM(G519+H519+I519)</f>
        <v>54</v>
      </c>
      <c r="G519" s="315">
        <v>3.6</v>
      </c>
      <c r="H519" s="315">
        <v>6.4</v>
      </c>
      <c r="I519" s="315">
        <v>44</v>
      </c>
      <c r="J519" s="315">
        <v>2227.7199999999998</v>
      </c>
      <c r="K519" s="315">
        <v>44</v>
      </c>
      <c r="L519" s="315">
        <v>2227.7199999999998</v>
      </c>
      <c r="M519" s="61">
        <f>K519/L519</f>
        <v>1.9751135690302193E-2</v>
      </c>
      <c r="N519" s="282">
        <v>62.1</v>
      </c>
      <c r="O519" s="283">
        <f>M519*N519</f>
        <v>1.2265455263677663</v>
      </c>
      <c r="P519" s="283">
        <f>M519*60*1000</f>
        <v>1185.0681414181317</v>
      </c>
      <c r="Q519" s="330">
        <f>P519*N519/1000</f>
        <v>73.59273158206598</v>
      </c>
    </row>
    <row r="520" spans="1:17" ht="12.75" customHeight="1" x14ac:dyDescent="0.2">
      <c r="A520" s="355"/>
      <c r="B520" s="44" t="s">
        <v>520</v>
      </c>
      <c r="C520" s="313" t="s">
        <v>504</v>
      </c>
      <c r="D520" s="314">
        <v>40</v>
      </c>
      <c r="E520" s="314">
        <v>1986</v>
      </c>
      <c r="F520" s="315">
        <f>SUM(G520+H520+I520)</f>
        <v>54.7</v>
      </c>
      <c r="G520" s="315">
        <v>3.9</v>
      </c>
      <c r="H520" s="315">
        <v>6.4</v>
      </c>
      <c r="I520" s="315">
        <v>44.4</v>
      </c>
      <c r="J520" s="315">
        <v>2246.36</v>
      </c>
      <c r="K520" s="315">
        <v>44.4</v>
      </c>
      <c r="L520" s="315">
        <v>2246.4</v>
      </c>
      <c r="M520" s="61">
        <f>K520/L520</f>
        <v>1.9764957264957264E-2</v>
      </c>
      <c r="N520" s="282">
        <v>62.1</v>
      </c>
      <c r="O520" s="283">
        <f>M520*N520</f>
        <v>1.2274038461538461</v>
      </c>
      <c r="P520" s="283">
        <f>M520*60*1000</f>
        <v>1185.8974358974358</v>
      </c>
      <c r="Q520" s="330">
        <f>P520*N520/1000</f>
        <v>73.644230769230759</v>
      </c>
    </row>
    <row r="521" spans="1:17" ht="12.75" customHeight="1" x14ac:dyDescent="0.2">
      <c r="A521" s="355"/>
      <c r="B521" s="44" t="s">
        <v>175</v>
      </c>
      <c r="C521" s="284" t="s">
        <v>169</v>
      </c>
      <c r="D521" s="285">
        <v>22</v>
      </c>
      <c r="E521" s="285">
        <v>1992</v>
      </c>
      <c r="F521" s="286">
        <v>28.469000000000001</v>
      </c>
      <c r="G521" s="286">
        <v>2.015469</v>
      </c>
      <c r="H521" s="286">
        <v>3.52</v>
      </c>
      <c r="I521" s="286">
        <v>22.933530999999999</v>
      </c>
      <c r="J521" s="286">
        <v>1158.3800000000001</v>
      </c>
      <c r="K521" s="286">
        <v>22.933530999999999</v>
      </c>
      <c r="L521" s="286">
        <v>1158.3800000000001</v>
      </c>
      <c r="M521" s="287">
        <v>1.9797934183946542E-2</v>
      </c>
      <c r="N521" s="288">
        <v>89.707000000000008</v>
      </c>
      <c r="O521" s="288">
        <v>1.7760132818392926</v>
      </c>
      <c r="P521" s="288">
        <v>1187.8760510367924</v>
      </c>
      <c r="Q521" s="331">
        <v>106.56079691035754</v>
      </c>
    </row>
    <row r="522" spans="1:17" ht="12.75" customHeight="1" x14ac:dyDescent="0.2">
      <c r="A522" s="355"/>
      <c r="B522" s="44" t="s">
        <v>92</v>
      </c>
      <c r="C522" s="274" t="s">
        <v>62</v>
      </c>
      <c r="D522" s="275">
        <v>70</v>
      </c>
      <c r="E522" s="275" t="s">
        <v>57</v>
      </c>
      <c r="F522" s="276">
        <v>47.924999999999997</v>
      </c>
      <c r="G522" s="276">
        <v>6.3973680000000002</v>
      </c>
      <c r="H522" s="276">
        <v>0.48</v>
      </c>
      <c r="I522" s="276">
        <v>41.047629000000001</v>
      </c>
      <c r="J522" s="276">
        <v>2072.2600000000002</v>
      </c>
      <c r="K522" s="276">
        <v>41.047629000000001</v>
      </c>
      <c r="L522" s="276">
        <v>2072.2600000000002</v>
      </c>
      <c r="M522" s="277">
        <v>1.9808146178568325E-2</v>
      </c>
      <c r="N522" s="278">
        <v>43.491</v>
      </c>
      <c r="O522" s="278">
        <v>0.86147608545211507</v>
      </c>
      <c r="P522" s="278">
        <v>1188.4887707140997</v>
      </c>
      <c r="Q522" s="329">
        <v>51.688565127126907</v>
      </c>
    </row>
    <row r="523" spans="1:17" ht="12.75" customHeight="1" x14ac:dyDescent="0.2">
      <c r="A523" s="355"/>
      <c r="B523" s="44" t="s">
        <v>92</v>
      </c>
      <c r="C523" s="274" t="s">
        <v>66</v>
      </c>
      <c r="D523" s="275">
        <v>40</v>
      </c>
      <c r="E523" s="275">
        <v>1987</v>
      </c>
      <c r="F523" s="276">
        <v>54.145000000000003</v>
      </c>
      <c r="G523" s="276">
        <v>4.8030090000000003</v>
      </c>
      <c r="H523" s="276">
        <v>6.4</v>
      </c>
      <c r="I523" s="276">
        <v>42.941985000000003</v>
      </c>
      <c r="J523" s="276">
        <v>2155.0100000000002</v>
      </c>
      <c r="K523" s="276">
        <v>42.941985000000003</v>
      </c>
      <c r="L523" s="276">
        <v>2155.0100000000002</v>
      </c>
      <c r="M523" s="277">
        <v>1.9926582707272818E-2</v>
      </c>
      <c r="N523" s="278">
        <v>43.491</v>
      </c>
      <c r="O523" s="278">
        <v>0.86662700852200214</v>
      </c>
      <c r="P523" s="278">
        <v>1195.5949624363691</v>
      </c>
      <c r="Q523" s="329">
        <v>51.997620511320129</v>
      </c>
    </row>
    <row r="524" spans="1:17" ht="12.75" customHeight="1" x14ac:dyDescent="0.2">
      <c r="A524" s="355"/>
      <c r="B524" s="44" t="s">
        <v>270</v>
      </c>
      <c r="C524" s="290" t="s">
        <v>265</v>
      </c>
      <c r="D524" s="59">
        <v>30</v>
      </c>
      <c r="E524" s="59">
        <v>1973</v>
      </c>
      <c r="F524" s="60">
        <v>41.432000000000002</v>
      </c>
      <c r="G524" s="60">
        <v>2.2349999999999999</v>
      </c>
      <c r="H524" s="60">
        <v>4.8</v>
      </c>
      <c r="I524" s="60">
        <v>34.396000000000001</v>
      </c>
      <c r="J524" s="60">
        <v>1725.95</v>
      </c>
      <c r="K524" s="60">
        <v>34.396000000000001</v>
      </c>
      <c r="L524" s="60">
        <v>1725.95</v>
      </c>
      <c r="M524" s="61">
        <f>K524/L524</f>
        <v>1.99287348996205E-2</v>
      </c>
      <c r="N524" s="282">
        <v>49.9</v>
      </c>
      <c r="O524" s="283">
        <f>M524*N524</f>
        <v>0.99444387149106295</v>
      </c>
      <c r="P524" s="283">
        <f>M524*60*1000</f>
        <v>1195.72409397723</v>
      </c>
      <c r="Q524" s="330">
        <f>P524*N524/1000</f>
        <v>59.666632289463777</v>
      </c>
    </row>
    <row r="525" spans="1:17" ht="12.75" customHeight="1" x14ac:dyDescent="0.2">
      <c r="A525" s="355"/>
      <c r="B525" s="44" t="s">
        <v>815</v>
      </c>
      <c r="C525" s="290" t="s">
        <v>793</v>
      </c>
      <c r="D525" s="59">
        <v>75</v>
      </c>
      <c r="E525" s="59">
        <v>1988</v>
      </c>
      <c r="F525" s="60">
        <v>126.4358</v>
      </c>
      <c r="G525" s="60">
        <v>19.337700000000002</v>
      </c>
      <c r="H525" s="60">
        <v>7.5</v>
      </c>
      <c r="I525" s="60">
        <f>F525-H525-G525</f>
        <v>99.598100000000002</v>
      </c>
      <c r="J525" s="60">
        <v>4964.17</v>
      </c>
      <c r="K525" s="60">
        <f>I525</f>
        <v>99.598100000000002</v>
      </c>
      <c r="L525" s="60">
        <f>J525</f>
        <v>4964.17</v>
      </c>
      <c r="M525" s="61">
        <f>K525/L525</f>
        <v>2.0063394283435097E-2</v>
      </c>
      <c r="N525" s="282">
        <v>51.2</v>
      </c>
      <c r="O525" s="283">
        <f>M525*N525</f>
        <v>1.027245787311877</v>
      </c>
      <c r="P525" s="283">
        <f>M525*60*1000</f>
        <v>1203.8036570061056</v>
      </c>
      <c r="Q525" s="330">
        <f>P525*N525/1000</f>
        <v>61.634747238712613</v>
      </c>
    </row>
    <row r="526" spans="1:17" ht="12.75" customHeight="1" x14ac:dyDescent="0.2">
      <c r="A526" s="355"/>
      <c r="B526" s="20" t="s">
        <v>342</v>
      </c>
      <c r="C526" s="290" t="s">
        <v>836</v>
      </c>
      <c r="D526" s="59">
        <v>64</v>
      </c>
      <c r="E526" s="59" t="s">
        <v>57</v>
      </c>
      <c r="F526" s="60">
        <f>G526+H526+I526</f>
        <v>60.947004000000007</v>
      </c>
      <c r="G526" s="60">
        <v>3.7230000000000003</v>
      </c>
      <c r="H526" s="60">
        <v>9.94</v>
      </c>
      <c r="I526" s="60">
        <v>47.284004000000003</v>
      </c>
      <c r="J526" s="60">
        <v>2353.5300000000002</v>
      </c>
      <c r="K526" s="60">
        <v>47.284004000000003</v>
      </c>
      <c r="L526" s="60">
        <v>2353.5300000000002</v>
      </c>
      <c r="M526" s="61">
        <f>K526/L526</f>
        <v>2.0090674008829291E-2</v>
      </c>
      <c r="N526" s="282">
        <v>53.33</v>
      </c>
      <c r="O526" s="283">
        <f>M526*N526</f>
        <v>1.071435644890866</v>
      </c>
      <c r="P526" s="283">
        <f>M526*60*1000</f>
        <v>1205.4404405297573</v>
      </c>
      <c r="Q526" s="330">
        <f>P526*N526/1000</f>
        <v>64.28613869345196</v>
      </c>
    </row>
    <row r="527" spans="1:17" ht="12.75" customHeight="1" x14ac:dyDescent="0.2">
      <c r="A527" s="355"/>
      <c r="B527" s="44" t="s">
        <v>92</v>
      </c>
      <c r="C527" s="274" t="s">
        <v>67</v>
      </c>
      <c r="D527" s="275">
        <v>88</v>
      </c>
      <c r="E527" s="275">
        <v>1986</v>
      </c>
      <c r="F527" s="276">
        <v>136.57300000000001</v>
      </c>
      <c r="G527" s="276">
        <v>12.563594999999999</v>
      </c>
      <c r="H527" s="276">
        <v>19.52</v>
      </c>
      <c r="I527" s="276">
        <v>104.48940399999999</v>
      </c>
      <c r="J527" s="276">
        <v>5195.53</v>
      </c>
      <c r="K527" s="276">
        <v>104.48940399999999</v>
      </c>
      <c r="L527" s="276">
        <v>5195.53</v>
      </c>
      <c r="M527" s="277">
        <v>2.0111404226325322E-2</v>
      </c>
      <c r="N527" s="278">
        <v>43.491</v>
      </c>
      <c r="O527" s="278">
        <v>0.87466508120711461</v>
      </c>
      <c r="P527" s="278">
        <v>1206.6842535795192</v>
      </c>
      <c r="Q527" s="329">
        <v>52.479904872426872</v>
      </c>
    </row>
    <row r="528" spans="1:17" ht="12.75" customHeight="1" x14ac:dyDescent="0.2">
      <c r="A528" s="355"/>
      <c r="B528" s="44" t="s">
        <v>270</v>
      </c>
      <c r="C528" s="290" t="s">
        <v>708</v>
      </c>
      <c r="D528" s="59">
        <v>20</v>
      </c>
      <c r="E528" s="59">
        <v>1984</v>
      </c>
      <c r="F528" s="60">
        <v>27.131</v>
      </c>
      <c r="G528" s="60">
        <v>2.5150000000000001</v>
      </c>
      <c r="H528" s="60">
        <v>3.2</v>
      </c>
      <c r="I528" s="60">
        <v>21.416</v>
      </c>
      <c r="J528" s="60">
        <v>1064.3</v>
      </c>
      <c r="K528" s="60">
        <v>21.416</v>
      </c>
      <c r="L528" s="60">
        <v>1064.3</v>
      </c>
      <c r="M528" s="61">
        <f>K528/L528</f>
        <v>2.0122146011462935E-2</v>
      </c>
      <c r="N528" s="282">
        <v>49.9</v>
      </c>
      <c r="O528" s="283">
        <f>M528*N528</f>
        <v>1.0040950859720004</v>
      </c>
      <c r="P528" s="283">
        <f>M528*60*1000</f>
        <v>1207.3287606877761</v>
      </c>
      <c r="Q528" s="330">
        <f>P528*N528/1000</f>
        <v>60.245705158320028</v>
      </c>
    </row>
    <row r="529" spans="1:17" ht="12.75" customHeight="1" x14ac:dyDescent="0.2">
      <c r="A529" s="355"/>
      <c r="B529" s="44" t="s">
        <v>328</v>
      </c>
      <c r="C529" s="291" t="s">
        <v>316</v>
      </c>
      <c r="D529" s="70">
        <v>47</v>
      </c>
      <c r="E529" s="70">
        <v>1981</v>
      </c>
      <c r="F529" s="72">
        <v>77.7</v>
      </c>
      <c r="G529" s="292">
        <v>6.5187499999999998</v>
      </c>
      <c r="H529" s="292">
        <v>10.961232000000001</v>
      </c>
      <c r="I529" s="72">
        <v>60.22</v>
      </c>
      <c r="J529" s="72">
        <v>2980.63</v>
      </c>
      <c r="K529" s="72">
        <v>57.65917057803216</v>
      </c>
      <c r="L529" s="72">
        <v>2853.88</v>
      </c>
      <c r="M529" s="73">
        <v>2.0203782421836992E-2</v>
      </c>
      <c r="N529" s="71">
        <v>57.23</v>
      </c>
      <c r="O529" s="71">
        <v>1.1599999999999999</v>
      </c>
      <c r="P529" s="71">
        <v>1212.23</v>
      </c>
      <c r="Q529" s="332">
        <v>69.38</v>
      </c>
    </row>
    <row r="530" spans="1:17" ht="12.75" customHeight="1" x14ac:dyDescent="0.2">
      <c r="A530" s="355"/>
      <c r="B530" s="44" t="s">
        <v>328</v>
      </c>
      <c r="C530" s="291" t="s">
        <v>311</v>
      </c>
      <c r="D530" s="70">
        <v>107</v>
      </c>
      <c r="E530" s="70">
        <v>1974</v>
      </c>
      <c r="F530" s="72">
        <v>78.09</v>
      </c>
      <c r="G530" s="292">
        <v>9.0898319999999995</v>
      </c>
      <c r="H530" s="292">
        <v>17.12</v>
      </c>
      <c r="I530" s="72">
        <v>51.880167999999998</v>
      </c>
      <c r="J530" s="72">
        <v>2559.98</v>
      </c>
      <c r="K530" s="72">
        <v>50.727041194634324</v>
      </c>
      <c r="L530" s="72">
        <v>2503.08</v>
      </c>
      <c r="M530" s="73">
        <v>2.0265848951944936E-2</v>
      </c>
      <c r="N530" s="71">
        <v>57.23</v>
      </c>
      <c r="O530" s="71">
        <v>1.1599999999999999</v>
      </c>
      <c r="P530" s="71">
        <v>1215.95</v>
      </c>
      <c r="Q530" s="332">
        <v>69.59</v>
      </c>
    </row>
    <row r="531" spans="1:17" ht="12.75" customHeight="1" x14ac:dyDescent="0.2">
      <c r="A531" s="355"/>
      <c r="B531" s="44" t="s">
        <v>374</v>
      </c>
      <c r="C531" s="290" t="s">
        <v>360</v>
      </c>
      <c r="D531" s="316">
        <v>31</v>
      </c>
      <c r="E531" s="317" t="s">
        <v>57</v>
      </c>
      <c r="F531" s="19">
        <v>28.390999999999998</v>
      </c>
      <c r="G531" s="19">
        <v>1.7170000000000001</v>
      </c>
      <c r="H531" s="19">
        <v>3.64</v>
      </c>
      <c r="I531" s="19">
        <v>23.033999999999999</v>
      </c>
      <c r="J531" s="19">
        <v>1135.42</v>
      </c>
      <c r="K531" s="19">
        <v>23.033999999999999</v>
      </c>
      <c r="L531" s="19">
        <v>1135.42</v>
      </c>
      <c r="M531" s="61">
        <f>K531/L531</f>
        <v>2.0286766130594845E-2</v>
      </c>
      <c r="N531" s="282">
        <v>76.2</v>
      </c>
      <c r="O531" s="283">
        <f>M531*N531</f>
        <v>1.5458515791513272</v>
      </c>
      <c r="P531" s="283">
        <f>M531*60*1000</f>
        <v>1217.2059678356909</v>
      </c>
      <c r="Q531" s="330">
        <f>P531*N531/1000</f>
        <v>92.751094749079655</v>
      </c>
    </row>
    <row r="532" spans="1:17" ht="12.75" customHeight="1" x14ac:dyDescent="0.2">
      <c r="A532" s="355"/>
      <c r="B532" s="20" t="s">
        <v>342</v>
      </c>
      <c r="C532" s="290" t="s">
        <v>837</v>
      </c>
      <c r="D532" s="59">
        <v>45</v>
      </c>
      <c r="E532" s="59" t="s">
        <v>57</v>
      </c>
      <c r="F532" s="60">
        <f>G532+H532+I532</f>
        <v>59.924999</v>
      </c>
      <c r="G532" s="60">
        <v>5.2529999999999992</v>
      </c>
      <c r="H532" s="60">
        <v>7.2</v>
      </c>
      <c r="I532" s="60">
        <v>47.471998999999997</v>
      </c>
      <c r="J532" s="60">
        <v>2338.7200000000003</v>
      </c>
      <c r="K532" s="60">
        <v>47.471998999999997</v>
      </c>
      <c r="L532" s="60">
        <v>2338.7200000000003</v>
      </c>
      <c r="M532" s="61">
        <f>K532/L532</f>
        <v>2.0298282393788052E-2</v>
      </c>
      <c r="N532" s="282">
        <v>53.33</v>
      </c>
      <c r="O532" s="283">
        <f>M532*N532</f>
        <v>1.0825074000607167</v>
      </c>
      <c r="P532" s="283">
        <f>M532*60*1000</f>
        <v>1217.896943627283</v>
      </c>
      <c r="Q532" s="330">
        <f>P532*N532/1000</f>
        <v>64.950444003643</v>
      </c>
    </row>
    <row r="533" spans="1:17" ht="12.75" customHeight="1" x14ac:dyDescent="0.2">
      <c r="A533" s="355"/>
      <c r="B533" s="44" t="s">
        <v>92</v>
      </c>
      <c r="C533" s="274" t="s">
        <v>68</v>
      </c>
      <c r="D533" s="275">
        <v>32</v>
      </c>
      <c r="E533" s="275">
        <v>1986</v>
      </c>
      <c r="F533" s="276">
        <v>51.546999999999997</v>
      </c>
      <c r="G533" s="276">
        <v>4.5750390000000003</v>
      </c>
      <c r="H533" s="276">
        <v>7.68</v>
      </c>
      <c r="I533" s="276">
        <v>39.291970999999997</v>
      </c>
      <c r="J533" s="276">
        <v>1927.93</v>
      </c>
      <c r="K533" s="276">
        <v>39.291970999999997</v>
      </c>
      <c r="L533" s="276">
        <v>1927.93</v>
      </c>
      <c r="M533" s="277">
        <v>2.038039296032532E-2</v>
      </c>
      <c r="N533" s="278">
        <v>43.491</v>
      </c>
      <c r="O533" s="278">
        <v>0.88636367023750851</v>
      </c>
      <c r="P533" s="278">
        <v>1222.823577619519</v>
      </c>
      <c r="Q533" s="329">
        <v>53.1818202142505</v>
      </c>
    </row>
    <row r="534" spans="1:17" ht="12.75" customHeight="1" x14ac:dyDescent="0.2">
      <c r="A534" s="355"/>
      <c r="B534" s="44" t="s">
        <v>270</v>
      </c>
      <c r="C534" s="290" t="s">
        <v>707</v>
      </c>
      <c r="D534" s="59">
        <v>20</v>
      </c>
      <c r="E534" s="59">
        <v>1984</v>
      </c>
      <c r="F534" s="60">
        <v>28.614999999999998</v>
      </c>
      <c r="G534" s="60">
        <v>3.6320000000000001</v>
      </c>
      <c r="H534" s="60">
        <v>3.2</v>
      </c>
      <c r="I534" s="60">
        <v>21.783000000000001</v>
      </c>
      <c r="J534" s="60">
        <v>1066.1500000000001</v>
      </c>
      <c r="K534" s="60">
        <v>21.783000000000001</v>
      </c>
      <c r="L534" s="60">
        <v>1066.1500000000001</v>
      </c>
      <c r="M534" s="61">
        <f>K534/L534</f>
        <v>2.0431458987947286E-2</v>
      </c>
      <c r="N534" s="282">
        <v>49.9</v>
      </c>
      <c r="O534" s="283">
        <f>M534*N534</f>
        <v>1.0195298034985696</v>
      </c>
      <c r="P534" s="283">
        <f>M534*60*1000</f>
        <v>1225.8875392768371</v>
      </c>
      <c r="Q534" s="330">
        <f>P534*N534/1000</f>
        <v>61.171788209914162</v>
      </c>
    </row>
    <row r="535" spans="1:17" ht="12.75" customHeight="1" x14ac:dyDescent="0.2">
      <c r="A535" s="355"/>
      <c r="B535" s="20" t="s">
        <v>461</v>
      </c>
      <c r="C535" s="291" t="s">
        <v>451</v>
      </c>
      <c r="D535" s="70">
        <v>35</v>
      </c>
      <c r="E535" s="70">
        <v>1993</v>
      </c>
      <c r="F535" s="72">
        <v>51.1</v>
      </c>
      <c r="G535" s="72">
        <v>3.862479</v>
      </c>
      <c r="H535" s="72">
        <v>5.44</v>
      </c>
      <c r="I535" s="72">
        <v>41.797519999999999</v>
      </c>
      <c r="J535" s="72">
        <v>2044.73</v>
      </c>
      <c r="K535" s="72">
        <v>41.797519999999999</v>
      </c>
      <c r="L535" s="72">
        <v>2044.73</v>
      </c>
      <c r="M535" s="73">
        <f>K535/L535</f>
        <v>2.0441583974412269E-2</v>
      </c>
      <c r="N535" s="71">
        <v>55.372</v>
      </c>
      <c r="O535" s="71">
        <f>M535*N535</f>
        <v>1.1318913878311561</v>
      </c>
      <c r="P535" s="71">
        <f>M535*1000*60</f>
        <v>1226.4950384647361</v>
      </c>
      <c r="Q535" s="332">
        <f>O535*60</f>
        <v>67.91348326986936</v>
      </c>
    </row>
    <row r="536" spans="1:17" ht="12.75" customHeight="1" x14ac:dyDescent="0.2">
      <c r="A536" s="355"/>
      <c r="B536" s="44" t="s">
        <v>175</v>
      </c>
      <c r="C536" s="284" t="s">
        <v>170</v>
      </c>
      <c r="D536" s="285">
        <v>40</v>
      </c>
      <c r="E536" s="285">
        <v>1973</v>
      </c>
      <c r="F536" s="286">
        <v>55.228999999999999</v>
      </c>
      <c r="G536" s="286">
        <v>2.8559999999999999</v>
      </c>
      <c r="H536" s="286">
        <v>6.4</v>
      </c>
      <c r="I536" s="286">
        <v>45.972999999999999</v>
      </c>
      <c r="J536" s="286">
        <v>2247.54</v>
      </c>
      <c r="K536" s="286">
        <v>45.972999999999999</v>
      </c>
      <c r="L536" s="286">
        <v>2247.54</v>
      </c>
      <c r="M536" s="287">
        <v>2.045480836826041E-2</v>
      </c>
      <c r="N536" s="288">
        <v>89.707000000000008</v>
      </c>
      <c r="O536" s="288">
        <v>1.8349394942915367</v>
      </c>
      <c r="P536" s="288">
        <v>1227.2885020956246</v>
      </c>
      <c r="Q536" s="331">
        <v>110.0963696574922</v>
      </c>
    </row>
    <row r="537" spans="1:17" ht="12.75" customHeight="1" x14ac:dyDescent="0.2">
      <c r="A537" s="355"/>
      <c r="B537" s="20" t="s">
        <v>461</v>
      </c>
      <c r="C537" s="291" t="s">
        <v>452</v>
      </c>
      <c r="D537" s="70">
        <v>42</v>
      </c>
      <c r="E537" s="70">
        <v>1994</v>
      </c>
      <c r="F537" s="72">
        <v>46.28</v>
      </c>
      <c r="G537" s="72">
        <v>3.4157890000000002</v>
      </c>
      <c r="H537" s="72">
        <v>5.84</v>
      </c>
      <c r="I537" s="72">
        <v>37.024209999999997</v>
      </c>
      <c r="J537" s="72">
        <v>1808.75</v>
      </c>
      <c r="K537" s="72">
        <v>37.024209999999997</v>
      </c>
      <c r="L537" s="72">
        <v>1808.75</v>
      </c>
      <c r="M537" s="73">
        <f>K537/L537</f>
        <v>2.0469501036627504E-2</v>
      </c>
      <c r="N537" s="71">
        <v>55.372</v>
      </c>
      <c r="O537" s="71">
        <f>M537*N537</f>
        <v>1.1334372114001381</v>
      </c>
      <c r="P537" s="71">
        <f>M537*1000*60</f>
        <v>1228.1700621976504</v>
      </c>
      <c r="Q537" s="332">
        <f>O537*60</f>
        <v>68.006232684008282</v>
      </c>
    </row>
    <row r="538" spans="1:17" ht="12.75" customHeight="1" x14ac:dyDescent="0.2">
      <c r="A538" s="355"/>
      <c r="B538" s="44" t="s">
        <v>151</v>
      </c>
      <c r="C538" s="293" t="s">
        <v>136</v>
      </c>
      <c r="D538" s="294">
        <v>20</v>
      </c>
      <c r="E538" s="294">
        <v>1985</v>
      </c>
      <c r="F538" s="276">
        <v>25.922999999999998</v>
      </c>
      <c r="G538" s="276">
        <v>1.3587419999999999</v>
      </c>
      <c r="H538" s="276">
        <v>3.12</v>
      </c>
      <c r="I538" s="276">
        <v>21.444258000000001</v>
      </c>
      <c r="J538" s="276">
        <v>1047.19</v>
      </c>
      <c r="K538" s="276">
        <v>21.444258000000001</v>
      </c>
      <c r="L538" s="276">
        <v>1047.19</v>
      </c>
      <c r="M538" s="277">
        <v>2.0477905633170677E-2</v>
      </c>
      <c r="N538" s="278">
        <v>73.248000000000005</v>
      </c>
      <c r="O538" s="278">
        <v>1.4999656318184857</v>
      </c>
      <c r="P538" s="278">
        <v>1228.6743379902405</v>
      </c>
      <c r="Q538" s="329">
        <v>89.99793790910914</v>
      </c>
    </row>
    <row r="539" spans="1:17" ht="12.75" customHeight="1" x14ac:dyDescent="0.2">
      <c r="A539" s="355"/>
      <c r="B539" s="20" t="s">
        <v>652</v>
      </c>
      <c r="C539" s="319" t="s">
        <v>919</v>
      </c>
      <c r="D539" s="320">
        <v>50</v>
      </c>
      <c r="E539" s="320" t="s">
        <v>57</v>
      </c>
      <c r="F539" s="321">
        <f>G539+H539+I539</f>
        <v>44.5</v>
      </c>
      <c r="G539" s="321">
        <v>4.9846000000000004</v>
      </c>
      <c r="H539" s="321">
        <v>0.5</v>
      </c>
      <c r="I539" s="321">
        <v>39.0154</v>
      </c>
      <c r="J539" s="321">
        <v>1898.73</v>
      </c>
      <c r="K539" s="321">
        <f>I539</f>
        <v>39.0154</v>
      </c>
      <c r="L539" s="321">
        <f>J539</f>
        <v>1898.73</v>
      </c>
      <c r="M539" s="322">
        <f>K539/L539</f>
        <v>2.0548155872609587E-2</v>
      </c>
      <c r="N539" s="323">
        <v>40.5</v>
      </c>
      <c r="O539" s="324">
        <f>M539*N539</f>
        <v>0.83220031284068829</v>
      </c>
      <c r="P539" s="324">
        <f>M539*60*1000</f>
        <v>1232.889352356575</v>
      </c>
      <c r="Q539" s="334">
        <f>P539*N539/1000</f>
        <v>49.932018770441289</v>
      </c>
    </row>
    <row r="540" spans="1:17" ht="12.75" customHeight="1" x14ac:dyDescent="0.2">
      <c r="A540" s="355"/>
      <c r="B540" s="44" t="s">
        <v>520</v>
      </c>
      <c r="C540" s="313" t="s">
        <v>508</v>
      </c>
      <c r="D540" s="314">
        <v>50</v>
      </c>
      <c r="E540" s="314">
        <v>1969</v>
      </c>
      <c r="F540" s="315">
        <f>SUM(G540+H540+I540)</f>
        <v>63.900000000000006</v>
      </c>
      <c r="G540" s="315">
        <v>2.9</v>
      </c>
      <c r="H540" s="315">
        <v>7.9</v>
      </c>
      <c r="I540" s="315">
        <v>53.1</v>
      </c>
      <c r="J540" s="315">
        <v>2582.6</v>
      </c>
      <c r="K540" s="315">
        <v>53.1</v>
      </c>
      <c r="L540" s="315">
        <v>2582.6</v>
      </c>
      <c r="M540" s="61">
        <f>K540/L540</f>
        <v>2.0560675288468985E-2</v>
      </c>
      <c r="N540" s="282">
        <v>62.1</v>
      </c>
      <c r="O540" s="283">
        <f>M540*N540</f>
        <v>1.276817935413924</v>
      </c>
      <c r="P540" s="283">
        <f>M540*60*1000</f>
        <v>1233.6405173081391</v>
      </c>
      <c r="Q540" s="330">
        <f>P540*N540/1000</f>
        <v>76.60907612483544</v>
      </c>
    </row>
    <row r="541" spans="1:17" ht="12.75" customHeight="1" x14ac:dyDescent="0.2">
      <c r="A541" s="355"/>
      <c r="B541" s="20" t="s">
        <v>342</v>
      </c>
      <c r="C541" s="290" t="s">
        <v>838</v>
      </c>
      <c r="D541" s="59">
        <v>46</v>
      </c>
      <c r="E541" s="59" t="s">
        <v>57</v>
      </c>
      <c r="F541" s="60">
        <f>G541+H541+I541</f>
        <v>71.129995999999991</v>
      </c>
      <c r="G541" s="60">
        <v>4.1310000000000002</v>
      </c>
      <c r="H541" s="60">
        <v>7.2</v>
      </c>
      <c r="I541" s="60">
        <v>59.798995999999995</v>
      </c>
      <c r="J541" s="60">
        <v>2904.65</v>
      </c>
      <c r="K541" s="60">
        <v>59.798995999999995</v>
      </c>
      <c r="L541" s="60">
        <v>2904.65</v>
      </c>
      <c r="M541" s="61">
        <f>K541/L541</f>
        <v>2.0587332725113178E-2</v>
      </c>
      <c r="N541" s="282">
        <v>53.33</v>
      </c>
      <c r="O541" s="283">
        <f>M541*N541</f>
        <v>1.0979224542302857</v>
      </c>
      <c r="P541" s="283">
        <f>M541*60*1000</f>
        <v>1235.2399635067907</v>
      </c>
      <c r="Q541" s="330">
        <f>P541*N541/1000</f>
        <v>65.875347253817154</v>
      </c>
    </row>
    <row r="542" spans="1:17" ht="12.75" customHeight="1" x14ac:dyDescent="0.2">
      <c r="A542" s="355"/>
      <c r="B542" s="44" t="s">
        <v>328</v>
      </c>
      <c r="C542" s="291" t="s">
        <v>314</v>
      </c>
      <c r="D542" s="70">
        <v>47</v>
      </c>
      <c r="E542" s="70">
        <v>1979</v>
      </c>
      <c r="F542" s="72">
        <v>79.22</v>
      </c>
      <c r="G542" s="292">
        <v>6.3533759999999999</v>
      </c>
      <c r="H542" s="292">
        <v>11.6168</v>
      </c>
      <c r="I542" s="72">
        <v>61.249824000000004</v>
      </c>
      <c r="J542" s="72">
        <v>2974.87</v>
      </c>
      <c r="K542" s="72">
        <v>60.084276417537588</v>
      </c>
      <c r="L542" s="72">
        <v>2918.26</v>
      </c>
      <c r="M542" s="73">
        <v>2.0589075825162111E-2</v>
      </c>
      <c r="N542" s="71">
        <v>57.23</v>
      </c>
      <c r="O542" s="71">
        <v>1.18</v>
      </c>
      <c r="P542" s="71">
        <v>1235.3399999999999</v>
      </c>
      <c r="Q542" s="332">
        <v>70.7</v>
      </c>
    </row>
    <row r="543" spans="1:17" ht="12.75" customHeight="1" x14ac:dyDescent="0.2">
      <c r="A543" s="355"/>
      <c r="B543" s="44" t="s">
        <v>612</v>
      </c>
      <c r="C543" s="290" t="s">
        <v>689</v>
      </c>
      <c r="D543" s="59">
        <v>20</v>
      </c>
      <c r="E543" s="59" t="s">
        <v>679</v>
      </c>
      <c r="F543" s="60">
        <f>+G543+H543+I543</f>
        <v>22.67</v>
      </c>
      <c r="G543" s="60">
        <v>0</v>
      </c>
      <c r="H543" s="60">
        <v>0</v>
      </c>
      <c r="I543" s="60">
        <v>22.67</v>
      </c>
      <c r="J543" s="60">
        <v>1098.97</v>
      </c>
      <c r="K543" s="60">
        <v>22.67</v>
      </c>
      <c r="L543" s="60">
        <v>1098.97</v>
      </c>
      <c r="M543" s="61">
        <f>K543/L543</f>
        <v>2.0628406598906249E-2</v>
      </c>
      <c r="N543" s="282">
        <v>63.329000000000001</v>
      </c>
      <c r="O543" s="283">
        <f>M543*N543</f>
        <v>1.306376361502134</v>
      </c>
      <c r="P543" s="283">
        <f>M543*60*1000</f>
        <v>1237.704395934375</v>
      </c>
      <c r="Q543" s="330">
        <f>P543*N543/1000</f>
        <v>78.382581690128035</v>
      </c>
    </row>
    <row r="544" spans="1:17" ht="12.75" customHeight="1" x14ac:dyDescent="0.2">
      <c r="A544" s="355"/>
      <c r="B544" s="44" t="s">
        <v>612</v>
      </c>
      <c r="C544" s="290" t="s">
        <v>688</v>
      </c>
      <c r="D544" s="59">
        <v>54</v>
      </c>
      <c r="E544" s="59" t="s">
        <v>679</v>
      </c>
      <c r="F544" s="60">
        <f>+G544+H544+I544</f>
        <v>73.310050000000004</v>
      </c>
      <c r="G544" s="60">
        <v>4.9448499999999997</v>
      </c>
      <c r="H544" s="60">
        <v>8.56</v>
      </c>
      <c r="I544" s="60">
        <v>59.805199999999999</v>
      </c>
      <c r="J544" s="60">
        <v>2887.24</v>
      </c>
      <c r="K544" s="60">
        <v>59.805199999999999</v>
      </c>
      <c r="L544" s="60">
        <v>2887.24</v>
      </c>
      <c r="M544" s="61">
        <f>K544/L544</f>
        <v>2.0713622698494066E-2</v>
      </c>
      <c r="N544" s="282">
        <v>63.329000000000001</v>
      </c>
      <c r="O544" s="283">
        <f>M544*N544</f>
        <v>1.3117730118729307</v>
      </c>
      <c r="P544" s="283">
        <f>M544*60*1000</f>
        <v>1242.817361909644</v>
      </c>
      <c r="Q544" s="330">
        <f>P544*N544/1000</f>
        <v>78.706380712375847</v>
      </c>
    </row>
    <row r="545" spans="1:17" ht="12.75" customHeight="1" x14ac:dyDescent="0.2">
      <c r="A545" s="355"/>
      <c r="B545" s="20" t="s">
        <v>342</v>
      </c>
      <c r="C545" s="290" t="s">
        <v>329</v>
      </c>
      <c r="D545" s="59">
        <v>20</v>
      </c>
      <c r="E545" s="59" t="s">
        <v>57</v>
      </c>
      <c r="F545" s="60">
        <f>G545+H545+I545</f>
        <v>29.219998</v>
      </c>
      <c r="G545" s="60">
        <v>2.2949999999999999</v>
      </c>
      <c r="H545" s="60">
        <v>3.2</v>
      </c>
      <c r="I545" s="60">
        <v>23.724997999999999</v>
      </c>
      <c r="J545" s="60">
        <v>1145.04</v>
      </c>
      <c r="K545" s="60">
        <v>23.724997999999999</v>
      </c>
      <c r="L545" s="60">
        <v>1145.04</v>
      </c>
      <c r="M545" s="61">
        <f>K545/L545</f>
        <v>2.0719798434989171E-2</v>
      </c>
      <c r="N545" s="282">
        <v>53.33</v>
      </c>
      <c r="O545" s="283">
        <f>M545*N545</f>
        <v>1.1049868505379725</v>
      </c>
      <c r="P545" s="283">
        <f>M545*60*1000</f>
        <v>1243.1879060993504</v>
      </c>
      <c r="Q545" s="330">
        <f>P545*N545/1000</f>
        <v>66.29921103227835</v>
      </c>
    </row>
    <row r="546" spans="1:17" ht="12.75" customHeight="1" x14ac:dyDescent="0.2">
      <c r="A546" s="355"/>
      <c r="B546" s="44" t="s">
        <v>255</v>
      </c>
      <c r="C546" s="284" t="s">
        <v>249</v>
      </c>
      <c r="D546" s="285">
        <v>45</v>
      </c>
      <c r="E546" s="285">
        <v>1978</v>
      </c>
      <c r="F546" s="286">
        <v>55.972000000000001</v>
      </c>
      <c r="G546" s="286">
        <v>2.9256929999999999</v>
      </c>
      <c r="H546" s="286">
        <v>7.2</v>
      </c>
      <c r="I546" s="286">
        <v>45.846313000000002</v>
      </c>
      <c r="J546" s="286">
        <v>2206.29</v>
      </c>
      <c r="K546" s="286">
        <v>45.846313000000002</v>
      </c>
      <c r="L546" s="286">
        <v>2206.29</v>
      </c>
      <c r="M546" s="287">
        <v>2.0779821782267973E-2</v>
      </c>
      <c r="N546" s="288">
        <v>77.171999999999997</v>
      </c>
      <c r="O546" s="288">
        <v>1.6036204065811839</v>
      </c>
      <c r="P546" s="288">
        <v>1246.7893069360784</v>
      </c>
      <c r="Q546" s="331">
        <v>96.217224394871039</v>
      </c>
    </row>
    <row r="547" spans="1:17" ht="12.75" customHeight="1" x14ac:dyDescent="0.2">
      <c r="A547" s="355"/>
      <c r="B547" s="20" t="s">
        <v>342</v>
      </c>
      <c r="C547" s="290" t="s">
        <v>334</v>
      </c>
      <c r="D547" s="59">
        <v>93</v>
      </c>
      <c r="E547" s="59" t="s">
        <v>57</v>
      </c>
      <c r="F547" s="60">
        <f>G547+H547+I547</f>
        <v>73.056005999999996</v>
      </c>
      <c r="G547" s="60">
        <v>3.8250000000000002</v>
      </c>
      <c r="H547" s="60">
        <v>0.83000000000000007</v>
      </c>
      <c r="I547" s="60">
        <v>68.401005999999995</v>
      </c>
      <c r="J547" s="60">
        <v>3290.64</v>
      </c>
      <c r="K547" s="60">
        <v>68.401005999999995</v>
      </c>
      <c r="L547" s="60">
        <v>3290.64</v>
      </c>
      <c r="M547" s="61">
        <f>K547/L547</f>
        <v>2.0786535749884521E-2</v>
      </c>
      <c r="N547" s="282">
        <v>53.33</v>
      </c>
      <c r="O547" s="283">
        <f>M547*N547</f>
        <v>1.1085459515413414</v>
      </c>
      <c r="P547" s="283">
        <f>M547*60*1000</f>
        <v>1247.1921449930712</v>
      </c>
      <c r="Q547" s="330">
        <f>P547*N547/1000</f>
        <v>66.512757092480484</v>
      </c>
    </row>
    <row r="548" spans="1:17" ht="12.75" customHeight="1" x14ac:dyDescent="0.2">
      <c r="A548" s="355"/>
      <c r="B548" s="44" t="s">
        <v>92</v>
      </c>
      <c r="C548" s="274" t="s">
        <v>69</v>
      </c>
      <c r="D548" s="275">
        <v>71</v>
      </c>
      <c r="E548" s="275">
        <v>1985</v>
      </c>
      <c r="F548" s="276">
        <v>116.18600000000001</v>
      </c>
      <c r="G548" s="276">
        <v>8.9166799999999995</v>
      </c>
      <c r="H548" s="276">
        <v>17.28</v>
      </c>
      <c r="I548" s="276">
        <v>89.989326000000005</v>
      </c>
      <c r="J548" s="276">
        <v>4324.5</v>
      </c>
      <c r="K548" s="276">
        <v>89.989326000000005</v>
      </c>
      <c r="L548" s="276">
        <v>4324.5</v>
      </c>
      <c r="M548" s="277">
        <v>2.0809186264308013E-2</v>
      </c>
      <c r="N548" s="278">
        <v>43.491</v>
      </c>
      <c r="O548" s="278">
        <v>0.90501231982101982</v>
      </c>
      <c r="P548" s="278">
        <v>1248.5511758584807</v>
      </c>
      <c r="Q548" s="329">
        <v>54.300739189261186</v>
      </c>
    </row>
    <row r="549" spans="1:17" ht="12.75" customHeight="1" x14ac:dyDescent="0.2">
      <c r="A549" s="355"/>
      <c r="B549" s="20" t="s">
        <v>652</v>
      </c>
      <c r="C549" s="319" t="s">
        <v>920</v>
      </c>
      <c r="D549" s="320">
        <v>45</v>
      </c>
      <c r="E549" s="320" t="s">
        <v>57</v>
      </c>
      <c r="F549" s="321">
        <f>G549+H549+I549</f>
        <v>50.25</v>
      </c>
      <c r="G549" s="321">
        <v>3.9117999999999999</v>
      </c>
      <c r="H549" s="321">
        <v>7.2</v>
      </c>
      <c r="I549" s="321">
        <v>39.138199999999998</v>
      </c>
      <c r="J549" s="321">
        <v>1880.43</v>
      </c>
      <c r="K549" s="321">
        <f>I549</f>
        <v>39.138199999999998</v>
      </c>
      <c r="L549" s="321">
        <f>J549</f>
        <v>1880.43</v>
      </c>
      <c r="M549" s="322">
        <f>K549/L549</f>
        <v>2.0813430970575877E-2</v>
      </c>
      <c r="N549" s="323">
        <v>40.5</v>
      </c>
      <c r="O549" s="324">
        <f>M549*N549</f>
        <v>0.84294395430832303</v>
      </c>
      <c r="P549" s="324">
        <f>M549*60*1000</f>
        <v>1248.8058582345527</v>
      </c>
      <c r="Q549" s="334">
        <f>P549*N549/1000</f>
        <v>50.576637258499389</v>
      </c>
    </row>
    <row r="550" spans="1:17" ht="12.75" customHeight="1" x14ac:dyDescent="0.2">
      <c r="A550" s="355"/>
      <c r="B550" s="44" t="s">
        <v>815</v>
      </c>
      <c r="C550" s="290" t="s">
        <v>794</v>
      </c>
      <c r="D550" s="59">
        <v>72</v>
      </c>
      <c r="E550" s="59">
        <v>1986</v>
      </c>
      <c r="F550" s="60">
        <v>121.64</v>
      </c>
      <c r="G550" s="60">
        <v>12.722</v>
      </c>
      <c r="H550" s="60">
        <v>10.08</v>
      </c>
      <c r="I550" s="60">
        <f>F550-H550-G550</f>
        <v>98.838000000000008</v>
      </c>
      <c r="J550" s="60">
        <v>4744.4399999999996</v>
      </c>
      <c r="K550" s="60">
        <f>I550</f>
        <v>98.838000000000008</v>
      </c>
      <c r="L550" s="60">
        <f>J550</f>
        <v>4744.4399999999996</v>
      </c>
      <c r="M550" s="61">
        <f>K550/L550</f>
        <v>2.0832384854693076E-2</v>
      </c>
      <c r="N550" s="282">
        <v>51.2</v>
      </c>
      <c r="O550" s="283">
        <f>M550*N550</f>
        <v>1.0666181045602856</v>
      </c>
      <c r="P550" s="283">
        <f>M550*60*1000</f>
        <v>1249.9430912815844</v>
      </c>
      <c r="Q550" s="330">
        <f>P550*N550/1000</f>
        <v>63.997086273617128</v>
      </c>
    </row>
    <row r="551" spans="1:17" ht="12.75" customHeight="1" x14ac:dyDescent="0.2">
      <c r="A551" s="355"/>
      <c r="B551" s="44" t="s">
        <v>270</v>
      </c>
      <c r="C551" s="290" t="s">
        <v>706</v>
      </c>
      <c r="D551" s="59">
        <v>20</v>
      </c>
      <c r="E551" s="59">
        <v>1990</v>
      </c>
      <c r="F551" s="60">
        <v>28.321000000000002</v>
      </c>
      <c r="G551" s="60">
        <v>2.0680000000000001</v>
      </c>
      <c r="H551" s="60">
        <v>3.2</v>
      </c>
      <c r="I551" s="60">
        <v>23.053000000000001</v>
      </c>
      <c r="J551" s="60">
        <v>1098.75</v>
      </c>
      <c r="K551" s="60">
        <v>23.053000000000001</v>
      </c>
      <c r="L551" s="60">
        <v>1098.75</v>
      </c>
      <c r="M551" s="61">
        <f>K551/L551</f>
        <v>2.0981114903299205E-2</v>
      </c>
      <c r="N551" s="282">
        <v>49.9</v>
      </c>
      <c r="O551" s="283">
        <f>M551*N551</f>
        <v>1.0469576336746302</v>
      </c>
      <c r="P551" s="283">
        <f>M551*60*1000</f>
        <v>1258.8668941979524</v>
      </c>
      <c r="Q551" s="330">
        <f>P551*N551/1000</f>
        <v>62.817458020477822</v>
      </c>
    </row>
    <row r="552" spans="1:17" ht="12.75" customHeight="1" x14ac:dyDescent="0.2">
      <c r="A552" s="355"/>
      <c r="B552" s="20" t="s">
        <v>218</v>
      </c>
      <c r="C552" s="311" t="s">
        <v>209</v>
      </c>
      <c r="D552" s="312">
        <v>38</v>
      </c>
      <c r="E552" s="312">
        <v>1987</v>
      </c>
      <c r="F552" s="15">
        <v>58.847000000000001</v>
      </c>
      <c r="G552" s="15">
        <v>3.5190000000000001</v>
      </c>
      <c r="H552" s="15">
        <v>7.36</v>
      </c>
      <c r="I552" s="15">
        <v>47.967996999999997</v>
      </c>
      <c r="J552" s="15">
        <v>2284.84</v>
      </c>
      <c r="K552" s="15">
        <v>47.967996999999997</v>
      </c>
      <c r="L552" s="15">
        <v>2284.84</v>
      </c>
      <c r="M552" s="16">
        <v>2.0994028903555607E-2</v>
      </c>
      <c r="N552" s="17">
        <v>64.528000000000006</v>
      </c>
      <c r="O552" s="17">
        <v>1.3547026970886362</v>
      </c>
      <c r="P552" s="17">
        <v>1259.6417342133363</v>
      </c>
      <c r="Q552" s="18">
        <v>81.282161825318184</v>
      </c>
    </row>
    <row r="553" spans="1:17" ht="12.75" customHeight="1" x14ac:dyDescent="0.2">
      <c r="A553" s="355"/>
      <c r="B553" s="44" t="s">
        <v>520</v>
      </c>
      <c r="C553" s="313" t="s">
        <v>507</v>
      </c>
      <c r="D553" s="314">
        <v>40</v>
      </c>
      <c r="E553" s="314">
        <v>1975</v>
      </c>
      <c r="F553" s="315">
        <f>SUM(G553+H553+I553)</f>
        <v>56.5</v>
      </c>
      <c r="G553" s="315">
        <v>2.6</v>
      </c>
      <c r="H553" s="315">
        <v>6.4</v>
      </c>
      <c r="I553" s="315">
        <v>47.5</v>
      </c>
      <c r="J553" s="315">
        <v>2260.9299999999998</v>
      </c>
      <c r="K553" s="315">
        <v>47.5</v>
      </c>
      <c r="L553" s="315">
        <v>2260.9</v>
      </c>
      <c r="M553" s="61">
        <f>K553/L553</f>
        <v>2.1009332566676985E-2</v>
      </c>
      <c r="N553" s="282">
        <v>62.1</v>
      </c>
      <c r="O553" s="283">
        <f>M553*N553</f>
        <v>1.3046795523906407</v>
      </c>
      <c r="P553" s="283">
        <f>M553*60*1000</f>
        <v>1260.5599540006192</v>
      </c>
      <c r="Q553" s="330">
        <f>P553*N553/1000</f>
        <v>78.280773143438452</v>
      </c>
    </row>
    <row r="554" spans="1:17" ht="12.75" customHeight="1" x14ac:dyDescent="0.2">
      <c r="A554" s="355"/>
      <c r="B554" s="20" t="s">
        <v>652</v>
      </c>
      <c r="C554" s="319" t="s">
        <v>641</v>
      </c>
      <c r="D554" s="320">
        <v>9</v>
      </c>
      <c r="E554" s="320" t="s">
        <v>57</v>
      </c>
      <c r="F554" s="321">
        <f>G554+H554+I554</f>
        <v>11.899799999999999</v>
      </c>
      <c r="G554" s="321">
        <v>1.1377999999999999</v>
      </c>
      <c r="H554" s="321">
        <v>1.44</v>
      </c>
      <c r="I554" s="321">
        <v>9.3219999999999992</v>
      </c>
      <c r="J554" s="321">
        <v>443.61</v>
      </c>
      <c r="K554" s="321">
        <f>I554</f>
        <v>9.3219999999999992</v>
      </c>
      <c r="L554" s="321">
        <f>J554</f>
        <v>443.61</v>
      </c>
      <c r="M554" s="322">
        <f>K554/L554</f>
        <v>2.1013953698068119E-2</v>
      </c>
      <c r="N554" s="323">
        <v>40.5</v>
      </c>
      <c r="O554" s="324">
        <f>M554*N554</f>
        <v>0.85106512477175877</v>
      </c>
      <c r="P554" s="324">
        <f>M554*60*1000</f>
        <v>1260.8372218840871</v>
      </c>
      <c r="Q554" s="334">
        <f>P554*N554/1000</f>
        <v>51.063907486305531</v>
      </c>
    </row>
    <row r="555" spans="1:17" ht="12.75" customHeight="1" x14ac:dyDescent="0.2">
      <c r="A555" s="355"/>
      <c r="B555" s="44" t="s">
        <v>151</v>
      </c>
      <c r="C555" s="293" t="s">
        <v>137</v>
      </c>
      <c r="D555" s="294">
        <v>40</v>
      </c>
      <c r="E555" s="294">
        <v>1988</v>
      </c>
      <c r="F555" s="276">
        <v>48.609000000000002</v>
      </c>
      <c r="G555" s="276">
        <v>2.3969999999999998</v>
      </c>
      <c r="H555" s="276">
        <v>3.2914300000000001</v>
      </c>
      <c r="I555" s="276">
        <v>42.920572999999997</v>
      </c>
      <c r="J555" s="276">
        <v>2040.9</v>
      </c>
      <c r="K555" s="276">
        <v>42.920572999999997</v>
      </c>
      <c r="L555" s="276">
        <v>2040.9</v>
      </c>
      <c r="M555" s="277">
        <v>2.1030218531040226E-2</v>
      </c>
      <c r="N555" s="278">
        <v>74.88300000000001</v>
      </c>
      <c r="O555" s="278">
        <v>1.5748058542598855</v>
      </c>
      <c r="P555" s="278">
        <v>1261.8131118624137</v>
      </c>
      <c r="Q555" s="329">
        <v>94.48835125559313</v>
      </c>
    </row>
    <row r="556" spans="1:17" ht="12.75" customHeight="1" x14ac:dyDescent="0.2">
      <c r="A556" s="355"/>
      <c r="B556" s="20" t="s">
        <v>342</v>
      </c>
      <c r="C556" s="290" t="s">
        <v>330</v>
      </c>
      <c r="D556" s="59">
        <v>54</v>
      </c>
      <c r="E556" s="59" t="s">
        <v>57</v>
      </c>
      <c r="F556" s="60">
        <f>G556+H556+I556</f>
        <v>75.773005999999995</v>
      </c>
      <c r="G556" s="60">
        <v>4.59</v>
      </c>
      <c r="H556" s="60">
        <v>8.56</v>
      </c>
      <c r="I556" s="60">
        <v>62.623005999999997</v>
      </c>
      <c r="J556" s="60">
        <v>2977.35</v>
      </c>
      <c r="K556" s="60">
        <v>62.623005999999997</v>
      </c>
      <c r="L556" s="60">
        <v>2977.35</v>
      </c>
      <c r="M556" s="61">
        <f>K556/L556</f>
        <v>2.1033135506406703E-2</v>
      </c>
      <c r="N556" s="282">
        <v>53.33</v>
      </c>
      <c r="O556" s="283">
        <f>M556*N556</f>
        <v>1.1216971165566694</v>
      </c>
      <c r="P556" s="283">
        <f>M556*60*1000</f>
        <v>1261.988130384402</v>
      </c>
      <c r="Q556" s="330">
        <f>P556*N556/1000</f>
        <v>67.301826993400155</v>
      </c>
    </row>
    <row r="557" spans="1:17" ht="12.75" customHeight="1" x14ac:dyDescent="0.2">
      <c r="A557" s="355"/>
      <c r="B557" s="44" t="s">
        <v>626</v>
      </c>
      <c r="C557" s="290" t="s">
        <v>898</v>
      </c>
      <c r="D557" s="59">
        <v>32</v>
      </c>
      <c r="E557" s="59">
        <v>1989</v>
      </c>
      <c r="F557" s="60">
        <v>38.24</v>
      </c>
      <c r="G557" s="60">
        <v>0</v>
      </c>
      <c r="H557" s="60">
        <v>0</v>
      </c>
      <c r="I557" s="60">
        <v>38.24</v>
      </c>
      <c r="J557" s="60">
        <v>1806.04</v>
      </c>
      <c r="K557" s="60">
        <v>38.24</v>
      </c>
      <c r="L557" s="60">
        <v>1806.04</v>
      </c>
      <c r="M557" s="61">
        <f>K557/L557</f>
        <v>2.1173395938074463E-2</v>
      </c>
      <c r="N557" s="282">
        <v>73.900000000000006</v>
      </c>
      <c r="O557" s="283">
        <f>M557*N557</f>
        <v>1.564713959823703</v>
      </c>
      <c r="P557" s="283">
        <f>M557*60*1000</f>
        <v>1270.4037562844678</v>
      </c>
      <c r="Q557" s="330">
        <f>P557*N557/1000</f>
        <v>93.882837589422181</v>
      </c>
    </row>
    <row r="558" spans="1:17" ht="12.75" customHeight="1" x14ac:dyDescent="0.2">
      <c r="A558" s="355"/>
      <c r="B558" s="44" t="s">
        <v>328</v>
      </c>
      <c r="C558" s="291" t="s">
        <v>310</v>
      </c>
      <c r="D558" s="70">
        <v>57</v>
      </c>
      <c r="E558" s="70">
        <v>1982</v>
      </c>
      <c r="F558" s="72">
        <v>93.88</v>
      </c>
      <c r="G558" s="292">
        <v>7.0673760000000003</v>
      </c>
      <c r="H558" s="292">
        <v>12.96</v>
      </c>
      <c r="I558" s="72">
        <v>73.852623999999992</v>
      </c>
      <c r="J558" s="72">
        <v>3486.09</v>
      </c>
      <c r="K558" s="72">
        <v>73.852623999999992</v>
      </c>
      <c r="L558" s="72">
        <v>3486.09</v>
      </c>
      <c r="M558" s="73">
        <v>2.1184944737513946E-2</v>
      </c>
      <c r="N558" s="71">
        <v>57.23</v>
      </c>
      <c r="O558" s="71">
        <v>1.21</v>
      </c>
      <c r="P558" s="71">
        <v>1271.0999999999999</v>
      </c>
      <c r="Q558" s="332">
        <v>72.75</v>
      </c>
    </row>
    <row r="559" spans="1:17" ht="12.75" customHeight="1" x14ac:dyDescent="0.2">
      <c r="A559" s="355"/>
      <c r="B559" s="44" t="s">
        <v>204</v>
      </c>
      <c r="C559" s="311" t="s">
        <v>190</v>
      </c>
      <c r="D559" s="312">
        <v>45</v>
      </c>
      <c r="E559" s="312">
        <v>1972</v>
      </c>
      <c r="F559" s="15">
        <v>49.195999999999998</v>
      </c>
      <c r="G559" s="15">
        <v>2.9954339999999999</v>
      </c>
      <c r="H559" s="15">
        <v>7.2</v>
      </c>
      <c r="I559" s="15">
        <v>39.000566999999997</v>
      </c>
      <c r="J559" s="15">
        <v>1840.92</v>
      </c>
      <c r="K559" s="15">
        <v>39.000566999999997</v>
      </c>
      <c r="L559" s="15">
        <v>1840.92</v>
      </c>
      <c r="M559" s="16">
        <v>2.118536764226582E-2</v>
      </c>
      <c r="N559" s="17">
        <v>63.547000000000004</v>
      </c>
      <c r="O559" s="17">
        <v>1.3462665575630661</v>
      </c>
      <c r="P559" s="17">
        <v>1271.1220585359492</v>
      </c>
      <c r="Q559" s="18">
        <v>80.775993453783968</v>
      </c>
    </row>
    <row r="560" spans="1:17" ht="12.75" customHeight="1" x14ac:dyDescent="0.2">
      <c r="A560" s="355"/>
      <c r="B560" s="20" t="s">
        <v>342</v>
      </c>
      <c r="C560" s="290" t="s">
        <v>331</v>
      </c>
      <c r="D560" s="59">
        <v>28</v>
      </c>
      <c r="E560" s="59" t="s">
        <v>57</v>
      </c>
      <c r="F560" s="60">
        <f>G560+H560+I560</f>
        <v>28.599997999999999</v>
      </c>
      <c r="G560" s="60">
        <v>0.84537600000000002</v>
      </c>
      <c r="H560" s="60">
        <v>0.28000000000000003</v>
      </c>
      <c r="I560" s="60">
        <v>27.474622</v>
      </c>
      <c r="J560" s="60">
        <v>1296.3</v>
      </c>
      <c r="K560" s="60">
        <v>27.474622</v>
      </c>
      <c r="L560" s="60">
        <v>1296.3</v>
      </c>
      <c r="M560" s="61">
        <f>K560/L560</f>
        <v>2.1194647843863303E-2</v>
      </c>
      <c r="N560" s="282">
        <v>53.33</v>
      </c>
      <c r="O560" s="283">
        <f>M560*N560</f>
        <v>1.1303105695132298</v>
      </c>
      <c r="P560" s="283">
        <f>M560*60*1000</f>
        <v>1271.678870631798</v>
      </c>
      <c r="Q560" s="330">
        <f>P560*N560/1000</f>
        <v>67.818634170793786</v>
      </c>
    </row>
    <row r="561" spans="1:17" ht="12.75" customHeight="1" x14ac:dyDescent="0.2">
      <c r="A561" s="355"/>
      <c r="B561" s="44" t="s">
        <v>626</v>
      </c>
      <c r="C561" s="290" t="s">
        <v>899</v>
      </c>
      <c r="D561" s="59">
        <v>22</v>
      </c>
      <c r="E561" s="59">
        <v>1977</v>
      </c>
      <c r="F561" s="60">
        <v>29.68</v>
      </c>
      <c r="G561" s="60">
        <v>2.48</v>
      </c>
      <c r="H561" s="60">
        <v>3.52</v>
      </c>
      <c r="I561" s="60">
        <v>23.96</v>
      </c>
      <c r="J561" s="60">
        <v>1130.1500000000001</v>
      </c>
      <c r="K561" s="60">
        <v>23.96</v>
      </c>
      <c r="L561" s="60">
        <v>1130.1500000000001</v>
      </c>
      <c r="M561" s="61">
        <f>K561/L561</f>
        <v>2.1200725567402556E-2</v>
      </c>
      <c r="N561" s="282">
        <v>73.900000000000006</v>
      </c>
      <c r="O561" s="283">
        <f>M561*N561</f>
        <v>1.5667336194310491</v>
      </c>
      <c r="P561" s="283">
        <f>M561*60*1000</f>
        <v>1272.0435340441534</v>
      </c>
      <c r="Q561" s="330">
        <f>P561*N561/1000</f>
        <v>94.004017165862948</v>
      </c>
    </row>
    <row r="562" spans="1:17" ht="12.75" customHeight="1" x14ac:dyDescent="0.2">
      <c r="A562" s="355"/>
      <c r="B562" s="20" t="s">
        <v>652</v>
      </c>
      <c r="C562" s="319" t="s">
        <v>642</v>
      </c>
      <c r="D562" s="320">
        <v>20</v>
      </c>
      <c r="E562" s="320" t="s">
        <v>57</v>
      </c>
      <c r="F562" s="321">
        <f>G562+H562+I562</f>
        <v>28.57</v>
      </c>
      <c r="G562" s="321">
        <v>2.7469000000000001</v>
      </c>
      <c r="H562" s="321">
        <v>3.2</v>
      </c>
      <c r="I562" s="321">
        <v>22.623100000000001</v>
      </c>
      <c r="J562" s="321">
        <v>1064.93</v>
      </c>
      <c r="K562" s="321">
        <f>I562</f>
        <v>22.623100000000001</v>
      </c>
      <c r="L562" s="321">
        <f>J562</f>
        <v>1064.93</v>
      </c>
      <c r="M562" s="322">
        <f>K562/L562</f>
        <v>2.1243743720244523E-2</v>
      </c>
      <c r="N562" s="323">
        <v>40.5</v>
      </c>
      <c r="O562" s="324">
        <f>M562*N562</f>
        <v>0.86037162066990314</v>
      </c>
      <c r="P562" s="324">
        <f>M562*60*1000</f>
        <v>1274.6246232146714</v>
      </c>
      <c r="Q562" s="334">
        <f>P562*N562/1000</f>
        <v>51.622297240194186</v>
      </c>
    </row>
    <row r="563" spans="1:17" ht="12.75" customHeight="1" x14ac:dyDescent="0.2">
      <c r="A563" s="355"/>
      <c r="B563" s="20" t="s">
        <v>342</v>
      </c>
      <c r="C563" s="290" t="s">
        <v>839</v>
      </c>
      <c r="D563" s="59">
        <v>20</v>
      </c>
      <c r="E563" s="59" t="s">
        <v>57</v>
      </c>
      <c r="F563" s="60">
        <f>G563+H563+I563</f>
        <v>37.832999000000001</v>
      </c>
      <c r="G563" s="60">
        <v>2.448</v>
      </c>
      <c r="H563" s="60">
        <v>3.2</v>
      </c>
      <c r="I563" s="60">
        <v>32.184998999999998</v>
      </c>
      <c r="J563" s="60">
        <v>1514.56</v>
      </c>
      <c r="K563" s="60">
        <v>32.184998999999998</v>
      </c>
      <c r="L563" s="60">
        <v>1514.56</v>
      </c>
      <c r="M563" s="61">
        <f>K563/L563</f>
        <v>2.1250395494401015E-2</v>
      </c>
      <c r="N563" s="282">
        <v>53.33</v>
      </c>
      <c r="O563" s="283">
        <f>M563*N563</f>
        <v>1.1332835917164061</v>
      </c>
      <c r="P563" s="283">
        <f>M563*60*1000</f>
        <v>1275.023729664061</v>
      </c>
      <c r="Q563" s="330">
        <f>P563*N563/1000</f>
        <v>67.997015502984368</v>
      </c>
    </row>
    <row r="564" spans="1:17" ht="12.75" customHeight="1" x14ac:dyDescent="0.2">
      <c r="A564" s="355"/>
      <c r="B564" s="20" t="s">
        <v>416</v>
      </c>
      <c r="C564" s="295" t="s">
        <v>402</v>
      </c>
      <c r="D564" s="301">
        <v>33</v>
      </c>
      <c r="E564" s="302" t="s">
        <v>57</v>
      </c>
      <c r="F564" s="298">
        <v>37.53</v>
      </c>
      <c r="G564" s="298">
        <v>2.25</v>
      </c>
      <c r="H564" s="298">
        <v>5.12</v>
      </c>
      <c r="I564" s="298">
        <v>30.16</v>
      </c>
      <c r="J564" s="299">
        <v>1419.26</v>
      </c>
      <c r="K564" s="298">
        <v>30.16</v>
      </c>
      <c r="L564" s="299">
        <v>1419.26</v>
      </c>
      <c r="M564" s="61">
        <f>K564/L564</f>
        <v>2.125051082958725E-2</v>
      </c>
      <c r="N564" s="282">
        <v>56.7</v>
      </c>
      <c r="O564" s="283">
        <f>M564*N564</f>
        <v>1.2049039640375971</v>
      </c>
      <c r="P564" s="283">
        <f>M564*60*1000</f>
        <v>1275.0306497752351</v>
      </c>
      <c r="Q564" s="330">
        <f>P564*N564/1000</f>
        <v>72.294237842255839</v>
      </c>
    </row>
    <row r="565" spans="1:17" ht="12.75" customHeight="1" x14ac:dyDescent="0.2">
      <c r="A565" s="355"/>
      <c r="B565" s="44" t="s">
        <v>626</v>
      </c>
      <c r="C565" s="290" t="s">
        <v>900</v>
      </c>
      <c r="D565" s="59">
        <v>12</v>
      </c>
      <c r="E565" s="59">
        <v>1959</v>
      </c>
      <c r="F565" s="60">
        <v>12.4</v>
      </c>
      <c r="G565" s="60">
        <v>0.74</v>
      </c>
      <c r="H565" s="60">
        <v>0.61</v>
      </c>
      <c r="I565" s="60">
        <v>11.29</v>
      </c>
      <c r="J565" s="60">
        <v>527.71</v>
      </c>
      <c r="K565" s="60">
        <v>11.23</v>
      </c>
      <c r="L565" s="60">
        <v>527.71</v>
      </c>
      <c r="M565" s="61">
        <f>K565/L565</f>
        <v>2.1280627617441396E-2</v>
      </c>
      <c r="N565" s="282">
        <v>73.900000000000006</v>
      </c>
      <c r="O565" s="283">
        <f>M565*N565</f>
        <v>1.5726383809289193</v>
      </c>
      <c r="P565" s="283">
        <f>M565*60*1000</f>
        <v>1276.8376570464839</v>
      </c>
      <c r="Q565" s="330">
        <f>P565*N565/1000</f>
        <v>94.358302855735161</v>
      </c>
    </row>
    <row r="566" spans="1:17" ht="12.75" customHeight="1" x14ac:dyDescent="0.2">
      <c r="A566" s="355"/>
      <c r="B566" s="44" t="s">
        <v>374</v>
      </c>
      <c r="C566" s="290" t="s">
        <v>365</v>
      </c>
      <c r="D566" s="316">
        <v>43</v>
      </c>
      <c r="E566" s="317" t="s">
        <v>57</v>
      </c>
      <c r="F566" s="19">
        <v>42.700999999999993</v>
      </c>
      <c r="G566" s="19">
        <v>1.893</v>
      </c>
      <c r="H566" s="19">
        <v>4.319</v>
      </c>
      <c r="I566" s="19">
        <v>36.488999999999997</v>
      </c>
      <c r="J566" s="19">
        <v>1713.13</v>
      </c>
      <c r="K566" s="19">
        <v>36.488999999999997</v>
      </c>
      <c r="L566" s="19">
        <v>1713.13</v>
      </c>
      <c r="M566" s="61">
        <f>K566/L566</f>
        <v>2.1299609486728967E-2</v>
      </c>
      <c r="N566" s="282">
        <v>76.2</v>
      </c>
      <c r="O566" s="283">
        <f>M566*N566</f>
        <v>1.6230302428887473</v>
      </c>
      <c r="P566" s="283">
        <f>M566*60*1000</f>
        <v>1277.9765692037379</v>
      </c>
      <c r="Q566" s="330">
        <f>P566*N566/1000</f>
        <v>97.381814573324817</v>
      </c>
    </row>
    <row r="567" spans="1:17" ht="12.75" customHeight="1" x14ac:dyDescent="0.2">
      <c r="A567" s="355"/>
      <c r="B567" s="20" t="s">
        <v>218</v>
      </c>
      <c r="C567" s="311" t="s">
        <v>208</v>
      </c>
      <c r="D567" s="312">
        <v>52</v>
      </c>
      <c r="E567" s="312">
        <v>1994</v>
      </c>
      <c r="F567" s="15">
        <v>78.090999999999994</v>
      </c>
      <c r="G567" s="15">
        <v>5.7119999999999997</v>
      </c>
      <c r="H567" s="15">
        <v>8.32</v>
      </c>
      <c r="I567" s="15">
        <v>64.059000999999995</v>
      </c>
      <c r="J567" s="15">
        <v>3006.49</v>
      </c>
      <c r="K567" s="15">
        <v>64.059000999999995</v>
      </c>
      <c r="L567" s="15">
        <v>3006.49</v>
      </c>
      <c r="M567" s="16">
        <v>2.1306906392504217E-2</v>
      </c>
      <c r="N567" s="17">
        <v>64.528000000000006</v>
      </c>
      <c r="O567" s="17">
        <v>1.3748920556955122</v>
      </c>
      <c r="P567" s="17">
        <v>1278.414383550253</v>
      </c>
      <c r="Q567" s="18">
        <v>82.493523341730736</v>
      </c>
    </row>
    <row r="568" spans="1:17" ht="12.75" customHeight="1" x14ac:dyDescent="0.2">
      <c r="A568" s="355"/>
      <c r="B568" s="44" t="s">
        <v>92</v>
      </c>
      <c r="C568" s="274" t="s">
        <v>61</v>
      </c>
      <c r="D568" s="275">
        <v>36</v>
      </c>
      <c r="E568" s="275">
        <v>1986</v>
      </c>
      <c r="F568" s="276">
        <v>53.05</v>
      </c>
      <c r="G568" s="276">
        <v>4.8918600000000003</v>
      </c>
      <c r="H568" s="276">
        <v>5.76</v>
      </c>
      <c r="I568" s="276">
        <v>42.398142</v>
      </c>
      <c r="J568" s="276">
        <v>1988.92</v>
      </c>
      <c r="K568" s="276">
        <v>42.398142</v>
      </c>
      <c r="L568" s="276">
        <v>1988.92</v>
      </c>
      <c r="M568" s="277">
        <v>2.1317168111336805E-2</v>
      </c>
      <c r="N568" s="278">
        <v>43.491</v>
      </c>
      <c r="O568" s="278">
        <v>0.92710495833014894</v>
      </c>
      <c r="P568" s="278">
        <v>1279.0300866802083</v>
      </c>
      <c r="Q568" s="329">
        <v>55.626297499808942</v>
      </c>
    </row>
    <row r="569" spans="1:17" ht="12.75" customHeight="1" x14ac:dyDescent="0.2">
      <c r="A569" s="355"/>
      <c r="B569" s="44" t="s">
        <v>603</v>
      </c>
      <c r="C569" s="279" t="s">
        <v>879</v>
      </c>
      <c r="D569" s="280">
        <v>20</v>
      </c>
      <c r="E569" s="280">
        <v>1978</v>
      </c>
      <c r="F569" s="281">
        <v>27.14</v>
      </c>
      <c r="G569" s="281">
        <v>1.857</v>
      </c>
      <c r="H569" s="281">
        <v>3.2</v>
      </c>
      <c r="I569" s="281">
        <v>22.083000000000002</v>
      </c>
      <c r="J569" s="281">
        <v>1033.3399999999999</v>
      </c>
      <c r="K569" s="281">
        <v>22.082999999999998</v>
      </c>
      <c r="L569" s="281">
        <v>1033.3399999999999</v>
      </c>
      <c r="M569" s="325">
        <v>2.1370507287049763E-2</v>
      </c>
      <c r="N569" s="326">
        <v>44.908000000000001</v>
      </c>
      <c r="O569" s="327">
        <v>0.95970674124683075</v>
      </c>
      <c r="P569" s="327">
        <v>1282.2304372229858</v>
      </c>
      <c r="Q569" s="335">
        <v>57.582404474809849</v>
      </c>
    </row>
    <row r="570" spans="1:17" ht="12.75" customHeight="1" x14ac:dyDescent="0.2">
      <c r="A570" s="355"/>
      <c r="B570" s="20" t="s">
        <v>652</v>
      </c>
      <c r="C570" s="319" t="s">
        <v>640</v>
      </c>
      <c r="D570" s="320">
        <v>20</v>
      </c>
      <c r="E570" s="320" t="s">
        <v>57</v>
      </c>
      <c r="F570" s="321">
        <f>G570+H570+I570</f>
        <v>28.650000000000002</v>
      </c>
      <c r="G570" s="321">
        <v>2.0041000000000002</v>
      </c>
      <c r="H570" s="321">
        <v>3.2</v>
      </c>
      <c r="I570" s="321">
        <v>23.445900000000002</v>
      </c>
      <c r="J570" s="321">
        <v>1096.7</v>
      </c>
      <c r="K570" s="321">
        <f>I570</f>
        <v>23.445900000000002</v>
      </c>
      <c r="L570" s="321">
        <f>J570</f>
        <v>1096.7</v>
      </c>
      <c r="M570" s="322">
        <f>K570/L570</f>
        <v>2.1378590316403757E-2</v>
      </c>
      <c r="N570" s="323">
        <v>40.5</v>
      </c>
      <c r="O570" s="324">
        <f>M570*N570</f>
        <v>0.86583290781435218</v>
      </c>
      <c r="P570" s="324">
        <f>M570*60*1000</f>
        <v>1282.7154189842254</v>
      </c>
      <c r="Q570" s="334">
        <f>P570*N570/1000</f>
        <v>51.949974468861122</v>
      </c>
    </row>
    <row r="571" spans="1:17" ht="12.75" customHeight="1" x14ac:dyDescent="0.2">
      <c r="A571" s="355"/>
      <c r="B571" s="44" t="s">
        <v>626</v>
      </c>
      <c r="C571" s="290" t="s">
        <v>901</v>
      </c>
      <c r="D571" s="59">
        <v>40</v>
      </c>
      <c r="E571" s="59">
        <v>1981</v>
      </c>
      <c r="F571" s="60">
        <v>58.1</v>
      </c>
      <c r="G571" s="60">
        <v>3.49</v>
      </c>
      <c r="H571" s="60">
        <v>6.4</v>
      </c>
      <c r="I571" s="60">
        <v>48.54</v>
      </c>
      <c r="J571" s="60">
        <v>2266.9899999999998</v>
      </c>
      <c r="K571" s="60">
        <v>48.54</v>
      </c>
      <c r="L571" s="60">
        <v>2266.9899999999998</v>
      </c>
      <c r="M571" s="61">
        <f>K571/L571</f>
        <v>2.1411651573231466E-2</v>
      </c>
      <c r="N571" s="282">
        <v>73.900000000000006</v>
      </c>
      <c r="O571" s="283">
        <f>M571*N571</f>
        <v>1.5823210512618056</v>
      </c>
      <c r="P571" s="283">
        <f>M571*60*1000</f>
        <v>1284.6990943938881</v>
      </c>
      <c r="Q571" s="330">
        <f>P571*N571/1000</f>
        <v>94.93926307570834</v>
      </c>
    </row>
    <row r="572" spans="1:17" ht="12.75" customHeight="1" x14ac:dyDescent="0.2">
      <c r="A572" s="355"/>
      <c r="B572" s="20" t="s">
        <v>416</v>
      </c>
      <c r="C572" s="295" t="s">
        <v>398</v>
      </c>
      <c r="D572" s="301">
        <v>59</v>
      </c>
      <c r="E572" s="302" t="s">
        <v>57</v>
      </c>
      <c r="F572" s="298">
        <v>58.67</v>
      </c>
      <c r="G572" s="298">
        <v>5.57</v>
      </c>
      <c r="H572" s="298">
        <v>0.59</v>
      </c>
      <c r="I572" s="298">
        <v>52.51</v>
      </c>
      <c r="J572" s="299">
        <v>2449.7199999999998</v>
      </c>
      <c r="K572" s="298">
        <v>51.51</v>
      </c>
      <c r="L572" s="299">
        <v>2403.11</v>
      </c>
      <c r="M572" s="61">
        <f>K572/L572</f>
        <v>2.1434724169929798E-2</v>
      </c>
      <c r="N572" s="282">
        <v>56.7</v>
      </c>
      <c r="O572" s="283">
        <f>M572*N572</f>
        <v>1.2153488604350196</v>
      </c>
      <c r="P572" s="283">
        <f>M572*60*1000</f>
        <v>1286.0834501957879</v>
      </c>
      <c r="Q572" s="330">
        <f>P572*N572/1000</f>
        <v>72.920931626101179</v>
      </c>
    </row>
    <row r="573" spans="1:17" ht="12.75" customHeight="1" x14ac:dyDescent="0.2">
      <c r="A573" s="355"/>
      <c r="B573" s="20" t="s">
        <v>342</v>
      </c>
      <c r="C573" s="290" t="s">
        <v>840</v>
      </c>
      <c r="D573" s="59">
        <v>45</v>
      </c>
      <c r="E573" s="59" t="s">
        <v>57</v>
      </c>
      <c r="F573" s="60">
        <f>G573+H573+I573</f>
        <v>61.120993999999996</v>
      </c>
      <c r="G573" s="60">
        <v>3.1110000000000002</v>
      </c>
      <c r="H573" s="60">
        <v>7.2</v>
      </c>
      <c r="I573" s="60">
        <v>50.809993999999996</v>
      </c>
      <c r="J573" s="60">
        <v>2369.25</v>
      </c>
      <c r="K573" s="60">
        <v>50.809993999999996</v>
      </c>
      <c r="L573" s="60">
        <v>2369.25</v>
      </c>
      <c r="M573" s="61">
        <f>K573/L573</f>
        <v>2.1445602616861875E-2</v>
      </c>
      <c r="N573" s="282">
        <v>53.33</v>
      </c>
      <c r="O573" s="283">
        <f>M573*N573</f>
        <v>1.1436939875572438</v>
      </c>
      <c r="P573" s="283">
        <f>M573*60*1000</f>
        <v>1286.7361570117123</v>
      </c>
      <c r="Q573" s="330">
        <f>P573*N573/1000</f>
        <v>68.621639253434608</v>
      </c>
    </row>
    <row r="574" spans="1:17" ht="12.75" customHeight="1" x14ac:dyDescent="0.2">
      <c r="A574" s="355"/>
      <c r="B574" s="44" t="s">
        <v>612</v>
      </c>
      <c r="C574" s="290" t="s">
        <v>687</v>
      </c>
      <c r="D574" s="59">
        <v>41</v>
      </c>
      <c r="E574" s="59" t="s">
        <v>679</v>
      </c>
      <c r="F574" s="60">
        <f>+G574+H574+I574</f>
        <v>57.170029999999997</v>
      </c>
      <c r="G574" s="60">
        <v>2.6093299999999999</v>
      </c>
      <c r="H574" s="60">
        <v>6.4</v>
      </c>
      <c r="I574" s="60">
        <v>48.160699999999999</v>
      </c>
      <c r="J574" s="60">
        <v>2242.31</v>
      </c>
      <c r="K574" s="60">
        <v>48.160699999999999</v>
      </c>
      <c r="L574" s="60">
        <v>2242.31</v>
      </c>
      <c r="M574" s="61">
        <f>K574/L574</f>
        <v>2.1478163144257486E-2</v>
      </c>
      <c r="N574" s="282">
        <v>63.329000000000001</v>
      </c>
      <c r="O574" s="283">
        <f>M574*N574</f>
        <v>1.3601905937626824</v>
      </c>
      <c r="P574" s="283">
        <f>M574*60*1000</f>
        <v>1288.6897886554491</v>
      </c>
      <c r="Q574" s="330">
        <f>P574*N574/1000</f>
        <v>81.611435625760933</v>
      </c>
    </row>
    <row r="575" spans="1:17" ht="12.75" customHeight="1" x14ac:dyDescent="0.2">
      <c r="A575" s="355"/>
      <c r="B575" s="44" t="s">
        <v>603</v>
      </c>
      <c r="C575" s="279" t="s">
        <v>880</v>
      </c>
      <c r="D575" s="280">
        <v>48</v>
      </c>
      <c r="E575" s="280">
        <v>1973</v>
      </c>
      <c r="F575" s="281">
        <v>78.325000000000003</v>
      </c>
      <c r="G575" s="281">
        <v>5.2169999999999996</v>
      </c>
      <c r="H575" s="281">
        <v>7.68</v>
      </c>
      <c r="I575" s="281">
        <v>65.427999999999997</v>
      </c>
      <c r="J575" s="281">
        <v>3044.47</v>
      </c>
      <c r="K575" s="281">
        <v>65.427999999999997</v>
      </c>
      <c r="L575" s="281">
        <v>3044.47</v>
      </c>
      <c r="M575" s="325">
        <v>2.1490768508147559E-2</v>
      </c>
      <c r="N575" s="326">
        <v>44.908000000000001</v>
      </c>
      <c r="O575" s="327">
        <v>0.96510743216389061</v>
      </c>
      <c r="P575" s="327">
        <v>1289.4461104888535</v>
      </c>
      <c r="Q575" s="335">
        <v>57.906445929833431</v>
      </c>
    </row>
    <row r="576" spans="1:17" ht="12.75" customHeight="1" x14ac:dyDescent="0.2">
      <c r="A576" s="355"/>
      <c r="B576" s="44" t="s">
        <v>520</v>
      </c>
      <c r="C576" s="313" t="s">
        <v>509</v>
      </c>
      <c r="D576" s="314">
        <v>40</v>
      </c>
      <c r="E576" s="314">
        <v>1980</v>
      </c>
      <c r="F576" s="315">
        <f>SUM(G576+H576+I576)</f>
        <v>57.9</v>
      </c>
      <c r="G576" s="315">
        <v>4</v>
      </c>
      <c r="H576" s="315">
        <v>6.4</v>
      </c>
      <c r="I576" s="315">
        <v>47.5</v>
      </c>
      <c r="J576" s="315">
        <v>2208.7600000000002</v>
      </c>
      <c r="K576" s="315">
        <v>47.5</v>
      </c>
      <c r="L576" s="315">
        <v>2208.8000000000002</v>
      </c>
      <c r="M576" s="61">
        <f>K576/L576</f>
        <v>2.1504889532777977E-2</v>
      </c>
      <c r="N576" s="282">
        <v>62.1</v>
      </c>
      <c r="O576" s="283">
        <f>M576*N576</f>
        <v>1.3354536399855124</v>
      </c>
      <c r="P576" s="283">
        <f>M576*60*1000</f>
        <v>1290.2933719666787</v>
      </c>
      <c r="Q576" s="330">
        <f>P576*N576/1000</f>
        <v>80.127218399130754</v>
      </c>
    </row>
    <row r="577" spans="1:17" ht="12.75" customHeight="1" x14ac:dyDescent="0.2">
      <c r="A577" s="355"/>
      <c r="B577" s="44" t="s">
        <v>626</v>
      </c>
      <c r="C577" s="290" t="s">
        <v>902</v>
      </c>
      <c r="D577" s="59">
        <v>22</v>
      </c>
      <c r="E577" s="59">
        <v>1983</v>
      </c>
      <c r="F577" s="60">
        <v>30.95</v>
      </c>
      <c r="G577" s="60">
        <v>1.79</v>
      </c>
      <c r="H577" s="60">
        <v>3.52</v>
      </c>
      <c r="I577" s="60">
        <v>25.82</v>
      </c>
      <c r="J577" s="60">
        <v>1199.77</v>
      </c>
      <c r="K577" s="60">
        <v>25.82</v>
      </c>
      <c r="L577" s="60">
        <v>1199.77</v>
      </c>
      <c r="M577" s="61">
        <f>K577/L577</f>
        <v>2.1520791485034631E-2</v>
      </c>
      <c r="N577" s="282">
        <v>73.900000000000006</v>
      </c>
      <c r="O577" s="283">
        <f>M577*N577</f>
        <v>1.5903864907440595</v>
      </c>
      <c r="P577" s="283">
        <f>M577*60*1000</f>
        <v>1291.2474891020779</v>
      </c>
      <c r="Q577" s="330">
        <f>P577*N577/1000</f>
        <v>95.423189444643555</v>
      </c>
    </row>
    <row r="578" spans="1:17" ht="12.75" customHeight="1" x14ac:dyDescent="0.2">
      <c r="A578" s="355"/>
      <c r="B578" s="44" t="s">
        <v>815</v>
      </c>
      <c r="C578" s="290" t="s">
        <v>795</v>
      </c>
      <c r="D578" s="59">
        <v>64</v>
      </c>
      <c r="E578" s="59">
        <v>1995</v>
      </c>
      <c r="F578" s="60">
        <v>117.8899</v>
      </c>
      <c r="G578" s="60">
        <v>12.1198</v>
      </c>
      <c r="H578" s="60">
        <v>6.4</v>
      </c>
      <c r="I578" s="60">
        <f>F578-H578-G578</f>
        <v>99.370099999999994</v>
      </c>
      <c r="J578" s="60">
        <v>4614.03</v>
      </c>
      <c r="K578" s="60">
        <f>I578</f>
        <v>99.370099999999994</v>
      </c>
      <c r="L578" s="60">
        <f>J578</f>
        <v>4614.03</v>
      </c>
      <c r="M578" s="61">
        <f>K578/L578</f>
        <v>2.1536509298812536E-2</v>
      </c>
      <c r="N578" s="282">
        <v>51.2</v>
      </c>
      <c r="O578" s="283">
        <f>M578*N578</f>
        <v>1.1026692760992018</v>
      </c>
      <c r="P578" s="283">
        <f>M578*60*1000</f>
        <v>1292.1905579287522</v>
      </c>
      <c r="Q578" s="330">
        <f>P578*N578/1000</f>
        <v>66.160156565952121</v>
      </c>
    </row>
    <row r="579" spans="1:17" ht="12.75" customHeight="1" x14ac:dyDescent="0.2">
      <c r="A579" s="355"/>
      <c r="B579" s="44" t="s">
        <v>626</v>
      </c>
      <c r="C579" s="290" t="s">
        <v>903</v>
      </c>
      <c r="D579" s="59">
        <v>22</v>
      </c>
      <c r="E579" s="59">
        <v>1983</v>
      </c>
      <c r="F579" s="60">
        <v>31.07</v>
      </c>
      <c r="G579" s="60">
        <v>1.1599999999999999</v>
      </c>
      <c r="H579" s="60">
        <v>3.52</v>
      </c>
      <c r="I579" s="60">
        <v>25.74</v>
      </c>
      <c r="J579" s="60">
        <v>1194.5999999999999</v>
      </c>
      <c r="K579" s="60">
        <v>25.74</v>
      </c>
      <c r="L579" s="60">
        <v>1194.5999999999999</v>
      </c>
      <c r="M579" s="61">
        <f>K579/L579</f>
        <v>2.1546961325966851E-2</v>
      </c>
      <c r="N579" s="282">
        <v>73.900000000000006</v>
      </c>
      <c r="O579" s="283">
        <f>M579*N579</f>
        <v>1.5923204419889503</v>
      </c>
      <c r="P579" s="283">
        <f>M579*60*1000</f>
        <v>1292.8176795580112</v>
      </c>
      <c r="Q579" s="330">
        <f>P579*N579/1000</f>
        <v>95.539226519337021</v>
      </c>
    </row>
    <row r="580" spans="1:17" ht="12.75" customHeight="1" x14ac:dyDescent="0.2">
      <c r="A580" s="355"/>
      <c r="B580" s="44" t="s">
        <v>612</v>
      </c>
      <c r="C580" s="290" t="s">
        <v>686</v>
      </c>
      <c r="D580" s="59">
        <v>20</v>
      </c>
      <c r="E580" s="59" t="s">
        <v>679</v>
      </c>
      <c r="F580" s="60">
        <f>+G580+H580+I580</f>
        <v>26.97</v>
      </c>
      <c r="G580" s="60">
        <v>1.6041000000000001</v>
      </c>
      <c r="H580" s="60">
        <v>2.88</v>
      </c>
      <c r="I580" s="60">
        <v>22.485900000000001</v>
      </c>
      <c r="J580" s="60">
        <v>1040.75</v>
      </c>
      <c r="K580" s="60">
        <v>22.485900000000001</v>
      </c>
      <c r="L580" s="60">
        <v>1040.75</v>
      </c>
      <c r="M580" s="61">
        <f>K580/L580</f>
        <v>2.160547681960125E-2</v>
      </c>
      <c r="N580" s="282">
        <v>63.329000000000001</v>
      </c>
      <c r="O580" s="283">
        <f>M580*N580</f>
        <v>1.3682532415085276</v>
      </c>
      <c r="P580" s="283">
        <f>M580*60*1000</f>
        <v>1296.3286091760751</v>
      </c>
      <c r="Q580" s="330">
        <f>P580*N580/1000</f>
        <v>82.095194490511673</v>
      </c>
    </row>
    <row r="581" spans="1:17" ht="12.75" customHeight="1" x14ac:dyDescent="0.2">
      <c r="A581" s="355"/>
      <c r="B581" s="44" t="s">
        <v>626</v>
      </c>
      <c r="C581" s="290" t="s">
        <v>904</v>
      </c>
      <c r="D581" s="59">
        <v>24</v>
      </c>
      <c r="E581" s="59">
        <v>1959</v>
      </c>
      <c r="F581" s="60">
        <v>25.81</v>
      </c>
      <c r="G581" s="60">
        <v>2.64</v>
      </c>
      <c r="H581" s="60">
        <v>3.84</v>
      </c>
      <c r="I581" s="60">
        <v>19.75</v>
      </c>
      <c r="J581" s="60">
        <v>913.09</v>
      </c>
      <c r="K581" s="60">
        <v>19.75</v>
      </c>
      <c r="L581" s="60">
        <v>913.08</v>
      </c>
      <c r="M581" s="61">
        <f>K581/L581</f>
        <v>2.1630087177465281E-2</v>
      </c>
      <c r="N581" s="282">
        <v>73.900000000000006</v>
      </c>
      <c r="O581" s="283">
        <f>M581*N581</f>
        <v>1.5984634424146844</v>
      </c>
      <c r="P581" s="283">
        <f>M581*60*1000</f>
        <v>1297.8052306479169</v>
      </c>
      <c r="Q581" s="330">
        <f>P581*N581/1000</f>
        <v>95.907806544881069</v>
      </c>
    </row>
    <row r="582" spans="1:17" ht="12.75" customHeight="1" x14ac:dyDescent="0.2">
      <c r="A582" s="355"/>
      <c r="B582" s="44" t="s">
        <v>92</v>
      </c>
      <c r="C582" s="274" t="s">
        <v>72</v>
      </c>
      <c r="D582" s="275">
        <v>60</v>
      </c>
      <c r="E582" s="275">
        <v>1988</v>
      </c>
      <c r="F582" s="276">
        <v>88.823999999999998</v>
      </c>
      <c r="G582" s="276">
        <v>9.2030619999999992</v>
      </c>
      <c r="H582" s="276">
        <v>9.6</v>
      </c>
      <c r="I582" s="276">
        <v>70.020943000000003</v>
      </c>
      <c r="J582" s="276">
        <v>3234.74</v>
      </c>
      <c r="K582" s="276">
        <v>70.020943000000003</v>
      </c>
      <c r="L582" s="276">
        <v>3234.74</v>
      </c>
      <c r="M582" s="277">
        <v>2.1646544389966431E-2</v>
      </c>
      <c r="N582" s="278">
        <v>43.491</v>
      </c>
      <c r="O582" s="278">
        <v>0.94142986206403001</v>
      </c>
      <c r="P582" s="278">
        <v>1298.7926633979857</v>
      </c>
      <c r="Q582" s="329">
        <v>56.485791723841793</v>
      </c>
    </row>
    <row r="583" spans="1:17" ht="12.75" customHeight="1" x14ac:dyDescent="0.2">
      <c r="A583" s="355"/>
      <c r="B583" s="44" t="s">
        <v>92</v>
      </c>
      <c r="C583" s="274" t="s">
        <v>70</v>
      </c>
      <c r="D583" s="275">
        <v>59</v>
      </c>
      <c r="E583" s="275">
        <v>1964</v>
      </c>
      <c r="F583" s="276">
        <v>72.81</v>
      </c>
      <c r="G583" s="276">
        <v>6.4149820000000002</v>
      </c>
      <c r="H583" s="276">
        <v>9.1199999999999992</v>
      </c>
      <c r="I583" s="276">
        <v>57.275027999999999</v>
      </c>
      <c r="J583" s="276">
        <v>2642.27</v>
      </c>
      <c r="K583" s="276">
        <v>57.275027999999999</v>
      </c>
      <c r="L583" s="276">
        <v>2642.27</v>
      </c>
      <c r="M583" s="277">
        <v>2.1676447902750286E-2</v>
      </c>
      <c r="N583" s="278">
        <v>43.491</v>
      </c>
      <c r="O583" s="278">
        <v>0.94273039573851269</v>
      </c>
      <c r="P583" s="278">
        <v>1300.586874165017</v>
      </c>
      <c r="Q583" s="329">
        <v>56.563823744310753</v>
      </c>
    </row>
    <row r="584" spans="1:17" ht="12.75" customHeight="1" x14ac:dyDescent="0.2">
      <c r="A584" s="355"/>
      <c r="B584" s="44" t="s">
        <v>612</v>
      </c>
      <c r="C584" s="290" t="s">
        <v>685</v>
      </c>
      <c r="D584" s="59">
        <v>27</v>
      </c>
      <c r="E584" s="59" t="s">
        <v>679</v>
      </c>
      <c r="F584" s="60">
        <f>+G584+H584+I584</f>
        <v>24.780010000000001</v>
      </c>
      <c r="G584" s="60">
        <v>1.4711099999999999</v>
      </c>
      <c r="H584" s="60">
        <v>4.32</v>
      </c>
      <c r="I584" s="60">
        <v>18.988900000000001</v>
      </c>
      <c r="J584" s="60">
        <v>875.82</v>
      </c>
      <c r="K584" s="60">
        <v>18.988900000000001</v>
      </c>
      <c r="L584" s="60">
        <v>875.82</v>
      </c>
      <c r="M584" s="61">
        <f>K584/L584</f>
        <v>2.1681281541869334E-2</v>
      </c>
      <c r="N584" s="282">
        <v>63.329000000000001</v>
      </c>
      <c r="O584" s="283">
        <f>M584*N584</f>
        <v>1.373053878765043</v>
      </c>
      <c r="P584" s="283">
        <f>M584*60*1000</f>
        <v>1300.8768925121601</v>
      </c>
      <c r="Q584" s="330">
        <f>P584*N584/1000</f>
        <v>82.383232725902587</v>
      </c>
    </row>
    <row r="585" spans="1:17" ht="12.75" customHeight="1" x14ac:dyDescent="0.2">
      <c r="A585" s="355"/>
      <c r="B585" s="44" t="s">
        <v>626</v>
      </c>
      <c r="C585" s="290" t="s">
        <v>905</v>
      </c>
      <c r="D585" s="59">
        <v>12</v>
      </c>
      <c r="E585" s="59">
        <v>1971</v>
      </c>
      <c r="F585" s="60">
        <v>17.89</v>
      </c>
      <c r="G585" s="60">
        <v>1.1599999999999999</v>
      </c>
      <c r="H585" s="60">
        <v>1.84</v>
      </c>
      <c r="I585" s="60">
        <v>15</v>
      </c>
      <c r="J585" s="60">
        <v>691.43</v>
      </c>
      <c r="K585" s="60">
        <v>15</v>
      </c>
      <c r="L585" s="60">
        <v>691.43</v>
      </c>
      <c r="M585" s="61">
        <f>K585/L585</f>
        <v>2.169417005336766E-2</v>
      </c>
      <c r="N585" s="282">
        <v>73.900000000000006</v>
      </c>
      <c r="O585" s="283">
        <f>M585*N585</f>
        <v>1.6031991669438701</v>
      </c>
      <c r="P585" s="283">
        <f>M585*60*1000</f>
        <v>1301.6502032020596</v>
      </c>
      <c r="Q585" s="330">
        <f>P585*N585/1000</f>
        <v>96.191950016632205</v>
      </c>
    </row>
    <row r="586" spans="1:17" ht="12.75" customHeight="1" x14ac:dyDescent="0.2">
      <c r="A586" s="355"/>
      <c r="B586" s="20" t="s">
        <v>218</v>
      </c>
      <c r="C586" s="311" t="s">
        <v>210</v>
      </c>
      <c r="D586" s="312">
        <v>37</v>
      </c>
      <c r="E586" s="312">
        <v>1986</v>
      </c>
      <c r="F586" s="15">
        <v>58.808999999999997</v>
      </c>
      <c r="G586" s="15">
        <v>4.1310000000000002</v>
      </c>
      <c r="H586" s="15">
        <v>5.92</v>
      </c>
      <c r="I586" s="15">
        <v>48.757998999999998</v>
      </c>
      <c r="J586" s="15">
        <v>2244.37</v>
      </c>
      <c r="K586" s="15">
        <v>48.757998999999998</v>
      </c>
      <c r="L586" s="15">
        <v>2244.37</v>
      </c>
      <c r="M586" s="16">
        <v>2.1724581508396564E-2</v>
      </c>
      <c r="N586" s="17">
        <v>64.528000000000006</v>
      </c>
      <c r="O586" s="17">
        <v>1.4018437955738137</v>
      </c>
      <c r="P586" s="17">
        <v>1303.4748905037939</v>
      </c>
      <c r="Q586" s="18">
        <v>84.110627734428832</v>
      </c>
    </row>
    <row r="587" spans="1:17" ht="12.75" customHeight="1" x14ac:dyDescent="0.2">
      <c r="A587" s="355"/>
      <c r="B587" s="44" t="s">
        <v>626</v>
      </c>
      <c r="C587" s="290" t="s">
        <v>906</v>
      </c>
      <c r="D587" s="59">
        <v>8</v>
      </c>
      <c r="E587" s="59">
        <v>1970</v>
      </c>
      <c r="F587" s="60">
        <v>13.47</v>
      </c>
      <c r="G587" s="60">
        <v>0.47</v>
      </c>
      <c r="H587" s="60">
        <v>1.28</v>
      </c>
      <c r="I587" s="60">
        <v>11.45</v>
      </c>
      <c r="J587" s="60">
        <v>526.13</v>
      </c>
      <c r="K587" s="60">
        <v>11.45</v>
      </c>
      <c r="L587" s="60">
        <v>526.13</v>
      </c>
      <c r="M587" s="61">
        <f>K587/L587</f>
        <v>2.1762682226826067E-2</v>
      </c>
      <c r="N587" s="282">
        <v>73.900000000000006</v>
      </c>
      <c r="O587" s="283">
        <f>M587*N587</f>
        <v>1.6082622165624465</v>
      </c>
      <c r="P587" s="283">
        <f>M587*60*1000</f>
        <v>1305.7609336095638</v>
      </c>
      <c r="Q587" s="330">
        <f>P587*N587/1000</f>
        <v>96.49573299374677</v>
      </c>
    </row>
    <row r="588" spans="1:17" ht="12.75" customHeight="1" x14ac:dyDescent="0.2">
      <c r="A588" s="355"/>
      <c r="B588" s="44" t="s">
        <v>626</v>
      </c>
      <c r="C588" s="290" t="s">
        <v>907</v>
      </c>
      <c r="D588" s="59">
        <v>22</v>
      </c>
      <c r="E588" s="59">
        <v>1981</v>
      </c>
      <c r="F588" s="60">
        <v>30.82</v>
      </c>
      <c r="G588" s="60">
        <v>1.74</v>
      </c>
      <c r="H588" s="60">
        <v>3.52</v>
      </c>
      <c r="I588" s="60">
        <v>25.66</v>
      </c>
      <c r="J588" s="60">
        <v>1177.79</v>
      </c>
      <c r="K588" s="60">
        <v>25.66</v>
      </c>
      <c r="L588" s="60">
        <v>1177.79</v>
      </c>
      <c r="M588" s="61">
        <f>K588/L588</f>
        <v>2.1786566365820732E-2</v>
      </c>
      <c r="N588" s="282">
        <v>73.900000000000006</v>
      </c>
      <c r="O588" s="283">
        <f>M588*N588</f>
        <v>1.6100272544341523</v>
      </c>
      <c r="P588" s="283">
        <f>M588*60*1000</f>
        <v>1307.1939819492441</v>
      </c>
      <c r="Q588" s="330">
        <f>P588*N588/1000</f>
        <v>96.601635266049144</v>
      </c>
    </row>
    <row r="589" spans="1:17" ht="12.75" customHeight="1" x14ac:dyDescent="0.2">
      <c r="A589" s="355"/>
      <c r="B589" s="44" t="s">
        <v>374</v>
      </c>
      <c r="C589" s="290" t="s">
        <v>846</v>
      </c>
      <c r="D589" s="316">
        <v>9</v>
      </c>
      <c r="E589" s="317" t="s">
        <v>57</v>
      </c>
      <c r="F589" s="19">
        <v>13.71</v>
      </c>
      <c r="G589" s="19">
        <v>1.02</v>
      </c>
      <c r="H589" s="19">
        <v>1.44</v>
      </c>
      <c r="I589" s="19">
        <v>11.25</v>
      </c>
      <c r="J589" s="19">
        <v>515.76</v>
      </c>
      <c r="K589" s="19">
        <v>11.25</v>
      </c>
      <c r="L589" s="19">
        <v>515.76</v>
      </c>
      <c r="M589" s="61">
        <f>K589/L589</f>
        <v>2.1812470916705445E-2</v>
      </c>
      <c r="N589" s="282">
        <v>76.2</v>
      </c>
      <c r="O589" s="283">
        <f>M589*N589</f>
        <v>1.6621102838529549</v>
      </c>
      <c r="P589" s="283">
        <f>M589*60*1000</f>
        <v>1308.7482550023267</v>
      </c>
      <c r="Q589" s="330">
        <f>P589*N589/1000</f>
        <v>99.726617031177298</v>
      </c>
    </row>
    <row r="590" spans="1:17" ht="12.75" customHeight="1" x14ac:dyDescent="0.2">
      <c r="A590" s="355"/>
      <c r="B590" s="20" t="s">
        <v>461</v>
      </c>
      <c r="C590" s="291" t="s">
        <v>449</v>
      </c>
      <c r="D590" s="70">
        <v>20</v>
      </c>
      <c r="E590" s="70">
        <v>1994</v>
      </c>
      <c r="F590" s="72">
        <v>29.49</v>
      </c>
      <c r="G590" s="72">
        <v>2.3164099999999999</v>
      </c>
      <c r="H590" s="72">
        <v>2.72</v>
      </c>
      <c r="I590" s="72">
        <v>24.453589999999998</v>
      </c>
      <c r="J590" s="72">
        <v>1120.8599999999999</v>
      </c>
      <c r="K590" s="72">
        <v>24.453589999999998</v>
      </c>
      <c r="L590" s="72">
        <v>1120.8599999999999</v>
      </c>
      <c r="M590" s="73">
        <f>K590/L590</f>
        <v>2.1816810306371892E-2</v>
      </c>
      <c r="N590" s="71">
        <v>55.372</v>
      </c>
      <c r="O590" s="71">
        <f>M590*N590</f>
        <v>1.2080404202844244</v>
      </c>
      <c r="P590" s="71">
        <f>M590*1000*60</f>
        <v>1309.0086183823134</v>
      </c>
      <c r="Q590" s="332">
        <f>O590*60</f>
        <v>72.482425217065469</v>
      </c>
    </row>
    <row r="591" spans="1:17" ht="12.75" customHeight="1" x14ac:dyDescent="0.2">
      <c r="A591" s="355"/>
      <c r="B591" s="20" t="s">
        <v>652</v>
      </c>
      <c r="C591" s="319" t="s">
        <v>921</v>
      </c>
      <c r="D591" s="320">
        <v>20</v>
      </c>
      <c r="E591" s="320" t="s">
        <v>57</v>
      </c>
      <c r="F591" s="321">
        <f>G591+H591+I591</f>
        <v>27.762999999999998</v>
      </c>
      <c r="G591" s="321">
        <v>1.7879</v>
      </c>
      <c r="H591" s="321">
        <v>3.2</v>
      </c>
      <c r="I591" s="321">
        <v>22.775099999999998</v>
      </c>
      <c r="J591" s="321">
        <v>1043.68</v>
      </c>
      <c r="K591" s="321">
        <f>I591</f>
        <v>22.775099999999998</v>
      </c>
      <c r="L591" s="321">
        <f>J591</f>
        <v>1043.68</v>
      </c>
      <c r="M591" s="322">
        <f>K591/L591</f>
        <v>2.1821918595738156E-2</v>
      </c>
      <c r="N591" s="323">
        <v>40.5</v>
      </c>
      <c r="O591" s="324">
        <f>M591*N591</f>
        <v>0.8837877031273953</v>
      </c>
      <c r="P591" s="324">
        <f>M591*60*1000</f>
        <v>1309.3151157442892</v>
      </c>
      <c r="Q591" s="334">
        <f>P591*N591/1000</f>
        <v>53.027262187643714</v>
      </c>
    </row>
    <row r="592" spans="1:17" ht="12.75" customHeight="1" x14ac:dyDescent="0.2">
      <c r="A592" s="355"/>
      <c r="B592" s="44" t="s">
        <v>374</v>
      </c>
      <c r="C592" s="290" t="s">
        <v>847</v>
      </c>
      <c r="D592" s="316">
        <v>7</v>
      </c>
      <c r="E592" s="317" t="s">
        <v>57</v>
      </c>
      <c r="F592" s="19">
        <v>10.167000000000002</v>
      </c>
      <c r="G592" s="19">
        <v>0.57399999999999995</v>
      </c>
      <c r="H592" s="19">
        <v>1.1200000000000001</v>
      </c>
      <c r="I592" s="19">
        <v>8.4730000000000008</v>
      </c>
      <c r="J592" s="19">
        <v>387.52</v>
      </c>
      <c r="K592" s="19">
        <v>8.4730000000000008</v>
      </c>
      <c r="L592" s="19">
        <v>387.52</v>
      </c>
      <c r="M592" s="61">
        <f>K592/L592</f>
        <v>2.1864677952105702E-2</v>
      </c>
      <c r="N592" s="282">
        <v>76.2</v>
      </c>
      <c r="O592" s="283">
        <f>M592*N592</f>
        <v>1.6660884599504546</v>
      </c>
      <c r="P592" s="283">
        <f>M592*60*1000</f>
        <v>1311.8806771263421</v>
      </c>
      <c r="Q592" s="330">
        <f>P592*N592/1000</f>
        <v>99.965307597027277</v>
      </c>
    </row>
    <row r="593" spans="1:17" ht="12.75" customHeight="1" x14ac:dyDescent="0.2">
      <c r="A593" s="355"/>
      <c r="B593" s="20" t="s">
        <v>342</v>
      </c>
      <c r="C593" s="290" t="s">
        <v>335</v>
      </c>
      <c r="D593" s="59">
        <v>27</v>
      </c>
      <c r="E593" s="59" t="s">
        <v>57</v>
      </c>
      <c r="F593" s="60">
        <f>G593+H593+I593</f>
        <v>31.000000999999997</v>
      </c>
      <c r="G593" s="60">
        <v>0.81599999999999995</v>
      </c>
      <c r="H593" s="60">
        <v>0.27</v>
      </c>
      <c r="I593" s="60">
        <v>29.914000999999999</v>
      </c>
      <c r="J593" s="60">
        <v>1364.56</v>
      </c>
      <c r="K593" s="60">
        <v>29.914000999999999</v>
      </c>
      <c r="L593" s="60">
        <v>1364.56</v>
      </c>
      <c r="M593" s="61">
        <f>K593/L593</f>
        <v>2.1922085507416311E-2</v>
      </c>
      <c r="N593" s="282">
        <v>53.33</v>
      </c>
      <c r="O593" s="283">
        <f>M593*N593</f>
        <v>1.1691048201105119</v>
      </c>
      <c r="P593" s="283">
        <f>M593*60*1000</f>
        <v>1315.3251304449786</v>
      </c>
      <c r="Q593" s="330">
        <f>P593*N593/1000</f>
        <v>70.146289206630712</v>
      </c>
    </row>
    <row r="594" spans="1:17" ht="12.75" customHeight="1" x14ac:dyDescent="0.2">
      <c r="A594" s="355"/>
      <c r="B594" s="44" t="s">
        <v>815</v>
      </c>
      <c r="C594" s="290" t="s">
        <v>796</v>
      </c>
      <c r="D594" s="59">
        <v>45</v>
      </c>
      <c r="E594" s="59">
        <v>1984</v>
      </c>
      <c r="F594" s="60">
        <v>78.8185</v>
      </c>
      <c r="G594" s="60">
        <v>8.2954000000000008</v>
      </c>
      <c r="H594" s="60">
        <v>4.5</v>
      </c>
      <c r="I594" s="60">
        <f>F594-H594-G594</f>
        <v>66.023099999999999</v>
      </c>
      <c r="J594" s="60">
        <v>3007.5</v>
      </c>
      <c r="K594" s="60">
        <f>I594</f>
        <v>66.023099999999999</v>
      </c>
      <c r="L594" s="60">
        <f>J594</f>
        <v>3007.5</v>
      </c>
      <c r="M594" s="61">
        <f>K594/L594</f>
        <v>2.1952817955112218E-2</v>
      </c>
      <c r="N594" s="282">
        <v>51.2</v>
      </c>
      <c r="O594" s="283">
        <f>M594*N594</f>
        <v>1.1239842793017456</v>
      </c>
      <c r="P594" s="283">
        <f>M594*60*1000</f>
        <v>1317.169077306733</v>
      </c>
      <c r="Q594" s="330">
        <f>P594*N594/1000</f>
        <v>67.439056758104741</v>
      </c>
    </row>
    <row r="595" spans="1:17" ht="12.75" customHeight="1" x14ac:dyDescent="0.2">
      <c r="A595" s="355"/>
      <c r="B595" s="20" t="s">
        <v>677</v>
      </c>
      <c r="C595" s="290" t="s">
        <v>939</v>
      </c>
      <c r="D595" s="59">
        <v>12</v>
      </c>
      <c r="E595" s="59">
        <v>1993</v>
      </c>
      <c r="F595" s="60">
        <f>SUM(G595+H595+I595)</f>
        <v>14.9</v>
      </c>
      <c r="G595" s="60">
        <v>1.02</v>
      </c>
      <c r="H595" s="60">
        <v>1.92</v>
      </c>
      <c r="I595" s="60">
        <v>11.96</v>
      </c>
      <c r="J595" s="60">
        <v>543.99</v>
      </c>
      <c r="K595" s="60">
        <v>11.96</v>
      </c>
      <c r="L595" s="60">
        <v>543.99</v>
      </c>
      <c r="M595" s="61">
        <f>K595/L595</f>
        <v>2.1985698266512255E-2</v>
      </c>
      <c r="N595" s="282">
        <v>54.28</v>
      </c>
      <c r="O595" s="283">
        <f>M595*N595</f>
        <v>1.1933837019062852</v>
      </c>
      <c r="P595" s="283">
        <f>M595*60*1000</f>
        <v>1319.1418959907353</v>
      </c>
      <c r="Q595" s="330">
        <f>P595*N595/1000</f>
        <v>71.603022114377126</v>
      </c>
    </row>
    <row r="596" spans="1:17" ht="12.75" customHeight="1" x14ac:dyDescent="0.2">
      <c r="A596" s="355"/>
      <c r="B596" s="20" t="s">
        <v>652</v>
      </c>
      <c r="C596" s="319" t="s">
        <v>643</v>
      </c>
      <c r="D596" s="320">
        <v>20</v>
      </c>
      <c r="E596" s="320" t="s">
        <v>57</v>
      </c>
      <c r="F596" s="321">
        <f>G596+H596+I596</f>
        <v>28.87</v>
      </c>
      <c r="G596" s="321">
        <v>2.6276999999999999</v>
      </c>
      <c r="H596" s="321">
        <v>3.2</v>
      </c>
      <c r="I596" s="321">
        <v>23.042300000000001</v>
      </c>
      <c r="J596" s="321">
        <v>1047.24</v>
      </c>
      <c r="K596" s="321">
        <f>I596</f>
        <v>23.042300000000001</v>
      </c>
      <c r="L596" s="321">
        <f>J596</f>
        <v>1047.24</v>
      </c>
      <c r="M596" s="322">
        <f>K596/L596</f>
        <v>2.2002883770673391E-2</v>
      </c>
      <c r="N596" s="323">
        <v>40.5</v>
      </c>
      <c r="O596" s="324">
        <f>M596*N596</f>
        <v>0.89111679271227229</v>
      </c>
      <c r="P596" s="324">
        <f>M596*60*1000</f>
        <v>1320.1730262404035</v>
      </c>
      <c r="Q596" s="334">
        <f>P596*N596/1000</f>
        <v>53.467007562736342</v>
      </c>
    </row>
    <row r="597" spans="1:17" ht="12.75" customHeight="1" x14ac:dyDescent="0.2">
      <c r="A597" s="355"/>
      <c r="B597" s="44" t="s">
        <v>260</v>
      </c>
      <c r="C597" s="290" t="s">
        <v>693</v>
      </c>
      <c r="D597" s="59">
        <v>27</v>
      </c>
      <c r="E597" s="59">
        <v>1973</v>
      </c>
      <c r="F597" s="60">
        <v>37.299999999999997</v>
      </c>
      <c r="G597" s="60">
        <v>1.8</v>
      </c>
      <c r="H597" s="60">
        <v>4.3</v>
      </c>
      <c r="I597" s="60">
        <v>31.2</v>
      </c>
      <c r="J597" s="60">
        <v>1417</v>
      </c>
      <c r="K597" s="60">
        <v>31.2</v>
      </c>
      <c r="L597" s="60">
        <v>1417</v>
      </c>
      <c r="M597" s="61">
        <f>K597/L597</f>
        <v>2.2018348623853212E-2</v>
      </c>
      <c r="N597" s="282">
        <v>56.46</v>
      </c>
      <c r="O597" s="283">
        <f>M597*N597</f>
        <v>1.2431559633027525</v>
      </c>
      <c r="P597" s="283">
        <f>M597*60*1000</f>
        <v>1321.1009174311928</v>
      </c>
      <c r="Q597" s="330">
        <f>P597*N597/1000</f>
        <v>74.589357798165153</v>
      </c>
    </row>
    <row r="598" spans="1:17" ht="12.75" customHeight="1" x14ac:dyDescent="0.2">
      <c r="A598" s="355"/>
      <c r="B598" s="44" t="s">
        <v>92</v>
      </c>
      <c r="C598" s="274" t="s">
        <v>73</v>
      </c>
      <c r="D598" s="275">
        <v>36</v>
      </c>
      <c r="E598" s="275">
        <v>1979</v>
      </c>
      <c r="F598" s="276">
        <v>60.125</v>
      </c>
      <c r="G598" s="276">
        <v>5.9736700000000003</v>
      </c>
      <c r="H598" s="276">
        <v>8.64</v>
      </c>
      <c r="I598" s="276">
        <v>45.511333999999998</v>
      </c>
      <c r="J598" s="276">
        <v>2065.8000000000002</v>
      </c>
      <c r="K598" s="276">
        <v>45.511333999999998</v>
      </c>
      <c r="L598" s="276">
        <v>2065.8000000000002</v>
      </c>
      <c r="M598" s="277">
        <v>2.203085197018104E-2</v>
      </c>
      <c r="N598" s="278">
        <v>43.491</v>
      </c>
      <c r="O598" s="278">
        <v>0.95814378303514358</v>
      </c>
      <c r="P598" s="278">
        <v>1321.8511182108623</v>
      </c>
      <c r="Q598" s="329">
        <v>57.488626982108613</v>
      </c>
    </row>
    <row r="599" spans="1:17" ht="12.75" customHeight="1" x14ac:dyDescent="0.2">
      <c r="A599" s="355"/>
      <c r="B599" s="44" t="s">
        <v>260</v>
      </c>
      <c r="C599" s="290" t="s">
        <v>692</v>
      </c>
      <c r="D599" s="59">
        <v>28</v>
      </c>
      <c r="E599" s="59">
        <v>1971</v>
      </c>
      <c r="F599" s="60">
        <v>37</v>
      </c>
      <c r="G599" s="60">
        <v>1.8</v>
      </c>
      <c r="H599" s="60">
        <v>4.5</v>
      </c>
      <c r="I599" s="60">
        <v>30.7</v>
      </c>
      <c r="J599" s="60">
        <v>1391</v>
      </c>
      <c r="K599" s="60">
        <v>30.7</v>
      </c>
      <c r="L599" s="60">
        <v>1391</v>
      </c>
      <c r="M599" s="61">
        <f>K599/L599</f>
        <v>2.2070452911574407E-2</v>
      </c>
      <c r="N599" s="282">
        <v>56.46</v>
      </c>
      <c r="O599" s="283">
        <f>M599*N599</f>
        <v>1.246097771387491</v>
      </c>
      <c r="P599" s="283">
        <f>M599*60*1000</f>
        <v>1324.2271746944646</v>
      </c>
      <c r="Q599" s="330">
        <f>P599*N599/1000</f>
        <v>74.76586628324948</v>
      </c>
    </row>
    <row r="600" spans="1:17" ht="12.75" customHeight="1" x14ac:dyDescent="0.2">
      <c r="A600" s="355"/>
      <c r="B600" s="44" t="s">
        <v>520</v>
      </c>
      <c r="C600" s="313" t="s">
        <v>513</v>
      </c>
      <c r="D600" s="314">
        <v>45</v>
      </c>
      <c r="E600" s="314">
        <v>1981</v>
      </c>
      <c r="F600" s="315">
        <f>SUM(G600+H600+I600)</f>
        <v>60</v>
      </c>
      <c r="G600" s="315">
        <v>3.1</v>
      </c>
      <c r="H600" s="315">
        <v>7.2</v>
      </c>
      <c r="I600" s="315">
        <v>49.7</v>
      </c>
      <c r="J600" s="315">
        <v>2250.5500000000002</v>
      </c>
      <c r="K600" s="315">
        <v>49.7</v>
      </c>
      <c r="L600" s="315">
        <v>2250.5500000000002</v>
      </c>
      <c r="M600" s="61">
        <f>K600/L600</f>
        <v>2.2083490702272779E-2</v>
      </c>
      <c r="N600" s="282">
        <v>62.1</v>
      </c>
      <c r="O600" s="283">
        <f>M600*N600</f>
        <v>1.3713847726111397</v>
      </c>
      <c r="P600" s="283">
        <f>M600*60*1000</f>
        <v>1325.0094421363667</v>
      </c>
      <c r="Q600" s="330">
        <f>P600*N600/1000</f>
        <v>82.283086356668363</v>
      </c>
    </row>
    <row r="601" spans="1:17" ht="12.75" customHeight="1" x14ac:dyDescent="0.2">
      <c r="A601" s="355"/>
      <c r="B601" s="20" t="s">
        <v>677</v>
      </c>
      <c r="C601" s="290" t="s">
        <v>934</v>
      </c>
      <c r="D601" s="59">
        <v>48</v>
      </c>
      <c r="E601" s="59">
        <v>1970</v>
      </c>
      <c r="F601" s="60">
        <f>SUM(G601+H601+I601)</f>
        <v>66.501000000000005</v>
      </c>
      <c r="G601" s="60">
        <v>3.3919999999999999</v>
      </c>
      <c r="H601" s="60">
        <v>6.9</v>
      </c>
      <c r="I601" s="60">
        <v>56.209000000000003</v>
      </c>
      <c r="J601" s="60">
        <v>2544.52</v>
      </c>
      <c r="K601" s="60">
        <v>56.209000000000003</v>
      </c>
      <c r="L601" s="60">
        <v>2544.52</v>
      </c>
      <c r="M601" s="61">
        <f>K601/L601</f>
        <v>2.2090217408391368E-2</v>
      </c>
      <c r="N601" s="282">
        <v>54.28</v>
      </c>
      <c r="O601" s="283">
        <f>M601*N601</f>
        <v>1.1990570009274835</v>
      </c>
      <c r="P601" s="283">
        <f>M601*60*1000</f>
        <v>1325.4130445034823</v>
      </c>
      <c r="Q601" s="330">
        <f>P601*N601/1000</f>
        <v>71.943420055649028</v>
      </c>
    </row>
    <row r="602" spans="1:17" ht="12.75" customHeight="1" x14ac:dyDescent="0.2">
      <c r="A602" s="355"/>
      <c r="B602" s="20" t="s">
        <v>677</v>
      </c>
      <c r="C602" s="290" t="s">
        <v>933</v>
      </c>
      <c r="D602" s="59">
        <v>18</v>
      </c>
      <c r="E602" s="59">
        <v>1991</v>
      </c>
      <c r="F602" s="60">
        <f>SUM(G602+H602+I602)</f>
        <v>30.661000000000001</v>
      </c>
      <c r="G602" s="60">
        <v>2.3559999999999999</v>
      </c>
      <c r="H602" s="60">
        <v>2.88</v>
      </c>
      <c r="I602" s="60">
        <v>25.425000000000001</v>
      </c>
      <c r="J602" s="60">
        <v>1146.3399999999999</v>
      </c>
      <c r="K602" s="60">
        <v>25.425000000000001</v>
      </c>
      <c r="L602" s="60">
        <v>1146.3399999999999</v>
      </c>
      <c r="M602" s="61">
        <f>K602/L602</f>
        <v>2.2179283633128044E-2</v>
      </c>
      <c r="N602" s="282">
        <v>54.28</v>
      </c>
      <c r="O602" s="283">
        <f>M602*N602</f>
        <v>1.2038915156061902</v>
      </c>
      <c r="P602" s="283">
        <f>M602*60*1000</f>
        <v>1330.7570179876827</v>
      </c>
      <c r="Q602" s="330">
        <f>P602*N602/1000</f>
        <v>72.233490936371425</v>
      </c>
    </row>
    <row r="603" spans="1:17" ht="12.75" customHeight="1" x14ac:dyDescent="0.2">
      <c r="A603" s="355"/>
      <c r="B603" s="44" t="s">
        <v>151</v>
      </c>
      <c r="C603" s="293" t="s">
        <v>140</v>
      </c>
      <c r="D603" s="294">
        <v>36</v>
      </c>
      <c r="E603" s="294">
        <v>1964</v>
      </c>
      <c r="F603" s="276">
        <v>40.795999999999999</v>
      </c>
      <c r="G603" s="276">
        <v>1.544171</v>
      </c>
      <c r="H603" s="276">
        <v>5.6</v>
      </c>
      <c r="I603" s="276">
        <v>33.651831000000001</v>
      </c>
      <c r="J603" s="276">
        <v>1514.36</v>
      </c>
      <c r="K603" s="276">
        <v>33.651831000000001</v>
      </c>
      <c r="L603" s="276">
        <v>1514.36</v>
      </c>
      <c r="M603" s="277">
        <v>2.2221817137272514E-2</v>
      </c>
      <c r="N603" s="278">
        <v>73.248000000000005</v>
      </c>
      <c r="O603" s="278">
        <v>1.6277036616709373</v>
      </c>
      <c r="P603" s="278">
        <v>1333.309028236351</v>
      </c>
      <c r="Q603" s="329">
        <v>97.662219700256244</v>
      </c>
    </row>
    <row r="604" spans="1:17" ht="12.75" customHeight="1" x14ac:dyDescent="0.2">
      <c r="A604" s="355"/>
      <c r="B604" s="20" t="s">
        <v>218</v>
      </c>
      <c r="C604" s="311" t="s">
        <v>211</v>
      </c>
      <c r="D604" s="312">
        <v>50</v>
      </c>
      <c r="E604" s="312">
        <v>1985</v>
      </c>
      <c r="F604" s="15">
        <v>85.111000000000004</v>
      </c>
      <c r="G604" s="15">
        <v>4.8959999999999999</v>
      </c>
      <c r="H604" s="15">
        <v>8</v>
      </c>
      <c r="I604" s="15">
        <v>72.215000000000003</v>
      </c>
      <c r="J604" s="15">
        <v>3248.27</v>
      </c>
      <c r="K604" s="15">
        <v>72.215000000000003</v>
      </c>
      <c r="L604" s="15">
        <v>3248.27</v>
      </c>
      <c r="M604" s="16">
        <v>2.223183417634618E-2</v>
      </c>
      <c r="N604" s="17">
        <v>64.528000000000006</v>
      </c>
      <c r="O604" s="17">
        <v>1.4345757957312664</v>
      </c>
      <c r="P604" s="17">
        <v>1333.9100505807708</v>
      </c>
      <c r="Q604" s="18">
        <v>86.074547743875982</v>
      </c>
    </row>
    <row r="605" spans="1:17" ht="12.75" customHeight="1" x14ac:dyDescent="0.2">
      <c r="A605" s="355"/>
      <c r="B605" s="20" t="s">
        <v>652</v>
      </c>
      <c r="C605" s="319" t="s">
        <v>922</v>
      </c>
      <c r="D605" s="320">
        <v>22</v>
      </c>
      <c r="E605" s="320" t="s">
        <v>57</v>
      </c>
      <c r="F605" s="321">
        <f>G605+H605+I605</f>
        <v>32.08</v>
      </c>
      <c r="G605" s="321">
        <v>2.2957000000000001</v>
      </c>
      <c r="H605" s="321">
        <v>3.52</v>
      </c>
      <c r="I605" s="321">
        <v>26.264299999999999</v>
      </c>
      <c r="J605" s="321">
        <v>1180.93</v>
      </c>
      <c r="K605" s="321">
        <f>I605</f>
        <v>26.264299999999999</v>
      </c>
      <c r="L605" s="321">
        <f>J605</f>
        <v>1180.93</v>
      </c>
      <c r="M605" s="322">
        <f>K605/L605</f>
        <v>2.2240352942172692E-2</v>
      </c>
      <c r="N605" s="323">
        <v>40.5</v>
      </c>
      <c r="O605" s="324">
        <f>M605*N605</f>
        <v>0.900734294157994</v>
      </c>
      <c r="P605" s="324">
        <f>M605*60*1000</f>
        <v>1334.4211765303614</v>
      </c>
      <c r="Q605" s="334">
        <f>P605*N605/1000</f>
        <v>54.04405764947964</v>
      </c>
    </row>
    <row r="606" spans="1:17" ht="12.75" customHeight="1" x14ac:dyDescent="0.2">
      <c r="A606" s="355"/>
      <c r="B606" s="20" t="s">
        <v>677</v>
      </c>
      <c r="C606" s="290" t="s">
        <v>932</v>
      </c>
      <c r="D606" s="59">
        <v>18</v>
      </c>
      <c r="E606" s="59">
        <v>1988</v>
      </c>
      <c r="F606" s="60">
        <f>SUM(G606+H606+I606)</f>
        <v>30.649000000000001</v>
      </c>
      <c r="G606" s="60">
        <v>2.2440000000000002</v>
      </c>
      <c r="H606" s="60">
        <v>2.88</v>
      </c>
      <c r="I606" s="60">
        <v>25.524999999999999</v>
      </c>
      <c r="J606" s="60">
        <v>1144.2</v>
      </c>
      <c r="K606" s="60">
        <v>25.524999999999999</v>
      </c>
      <c r="L606" s="60">
        <v>1144.2</v>
      </c>
      <c r="M606" s="61">
        <f>K606/L606</f>
        <v>2.2308162908582414E-2</v>
      </c>
      <c r="N606" s="282">
        <v>54.28</v>
      </c>
      <c r="O606" s="283">
        <f>M606*N606</f>
        <v>1.2108870826778535</v>
      </c>
      <c r="P606" s="283">
        <f>M606*60*1000</f>
        <v>1338.4897745149449</v>
      </c>
      <c r="Q606" s="330">
        <f>P606*N606/1000</f>
        <v>72.65322496067121</v>
      </c>
    </row>
    <row r="607" spans="1:17" ht="12.75" customHeight="1" x14ac:dyDescent="0.2">
      <c r="A607" s="355"/>
      <c r="B607" s="20" t="s">
        <v>218</v>
      </c>
      <c r="C607" s="311" t="s">
        <v>205</v>
      </c>
      <c r="D607" s="312">
        <v>73</v>
      </c>
      <c r="E607" s="312">
        <v>1966</v>
      </c>
      <c r="F607" s="15">
        <v>53.4</v>
      </c>
      <c r="G607" s="15">
        <v>5.888922</v>
      </c>
      <c r="H607" s="15">
        <v>0.76</v>
      </c>
      <c r="I607" s="15">
        <v>46.751078999999997</v>
      </c>
      <c r="J607" s="15">
        <v>2087.0500000000002</v>
      </c>
      <c r="K607" s="15">
        <v>46.751078999999997</v>
      </c>
      <c r="L607" s="15">
        <v>2087.0500000000002</v>
      </c>
      <c r="M607" s="16">
        <v>2.240055532929254E-2</v>
      </c>
      <c r="N607" s="17">
        <v>64.528000000000006</v>
      </c>
      <c r="O607" s="17">
        <v>1.4454630342885892</v>
      </c>
      <c r="P607" s="17">
        <v>1344.0333197575524</v>
      </c>
      <c r="Q607" s="18">
        <v>86.727782057315338</v>
      </c>
    </row>
    <row r="608" spans="1:17" ht="12.75" customHeight="1" x14ac:dyDescent="0.2">
      <c r="A608" s="355"/>
      <c r="B608" s="20" t="s">
        <v>677</v>
      </c>
      <c r="C608" s="290" t="s">
        <v>669</v>
      </c>
      <c r="D608" s="59">
        <v>22</v>
      </c>
      <c r="E608" s="59">
        <v>1982</v>
      </c>
      <c r="F608" s="60">
        <f>SUM(G608+H608+I608)</f>
        <v>33.006999999999998</v>
      </c>
      <c r="G608" s="60">
        <v>3.5960000000000001</v>
      </c>
      <c r="H608" s="60">
        <v>3.52</v>
      </c>
      <c r="I608" s="60">
        <v>25.890999999999998</v>
      </c>
      <c r="J608" s="60">
        <v>1153.74</v>
      </c>
      <c r="K608" s="60">
        <v>25.890999999999998</v>
      </c>
      <c r="L608" s="60">
        <v>1153.74</v>
      </c>
      <c r="M608" s="61">
        <f>K608/L608</f>
        <v>2.244093123234004E-2</v>
      </c>
      <c r="N608" s="282">
        <v>54.28</v>
      </c>
      <c r="O608" s="283">
        <f>M608*N608</f>
        <v>1.2180937472914175</v>
      </c>
      <c r="P608" s="283">
        <f>M608*60*1000</f>
        <v>1346.4558739404024</v>
      </c>
      <c r="Q608" s="330">
        <f>P608*N608/1000</f>
        <v>73.085624837485042</v>
      </c>
    </row>
    <row r="609" spans="1:17" ht="12.75" customHeight="1" x14ac:dyDescent="0.2">
      <c r="A609" s="355"/>
      <c r="B609" s="20" t="s">
        <v>652</v>
      </c>
      <c r="C609" s="319" t="s">
        <v>644</v>
      </c>
      <c r="D609" s="320">
        <v>21</v>
      </c>
      <c r="E609" s="320" t="s">
        <v>57</v>
      </c>
      <c r="F609" s="321">
        <f>G609+H609+I609</f>
        <v>28.4</v>
      </c>
      <c r="G609" s="321">
        <v>2.3296999999999999</v>
      </c>
      <c r="H609" s="321">
        <v>3.2</v>
      </c>
      <c r="I609" s="321">
        <v>22.8703</v>
      </c>
      <c r="J609" s="321">
        <v>1017.37</v>
      </c>
      <c r="K609" s="321">
        <f>I609</f>
        <v>22.8703</v>
      </c>
      <c r="L609" s="321">
        <f>J609</f>
        <v>1017.37</v>
      </c>
      <c r="M609" s="322">
        <f>K609/L609</f>
        <v>2.2479825432241956E-2</v>
      </c>
      <c r="N609" s="323">
        <v>40.5</v>
      </c>
      <c r="O609" s="324">
        <f>M609*N609</f>
        <v>0.91043293000579917</v>
      </c>
      <c r="P609" s="324">
        <f>M609*60*1000</f>
        <v>1348.7895259345173</v>
      </c>
      <c r="Q609" s="334">
        <f>P609*N609/1000</f>
        <v>54.625975800347952</v>
      </c>
    </row>
    <row r="610" spans="1:17" ht="12.75" customHeight="1" x14ac:dyDescent="0.2">
      <c r="A610" s="355"/>
      <c r="B610" s="44" t="s">
        <v>603</v>
      </c>
      <c r="C610" s="279" t="s">
        <v>881</v>
      </c>
      <c r="D610" s="280">
        <v>70</v>
      </c>
      <c r="E610" s="280">
        <v>1963</v>
      </c>
      <c r="F610" s="281">
        <v>74.756</v>
      </c>
      <c r="G610" s="281">
        <v>6.0410000000000004</v>
      </c>
      <c r="H610" s="281">
        <v>0.7</v>
      </c>
      <c r="I610" s="281">
        <v>68.015000000000001</v>
      </c>
      <c r="J610" s="281">
        <v>3023.52</v>
      </c>
      <c r="K610" s="281">
        <v>68.015000000000001</v>
      </c>
      <c r="L610" s="281">
        <v>3023.52</v>
      </c>
      <c r="M610" s="325">
        <v>2.2495303487326031E-2</v>
      </c>
      <c r="N610" s="326">
        <v>44.908000000000001</v>
      </c>
      <c r="O610" s="327">
        <v>1.0102190890088374</v>
      </c>
      <c r="P610" s="327">
        <v>1349.7182092395619</v>
      </c>
      <c r="Q610" s="335">
        <v>60.613145340530245</v>
      </c>
    </row>
    <row r="611" spans="1:17" ht="12.75" customHeight="1" x14ac:dyDescent="0.2">
      <c r="A611" s="355"/>
      <c r="B611" s="44" t="s">
        <v>270</v>
      </c>
      <c r="C611" s="290" t="s">
        <v>716</v>
      </c>
      <c r="D611" s="59">
        <v>20</v>
      </c>
      <c r="E611" s="59">
        <v>1985</v>
      </c>
      <c r="F611" s="60">
        <v>29.55</v>
      </c>
      <c r="G611" s="60">
        <v>2.302</v>
      </c>
      <c r="H611" s="60">
        <v>3.2</v>
      </c>
      <c r="I611" s="60">
        <v>24.047999999999998</v>
      </c>
      <c r="J611" s="60">
        <v>1066.04</v>
      </c>
      <c r="K611" s="60">
        <v>24.047999999999998</v>
      </c>
      <c r="L611" s="60">
        <v>1066.04</v>
      </c>
      <c r="M611" s="61">
        <f>K611/L611</f>
        <v>2.2558252973622003E-2</v>
      </c>
      <c r="N611" s="282">
        <v>49.9</v>
      </c>
      <c r="O611" s="283">
        <f>M611*N611</f>
        <v>1.1256568233837378</v>
      </c>
      <c r="P611" s="283">
        <f>M611*60*1000</f>
        <v>1353.4951784173202</v>
      </c>
      <c r="Q611" s="330">
        <f>P611*N611/1000</f>
        <v>67.539409403024266</v>
      </c>
    </row>
    <row r="612" spans="1:17" ht="12.75" customHeight="1" x14ac:dyDescent="0.2">
      <c r="A612" s="355"/>
      <c r="B612" s="20" t="s">
        <v>677</v>
      </c>
      <c r="C612" s="290" t="s">
        <v>937</v>
      </c>
      <c r="D612" s="59">
        <v>12</v>
      </c>
      <c r="E612" s="59">
        <v>1960</v>
      </c>
      <c r="F612" s="60">
        <f>SUM(G612+H612+I612)</f>
        <v>8.4</v>
      </c>
      <c r="G612" s="60">
        <v>0</v>
      </c>
      <c r="H612" s="60">
        <v>0</v>
      </c>
      <c r="I612" s="60">
        <v>8.4</v>
      </c>
      <c r="J612" s="60">
        <v>371.4</v>
      </c>
      <c r="K612" s="60">
        <v>8.4</v>
      </c>
      <c r="L612" s="60">
        <v>371.4</v>
      </c>
      <c r="M612" s="61">
        <f>K612/L612</f>
        <v>2.261712439418417E-2</v>
      </c>
      <c r="N612" s="282">
        <v>54.28</v>
      </c>
      <c r="O612" s="283">
        <f>M612*N612</f>
        <v>1.2276575121163167</v>
      </c>
      <c r="P612" s="283">
        <f>M612*60*1000</f>
        <v>1357.0274636510503</v>
      </c>
      <c r="Q612" s="330">
        <f>P612*N612/1000</f>
        <v>73.659450726979017</v>
      </c>
    </row>
    <row r="613" spans="1:17" ht="12.75" customHeight="1" x14ac:dyDescent="0.2">
      <c r="A613" s="355"/>
      <c r="B613" s="44" t="s">
        <v>520</v>
      </c>
      <c r="C613" s="313" t="s">
        <v>511</v>
      </c>
      <c r="D613" s="314">
        <v>20</v>
      </c>
      <c r="E613" s="314">
        <v>1979</v>
      </c>
      <c r="F613" s="315">
        <f>SUM(G613+H613+I613)</f>
        <v>29</v>
      </c>
      <c r="G613" s="315">
        <v>1.6</v>
      </c>
      <c r="H613" s="315">
        <v>3.1</v>
      </c>
      <c r="I613" s="315">
        <v>24.3</v>
      </c>
      <c r="J613" s="315">
        <v>1072.6199999999999</v>
      </c>
      <c r="K613" s="315">
        <v>24.3</v>
      </c>
      <c r="L613" s="315">
        <v>1072.6199999999999</v>
      </c>
      <c r="M613" s="61">
        <f>K613/L613</f>
        <v>2.2654807853666727E-2</v>
      </c>
      <c r="N613" s="282">
        <v>62.1</v>
      </c>
      <c r="O613" s="283">
        <f>M613*N613</f>
        <v>1.4068635677127037</v>
      </c>
      <c r="P613" s="283">
        <f>M613*60*1000</f>
        <v>1359.2884712200034</v>
      </c>
      <c r="Q613" s="330">
        <f>P613*N613/1000</f>
        <v>84.411814062762218</v>
      </c>
    </row>
    <row r="614" spans="1:17" ht="12.75" customHeight="1" x14ac:dyDescent="0.2">
      <c r="A614" s="355"/>
      <c r="B614" s="20" t="s">
        <v>677</v>
      </c>
      <c r="C614" s="290" t="s">
        <v>670</v>
      </c>
      <c r="D614" s="59">
        <v>10</v>
      </c>
      <c r="E614" s="59">
        <v>1945</v>
      </c>
      <c r="F614" s="60">
        <f>SUM(G614+H614+I614)</f>
        <v>6.6209999999999996</v>
      </c>
      <c r="G614" s="60">
        <v>0.86699999999999999</v>
      </c>
      <c r="H614" s="60">
        <v>0</v>
      </c>
      <c r="I614" s="60">
        <v>5.7539999999999996</v>
      </c>
      <c r="J614" s="60">
        <v>253.74</v>
      </c>
      <c r="K614" s="60">
        <v>5.7539999999999996</v>
      </c>
      <c r="L614" s="60">
        <v>253.74</v>
      </c>
      <c r="M614" s="61">
        <f>K614/L614</f>
        <v>2.2676755734216125E-2</v>
      </c>
      <c r="N614" s="282">
        <v>54.28</v>
      </c>
      <c r="O614" s="283">
        <f>M614*N614</f>
        <v>1.2308943012532514</v>
      </c>
      <c r="P614" s="283">
        <f>M614*60*1000</f>
        <v>1360.6053440529674</v>
      </c>
      <c r="Q614" s="330">
        <f>P614*N614/1000</f>
        <v>73.853658075195071</v>
      </c>
    </row>
    <row r="615" spans="1:17" ht="12.75" customHeight="1" x14ac:dyDescent="0.2">
      <c r="A615" s="355"/>
      <c r="B615" s="44" t="s">
        <v>815</v>
      </c>
      <c r="C615" s="290" t="s">
        <v>797</v>
      </c>
      <c r="D615" s="59">
        <v>61</v>
      </c>
      <c r="E615" s="59">
        <v>1989</v>
      </c>
      <c r="F615" s="60">
        <v>107.6233</v>
      </c>
      <c r="G615" s="60">
        <v>10.95</v>
      </c>
      <c r="H615" s="60">
        <v>6</v>
      </c>
      <c r="I615" s="60">
        <f>F615-H615-G615</f>
        <v>90.673299999999998</v>
      </c>
      <c r="J615" s="60">
        <v>3982.53</v>
      </c>
      <c r="K615" s="60">
        <f>I615</f>
        <v>90.673299999999998</v>
      </c>
      <c r="L615" s="60">
        <f>J615</f>
        <v>3982.53</v>
      </c>
      <c r="M615" s="61">
        <f>K615/L615</f>
        <v>2.2767763205801334E-2</v>
      </c>
      <c r="N615" s="282">
        <v>51.2</v>
      </c>
      <c r="O615" s="283">
        <f>M615*N615</f>
        <v>1.1657094761370284</v>
      </c>
      <c r="P615" s="283">
        <f>M615*60*1000</f>
        <v>1366.0657923480801</v>
      </c>
      <c r="Q615" s="330">
        <f>P615*N615/1000</f>
        <v>69.942568568221702</v>
      </c>
    </row>
    <row r="616" spans="1:17" ht="12.75" customHeight="1" x14ac:dyDescent="0.2">
      <c r="A616" s="355"/>
      <c r="B616" s="44" t="s">
        <v>260</v>
      </c>
      <c r="C616" s="290" t="s">
        <v>694</v>
      </c>
      <c r="D616" s="59">
        <v>16</v>
      </c>
      <c r="E616" s="59">
        <v>1991</v>
      </c>
      <c r="F616" s="60">
        <v>24.9</v>
      </c>
      <c r="G616" s="60">
        <v>1.5</v>
      </c>
      <c r="H616" s="60">
        <v>2.6</v>
      </c>
      <c r="I616" s="60">
        <v>20.8</v>
      </c>
      <c r="J616" s="60">
        <v>912</v>
      </c>
      <c r="K616" s="60">
        <v>20.8</v>
      </c>
      <c r="L616" s="60">
        <v>912</v>
      </c>
      <c r="M616" s="61">
        <f>K616/L616</f>
        <v>2.2807017543859651E-2</v>
      </c>
      <c r="N616" s="282">
        <v>56.46</v>
      </c>
      <c r="O616" s="283">
        <f>M616*N616</f>
        <v>1.287684210526316</v>
      </c>
      <c r="P616" s="283">
        <f>M616*60*1000</f>
        <v>1368.421052631579</v>
      </c>
      <c r="Q616" s="330">
        <f>P616*N616/1000</f>
        <v>77.261052631578949</v>
      </c>
    </row>
    <row r="617" spans="1:17" ht="12.75" customHeight="1" x14ac:dyDescent="0.2">
      <c r="A617" s="355"/>
      <c r="B617" s="20" t="s">
        <v>677</v>
      </c>
      <c r="C617" s="290" t="s">
        <v>935</v>
      </c>
      <c r="D617" s="59">
        <v>25</v>
      </c>
      <c r="E617" s="59">
        <v>1986</v>
      </c>
      <c r="F617" s="60">
        <f>SUM(G617+H617+I617)</f>
        <v>34</v>
      </c>
      <c r="G617" s="60">
        <v>1.9379999999999999</v>
      </c>
      <c r="H617" s="60">
        <v>3.84</v>
      </c>
      <c r="I617" s="60">
        <v>28.222000000000001</v>
      </c>
      <c r="J617" s="60">
        <v>1235.3599999999999</v>
      </c>
      <c r="K617" s="60">
        <v>28.222000000000001</v>
      </c>
      <c r="L617" s="60">
        <v>1235.3599999999999</v>
      </c>
      <c r="M617" s="61">
        <f>K617/L617</f>
        <v>2.2845162543711956E-2</v>
      </c>
      <c r="N617" s="282">
        <v>54.28</v>
      </c>
      <c r="O617" s="283">
        <f>M617*N617</f>
        <v>1.2400354228726851</v>
      </c>
      <c r="P617" s="283">
        <f>M617*60*1000</f>
        <v>1370.7097526227174</v>
      </c>
      <c r="Q617" s="330">
        <f>P617*N617/1000</f>
        <v>74.402125372361098</v>
      </c>
    </row>
    <row r="618" spans="1:17" ht="12.75" customHeight="1" x14ac:dyDescent="0.2">
      <c r="A618" s="355"/>
      <c r="B618" s="44" t="s">
        <v>374</v>
      </c>
      <c r="C618" s="290" t="s">
        <v>848</v>
      </c>
      <c r="D618" s="316">
        <v>7</v>
      </c>
      <c r="E618" s="317" t="s">
        <v>57</v>
      </c>
      <c r="F618" s="19">
        <v>12.446999999999999</v>
      </c>
      <c r="G618" s="19">
        <v>0.51</v>
      </c>
      <c r="H618" s="19">
        <v>1.76</v>
      </c>
      <c r="I618" s="19">
        <v>10.177</v>
      </c>
      <c r="J618" s="19">
        <v>442.92</v>
      </c>
      <c r="K618" s="19">
        <v>10.177</v>
      </c>
      <c r="L618" s="19">
        <v>442.92</v>
      </c>
      <c r="M618" s="61">
        <f>K618/L618</f>
        <v>2.2977061320328725E-2</v>
      </c>
      <c r="N618" s="282">
        <v>76.2</v>
      </c>
      <c r="O618" s="283">
        <f>M618*N618</f>
        <v>1.7508520726090488</v>
      </c>
      <c r="P618" s="283">
        <f>M618*60*1000</f>
        <v>1378.6236792197235</v>
      </c>
      <c r="Q618" s="330">
        <f>P618*N618/1000</f>
        <v>105.05112435654293</v>
      </c>
    </row>
    <row r="619" spans="1:17" ht="12.75" customHeight="1" x14ac:dyDescent="0.2">
      <c r="A619" s="355"/>
      <c r="B619" s="20" t="s">
        <v>677</v>
      </c>
      <c r="C619" s="290" t="s">
        <v>938</v>
      </c>
      <c r="D619" s="59">
        <v>9</v>
      </c>
      <c r="E619" s="59"/>
      <c r="F619" s="60">
        <f>SUM(G619+H619+I619)</f>
        <v>15.9</v>
      </c>
      <c r="G619" s="60">
        <v>1.355</v>
      </c>
      <c r="H619" s="60">
        <v>1.44</v>
      </c>
      <c r="I619" s="60">
        <v>13.105</v>
      </c>
      <c r="J619" s="60">
        <v>570.26</v>
      </c>
      <c r="K619" s="60">
        <v>13.105</v>
      </c>
      <c r="L619" s="60">
        <v>570.26</v>
      </c>
      <c r="M619" s="61">
        <f>K619/L619</f>
        <v>2.2980745624802724E-2</v>
      </c>
      <c r="N619" s="282">
        <v>54.28</v>
      </c>
      <c r="O619" s="283">
        <f>M619*N619</f>
        <v>1.2473948725142918</v>
      </c>
      <c r="P619" s="283">
        <f>M619*60*1000</f>
        <v>1378.8447374881634</v>
      </c>
      <c r="Q619" s="330">
        <f>P619*N619/1000</f>
        <v>74.843692350857509</v>
      </c>
    </row>
    <row r="620" spans="1:17" ht="12.75" customHeight="1" x14ac:dyDescent="0.2">
      <c r="A620" s="355"/>
      <c r="B620" s="20" t="s">
        <v>677</v>
      </c>
      <c r="C620" s="290" t="s">
        <v>936</v>
      </c>
      <c r="D620" s="59">
        <v>6</v>
      </c>
      <c r="E620" s="59"/>
      <c r="F620" s="60">
        <f>SUM(G620+H620+I620)</f>
        <v>5.0999999999999996</v>
      </c>
      <c r="G620" s="60">
        <v>0</v>
      </c>
      <c r="H620" s="60">
        <v>0</v>
      </c>
      <c r="I620" s="60">
        <v>5.0999999999999996</v>
      </c>
      <c r="J620" s="60">
        <v>221.83</v>
      </c>
      <c r="K620" s="60">
        <v>5.0999999999999996</v>
      </c>
      <c r="L620" s="60">
        <v>221.83</v>
      </c>
      <c r="M620" s="61">
        <f>K620/L620</f>
        <v>2.2990578370824501E-2</v>
      </c>
      <c r="N620" s="282">
        <v>54.28</v>
      </c>
      <c r="O620" s="283">
        <f>M620*N620</f>
        <v>1.247928593968354</v>
      </c>
      <c r="P620" s="283">
        <f>M620*60*1000</f>
        <v>1379.4347022494699</v>
      </c>
      <c r="Q620" s="330">
        <f>P620*N620/1000</f>
        <v>74.875715638101227</v>
      </c>
    </row>
    <row r="621" spans="1:17" ht="12.75" customHeight="1" x14ac:dyDescent="0.2">
      <c r="A621" s="355"/>
      <c r="B621" s="44" t="s">
        <v>151</v>
      </c>
      <c r="C621" s="293" t="s">
        <v>139</v>
      </c>
      <c r="D621" s="294">
        <v>41</v>
      </c>
      <c r="E621" s="294">
        <v>1981</v>
      </c>
      <c r="F621" s="276">
        <v>57.347999999999999</v>
      </c>
      <c r="G621" s="276">
        <v>3.029166</v>
      </c>
      <c r="H621" s="276">
        <v>2.65</v>
      </c>
      <c r="I621" s="276">
        <v>51.668838999999998</v>
      </c>
      <c r="J621" s="276">
        <v>2245.19</v>
      </c>
      <c r="K621" s="276">
        <v>51.668838999999998</v>
      </c>
      <c r="L621" s="276">
        <v>2245.19</v>
      </c>
      <c r="M621" s="277">
        <v>2.3013125392505756E-2</v>
      </c>
      <c r="N621" s="278">
        <v>74.88300000000001</v>
      </c>
      <c r="O621" s="278">
        <v>1.7232918687670087</v>
      </c>
      <c r="P621" s="278">
        <v>1380.7875235503452</v>
      </c>
      <c r="Q621" s="329">
        <v>103.39751212602052</v>
      </c>
    </row>
    <row r="622" spans="1:17" ht="12.75" customHeight="1" x14ac:dyDescent="0.2">
      <c r="A622" s="355"/>
      <c r="B622" s="20" t="s">
        <v>420</v>
      </c>
      <c r="C622" s="295" t="s">
        <v>401</v>
      </c>
      <c r="D622" s="301">
        <v>21</v>
      </c>
      <c r="E622" s="297" t="s">
        <v>57</v>
      </c>
      <c r="F622" s="298">
        <v>29.59</v>
      </c>
      <c r="G622" s="298">
        <v>1.1499999999999999</v>
      </c>
      <c r="H622" s="298">
        <v>3.36</v>
      </c>
      <c r="I622" s="298">
        <v>25.08</v>
      </c>
      <c r="J622" s="299">
        <v>1088.6600000000001</v>
      </c>
      <c r="K622" s="298">
        <v>25.08</v>
      </c>
      <c r="L622" s="299">
        <v>1088.6600000000001</v>
      </c>
      <c r="M622" s="61">
        <f>K622/L622</f>
        <v>2.3037495636837945E-2</v>
      </c>
      <c r="N622" s="282">
        <v>56.7</v>
      </c>
      <c r="O622" s="283">
        <f>M622*N622</f>
        <v>1.3062260026087116</v>
      </c>
      <c r="P622" s="283">
        <f>M622*60*1000</f>
        <v>1382.2497382102767</v>
      </c>
      <c r="Q622" s="330">
        <f>P622*N622/1000</f>
        <v>78.3735601565227</v>
      </c>
    </row>
    <row r="623" spans="1:17" ht="12.75" customHeight="1" x14ac:dyDescent="0.2">
      <c r="A623" s="355"/>
      <c r="B623" s="20" t="s">
        <v>461</v>
      </c>
      <c r="C623" s="291" t="s">
        <v>448</v>
      </c>
      <c r="D623" s="70">
        <v>60</v>
      </c>
      <c r="E623" s="70">
        <v>1985</v>
      </c>
      <c r="F623" s="72">
        <v>105.22</v>
      </c>
      <c r="G623" s="72">
        <v>5.5816860000000004</v>
      </c>
      <c r="H623" s="72">
        <v>9.36</v>
      </c>
      <c r="I623" s="72">
        <v>90.278310000000005</v>
      </c>
      <c r="J623" s="72">
        <v>3912.05</v>
      </c>
      <c r="K623" s="72">
        <v>90.278310000000005</v>
      </c>
      <c r="L623" s="72">
        <v>3912.05</v>
      </c>
      <c r="M623" s="73">
        <f>K623/L623</f>
        <v>2.3076982656152146E-2</v>
      </c>
      <c r="N623" s="71">
        <v>55.372</v>
      </c>
      <c r="O623" s="71">
        <f>M623*N623</f>
        <v>1.2778186836364567</v>
      </c>
      <c r="P623" s="71">
        <f>M623*1000*60</f>
        <v>1384.6189593691288</v>
      </c>
      <c r="Q623" s="332">
        <f>O623*60</f>
        <v>76.669121018187397</v>
      </c>
    </row>
    <row r="624" spans="1:17" ht="12.75" customHeight="1" x14ac:dyDescent="0.2">
      <c r="A624" s="355"/>
      <c r="B624" s="44" t="s">
        <v>92</v>
      </c>
      <c r="C624" s="274" t="s">
        <v>75</v>
      </c>
      <c r="D624" s="275">
        <v>22</v>
      </c>
      <c r="E624" s="275">
        <v>1981</v>
      </c>
      <c r="F624" s="276">
        <v>33.787999999999997</v>
      </c>
      <c r="G624" s="276">
        <v>3.275709</v>
      </c>
      <c r="H624" s="276">
        <v>3.52</v>
      </c>
      <c r="I624" s="276">
        <v>26.992291000000002</v>
      </c>
      <c r="J624" s="276">
        <v>1167.51</v>
      </c>
      <c r="K624" s="276">
        <v>26.992291000000002</v>
      </c>
      <c r="L624" s="276">
        <v>1167.51</v>
      </c>
      <c r="M624" s="277">
        <v>2.3119537305890316E-2</v>
      </c>
      <c r="N624" s="278">
        <v>43.491</v>
      </c>
      <c r="O624" s="278">
        <v>1.0054917969704757</v>
      </c>
      <c r="P624" s="278">
        <v>1387.1722383534188</v>
      </c>
      <c r="Q624" s="329">
        <v>60.329507818228535</v>
      </c>
    </row>
    <row r="625" spans="1:17" ht="12.75" customHeight="1" x14ac:dyDescent="0.2">
      <c r="A625" s="355"/>
      <c r="B625" s="20" t="s">
        <v>547</v>
      </c>
      <c r="C625" s="290" t="s">
        <v>533</v>
      </c>
      <c r="D625" s="59">
        <v>6</v>
      </c>
      <c r="E625" s="59">
        <v>1948</v>
      </c>
      <c r="F625" s="60">
        <v>7.3760000000000003</v>
      </c>
      <c r="G625" s="60">
        <v>0.65100000000000002</v>
      </c>
      <c r="H625" s="60">
        <v>0.64</v>
      </c>
      <c r="I625" s="60">
        <v>6.085</v>
      </c>
      <c r="J625" s="60">
        <v>302.7</v>
      </c>
      <c r="K625" s="60">
        <v>3.91</v>
      </c>
      <c r="L625" s="60">
        <v>169</v>
      </c>
      <c r="M625" s="61">
        <f>K625/L625</f>
        <v>2.3136094674556212E-2</v>
      </c>
      <c r="N625" s="282">
        <v>70.414000000000001</v>
      </c>
      <c r="O625" s="283">
        <f>M625*N625</f>
        <v>1.6291049704142011</v>
      </c>
      <c r="P625" s="283">
        <f>M625*60*1000</f>
        <v>1388.1656804733727</v>
      </c>
      <c r="Q625" s="330">
        <f>P625*N625/1000</f>
        <v>97.746298224852069</v>
      </c>
    </row>
    <row r="626" spans="1:17" ht="12.75" customHeight="1" x14ac:dyDescent="0.2">
      <c r="A626" s="355"/>
      <c r="B626" s="44" t="s">
        <v>489</v>
      </c>
      <c r="C626" s="290" t="s">
        <v>851</v>
      </c>
      <c r="D626" s="59">
        <v>8</v>
      </c>
      <c r="E626" s="59">
        <v>1959</v>
      </c>
      <c r="F626" s="60">
        <f>G626+H626+I626</f>
        <v>10.223001999999999</v>
      </c>
      <c r="G626" s="60">
        <v>0.52410000000000001</v>
      </c>
      <c r="H626" s="60">
        <v>1.28</v>
      </c>
      <c r="I626" s="60">
        <v>8.4189019999999992</v>
      </c>
      <c r="J626" s="60">
        <v>363.07</v>
      </c>
      <c r="K626" s="60">
        <f>I626</f>
        <v>8.4189019999999992</v>
      </c>
      <c r="L626" s="60">
        <f>J626</f>
        <v>363.07</v>
      </c>
      <c r="M626" s="61">
        <f>K626/L626</f>
        <v>2.3188095959456853E-2</v>
      </c>
      <c r="N626" s="282">
        <v>50.793999999999997</v>
      </c>
      <c r="O626" s="283">
        <f>M626*N626</f>
        <v>1.1778161461646512</v>
      </c>
      <c r="P626" s="283">
        <f>M626*60*1000</f>
        <v>1391.2857575674111</v>
      </c>
      <c r="Q626" s="330">
        <f>P626*N626/1000</f>
        <v>70.668968769879086</v>
      </c>
    </row>
    <row r="627" spans="1:17" ht="12.75" customHeight="1" x14ac:dyDescent="0.2">
      <c r="A627" s="355"/>
      <c r="B627" s="20" t="s">
        <v>547</v>
      </c>
      <c r="C627" s="290" t="s">
        <v>869</v>
      </c>
      <c r="D627" s="59">
        <v>46</v>
      </c>
      <c r="E627" s="59">
        <v>1975</v>
      </c>
      <c r="F627" s="60">
        <v>44.548999999999999</v>
      </c>
      <c r="G627" s="60">
        <v>3.016</v>
      </c>
      <c r="H627" s="60">
        <v>0.72</v>
      </c>
      <c r="I627" s="60">
        <v>40.813000000000002</v>
      </c>
      <c r="J627" s="60">
        <v>1810.77</v>
      </c>
      <c r="K627" s="60">
        <v>36.341999999999999</v>
      </c>
      <c r="L627" s="60">
        <v>1565.53</v>
      </c>
      <c r="M627" s="61">
        <f>K627/L627</f>
        <v>2.3213863675560352E-2</v>
      </c>
      <c r="N627" s="282">
        <v>70.414000000000001</v>
      </c>
      <c r="O627" s="283">
        <f>M627*N627</f>
        <v>1.6345809968509066</v>
      </c>
      <c r="P627" s="283">
        <f>M627*60*1000</f>
        <v>1392.8318205336211</v>
      </c>
      <c r="Q627" s="330">
        <f>P627*N627/1000</f>
        <v>98.074859811054395</v>
      </c>
    </row>
    <row r="628" spans="1:17" ht="12.75" customHeight="1" x14ac:dyDescent="0.2">
      <c r="A628" s="355"/>
      <c r="B628" s="44" t="s">
        <v>489</v>
      </c>
      <c r="C628" s="290" t="s">
        <v>852</v>
      </c>
      <c r="D628" s="59">
        <v>7</v>
      </c>
      <c r="E628" s="59">
        <v>1955</v>
      </c>
      <c r="F628" s="60">
        <f>G628+H628+I628</f>
        <v>6.1800009999999999</v>
      </c>
      <c r="G628" s="60">
        <v>0</v>
      </c>
      <c r="H628" s="60">
        <v>0</v>
      </c>
      <c r="I628" s="60">
        <v>6.1800009999999999</v>
      </c>
      <c r="J628" s="60">
        <v>266.2</v>
      </c>
      <c r="K628" s="60">
        <f>I628</f>
        <v>6.1800009999999999</v>
      </c>
      <c r="L628" s="60">
        <f>J628</f>
        <v>266.2</v>
      </c>
      <c r="M628" s="61">
        <f>K628/L628</f>
        <v>2.3215631104432758E-2</v>
      </c>
      <c r="N628" s="282">
        <v>50.793999999999997</v>
      </c>
      <c r="O628" s="283">
        <f>M628*N628</f>
        <v>1.1792147663185575</v>
      </c>
      <c r="P628" s="283">
        <f>M628*60*1000</f>
        <v>1392.9378662659656</v>
      </c>
      <c r="Q628" s="330">
        <f>P628*N628/1000</f>
        <v>70.752885979113444</v>
      </c>
    </row>
    <row r="629" spans="1:17" ht="12.75" customHeight="1" x14ac:dyDescent="0.2">
      <c r="A629" s="355"/>
      <c r="B629" s="44" t="s">
        <v>374</v>
      </c>
      <c r="C629" s="290" t="s">
        <v>364</v>
      </c>
      <c r="D629" s="316">
        <v>6</v>
      </c>
      <c r="E629" s="317" t="s">
        <v>57</v>
      </c>
      <c r="F629" s="19">
        <v>4.9580000000000002</v>
      </c>
      <c r="G629" s="19">
        <v>0</v>
      </c>
      <c r="H629" s="19">
        <v>0</v>
      </c>
      <c r="I629" s="19">
        <v>4.9580000000000002</v>
      </c>
      <c r="J629" s="19">
        <v>212.89</v>
      </c>
      <c r="K629" s="19">
        <v>4.9580000000000002</v>
      </c>
      <c r="L629" s="19">
        <v>212.89</v>
      </c>
      <c r="M629" s="61">
        <f>K629/L629</f>
        <v>2.3289022499882572E-2</v>
      </c>
      <c r="N629" s="282">
        <v>76.2</v>
      </c>
      <c r="O629" s="283">
        <f>M629*N629</f>
        <v>1.774623514491052</v>
      </c>
      <c r="P629" s="283">
        <f>M629*60*1000</f>
        <v>1397.3413499929543</v>
      </c>
      <c r="Q629" s="330">
        <f>P629*N629/1000</f>
        <v>106.47741086946311</v>
      </c>
    </row>
    <row r="630" spans="1:17" ht="12.75" customHeight="1" x14ac:dyDescent="0.2">
      <c r="A630" s="355"/>
      <c r="B630" s="20" t="s">
        <v>547</v>
      </c>
      <c r="C630" s="290" t="s">
        <v>537</v>
      </c>
      <c r="D630" s="59">
        <v>5</v>
      </c>
      <c r="E630" s="59">
        <v>1932</v>
      </c>
      <c r="F630" s="60">
        <v>6.5060000000000002</v>
      </c>
      <c r="G630" s="60">
        <v>0.52300000000000002</v>
      </c>
      <c r="H630" s="60">
        <v>0.08</v>
      </c>
      <c r="I630" s="60">
        <v>5.9029999999999996</v>
      </c>
      <c r="J630" s="60">
        <v>253.41</v>
      </c>
      <c r="K630" s="60">
        <v>3.8069999999999999</v>
      </c>
      <c r="L630" s="60">
        <v>163.44</v>
      </c>
      <c r="M630" s="61">
        <f>K630/L630</f>
        <v>2.329295154185022E-2</v>
      </c>
      <c r="N630" s="282">
        <v>70.414000000000001</v>
      </c>
      <c r="O630" s="283">
        <f>M630*N630</f>
        <v>1.6401498898678415</v>
      </c>
      <c r="P630" s="283">
        <f>M630*60*1000</f>
        <v>1397.5770925110132</v>
      </c>
      <c r="Q630" s="330">
        <f>P630*N630/1000</f>
        <v>98.408993392070499</v>
      </c>
    </row>
    <row r="631" spans="1:17" ht="12.75" customHeight="1" x14ac:dyDescent="0.2">
      <c r="A631" s="355"/>
      <c r="B631" s="20" t="s">
        <v>547</v>
      </c>
      <c r="C631" s="290" t="s">
        <v>868</v>
      </c>
      <c r="D631" s="59">
        <v>12</v>
      </c>
      <c r="E631" s="59">
        <v>1958</v>
      </c>
      <c r="F631" s="60">
        <v>14.266999999999999</v>
      </c>
      <c r="G631" s="60">
        <v>0.90700000000000003</v>
      </c>
      <c r="H631" s="60">
        <v>1.5680000000000001</v>
      </c>
      <c r="I631" s="60">
        <v>11.792</v>
      </c>
      <c r="J631" s="60">
        <v>633.79</v>
      </c>
      <c r="K631" s="60">
        <v>10.154999999999999</v>
      </c>
      <c r="L631" s="60">
        <v>435.86</v>
      </c>
      <c r="M631" s="61">
        <f>K631/L631</f>
        <v>2.3298765658697745E-2</v>
      </c>
      <c r="N631" s="282">
        <v>70.414000000000001</v>
      </c>
      <c r="O631" s="283">
        <f>M631*N631</f>
        <v>1.6405592850915431</v>
      </c>
      <c r="P631" s="283">
        <f>M631*60*1000</f>
        <v>1397.9259395218646</v>
      </c>
      <c r="Q631" s="330">
        <f>P631*N631/1000</f>
        <v>98.433557105492582</v>
      </c>
    </row>
    <row r="632" spans="1:17" ht="12.75" customHeight="1" x14ac:dyDescent="0.2">
      <c r="A632" s="355"/>
      <c r="B632" s="20" t="s">
        <v>652</v>
      </c>
      <c r="C632" s="319" t="s">
        <v>923</v>
      </c>
      <c r="D632" s="320">
        <v>48</v>
      </c>
      <c r="E632" s="320" t="s">
        <v>57</v>
      </c>
      <c r="F632" s="321">
        <f>G632+H632+I632</f>
        <v>56.989999999999995</v>
      </c>
      <c r="G632" s="321">
        <v>4.1772999999999998</v>
      </c>
      <c r="H632" s="321">
        <v>7.68</v>
      </c>
      <c r="I632" s="321">
        <v>45.1327</v>
      </c>
      <c r="J632" s="321">
        <v>1934.15</v>
      </c>
      <c r="K632" s="321">
        <f>I632</f>
        <v>45.1327</v>
      </c>
      <c r="L632" s="321">
        <f>J632</f>
        <v>1934.15</v>
      </c>
      <c r="M632" s="322">
        <f>K632/L632</f>
        <v>2.3334643124886902E-2</v>
      </c>
      <c r="N632" s="323">
        <v>40.5</v>
      </c>
      <c r="O632" s="324">
        <f>M632*N632</f>
        <v>0.94505304655791955</v>
      </c>
      <c r="P632" s="324">
        <f>M632*60*1000</f>
        <v>1400.0785874932139</v>
      </c>
      <c r="Q632" s="334">
        <f>P632*N632/1000</f>
        <v>56.703182793475165</v>
      </c>
    </row>
    <row r="633" spans="1:17" ht="12.75" customHeight="1" x14ac:dyDescent="0.2">
      <c r="A633" s="355"/>
      <c r="B633" s="44" t="s">
        <v>270</v>
      </c>
      <c r="C633" s="290" t="s">
        <v>711</v>
      </c>
      <c r="D633" s="59">
        <v>20</v>
      </c>
      <c r="E633" s="59">
        <v>1982</v>
      </c>
      <c r="F633" s="60">
        <v>29.457999999999998</v>
      </c>
      <c r="G633" s="60">
        <v>2.1230000000000002</v>
      </c>
      <c r="H633" s="60">
        <v>3.2</v>
      </c>
      <c r="I633" s="60">
        <v>24.135000000000002</v>
      </c>
      <c r="J633" s="60">
        <v>1033.95</v>
      </c>
      <c r="K633" s="60">
        <v>24.135000000000002</v>
      </c>
      <c r="L633" s="60">
        <v>1033.95</v>
      </c>
      <c r="M633" s="61">
        <f>K633/L633</f>
        <v>2.3342521398520239E-2</v>
      </c>
      <c r="N633" s="282">
        <v>49.9</v>
      </c>
      <c r="O633" s="283">
        <f>M633*N633</f>
        <v>1.1647918177861598</v>
      </c>
      <c r="P633" s="283">
        <f>M633*60*1000</f>
        <v>1400.5512839112143</v>
      </c>
      <c r="Q633" s="330">
        <f>P633*N633/1000</f>
        <v>69.887509067169589</v>
      </c>
    </row>
    <row r="634" spans="1:17" ht="12.75" customHeight="1" x14ac:dyDescent="0.2">
      <c r="A634" s="355"/>
      <c r="B634" s="44" t="s">
        <v>489</v>
      </c>
      <c r="C634" s="290" t="s">
        <v>853</v>
      </c>
      <c r="D634" s="59">
        <v>12</v>
      </c>
      <c r="E634" s="59">
        <v>1961</v>
      </c>
      <c r="F634" s="60">
        <f>G634+H634+I634</f>
        <v>13.446000000000002</v>
      </c>
      <c r="G634" s="60">
        <v>1.1006100000000001</v>
      </c>
      <c r="H634" s="60">
        <v>0.12</v>
      </c>
      <c r="I634" s="60">
        <v>12.225390000000001</v>
      </c>
      <c r="J634" s="60">
        <v>523.33000000000004</v>
      </c>
      <c r="K634" s="60">
        <f>I634</f>
        <v>12.225390000000001</v>
      </c>
      <c r="L634" s="60">
        <f>J634</f>
        <v>523.33000000000004</v>
      </c>
      <c r="M634" s="61">
        <f>K634/L634</f>
        <v>2.3360766629086809E-2</v>
      </c>
      <c r="N634" s="282">
        <v>50.793999999999997</v>
      </c>
      <c r="O634" s="283">
        <f>M634*N634</f>
        <v>1.1865867801578354</v>
      </c>
      <c r="P634" s="283">
        <f>M634*60*1000</f>
        <v>1401.6459977452084</v>
      </c>
      <c r="Q634" s="330">
        <f>P634*N634/1000</f>
        <v>71.195206809470108</v>
      </c>
    </row>
    <row r="635" spans="1:17" ht="12.75" customHeight="1" x14ac:dyDescent="0.2">
      <c r="A635" s="355"/>
      <c r="B635" s="44" t="s">
        <v>815</v>
      </c>
      <c r="C635" s="290" t="s">
        <v>798</v>
      </c>
      <c r="D635" s="59">
        <v>105</v>
      </c>
      <c r="E635" s="59">
        <v>1963</v>
      </c>
      <c r="F635" s="60">
        <v>69.900000000000006</v>
      </c>
      <c r="G635" s="60">
        <v>6.59</v>
      </c>
      <c r="H635" s="60">
        <v>0</v>
      </c>
      <c r="I635" s="60">
        <f>F635-H635-G635</f>
        <v>63.31</v>
      </c>
      <c r="J635" s="60">
        <v>2703.3</v>
      </c>
      <c r="K635" s="60">
        <f>I635</f>
        <v>63.31</v>
      </c>
      <c r="L635" s="60">
        <f>J635</f>
        <v>2703.3</v>
      </c>
      <c r="M635" s="61">
        <f>K635/L635</f>
        <v>2.3419524285132984E-2</v>
      </c>
      <c r="N635" s="282">
        <v>51.2</v>
      </c>
      <c r="O635" s="283">
        <f>M635*N635</f>
        <v>1.1990796433988089</v>
      </c>
      <c r="P635" s="283">
        <f>M635*60*1000</f>
        <v>1405.171457107979</v>
      </c>
      <c r="Q635" s="330">
        <f>P635*N635/1000</f>
        <v>71.944778603928526</v>
      </c>
    </row>
    <row r="636" spans="1:17" ht="12.75" customHeight="1" x14ac:dyDescent="0.2">
      <c r="A636" s="355"/>
      <c r="B636" s="44" t="s">
        <v>270</v>
      </c>
      <c r="C636" s="290" t="s">
        <v>714</v>
      </c>
      <c r="D636" s="59">
        <v>20</v>
      </c>
      <c r="E636" s="59">
        <v>1984</v>
      </c>
      <c r="F636" s="60">
        <v>30.625</v>
      </c>
      <c r="G636" s="60">
        <v>2.57</v>
      </c>
      <c r="H636" s="60">
        <v>3.2</v>
      </c>
      <c r="I636" s="60">
        <v>24.855</v>
      </c>
      <c r="J636" s="60">
        <v>1059.55</v>
      </c>
      <c r="K636" s="60">
        <v>24.855</v>
      </c>
      <c r="L636" s="60">
        <v>1059.55</v>
      </c>
      <c r="M636" s="61">
        <f>K636/L636</f>
        <v>2.3458071822943703E-2</v>
      </c>
      <c r="N636" s="282">
        <v>49.9</v>
      </c>
      <c r="O636" s="283">
        <f>M636*N636</f>
        <v>1.1705577839648909</v>
      </c>
      <c r="P636" s="283">
        <f>M636*60*1000</f>
        <v>1407.4843093766224</v>
      </c>
      <c r="Q636" s="330">
        <f>P636*N636/1000</f>
        <v>70.233467037893448</v>
      </c>
    </row>
    <row r="637" spans="1:17" ht="12.75" customHeight="1" x14ac:dyDescent="0.2">
      <c r="A637" s="355"/>
      <c r="B637" s="44" t="s">
        <v>374</v>
      </c>
      <c r="C637" s="290" t="s">
        <v>355</v>
      </c>
      <c r="D637" s="316">
        <v>20</v>
      </c>
      <c r="E637" s="317" t="s">
        <v>356</v>
      </c>
      <c r="F637" s="19">
        <v>27.616999999999997</v>
      </c>
      <c r="G637" s="19">
        <v>1.339</v>
      </c>
      <c r="H637" s="19">
        <v>3.2</v>
      </c>
      <c r="I637" s="19">
        <v>23.077999999999999</v>
      </c>
      <c r="J637" s="19">
        <v>981.33</v>
      </c>
      <c r="K637" s="19">
        <v>23.077999999999999</v>
      </c>
      <c r="L637" s="19">
        <v>981.33</v>
      </c>
      <c r="M637" s="61">
        <f>K637/L637</f>
        <v>2.3517063576982258E-2</v>
      </c>
      <c r="N637" s="282">
        <v>76.2</v>
      </c>
      <c r="O637" s="283">
        <f>M637*N637</f>
        <v>1.7920002445660481</v>
      </c>
      <c r="P637" s="283">
        <f>M637*60*1000</f>
        <v>1411.0238146189356</v>
      </c>
      <c r="Q637" s="330">
        <f>P637*N637/1000</f>
        <v>107.5200146739629</v>
      </c>
    </row>
    <row r="638" spans="1:17" ht="12.75" customHeight="1" x14ac:dyDescent="0.2">
      <c r="A638" s="355"/>
      <c r="B638" s="44" t="s">
        <v>603</v>
      </c>
      <c r="C638" s="279" t="s">
        <v>882</v>
      </c>
      <c r="D638" s="280">
        <v>20</v>
      </c>
      <c r="E638" s="280">
        <v>1960</v>
      </c>
      <c r="F638" s="281">
        <v>22.356999999999999</v>
      </c>
      <c r="G638" s="281">
        <v>1.3640000000000001</v>
      </c>
      <c r="H638" s="281">
        <v>0.2</v>
      </c>
      <c r="I638" s="281">
        <v>20.792999999999999</v>
      </c>
      <c r="J638" s="281">
        <v>881.45</v>
      </c>
      <c r="K638" s="281">
        <v>20.792999999999999</v>
      </c>
      <c r="L638" s="281">
        <v>881.45</v>
      </c>
      <c r="M638" s="325">
        <v>2.3589539962561686E-2</v>
      </c>
      <c r="N638" s="326">
        <v>44.908000000000001</v>
      </c>
      <c r="O638" s="327">
        <v>1.0593590606387202</v>
      </c>
      <c r="P638" s="327">
        <v>1415.3723977537011</v>
      </c>
      <c r="Q638" s="335">
        <v>63.561543638323208</v>
      </c>
    </row>
    <row r="639" spans="1:17" ht="12.75" customHeight="1" x14ac:dyDescent="0.2">
      <c r="A639" s="355"/>
      <c r="B639" s="44" t="s">
        <v>270</v>
      </c>
      <c r="C639" s="290" t="s">
        <v>267</v>
      </c>
      <c r="D639" s="59">
        <v>20</v>
      </c>
      <c r="E639" s="59">
        <v>1981</v>
      </c>
      <c r="F639" s="60">
        <v>30.303999999999998</v>
      </c>
      <c r="G639" s="60">
        <v>2.57</v>
      </c>
      <c r="H639" s="60">
        <v>3.2</v>
      </c>
      <c r="I639" s="60">
        <v>24.533000000000001</v>
      </c>
      <c r="J639" s="60">
        <v>1038.74</v>
      </c>
      <c r="K639" s="60">
        <v>24.533000000000001</v>
      </c>
      <c r="L639" s="60">
        <v>1038.74</v>
      </c>
      <c r="M639" s="61">
        <f>K639/L639</f>
        <v>2.3618037237422264E-2</v>
      </c>
      <c r="N639" s="282">
        <v>49.9</v>
      </c>
      <c r="O639" s="283">
        <f>M639*N639</f>
        <v>1.1785400581473708</v>
      </c>
      <c r="P639" s="283">
        <f>M639*60*1000</f>
        <v>1417.0822342453357</v>
      </c>
      <c r="Q639" s="330">
        <f>P639*N639/1000</f>
        <v>70.712403488842241</v>
      </c>
    </row>
    <row r="640" spans="1:17" ht="12.75" customHeight="1" x14ac:dyDescent="0.2">
      <c r="A640" s="355"/>
      <c r="B640" s="20" t="s">
        <v>547</v>
      </c>
      <c r="C640" s="290" t="s">
        <v>867</v>
      </c>
      <c r="D640" s="59">
        <v>6</v>
      </c>
      <c r="E640" s="59">
        <v>1986</v>
      </c>
      <c r="F640" s="60">
        <v>9.94</v>
      </c>
      <c r="G640" s="60">
        <v>0</v>
      </c>
      <c r="H640" s="60">
        <v>0</v>
      </c>
      <c r="I640" s="60">
        <v>9.94</v>
      </c>
      <c r="J640" s="60">
        <v>407.89</v>
      </c>
      <c r="K640" s="60">
        <v>4.58</v>
      </c>
      <c r="L640" s="60">
        <v>193.9</v>
      </c>
      <c r="M640" s="61">
        <f>K640/L640</f>
        <v>2.3620422898401237E-2</v>
      </c>
      <c r="N640" s="282">
        <v>70.414000000000001</v>
      </c>
      <c r="O640" s="283">
        <f>M640*N640</f>
        <v>1.6632084579680249</v>
      </c>
      <c r="P640" s="283">
        <f>M640*60*1000</f>
        <v>1417.2253739040743</v>
      </c>
      <c r="Q640" s="330">
        <f>P640*N640/1000</f>
        <v>99.79250747808149</v>
      </c>
    </row>
    <row r="641" spans="1:17" ht="12.75" customHeight="1" x14ac:dyDescent="0.2">
      <c r="A641" s="355"/>
      <c r="B641" s="44" t="s">
        <v>489</v>
      </c>
      <c r="C641" s="290" t="s">
        <v>480</v>
      </c>
      <c r="D641" s="59">
        <v>4</v>
      </c>
      <c r="E641" s="59">
        <v>1961</v>
      </c>
      <c r="F641" s="60">
        <f>G641+H641+I641</f>
        <v>3.835</v>
      </c>
      <c r="G641" s="60">
        <v>0</v>
      </c>
      <c r="H641" s="60">
        <v>0</v>
      </c>
      <c r="I641" s="60">
        <v>3.835</v>
      </c>
      <c r="J641" s="60">
        <v>161.66</v>
      </c>
      <c r="K641" s="60">
        <f>I641</f>
        <v>3.835</v>
      </c>
      <c r="L641" s="60">
        <f>J641</f>
        <v>161.66</v>
      </c>
      <c r="M641" s="61">
        <f>K641/L641</f>
        <v>2.3722627737226276E-2</v>
      </c>
      <c r="N641" s="282">
        <v>50.793999999999997</v>
      </c>
      <c r="O641" s="283">
        <f>M641*N641</f>
        <v>1.2049671532846713</v>
      </c>
      <c r="P641" s="283">
        <f>M641*60*1000</f>
        <v>1423.3576642335765</v>
      </c>
      <c r="Q641" s="330">
        <f>P641*N641/1000</f>
        <v>72.298029197080282</v>
      </c>
    </row>
    <row r="642" spans="1:17" ht="12.75" customHeight="1" x14ac:dyDescent="0.2">
      <c r="A642" s="355"/>
      <c r="B642" s="44" t="s">
        <v>489</v>
      </c>
      <c r="C642" s="290" t="s">
        <v>854</v>
      </c>
      <c r="D642" s="59">
        <v>32</v>
      </c>
      <c r="E642" s="59">
        <v>1963</v>
      </c>
      <c r="F642" s="60">
        <f>G642+H642+I642</f>
        <v>31.105005000000002</v>
      </c>
      <c r="G642" s="60">
        <v>1.8343499999999999</v>
      </c>
      <c r="H642" s="60">
        <v>0.32</v>
      </c>
      <c r="I642" s="60">
        <v>28.950655000000001</v>
      </c>
      <c r="J642" s="60">
        <v>1218.3900000000001</v>
      </c>
      <c r="K642" s="60">
        <f>I642</f>
        <v>28.950655000000001</v>
      </c>
      <c r="L642" s="60">
        <f>J642</f>
        <v>1218.3900000000001</v>
      </c>
      <c r="M642" s="61">
        <f>K642/L642</f>
        <v>2.3761402342435508E-2</v>
      </c>
      <c r="N642" s="282">
        <v>50.793999999999997</v>
      </c>
      <c r="O642" s="283">
        <f>M642*N642</f>
        <v>1.2069366705816691</v>
      </c>
      <c r="P642" s="283">
        <f>M642*60*1000</f>
        <v>1425.6841405461305</v>
      </c>
      <c r="Q642" s="330">
        <f>P642*N642/1000</f>
        <v>72.416200234900145</v>
      </c>
    </row>
    <row r="643" spans="1:17" ht="12.75" customHeight="1" x14ac:dyDescent="0.2">
      <c r="A643" s="355"/>
      <c r="B643" s="20" t="s">
        <v>547</v>
      </c>
      <c r="C643" s="290" t="s">
        <v>536</v>
      </c>
      <c r="D643" s="59">
        <v>8</v>
      </c>
      <c r="E643" s="59">
        <v>1978</v>
      </c>
      <c r="F643" s="60">
        <v>8.2240000000000002</v>
      </c>
      <c r="G643" s="60">
        <v>0.113</v>
      </c>
      <c r="H643" s="60">
        <v>0.64</v>
      </c>
      <c r="I643" s="60">
        <v>7.4710000000000001</v>
      </c>
      <c r="J643" s="60">
        <v>571.25</v>
      </c>
      <c r="K643" s="60">
        <v>6.7990000000000004</v>
      </c>
      <c r="L643" s="60">
        <v>286.04000000000002</v>
      </c>
      <c r="M643" s="61">
        <f>K643/L643</f>
        <v>2.3769402880715985E-2</v>
      </c>
      <c r="N643" s="282">
        <v>70.414000000000001</v>
      </c>
      <c r="O643" s="283">
        <f>M643*N643</f>
        <v>1.6736987344427354</v>
      </c>
      <c r="P643" s="283">
        <f>M643*60*1000</f>
        <v>1426.164172842959</v>
      </c>
      <c r="Q643" s="330">
        <f>P643*N643/1000</f>
        <v>100.42192406656413</v>
      </c>
    </row>
    <row r="644" spans="1:17" ht="12.75" customHeight="1" x14ac:dyDescent="0.2">
      <c r="A644" s="355"/>
      <c r="B644" s="20" t="s">
        <v>218</v>
      </c>
      <c r="C644" s="311" t="s">
        <v>212</v>
      </c>
      <c r="D644" s="312">
        <v>37</v>
      </c>
      <c r="E644" s="312">
        <v>1983</v>
      </c>
      <c r="F644" s="15">
        <v>57.722999999999999</v>
      </c>
      <c r="G644" s="15">
        <v>3.2639999999999998</v>
      </c>
      <c r="H644" s="15">
        <v>6.08</v>
      </c>
      <c r="I644" s="15">
        <v>48.379002</v>
      </c>
      <c r="J644" s="15">
        <v>2034.47</v>
      </c>
      <c r="K644" s="15">
        <v>48.379002</v>
      </c>
      <c r="L644" s="15">
        <v>2034.47</v>
      </c>
      <c r="M644" s="16">
        <v>2.3779658584299597E-2</v>
      </c>
      <c r="N644" s="17">
        <v>64.528000000000006</v>
      </c>
      <c r="O644" s="17">
        <v>1.5344538091276845</v>
      </c>
      <c r="P644" s="17">
        <v>1426.7795150579759</v>
      </c>
      <c r="Q644" s="18">
        <v>92.067228547661088</v>
      </c>
    </row>
    <row r="645" spans="1:17" ht="12.75" customHeight="1" x14ac:dyDescent="0.2">
      <c r="A645" s="355"/>
      <c r="B645" s="20" t="s">
        <v>547</v>
      </c>
      <c r="C645" s="290" t="s">
        <v>534</v>
      </c>
      <c r="D645" s="59">
        <v>12</v>
      </c>
      <c r="E645" s="59">
        <v>1965</v>
      </c>
      <c r="F645" s="60">
        <v>14.282</v>
      </c>
      <c r="G645" s="60">
        <v>1.49</v>
      </c>
      <c r="H645" s="60">
        <v>0.192</v>
      </c>
      <c r="I645" s="60">
        <v>12.6</v>
      </c>
      <c r="J645" s="60">
        <v>529.58000000000004</v>
      </c>
      <c r="K645" s="60">
        <v>11.42</v>
      </c>
      <c r="L645" s="60">
        <v>479.98</v>
      </c>
      <c r="M645" s="61">
        <f>K645/L645</f>
        <v>2.3792658027417809E-2</v>
      </c>
      <c r="N645" s="282">
        <v>70.414000000000001</v>
      </c>
      <c r="O645" s="283">
        <f>M645*N645</f>
        <v>1.6753362223425976</v>
      </c>
      <c r="P645" s="283">
        <f>M645*60*1000</f>
        <v>1427.5594816450684</v>
      </c>
      <c r="Q645" s="330">
        <f>P645*N645/1000</f>
        <v>100.52017334055584</v>
      </c>
    </row>
    <row r="646" spans="1:17" ht="12.75" customHeight="1" x14ac:dyDescent="0.2">
      <c r="A646" s="355"/>
      <c r="B646" s="44" t="s">
        <v>328</v>
      </c>
      <c r="C646" s="291" t="s">
        <v>308</v>
      </c>
      <c r="D646" s="70">
        <v>108</v>
      </c>
      <c r="E646" s="70">
        <v>1968</v>
      </c>
      <c r="F646" s="72">
        <v>88.96</v>
      </c>
      <c r="G646" s="292">
        <v>6.5335080000000003</v>
      </c>
      <c r="H646" s="292">
        <v>21.506450000000001</v>
      </c>
      <c r="I646" s="72">
        <v>60.92</v>
      </c>
      <c r="J646" s="72">
        <v>2558.34</v>
      </c>
      <c r="K646" s="72">
        <v>60.922381231579855</v>
      </c>
      <c r="L646" s="72">
        <v>2558.44</v>
      </c>
      <c r="M646" s="73">
        <v>2.3812315798525607E-2</v>
      </c>
      <c r="N646" s="71">
        <v>57.23</v>
      </c>
      <c r="O646" s="71">
        <v>1.36</v>
      </c>
      <c r="P646" s="71">
        <v>1428.74</v>
      </c>
      <c r="Q646" s="332">
        <v>81.77</v>
      </c>
    </row>
    <row r="647" spans="1:17" ht="12.75" customHeight="1" x14ac:dyDescent="0.2">
      <c r="A647" s="355"/>
      <c r="B647" s="20" t="s">
        <v>547</v>
      </c>
      <c r="C647" s="290" t="s">
        <v>538</v>
      </c>
      <c r="D647" s="59">
        <v>29</v>
      </c>
      <c r="E647" s="59">
        <v>1986</v>
      </c>
      <c r="F647" s="60">
        <v>41.680999999999997</v>
      </c>
      <c r="G647" s="60">
        <v>1.9730000000000001</v>
      </c>
      <c r="H647" s="60">
        <v>4.32</v>
      </c>
      <c r="I647" s="60">
        <v>35.387999999999998</v>
      </c>
      <c r="J647" s="60">
        <v>1577.48</v>
      </c>
      <c r="K647" s="60">
        <v>34.933999999999997</v>
      </c>
      <c r="L647" s="60">
        <v>1464.93</v>
      </c>
      <c r="M647" s="61">
        <f>K647/L647</f>
        <v>2.3846873229437581E-2</v>
      </c>
      <c r="N647" s="282">
        <v>70.414000000000001</v>
      </c>
      <c r="O647" s="283">
        <f>M647*N647</f>
        <v>1.6791537315776179</v>
      </c>
      <c r="P647" s="283">
        <f>M647*60*1000</f>
        <v>1430.8123937662549</v>
      </c>
      <c r="Q647" s="330">
        <f>P647*N647/1000</f>
        <v>100.74922389465708</v>
      </c>
    </row>
    <row r="648" spans="1:17" ht="12.75" customHeight="1" x14ac:dyDescent="0.2">
      <c r="A648" s="355"/>
      <c r="B648" s="44" t="s">
        <v>374</v>
      </c>
      <c r="C648" s="290" t="s">
        <v>358</v>
      </c>
      <c r="D648" s="316">
        <v>18</v>
      </c>
      <c r="E648" s="317" t="s">
        <v>57</v>
      </c>
      <c r="F648" s="19">
        <v>2.7069999999999999</v>
      </c>
      <c r="G648" s="19">
        <v>0.10199999999999999</v>
      </c>
      <c r="H648" s="19">
        <v>0.02</v>
      </c>
      <c r="I648" s="19">
        <v>2.585</v>
      </c>
      <c r="J648" s="19">
        <v>107.98</v>
      </c>
      <c r="K648" s="19">
        <v>2.585</v>
      </c>
      <c r="L648" s="19">
        <v>107.98</v>
      </c>
      <c r="M648" s="61">
        <f>K648/L648</f>
        <v>2.3939618447860713E-2</v>
      </c>
      <c r="N648" s="282">
        <v>76.2</v>
      </c>
      <c r="O648" s="283">
        <f>M648*N648</f>
        <v>1.8241989257269864</v>
      </c>
      <c r="P648" s="283">
        <f>M648*60*1000</f>
        <v>1436.3771068716428</v>
      </c>
      <c r="Q648" s="330">
        <f>P648*N648/1000</f>
        <v>109.45193554361919</v>
      </c>
    </row>
    <row r="649" spans="1:17" ht="12.75" customHeight="1" x14ac:dyDescent="0.2">
      <c r="A649" s="355"/>
      <c r="B649" s="44" t="s">
        <v>815</v>
      </c>
      <c r="C649" s="290" t="s">
        <v>799</v>
      </c>
      <c r="D649" s="59">
        <v>108</v>
      </c>
      <c r="E649" s="59">
        <v>1968</v>
      </c>
      <c r="F649" s="60">
        <v>83.322100000000006</v>
      </c>
      <c r="G649" s="60">
        <v>10.308999999999999</v>
      </c>
      <c r="H649" s="60">
        <v>10.74</v>
      </c>
      <c r="I649" s="60">
        <f>F649-H649-G649</f>
        <v>62.273100000000014</v>
      </c>
      <c r="J649" s="60">
        <v>2594.46</v>
      </c>
      <c r="K649" s="60">
        <f>I649</f>
        <v>62.273100000000014</v>
      </c>
      <c r="L649" s="60">
        <f>J649</f>
        <v>2594.46</v>
      </c>
      <c r="M649" s="61">
        <f>K649/L649</f>
        <v>2.4002335746166836E-2</v>
      </c>
      <c r="N649" s="282">
        <v>51.2</v>
      </c>
      <c r="O649" s="283">
        <f>M649*N649</f>
        <v>1.2289195902037422</v>
      </c>
      <c r="P649" s="283">
        <f>M649*60*1000</f>
        <v>1440.1401447700102</v>
      </c>
      <c r="Q649" s="330">
        <f>P649*N649/1000</f>
        <v>73.735175412224535</v>
      </c>
    </row>
    <row r="650" spans="1:17" ht="12.75" customHeight="1" x14ac:dyDescent="0.2">
      <c r="A650" s="355"/>
      <c r="B650" s="20" t="s">
        <v>547</v>
      </c>
      <c r="C650" s="290" t="s">
        <v>535</v>
      </c>
      <c r="D650" s="59">
        <v>8</v>
      </c>
      <c r="E650" s="59">
        <v>1936</v>
      </c>
      <c r="F650" s="60">
        <v>5.556</v>
      </c>
      <c r="G650" s="60">
        <v>0.40799999999999997</v>
      </c>
      <c r="H650" s="60">
        <v>0.27200000000000002</v>
      </c>
      <c r="I650" s="60">
        <v>4.8760000000000003</v>
      </c>
      <c r="J650" s="60">
        <v>203.07</v>
      </c>
      <c r="K650" s="60">
        <v>4.2469999999999999</v>
      </c>
      <c r="L650" s="60">
        <v>176.89</v>
      </c>
      <c r="M650" s="61">
        <f>K650/L650</f>
        <v>2.400927129854712E-2</v>
      </c>
      <c r="N650" s="282">
        <v>70.414000000000001</v>
      </c>
      <c r="O650" s="283">
        <f>M650*N650</f>
        <v>1.6905888292158968</v>
      </c>
      <c r="P650" s="283">
        <f>M650*60*1000</f>
        <v>1440.5562779128272</v>
      </c>
      <c r="Q650" s="330">
        <f>P650*N650/1000</f>
        <v>101.43532975295382</v>
      </c>
    </row>
    <row r="651" spans="1:17" ht="12.75" customHeight="1" x14ac:dyDescent="0.2">
      <c r="A651" s="355"/>
      <c r="B651" s="44" t="s">
        <v>92</v>
      </c>
      <c r="C651" s="274" t="s">
        <v>77</v>
      </c>
      <c r="D651" s="275">
        <v>108</v>
      </c>
      <c r="E651" s="275" t="s">
        <v>57</v>
      </c>
      <c r="F651" s="276">
        <v>89.2</v>
      </c>
      <c r="G651" s="276">
        <v>8.4503599999999999</v>
      </c>
      <c r="H651" s="276">
        <v>17.2</v>
      </c>
      <c r="I651" s="276">
        <v>63.549633</v>
      </c>
      <c r="J651" s="276">
        <v>2642.7</v>
      </c>
      <c r="K651" s="276">
        <v>63.549633</v>
      </c>
      <c r="L651" s="276">
        <v>2642.7</v>
      </c>
      <c r="M651" s="277">
        <v>2.4047236916789647E-2</v>
      </c>
      <c r="N651" s="278">
        <v>43.491</v>
      </c>
      <c r="O651" s="278">
        <v>1.0458383807480987</v>
      </c>
      <c r="P651" s="278">
        <v>1442.8342150073788</v>
      </c>
      <c r="Q651" s="329">
        <v>62.750302844885908</v>
      </c>
    </row>
    <row r="652" spans="1:17" ht="12.75" customHeight="1" x14ac:dyDescent="0.2">
      <c r="A652" s="355"/>
      <c r="B652" s="20" t="s">
        <v>416</v>
      </c>
      <c r="C652" s="295" t="s">
        <v>403</v>
      </c>
      <c r="D652" s="301">
        <v>107</v>
      </c>
      <c r="E652" s="302" t="s">
        <v>57</v>
      </c>
      <c r="F652" s="298">
        <v>84.41</v>
      </c>
      <c r="G652" s="298">
        <v>5.39</v>
      </c>
      <c r="H652" s="298">
        <v>17.04</v>
      </c>
      <c r="I652" s="298">
        <v>61.98</v>
      </c>
      <c r="J652" s="299">
        <v>2563.58</v>
      </c>
      <c r="K652" s="298">
        <v>61.35</v>
      </c>
      <c r="L652" s="299">
        <v>2544.59</v>
      </c>
      <c r="M652" s="61">
        <f>K652/L652</f>
        <v>2.4109974494908804E-2</v>
      </c>
      <c r="N652" s="282">
        <v>56.7</v>
      </c>
      <c r="O652" s="283">
        <f>M652*N652</f>
        <v>1.3670355538613292</v>
      </c>
      <c r="P652" s="283">
        <f>M652*60*1000</f>
        <v>1446.5984696945281</v>
      </c>
      <c r="Q652" s="330">
        <f>P652*N652/1000</f>
        <v>82.022133231679746</v>
      </c>
    </row>
    <row r="653" spans="1:17" ht="12.75" customHeight="1" x14ac:dyDescent="0.2">
      <c r="A653" s="355"/>
      <c r="B653" s="44" t="s">
        <v>489</v>
      </c>
      <c r="C653" s="290" t="s">
        <v>855</v>
      </c>
      <c r="D653" s="59">
        <v>27</v>
      </c>
      <c r="E653" s="59">
        <v>1963</v>
      </c>
      <c r="F653" s="60">
        <f>G653+H653+I653</f>
        <v>31.294000999999998</v>
      </c>
      <c r="G653" s="60">
        <v>1.4936849999999999</v>
      </c>
      <c r="H653" s="60">
        <v>0.25</v>
      </c>
      <c r="I653" s="60">
        <v>29.550315999999999</v>
      </c>
      <c r="J653" s="60">
        <v>1224.27</v>
      </c>
      <c r="K653" s="60">
        <f>I653</f>
        <v>29.550315999999999</v>
      </c>
      <c r="L653" s="60">
        <f>J653</f>
        <v>1224.27</v>
      </c>
      <c r="M653" s="61">
        <f>K653/L653</f>
        <v>2.4137090674442727E-2</v>
      </c>
      <c r="N653" s="282">
        <v>50.793999999999997</v>
      </c>
      <c r="O653" s="283">
        <f>M653*N653</f>
        <v>1.2260193837176439</v>
      </c>
      <c r="P653" s="283">
        <f>M653*60*1000</f>
        <v>1448.2254404665634</v>
      </c>
      <c r="Q653" s="330">
        <f>P653*N653/1000</f>
        <v>73.561163023058612</v>
      </c>
    </row>
    <row r="654" spans="1:17" ht="12.75" customHeight="1" x14ac:dyDescent="0.2">
      <c r="A654" s="355"/>
      <c r="B654" s="44" t="s">
        <v>374</v>
      </c>
      <c r="C654" s="290" t="s">
        <v>362</v>
      </c>
      <c r="D654" s="316">
        <v>8</v>
      </c>
      <c r="E654" s="317" t="s">
        <v>57</v>
      </c>
      <c r="F654" s="19">
        <v>10.49</v>
      </c>
      <c r="G654" s="19">
        <v>0.35699999999999998</v>
      </c>
      <c r="H654" s="19">
        <v>0.08</v>
      </c>
      <c r="I654" s="19">
        <v>10.053000000000001</v>
      </c>
      <c r="J654" s="19">
        <v>414.27</v>
      </c>
      <c r="K654" s="19">
        <v>10.053000000000001</v>
      </c>
      <c r="L654" s="19">
        <v>414.27</v>
      </c>
      <c r="M654" s="61">
        <f>K654/L654</f>
        <v>2.4266782533130572E-2</v>
      </c>
      <c r="N654" s="282">
        <v>76.2</v>
      </c>
      <c r="O654" s="283">
        <f>M654*N654</f>
        <v>1.8491288290245496</v>
      </c>
      <c r="P654" s="283">
        <f>M654*60*1000</f>
        <v>1456.0069519878343</v>
      </c>
      <c r="Q654" s="330">
        <f>P654*N654/1000</f>
        <v>110.94772974147298</v>
      </c>
    </row>
    <row r="655" spans="1:17" ht="12.75" customHeight="1" x14ac:dyDescent="0.2">
      <c r="A655" s="355"/>
      <c r="B655" s="44" t="s">
        <v>489</v>
      </c>
      <c r="C655" s="290" t="s">
        <v>856</v>
      </c>
      <c r="D655" s="59">
        <v>14</v>
      </c>
      <c r="E655" s="59">
        <v>1969</v>
      </c>
      <c r="F655" s="60">
        <f>G655+H655+I655</f>
        <v>20.200998999999999</v>
      </c>
      <c r="G655" s="60">
        <v>1.20543</v>
      </c>
      <c r="H655" s="60">
        <v>1.573</v>
      </c>
      <c r="I655" s="60">
        <v>17.422568999999999</v>
      </c>
      <c r="J655" s="60">
        <v>717.57</v>
      </c>
      <c r="K655" s="60">
        <f>I655</f>
        <v>17.422568999999999</v>
      </c>
      <c r="L655" s="60">
        <f>J655</f>
        <v>717.57</v>
      </c>
      <c r="M655" s="61">
        <f>K655/L655</f>
        <v>2.4279957356076756E-2</v>
      </c>
      <c r="N655" s="282">
        <v>50.793999999999997</v>
      </c>
      <c r="O655" s="283">
        <f>M655*N655</f>
        <v>1.2332761539445627</v>
      </c>
      <c r="P655" s="283">
        <f>M655*60*1000</f>
        <v>1456.7974413646054</v>
      </c>
      <c r="Q655" s="330">
        <f>P655*N655/1000</f>
        <v>73.996569236673764</v>
      </c>
    </row>
    <row r="656" spans="1:17" ht="12.75" customHeight="1" x14ac:dyDescent="0.2">
      <c r="A656" s="355"/>
      <c r="B656" s="44" t="s">
        <v>374</v>
      </c>
      <c r="C656" s="290" t="s">
        <v>359</v>
      </c>
      <c r="D656" s="316">
        <v>19</v>
      </c>
      <c r="E656" s="317" t="s">
        <v>57</v>
      </c>
      <c r="F656" s="19">
        <v>28.975000000000001</v>
      </c>
      <c r="G656" s="19">
        <v>1.8740000000000001</v>
      </c>
      <c r="H656" s="19">
        <v>3.04</v>
      </c>
      <c r="I656" s="19">
        <v>24.061</v>
      </c>
      <c r="J656" s="19">
        <v>986.21</v>
      </c>
      <c r="K656" s="19">
        <v>24.061</v>
      </c>
      <c r="L656" s="19">
        <v>986.21</v>
      </c>
      <c r="M656" s="61">
        <f>K656/L656</f>
        <v>2.4397440707354417E-2</v>
      </c>
      <c r="N656" s="282">
        <v>76.2</v>
      </c>
      <c r="O656" s="283">
        <f>M656*N656</f>
        <v>1.8590849819004067</v>
      </c>
      <c r="P656" s="283">
        <f>M656*60*1000</f>
        <v>1463.8464424412653</v>
      </c>
      <c r="Q656" s="330">
        <f>P656*N656/1000</f>
        <v>111.54509891402442</v>
      </c>
    </row>
    <row r="657" spans="1:17" ht="12.75" customHeight="1" x14ac:dyDescent="0.2">
      <c r="A657" s="355"/>
      <c r="B657" s="44" t="s">
        <v>603</v>
      </c>
      <c r="C657" s="279" t="s">
        <v>591</v>
      </c>
      <c r="D657" s="280">
        <v>6</v>
      </c>
      <c r="E657" s="280">
        <v>1959</v>
      </c>
      <c r="F657" s="281">
        <v>9.14</v>
      </c>
      <c r="G657" s="281">
        <v>0.40899999999999997</v>
      </c>
      <c r="H657" s="281">
        <v>0.8</v>
      </c>
      <c r="I657" s="281">
        <v>7.931</v>
      </c>
      <c r="J657" s="281">
        <v>324.56</v>
      </c>
      <c r="K657" s="281">
        <v>7.931</v>
      </c>
      <c r="L657" s="281">
        <v>324.56</v>
      </c>
      <c r="M657" s="325">
        <v>2.4436159723933943E-2</v>
      </c>
      <c r="N657" s="326">
        <v>44.908000000000001</v>
      </c>
      <c r="O657" s="327">
        <v>1.0973790608824256</v>
      </c>
      <c r="P657" s="327">
        <v>1466.1695834360366</v>
      </c>
      <c r="Q657" s="335">
        <v>65.842743652945529</v>
      </c>
    </row>
    <row r="658" spans="1:17" ht="12.75" customHeight="1" x14ac:dyDescent="0.2">
      <c r="A658" s="355"/>
      <c r="B658" s="44" t="s">
        <v>489</v>
      </c>
      <c r="C658" s="290" t="s">
        <v>857</v>
      </c>
      <c r="D658" s="59">
        <v>24</v>
      </c>
      <c r="E658" s="59">
        <v>1967</v>
      </c>
      <c r="F658" s="60">
        <f>G658+H658+I658</f>
        <v>29.876996999999999</v>
      </c>
      <c r="G658" s="60">
        <v>1.6718789999999999</v>
      </c>
      <c r="H658" s="60">
        <v>0.63900000000000001</v>
      </c>
      <c r="I658" s="60">
        <v>27.566117999999999</v>
      </c>
      <c r="J658" s="60">
        <v>1119.6199999999999</v>
      </c>
      <c r="K658" s="60">
        <f>I658</f>
        <v>27.566117999999999</v>
      </c>
      <c r="L658" s="60">
        <f>J658</f>
        <v>1119.6199999999999</v>
      </c>
      <c r="M658" s="61">
        <f>K658/L658</f>
        <v>2.4620958896768547E-2</v>
      </c>
      <c r="N658" s="282">
        <v>50.793999999999997</v>
      </c>
      <c r="O658" s="283">
        <f>M658*N658</f>
        <v>1.2505969862024615</v>
      </c>
      <c r="P658" s="283">
        <f>M658*60*1000</f>
        <v>1477.2575338061129</v>
      </c>
      <c r="Q658" s="330">
        <f>P658*N658/1000</f>
        <v>75.035819172147697</v>
      </c>
    </row>
    <row r="659" spans="1:17" ht="12.75" customHeight="1" x14ac:dyDescent="0.2">
      <c r="A659" s="355"/>
      <c r="B659" s="44" t="s">
        <v>270</v>
      </c>
      <c r="C659" s="290" t="s">
        <v>715</v>
      </c>
      <c r="D659" s="59">
        <v>20</v>
      </c>
      <c r="E659" s="59">
        <v>1984</v>
      </c>
      <c r="F659" s="60">
        <v>31.422000000000001</v>
      </c>
      <c r="G659" s="60">
        <v>1.9550000000000001</v>
      </c>
      <c r="H659" s="60">
        <v>3.2</v>
      </c>
      <c r="I659" s="60">
        <v>26.265999999999998</v>
      </c>
      <c r="J659" s="60">
        <v>1066.74</v>
      </c>
      <c r="K659" s="60">
        <v>26.265999999999998</v>
      </c>
      <c r="L659" s="60">
        <v>1066.74</v>
      </c>
      <c r="M659" s="61">
        <f>K659/L659</f>
        <v>2.4622682190599394E-2</v>
      </c>
      <c r="N659" s="282">
        <v>49.9</v>
      </c>
      <c r="O659" s="283">
        <f>M659*N659</f>
        <v>1.2286718413109097</v>
      </c>
      <c r="P659" s="283">
        <f>M659*60*1000</f>
        <v>1477.3609314359637</v>
      </c>
      <c r="Q659" s="330">
        <f>P659*N659/1000</f>
        <v>73.720310478654582</v>
      </c>
    </row>
    <row r="660" spans="1:17" ht="12.75" customHeight="1" x14ac:dyDescent="0.2">
      <c r="A660" s="355"/>
      <c r="B660" s="44" t="s">
        <v>270</v>
      </c>
      <c r="C660" s="290" t="s">
        <v>269</v>
      </c>
      <c r="D660" s="59">
        <v>20</v>
      </c>
      <c r="E660" s="59">
        <v>1982</v>
      </c>
      <c r="F660" s="60">
        <v>31.861000000000001</v>
      </c>
      <c r="G660" s="60">
        <v>3.129</v>
      </c>
      <c r="H660" s="60">
        <v>3.2</v>
      </c>
      <c r="I660" s="60">
        <v>25.532</v>
      </c>
      <c r="J660" s="60">
        <v>1035.06</v>
      </c>
      <c r="K660" s="60">
        <v>25.532</v>
      </c>
      <c r="L660" s="60">
        <v>1035.06</v>
      </c>
      <c r="M660" s="61">
        <f>K660/L660</f>
        <v>2.4667169053001758E-2</v>
      </c>
      <c r="N660" s="282">
        <v>49.9</v>
      </c>
      <c r="O660" s="283">
        <f>M660*N660</f>
        <v>1.2308917357447877</v>
      </c>
      <c r="P660" s="283">
        <f>M660*60*1000</f>
        <v>1480.0301431801056</v>
      </c>
      <c r="Q660" s="330">
        <f>P660*N660/1000</f>
        <v>73.853504144687264</v>
      </c>
    </row>
    <row r="661" spans="1:17" ht="12.75" customHeight="1" x14ac:dyDescent="0.2">
      <c r="A661" s="355"/>
      <c r="B661" s="44" t="s">
        <v>92</v>
      </c>
      <c r="C661" s="274" t="s">
        <v>71</v>
      </c>
      <c r="D661" s="275">
        <v>31</v>
      </c>
      <c r="E661" s="275">
        <v>1986</v>
      </c>
      <c r="F661" s="276">
        <v>55.23</v>
      </c>
      <c r="G661" s="276">
        <v>4.1301930000000002</v>
      </c>
      <c r="H661" s="276">
        <v>4.96</v>
      </c>
      <c r="I661" s="276">
        <v>46.139805000000003</v>
      </c>
      <c r="J661" s="276">
        <v>1870.28</v>
      </c>
      <c r="K661" s="276">
        <v>46.139805000000003</v>
      </c>
      <c r="L661" s="276">
        <v>1870.28</v>
      </c>
      <c r="M661" s="277">
        <v>2.4669998609833824E-2</v>
      </c>
      <c r="N661" s="278">
        <v>43.491</v>
      </c>
      <c r="O661" s="278">
        <v>1.0729229095402828</v>
      </c>
      <c r="P661" s="278">
        <v>1480.1999165900295</v>
      </c>
      <c r="Q661" s="329">
        <v>64.375374572416973</v>
      </c>
    </row>
    <row r="662" spans="1:17" ht="12.75" customHeight="1" x14ac:dyDescent="0.2">
      <c r="A662" s="355"/>
      <c r="B662" s="44" t="s">
        <v>270</v>
      </c>
      <c r="C662" s="290" t="s">
        <v>266</v>
      </c>
      <c r="D662" s="59">
        <v>20</v>
      </c>
      <c r="E662" s="59">
        <v>1984</v>
      </c>
      <c r="F662" s="60">
        <v>30.832999999999998</v>
      </c>
      <c r="G662" s="60">
        <v>1.621</v>
      </c>
      <c r="H662" s="60">
        <v>3.2</v>
      </c>
      <c r="I662" s="60">
        <v>26.012</v>
      </c>
      <c r="J662" s="60">
        <v>1050.8499999999999</v>
      </c>
      <c r="K662" s="60">
        <v>26.012</v>
      </c>
      <c r="L662" s="60">
        <v>1050.8499999999999</v>
      </c>
      <c r="M662" s="61">
        <f>K662/L662</f>
        <v>2.4753294951705765E-2</v>
      </c>
      <c r="N662" s="282">
        <v>49.9</v>
      </c>
      <c r="O662" s="283">
        <f>M662*N662</f>
        <v>1.2351894180901177</v>
      </c>
      <c r="P662" s="283">
        <f>M662*60*1000</f>
        <v>1485.197697102346</v>
      </c>
      <c r="Q662" s="330">
        <f>P662*N662/1000</f>
        <v>74.111365085407058</v>
      </c>
    </row>
    <row r="663" spans="1:17" ht="12.75" customHeight="1" x14ac:dyDescent="0.2">
      <c r="A663" s="355"/>
      <c r="B663" s="44" t="s">
        <v>489</v>
      </c>
      <c r="C663" s="290" t="s">
        <v>858</v>
      </c>
      <c r="D663" s="59">
        <v>14</v>
      </c>
      <c r="E663" s="59">
        <v>1971</v>
      </c>
      <c r="F663" s="60">
        <f>G663+H663+I663</f>
        <v>22.603999999999999</v>
      </c>
      <c r="G663" s="60">
        <v>1.36266</v>
      </c>
      <c r="H663" s="60">
        <v>2.3330000000000002</v>
      </c>
      <c r="I663" s="60">
        <v>18.908339999999999</v>
      </c>
      <c r="J663" s="60">
        <v>760.3599999999999</v>
      </c>
      <c r="K663" s="60">
        <f>I663</f>
        <v>18.908339999999999</v>
      </c>
      <c r="L663" s="60">
        <f>J663</f>
        <v>760.3599999999999</v>
      </c>
      <c r="M663" s="61">
        <f>K663/L663</f>
        <v>2.486761534010206E-2</v>
      </c>
      <c r="N663" s="282">
        <v>50.793999999999997</v>
      </c>
      <c r="O663" s="283">
        <f>M663*N663</f>
        <v>1.2631256535851441</v>
      </c>
      <c r="P663" s="283">
        <f>M663*60*1000</f>
        <v>1492.0569204061235</v>
      </c>
      <c r="Q663" s="330">
        <f>P663*N663/1000</f>
        <v>75.787539215108623</v>
      </c>
    </row>
    <row r="664" spans="1:17" ht="12.75" customHeight="1" x14ac:dyDescent="0.2">
      <c r="A664" s="355"/>
      <c r="B664" s="44" t="s">
        <v>489</v>
      </c>
      <c r="C664" s="290" t="s">
        <v>859</v>
      </c>
      <c r="D664" s="59">
        <v>24</v>
      </c>
      <c r="E664" s="59">
        <v>1963</v>
      </c>
      <c r="F664" s="60">
        <f>G664+H664+I664</f>
        <v>29.474999</v>
      </c>
      <c r="G664" s="60">
        <v>1.51989</v>
      </c>
      <c r="H664" s="60">
        <v>0.24</v>
      </c>
      <c r="I664" s="60">
        <v>27.715109000000002</v>
      </c>
      <c r="J664" s="60">
        <v>1114.29</v>
      </c>
      <c r="K664" s="60">
        <f>I664</f>
        <v>27.715109000000002</v>
      </c>
      <c r="L664" s="60">
        <f>J664</f>
        <v>1114.29</v>
      </c>
      <c r="M664" s="61">
        <f>K664/L664</f>
        <v>2.4872438054725433E-2</v>
      </c>
      <c r="N664" s="282">
        <v>50.793999999999997</v>
      </c>
      <c r="O664" s="283">
        <f>M664*N664</f>
        <v>1.2633706185517235</v>
      </c>
      <c r="P664" s="283">
        <f>M664*60*1000</f>
        <v>1492.346283283526</v>
      </c>
      <c r="Q664" s="330">
        <f>P664*N664/1000</f>
        <v>75.802237113103416</v>
      </c>
    </row>
    <row r="665" spans="1:17" ht="12.75" customHeight="1" x14ac:dyDescent="0.2">
      <c r="A665" s="355"/>
      <c r="B665" s="20" t="s">
        <v>416</v>
      </c>
      <c r="C665" s="295" t="s">
        <v>404</v>
      </c>
      <c r="D665" s="301">
        <v>12</v>
      </c>
      <c r="E665" s="302" t="s">
        <v>57</v>
      </c>
      <c r="F665" s="298">
        <v>16.7</v>
      </c>
      <c r="G665" s="298">
        <v>1.18</v>
      </c>
      <c r="H665" s="298">
        <v>1.76</v>
      </c>
      <c r="I665" s="298">
        <v>13.76</v>
      </c>
      <c r="J665" s="299">
        <v>552.99</v>
      </c>
      <c r="K665" s="298">
        <v>13.76</v>
      </c>
      <c r="L665" s="299">
        <v>552.99</v>
      </c>
      <c r="M665" s="61">
        <f>K665/L665</f>
        <v>2.4882909275032096E-2</v>
      </c>
      <c r="N665" s="282">
        <v>56.7</v>
      </c>
      <c r="O665" s="283">
        <f>M665*N665</f>
        <v>1.4108609558943199</v>
      </c>
      <c r="P665" s="283">
        <f>M665*60*1000</f>
        <v>1492.9745565019257</v>
      </c>
      <c r="Q665" s="330">
        <f>P665*N665/1000</f>
        <v>84.651657353659189</v>
      </c>
    </row>
    <row r="666" spans="1:17" ht="12.75" customHeight="1" x14ac:dyDescent="0.2">
      <c r="A666" s="355"/>
      <c r="B666" s="44" t="s">
        <v>328</v>
      </c>
      <c r="C666" s="291" t="s">
        <v>317</v>
      </c>
      <c r="D666" s="70">
        <v>92</v>
      </c>
      <c r="E666" s="70">
        <v>1991</v>
      </c>
      <c r="F666" s="72">
        <v>116.61</v>
      </c>
      <c r="G666" s="292">
        <v>8.5200600000000009</v>
      </c>
      <c r="H666" s="292">
        <v>15.12</v>
      </c>
      <c r="I666" s="72">
        <v>92.969939999999994</v>
      </c>
      <c r="J666" s="72">
        <v>3723.66</v>
      </c>
      <c r="K666" s="72">
        <v>88.597656845039552</v>
      </c>
      <c r="L666" s="72">
        <v>3548.54</v>
      </c>
      <c r="M666" s="73">
        <v>2.4967354699408646E-2</v>
      </c>
      <c r="N666" s="71">
        <v>57.23</v>
      </c>
      <c r="O666" s="71">
        <v>1.43</v>
      </c>
      <c r="P666" s="71">
        <v>1498.04</v>
      </c>
      <c r="Q666" s="332">
        <v>85.73</v>
      </c>
    </row>
    <row r="667" spans="1:17" ht="12.75" customHeight="1" x14ac:dyDescent="0.2">
      <c r="A667" s="355"/>
      <c r="B667" s="44" t="s">
        <v>815</v>
      </c>
      <c r="C667" s="290" t="s">
        <v>800</v>
      </c>
      <c r="D667" s="59">
        <v>50</v>
      </c>
      <c r="E667" s="59">
        <v>1974</v>
      </c>
      <c r="F667" s="60">
        <v>77.371700000000004</v>
      </c>
      <c r="G667" s="60">
        <v>7.3146000000000004</v>
      </c>
      <c r="H667" s="60">
        <v>5</v>
      </c>
      <c r="I667" s="60">
        <f>F667-H667-G667</f>
        <v>65.057100000000005</v>
      </c>
      <c r="J667" s="60">
        <v>2604.88</v>
      </c>
      <c r="K667" s="60">
        <f>I667</f>
        <v>65.057100000000005</v>
      </c>
      <c r="L667" s="60">
        <f>J667</f>
        <v>2604.88</v>
      </c>
      <c r="M667" s="61">
        <f>K667/L667</f>
        <v>2.4975085224655264E-2</v>
      </c>
      <c r="N667" s="282">
        <v>51.2</v>
      </c>
      <c r="O667" s="283">
        <f>M667*N667</f>
        <v>1.2787243635023495</v>
      </c>
      <c r="P667" s="283">
        <f>M667*60*1000</f>
        <v>1498.5051134793159</v>
      </c>
      <c r="Q667" s="330">
        <f>P667*N667/1000</f>
        <v>76.723461810140975</v>
      </c>
    </row>
    <row r="668" spans="1:17" ht="12.75" customHeight="1" x14ac:dyDescent="0.2">
      <c r="A668" s="355"/>
      <c r="B668" s="44" t="s">
        <v>815</v>
      </c>
      <c r="C668" s="290" t="s">
        <v>801</v>
      </c>
      <c r="D668" s="59">
        <v>59</v>
      </c>
      <c r="E668" s="59">
        <v>1968</v>
      </c>
      <c r="F668" s="60">
        <v>76.817599999999999</v>
      </c>
      <c r="G668" s="60">
        <v>6.9</v>
      </c>
      <c r="H668" s="60">
        <v>6</v>
      </c>
      <c r="I668" s="60">
        <f>F668-H668-G668</f>
        <v>63.9176</v>
      </c>
      <c r="J668" s="60">
        <v>2516.96</v>
      </c>
      <c r="K668" s="60">
        <f>I668</f>
        <v>63.9176</v>
      </c>
      <c r="L668" s="60">
        <f>J668</f>
        <v>2516.96</v>
      </c>
      <c r="M668" s="61">
        <f>K668/L668</f>
        <v>2.5394761935032737E-2</v>
      </c>
      <c r="N668" s="282">
        <v>51.2</v>
      </c>
      <c r="O668" s="283">
        <f>M668*N668</f>
        <v>1.3002118110736762</v>
      </c>
      <c r="P668" s="283">
        <f>M668*60*1000</f>
        <v>1523.6857161019641</v>
      </c>
      <c r="Q668" s="330">
        <f>P668*N668/1000</f>
        <v>78.012708664420572</v>
      </c>
    </row>
    <row r="669" spans="1:17" ht="12.75" customHeight="1" x14ac:dyDescent="0.2">
      <c r="A669" s="355"/>
      <c r="B669" s="20" t="s">
        <v>416</v>
      </c>
      <c r="C669" s="295" t="s">
        <v>405</v>
      </c>
      <c r="D669" s="301">
        <v>105</v>
      </c>
      <c r="E669" s="297" t="s">
        <v>57</v>
      </c>
      <c r="F669" s="298">
        <v>89.23</v>
      </c>
      <c r="G669" s="298">
        <v>6.23</v>
      </c>
      <c r="H669" s="298">
        <v>16.96</v>
      </c>
      <c r="I669" s="298">
        <v>66.040000000000006</v>
      </c>
      <c r="J669" s="299">
        <v>2608.98</v>
      </c>
      <c r="K669" s="298">
        <v>64.790000000000006</v>
      </c>
      <c r="L669" s="299">
        <v>2539.69</v>
      </c>
      <c r="M669" s="61">
        <f>K669/L669</f>
        <v>2.551098756147404E-2</v>
      </c>
      <c r="N669" s="282">
        <v>56.7</v>
      </c>
      <c r="O669" s="283">
        <f>M669*N669</f>
        <v>1.4464729947355781</v>
      </c>
      <c r="P669" s="283">
        <f>M669*60*1000</f>
        <v>1530.6592536884425</v>
      </c>
      <c r="Q669" s="330">
        <f>P669*N669/1000</f>
        <v>86.788379684134696</v>
      </c>
    </row>
    <row r="670" spans="1:17" ht="12.75" customHeight="1" x14ac:dyDescent="0.2">
      <c r="A670" s="355"/>
      <c r="B670" s="44" t="s">
        <v>374</v>
      </c>
      <c r="C670" s="290" t="s">
        <v>370</v>
      </c>
      <c r="D670" s="316">
        <v>5</v>
      </c>
      <c r="E670" s="317" t="s">
        <v>57</v>
      </c>
      <c r="F670" s="19">
        <v>4.8920000000000003</v>
      </c>
      <c r="G670" s="19">
        <v>0</v>
      </c>
      <c r="H670" s="19">
        <v>0</v>
      </c>
      <c r="I670" s="19">
        <v>4.8920000000000003</v>
      </c>
      <c r="J670" s="19">
        <v>190.21</v>
      </c>
      <c r="K670" s="19">
        <v>4.8920000000000003</v>
      </c>
      <c r="L670" s="19">
        <v>190.21</v>
      </c>
      <c r="M670" s="61">
        <f>K670/L670</f>
        <v>2.5718942221754904E-2</v>
      </c>
      <c r="N670" s="282">
        <v>76.2</v>
      </c>
      <c r="O670" s="283">
        <f>M670*N670</f>
        <v>1.9597833972977239</v>
      </c>
      <c r="P670" s="283">
        <f>M670*60*1000</f>
        <v>1543.1365333052943</v>
      </c>
      <c r="Q670" s="330">
        <f>P670*N670/1000</f>
        <v>117.58700383786343</v>
      </c>
    </row>
    <row r="671" spans="1:17" ht="12.75" customHeight="1" x14ac:dyDescent="0.2">
      <c r="A671" s="355"/>
      <c r="B671" s="44" t="s">
        <v>603</v>
      </c>
      <c r="C671" s="279" t="s">
        <v>883</v>
      </c>
      <c r="D671" s="280">
        <v>8</v>
      </c>
      <c r="E671" s="280">
        <v>1972</v>
      </c>
      <c r="F671" s="281">
        <v>12.438000000000001</v>
      </c>
      <c r="G671" s="281">
        <v>0.34476000000000001</v>
      </c>
      <c r="H671" s="281">
        <v>1.28</v>
      </c>
      <c r="I671" s="281">
        <v>10.81324</v>
      </c>
      <c r="J671" s="281">
        <v>419.41</v>
      </c>
      <c r="K671" s="281">
        <v>10.81324</v>
      </c>
      <c r="L671" s="281">
        <v>419.41</v>
      </c>
      <c r="M671" s="325">
        <v>2.5782027133353997E-2</v>
      </c>
      <c r="N671" s="326">
        <v>44.908000000000001</v>
      </c>
      <c r="O671" s="327">
        <v>1.1578192745046614</v>
      </c>
      <c r="P671" s="327">
        <v>1546.9216280012399</v>
      </c>
      <c r="Q671" s="335">
        <v>69.469156470279685</v>
      </c>
    </row>
    <row r="672" spans="1:17" ht="12.75" customHeight="1" x14ac:dyDescent="0.2">
      <c r="A672" s="355"/>
      <c r="B672" s="44" t="s">
        <v>603</v>
      </c>
      <c r="C672" s="279" t="s">
        <v>884</v>
      </c>
      <c r="D672" s="280">
        <v>61</v>
      </c>
      <c r="E672" s="280">
        <v>1963</v>
      </c>
      <c r="F672" s="281">
        <v>65.602000000000004</v>
      </c>
      <c r="G672" s="281">
        <v>3.6110000000000002</v>
      </c>
      <c r="H672" s="281">
        <v>0.59</v>
      </c>
      <c r="I672" s="281">
        <v>61.401000000000003</v>
      </c>
      <c r="J672" s="281">
        <v>2372.11</v>
      </c>
      <c r="K672" s="281">
        <v>60.393790000000003</v>
      </c>
      <c r="L672" s="281">
        <v>2333.21</v>
      </c>
      <c r="M672" s="325">
        <v>2.588442103368321E-2</v>
      </c>
      <c r="N672" s="326">
        <v>44.908000000000001</v>
      </c>
      <c r="O672" s="327">
        <v>1.1624175797806455</v>
      </c>
      <c r="P672" s="327">
        <v>1553.0652620209926</v>
      </c>
      <c r="Q672" s="335">
        <v>69.745054786838736</v>
      </c>
    </row>
    <row r="673" spans="1:17" ht="12.75" customHeight="1" x14ac:dyDescent="0.2">
      <c r="A673" s="355"/>
      <c r="B673" s="44" t="s">
        <v>270</v>
      </c>
      <c r="C673" s="290" t="s">
        <v>713</v>
      </c>
      <c r="D673" s="59">
        <v>20</v>
      </c>
      <c r="E673" s="59">
        <v>1980</v>
      </c>
      <c r="F673" s="60">
        <v>31.673999999999999</v>
      </c>
      <c r="G673" s="60">
        <v>1.5649999999999999</v>
      </c>
      <c r="H673" s="60">
        <v>3.2</v>
      </c>
      <c r="I673" s="60">
        <v>26.908999999999999</v>
      </c>
      <c r="J673" s="60">
        <v>1039.5</v>
      </c>
      <c r="K673" s="60">
        <v>26.908999999999999</v>
      </c>
      <c r="L673" s="60">
        <v>1039.5</v>
      </c>
      <c r="M673" s="61">
        <f>K673/L673</f>
        <v>2.5886483886483885E-2</v>
      </c>
      <c r="N673" s="282">
        <v>49.9</v>
      </c>
      <c r="O673" s="283">
        <f>M673*N673</f>
        <v>1.2917355459355457</v>
      </c>
      <c r="P673" s="283">
        <f>M673*60*1000</f>
        <v>1553.1890331890329</v>
      </c>
      <c r="Q673" s="330">
        <f>P673*N673/1000</f>
        <v>77.504132756132734</v>
      </c>
    </row>
    <row r="674" spans="1:17" ht="12.75" customHeight="1" x14ac:dyDescent="0.2">
      <c r="A674" s="355"/>
      <c r="B674" s="44" t="s">
        <v>815</v>
      </c>
      <c r="C674" s="290" t="s">
        <v>802</v>
      </c>
      <c r="D674" s="59">
        <v>40</v>
      </c>
      <c r="E674" s="59">
        <v>1963</v>
      </c>
      <c r="F674" s="60">
        <v>41.445599999999999</v>
      </c>
      <c r="G674" s="60">
        <v>2.63</v>
      </c>
      <c r="H674" s="60">
        <v>0.4</v>
      </c>
      <c r="I674" s="60">
        <f>F674-H674-G674</f>
        <v>38.415599999999998</v>
      </c>
      <c r="J674" s="60">
        <v>1471.95</v>
      </c>
      <c r="K674" s="60">
        <f>I674</f>
        <v>38.415599999999998</v>
      </c>
      <c r="L674" s="60">
        <f>J674</f>
        <v>1471.95</v>
      </c>
      <c r="M674" s="61">
        <f>K674/L674</f>
        <v>2.6098440843778659E-2</v>
      </c>
      <c r="N674" s="282">
        <v>51.2</v>
      </c>
      <c r="O674" s="283">
        <f>M674*N674</f>
        <v>1.3362401712014673</v>
      </c>
      <c r="P674" s="283">
        <f>M674*60*1000</f>
        <v>1565.9064506267196</v>
      </c>
      <c r="Q674" s="330">
        <f>P674*N674/1000</f>
        <v>80.174410272088053</v>
      </c>
    </row>
    <row r="675" spans="1:17" ht="12.75" customHeight="1" x14ac:dyDescent="0.2">
      <c r="A675" s="355"/>
      <c r="B675" s="44" t="s">
        <v>270</v>
      </c>
      <c r="C675" s="290" t="s">
        <v>712</v>
      </c>
      <c r="D675" s="59">
        <v>20</v>
      </c>
      <c r="E675" s="59">
        <v>1980</v>
      </c>
      <c r="F675" s="60">
        <v>32.576000000000001</v>
      </c>
      <c r="G675" s="60">
        <v>1.899</v>
      </c>
      <c r="H675" s="60">
        <v>3.2</v>
      </c>
      <c r="I675" s="60">
        <v>27.475999999999999</v>
      </c>
      <c r="J675" s="60">
        <v>1041.3499999999999</v>
      </c>
      <c r="K675" s="60">
        <v>27.475999999999999</v>
      </c>
      <c r="L675" s="60">
        <v>1041.3499999999999</v>
      </c>
      <c r="M675" s="61">
        <f>K675/L675</f>
        <v>2.6384981034234409E-2</v>
      </c>
      <c r="N675" s="282">
        <v>49.9</v>
      </c>
      <c r="O675" s="283">
        <f>M675*N675</f>
        <v>1.316610553608297</v>
      </c>
      <c r="P675" s="283">
        <f>M675*60*1000</f>
        <v>1583.0988620540645</v>
      </c>
      <c r="Q675" s="330">
        <f>P675*N675/1000</f>
        <v>78.996633216497827</v>
      </c>
    </row>
    <row r="676" spans="1:17" ht="12.75" customHeight="1" x14ac:dyDescent="0.2">
      <c r="A676" s="355"/>
      <c r="B676" s="44" t="s">
        <v>151</v>
      </c>
      <c r="C676" s="293" t="s">
        <v>141</v>
      </c>
      <c r="D676" s="294">
        <v>8</v>
      </c>
      <c r="E676" s="294">
        <v>1976</v>
      </c>
      <c r="F676" s="276">
        <v>13.378</v>
      </c>
      <c r="G676" s="276">
        <v>1.22502</v>
      </c>
      <c r="H676" s="276">
        <v>0.67</v>
      </c>
      <c r="I676" s="276">
        <v>11.482981000000001</v>
      </c>
      <c r="J676" s="276">
        <v>432.82</v>
      </c>
      <c r="K676" s="276">
        <v>11.482981000000001</v>
      </c>
      <c r="L676" s="276">
        <v>432.82</v>
      </c>
      <c r="M676" s="277">
        <v>2.6530615498359597E-2</v>
      </c>
      <c r="N676" s="278">
        <v>73.248000000000005</v>
      </c>
      <c r="O676" s="278">
        <v>1.9433145240238439</v>
      </c>
      <c r="P676" s="278">
        <v>1591.8369299015758</v>
      </c>
      <c r="Q676" s="329">
        <v>116.59887144143063</v>
      </c>
    </row>
    <row r="677" spans="1:17" ht="12.75" customHeight="1" x14ac:dyDescent="0.2">
      <c r="A677" s="355"/>
      <c r="B677" s="44" t="s">
        <v>603</v>
      </c>
      <c r="C677" s="279" t="s">
        <v>885</v>
      </c>
      <c r="D677" s="280">
        <v>11</v>
      </c>
      <c r="E677" s="280">
        <v>1920</v>
      </c>
      <c r="F677" s="281">
        <v>16.972000000000001</v>
      </c>
      <c r="G677" s="281">
        <v>0.81498000000000004</v>
      </c>
      <c r="H677" s="281">
        <v>1.76</v>
      </c>
      <c r="I677" s="281">
        <v>14.397020000000003</v>
      </c>
      <c r="J677" s="281">
        <v>539.91999999999996</v>
      </c>
      <c r="K677" s="281">
        <v>8.1829900000000002</v>
      </c>
      <c r="L677" s="281">
        <v>306.88</v>
      </c>
      <c r="M677" s="325">
        <v>2.666511339937435E-2</v>
      </c>
      <c r="N677" s="326">
        <v>44.908000000000001</v>
      </c>
      <c r="O677" s="327">
        <v>1.1974769125391034</v>
      </c>
      <c r="P677" s="327">
        <v>1599.906803962461</v>
      </c>
      <c r="Q677" s="335">
        <v>71.848614752346194</v>
      </c>
    </row>
    <row r="678" spans="1:17" ht="12.75" customHeight="1" x14ac:dyDescent="0.2">
      <c r="A678" s="355"/>
      <c r="B678" s="44" t="s">
        <v>815</v>
      </c>
      <c r="C678" s="290" t="s">
        <v>803</v>
      </c>
      <c r="D678" s="59">
        <v>27</v>
      </c>
      <c r="E678" s="59">
        <v>1952</v>
      </c>
      <c r="F678" s="60">
        <v>36.783700000000003</v>
      </c>
      <c r="G678" s="60">
        <v>1.6891</v>
      </c>
      <c r="H678" s="60">
        <v>0.27</v>
      </c>
      <c r="I678" s="60">
        <f>F678-H678-G678</f>
        <v>34.824599999999997</v>
      </c>
      <c r="J678" s="60">
        <v>1293.31</v>
      </c>
      <c r="K678" s="60">
        <f>I678</f>
        <v>34.824599999999997</v>
      </c>
      <c r="L678" s="60">
        <f>J678</f>
        <v>1293.31</v>
      </c>
      <c r="M678" s="61">
        <f>K678/L678</f>
        <v>2.6926722904794673E-2</v>
      </c>
      <c r="N678" s="282">
        <v>51.2</v>
      </c>
      <c r="O678" s="283">
        <f>M678*N678</f>
        <v>1.3786482127254873</v>
      </c>
      <c r="P678" s="283">
        <f>M678*60*1000</f>
        <v>1615.6033742876803</v>
      </c>
      <c r="Q678" s="330">
        <f>P678*N678/1000</f>
        <v>82.71889276352924</v>
      </c>
    </row>
    <row r="679" spans="1:17" ht="12.75" customHeight="1" x14ac:dyDescent="0.2">
      <c r="A679" s="355"/>
      <c r="B679" s="44" t="s">
        <v>815</v>
      </c>
      <c r="C679" s="290" t="s">
        <v>804</v>
      </c>
      <c r="D679" s="59">
        <v>108</v>
      </c>
      <c r="E679" s="59">
        <v>1969</v>
      </c>
      <c r="F679" s="60">
        <v>95.176699999999997</v>
      </c>
      <c r="G679" s="60">
        <v>12.13</v>
      </c>
      <c r="H679" s="60">
        <v>10.56</v>
      </c>
      <c r="I679" s="60">
        <f>F679-H679-G679</f>
        <v>72.486699999999999</v>
      </c>
      <c r="J679" s="60">
        <v>2623.45</v>
      </c>
      <c r="K679" s="60">
        <f>I679</f>
        <v>72.486699999999999</v>
      </c>
      <c r="L679" s="60">
        <f>J679</f>
        <v>2623.45</v>
      </c>
      <c r="M679" s="61">
        <f>K679/L679</f>
        <v>2.7630295984295491E-2</v>
      </c>
      <c r="N679" s="282">
        <v>51.2</v>
      </c>
      <c r="O679" s="283">
        <f>M679*N679</f>
        <v>1.4146711543959292</v>
      </c>
      <c r="P679" s="283">
        <f>M679*60*1000</f>
        <v>1657.8177590577295</v>
      </c>
      <c r="Q679" s="330">
        <f>P679*N679/1000</f>
        <v>84.880269263755764</v>
      </c>
    </row>
    <row r="680" spans="1:17" ht="12.75" customHeight="1" x14ac:dyDescent="0.2">
      <c r="A680" s="355"/>
      <c r="B680" s="44" t="s">
        <v>603</v>
      </c>
      <c r="C680" s="279" t="s">
        <v>596</v>
      </c>
      <c r="D680" s="280">
        <v>20</v>
      </c>
      <c r="E680" s="280">
        <v>1976</v>
      </c>
      <c r="F680" s="281">
        <v>33.991</v>
      </c>
      <c r="G680" s="281">
        <v>1.72329</v>
      </c>
      <c r="H680" s="281">
        <v>3.2</v>
      </c>
      <c r="I680" s="281">
        <v>29.067710000000002</v>
      </c>
      <c r="J680" s="281">
        <v>1049.3</v>
      </c>
      <c r="K680" s="281">
        <v>29.067</v>
      </c>
      <c r="L680" s="281">
        <v>1049.3</v>
      </c>
      <c r="M680" s="325">
        <v>2.7701324692652247E-2</v>
      </c>
      <c r="N680" s="326">
        <v>44.908000000000001</v>
      </c>
      <c r="O680" s="327">
        <v>1.2440110892976273</v>
      </c>
      <c r="P680" s="327">
        <v>1662.0794815591348</v>
      </c>
      <c r="Q680" s="335">
        <v>74.640665357857628</v>
      </c>
    </row>
    <row r="681" spans="1:17" ht="12.75" customHeight="1" x14ac:dyDescent="0.2">
      <c r="A681" s="355"/>
      <c r="B681" s="44" t="s">
        <v>328</v>
      </c>
      <c r="C681" s="291" t="s">
        <v>313</v>
      </c>
      <c r="D681" s="70">
        <v>118</v>
      </c>
      <c r="E681" s="70">
        <v>1961</v>
      </c>
      <c r="F681" s="72">
        <v>81.48</v>
      </c>
      <c r="G681" s="292">
        <v>7.0878800000000002</v>
      </c>
      <c r="H681" s="292">
        <v>1.8</v>
      </c>
      <c r="I681" s="72">
        <v>72.592120000000008</v>
      </c>
      <c r="J681" s="72">
        <v>2620.0300000000002</v>
      </c>
      <c r="K681" s="72">
        <v>72.592120000000008</v>
      </c>
      <c r="L681" s="72">
        <v>2620.0300000000002</v>
      </c>
      <c r="M681" s="73">
        <v>2.7706598779403291E-2</v>
      </c>
      <c r="N681" s="71">
        <v>57.23</v>
      </c>
      <c r="O681" s="71">
        <v>1.59</v>
      </c>
      <c r="P681" s="71">
        <v>1662.4</v>
      </c>
      <c r="Q681" s="332">
        <v>95.14</v>
      </c>
    </row>
    <row r="682" spans="1:17" ht="12.75" customHeight="1" x14ac:dyDescent="0.2">
      <c r="A682" s="355"/>
      <c r="B682" s="44" t="s">
        <v>270</v>
      </c>
      <c r="C682" s="290" t="s">
        <v>268</v>
      </c>
      <c r="D682" s="59">
        <v>20</v>
      </c>
      <c r="E682" s="59">
        <v>1982</v>
      </c>
      <c r="F682" s="60">
        <v>33.881999999999998</v>
      </c>
      <c r="G682" s="60">
        <v>2.1789999999999998</v>
      </c>
      <c r="H682" s="60">
        <v>3.2</v>
      </c>
      <c r="I682" s="60">
        <v>28.503</v>
      </c>
      <c r="J682" s="60">
        <v>1027.8499999999999</v>
      </c>
      <c r="K682" s="60">
        <v>28.503</v>
      </c>
      <c r="L682" s="60">
        <v>1027.8499999999999</v>
      </c>
      <c r="M682" s="61">
        <f>K682/L682</f>
        <v>2.7730700004864526E-2</v>
      </c>
      <c r="N682" s="282">
        <v>49.9</v>
      </c>
      <c r="O682" s="283">
        <f>M682*N682</f>
        <v>1.3837619302427397</v>
      </c>
      <c r="P682" s="283">
        <f>M682*60*1000</f>
        <v>1663.8420002918715</v>
      </c>
      <c r="Q682" s="330">
        <f>P682*N682/1000</f>
        <v>83.025715814564393</v>
      </c>
    </row>
    <row r="683" spans="1:17" ht="12.75" customHeight="1" thickBot="1" x14ac:dyDescent="0.25">
      <c r="A683" s="356"/>
      <c r="B683" s="55" t="s">
        <v>603</v>
      </c>
      <c r="C683" s="336" t="s">
        <v>592</v>
      </c>
      <c r="D683" s="337">
        <v>40</v>
      </c>
      <c r="E683" s="337">
        <v>1961</v>
      </c>
      <c r="F683" s="338">
        <v>52.91</v>
      </c>
      <c r="G683" s="338">
        <v>3.7005599999999998</v>
      </c>
      <c r="H683" s="338">
        <v>0.4</v>
      </c>
      <c r="I683" s="338">
        <v>48.809439999999995</v>
      </c>
      <c r="J683" s="338">
        <v>1732.11</v>
      </c>
      <c r="K683" s="338">
        <v>48.809440000000002</v>
      </c>
      <c r="L683" s="338">
        <v>1732.11</v>
      </c>
      <c r="M683" s="339">
        <v>2.8179180306100653E-2</v>
      </c>
      <c r="N683" s="340">
        <v>44.908000000000001</v>
      </c>
      <c r="O683" s="341">
        <v>1.2654706291863682</v>
      </c>
      <c r="P683" s="341">
        <v>1690.7508183660391</v>
      </c>
      <c r="Q683" s="342">
        <v>75.928237751182081</v>
      </c>
    </row>
    <row r="684" spans="1:17" ht="12.75" customHeight="1" x14ac:dyDescent="0.2">
      <c r="A684" s="351" t="s">
        <v>26</v>
      </c>
      <c r="B684" s="56" t="s">
        <v>151</v>
      </c>
      <c r="C684" s="203" t="s">
        <v>143</v>
      </c>
      <c r="D684" s="204">
        <v>7</v>
      </c>
      <c r="E684" s="204">
        <v>1956</v>
      </c>
      <c r="F684" s="205">
        <v>7.7549000000000001</v>
      </c>
      <c r="G684" s="205">
        <v>0</v>
      </c>
      <c r="H684" s="205">
        <v>0</v>
      </c>
      <c r="I684" s="205">
        <v>7.7548979999999998</v>
      </c>
      <c r="J684" s="205">
        <v>402.24</v>
      </c>
      <c r="K684" s="205">
        <v>7.7548979999999998</v>
      </c>
      <c r="L684" s="205">
        <v>402.24</v>
      </c>
      <c r="M684" s="206">
        <v>1.9279281026252981E-2</v>
      </c>
      <c r="N684" s="207">
        <v>74.88300000000001</v>
      </c>
      <c r="O684" s="207">
        <v>1.4436904010889022</v>
      </c>
      <c r="P684" s="207">
        <v>1156.7568615751788</v>
      </c>
      <c r="Q684" s="208">
        <v>86.621424065334125</v>
      </c>
    </row>
    <row r="685" spans="1:17" ht="12.75" customHeight="1" x14ac:dyDescent="0.2">
      <c r="A685" s="352"/>
      <c r="B685" s="27" t="s">
        <v>579</v>
      </c>
      <c r="C685" s="209" t="s">
        <v>570</v>
      </c>
      <c r="D685" s="210">
        <v>20</v>
      </c>
      <c r="E685" s="210">
        <v>1984</v>
      </c>
      <c r="F685" s="211">
        <v>25.77</v>
      </c>
      <c r="G685" s="211">
        <v>1.7</v>
      </c>
      <c r="H685" s="211">
        <v>3.2</v>
      </c>
      <c r="I685" s="211">
        <v>20.87</v>
      </c>
      <c r="J685" s="212">
        <v>1075.26</v>
      </c>
      <c r="K685" s="211">
        <v>20.87</v>
      </c>
      <c r="L685" s="212">
        <v>1075.26</v>
      </c>
      <c r="M685" s="213">
        <f>K685/L685</f>
        <v>1.940925915592508E-2</v>
      </c>
      <c r="N685" s="214">
        <v>63.655999999999999</v>
      </c>
      <c r="O685" s="215">
        <f>M685*N685</f>
        <v>1.2355158008295668</v>
      </c>
      <c r="P685" s="215">
        <f>M685*60*1000</f>
        <v>1164.5555493555048</v>
      </c>
      <c r="Q685" s="216">
        <f>P685*N685/1000</f>
        <v>74.13094804977402</v>
      </c>
    </row>
    <row r="686" spans="1:17" ht="12.75" customHeight="1" x14ac:dyDescent="0.2">
      <c r="A686" s="352"/>
      <c r="B686" s="27" t="s">
        <v>579</v>
      </c>
      <c r="C686" s="209" t="s">
        <v>571</v>
      </c>
      <c r="D686" s="210">
        <v>22</v>
      </c>
      <c r="E686" s="210">
        <v>1991</v>
      </c>
      <c r="F686" s="211">
        <v>31.27</v>
      </c>
      <c r="G686" s="211">
        <v>3.51</v>
      </c>
      <c r="H686" s="211">
        <v>3.52</v>
      </c>
      <c r="I686" s="211">
        <v>24.24</v>
      </c>
      <c r="J686" s="212">
        <v>1218.99</v>
      </c>
      <c r="K686" s="211">
        <v>24.24</v>
      </c>
      <c r="L686" s="212">
        <v>1218.99</v>
      </c>
      <c r="M686" s="213">
        <f>K686/L686</f>
        <v>1.9885314891836682E-2</v>
      </c>
      <c r="N686" s="214">
        <v>63.655999999999999</v>
      </c>
      <c r="O686" s="215">
        <f>M686*N686</f>
        <v>1.2658196047547559</v>
      </c>
      <c r="P686" s="215">
        <f>M686*60*1000</f>
        <v>1193.1188935102009</v>
      </c>
      <c r="Q686" s="216">
        <f>P686*N686/1000</f>
        <v>75.949176285285347</v>
      </c>
    </row>
    <row r="687" spans="1:17" ht="12.75" customHeight="1" x14ac:dyDescent="0.2">
      <c r="A687" s="352"/>
      <c r="B687" s="27" t="s">
        <v>579</v>
      </c>
      <c r="C687" s="209" t="s">
        <v>573</v>
      </c>
      <c r="D687" s="210">
        <v>20</v>
      </c>
      <c r="E687" s="210">
        <v>1974</v>
      </c>
      <c r="F687" s="211">
        <v>24.18</v>
      </c>
      <c r="G687" s="211">
        <v>2.5499999999999998</v>
      </c>
      <c r="H687" s="211">
        <v>3.2</v>
      </c>
      <c r="I687" s="211">
        <v>18.43</v>
      </c>
      <c r="J687" s="212">
        <v>910.74</v>
      </c>
      <c r="K687" s="211">
        <v>18.43</v>
      </c>
      <c r="L687" s="212">
        <v>910.74</v>
      </c>
      <c r="M687" s="213">
        <f>K687/L687</f>
        <v>2.0236291367459427E-2</v>
      </c>
      <c r="N687" s="214">
        <v>63.655999999999999</v>
      </c>
      <c r="O687" s="215">
        <f>M687*N687</f>
        <v>1.2881613632869973</v>
      </c>
      <c r="P687" s="215">
        <f>M687*60*1000</f>
        <v>1214.1774820475657</v>
      </c>
      <c r="Q687" s="216">
        <f>P687*N687/1000</f>
        <v>77.289681797219842</v>
      </c>
    </row>
    <row r="688" spans="1:17" ht="12.75" customHeight="1" x14ac:dyDescent="0.2">
      <c r="A688" s="352"/>
      <c r="B688" s="48" t="s">
        <v>943</v>
      </c>
      <c r="C688" s="217" t="s">
        <v>227</v>
      </c>
      <c r="D688" s="218">
        <v>45</v>
      </c>
      <c r="E688" s="218">
        <v>1982</v>
      </c>
      <c r="F688" s="219">
        <v>35.71</v>
      </c>
      <c r="G688" s="219">
        <v>3.252831</v>
      </c>
      <c r="H688" s="219">
        <v>0.44</v>
      </c>
      <c r="I688" s="219">
        <v>32.017169000000003</v>
      </c>
      <c r="J688" s="219">
        <v>1563.22</v>
      </c>
      <c r="K688" s="219">
        <v>32.017169000000003</v>
      </c>
      <c r="L688" s="219">
        <v>1563.22</v>
      </c>
      <c r="M688" s="220">
        <v>2.0481550261639437E-2</v>
      </c>
      <c r="N688" s="221">
        <v>73.902000000000001</v>
      </c>
      <c r="O688" s="221">
        <v>1.5136275274356776</v>
      </c>
      <c r="P688" s="221">
        <v>1228.8930156983661</v>
      </c>
      <c r="Q688" s="222">
        <v>90.817651646140661</v>
      </c>
    </row>
    <row r="689" spans="1:17" ht="12.75" customHeight="1" x14ac:dyDescent="0.2">
      <c r="A689" s="352"/>
      <c r="B689" s="27" t="s">
        <v>416</v>
      </c>
      <c r="C689" s="223" t="s">
        <v>407</v>
      </c>
      <c r="D689" s="224">
        <v>6</v>
      </c>
      <c r="E689" s="225" t="s">
        <v>57</v>
      </c>
      <c r="F689" s="226">
        <v>7.9</v>
      </c>
      <c r="G689" s="226">
        <v>0.64</v>
      </c>
      <c r="H689" s="226">
        <v>0.96</v>
      </c>
      <c r="I689" s="226">
        <v>6.3</v>
      </c>
      <c r="J689" s="227">
        <v>305.61</v>
      </c>
      <c r="K689" s="226">
        <v>6.3</v>
      </c>
      <c r="L689" s="227">
        <v>305.61</v>
      </c>
      <c r="M689" s="213">
        <f t="shared" ref="M689:M694" si="19">K689/L689</f>
        <v>2.0614508687542946E-2</v>
      </c>
      <c r="N689" s="214">
        <v>56.7</v>
      </c>
      <c r="O689" s="215">
        <f t="shared" ref="O689:O694" si="20">M689*N689</f>
        <v>1.1688426425836851</v>
      </c>
      <c r="P689" s="215">
        <f t="shared" ref="P689:P694" si="21">M689*60*1000</f>
        <v>1236.8705212525767</v>
      </c>
      <c r="Q689" s="216">
        <f t="shared" ref="Q689:Q694" si="22">P689*N689/1000</f>
        <v>70.130558555021111</v>
      </c>
    </row>
    <row r="690" spans="1:17" ht="12.75" customHeight="1" x14ac:dyDescent="0.2">
      <c r="A690" s="352"/>
      <c r="B690" s="27" t="s">
        <v>579</v>
      </c>
      <c r="C690" s="228" t="s">
        <v>576</v>
      </c>
      <c r="D690" s="210">
        <v>20</v>
      </c>
      <c r="E690" s="210">
        <v>1974</v>
      </c>
      <c r="F690" s="211">
        <v>23.37</v>
      </c>
      <c r="G690" s="211">
        <v>1.53</v>
      </c>
      <c r="H690" s="211">
        <v>3.04</v>
      </c>
      <c r="I690" s="211">
        <v>18.8</v>
      </c>
      <c r="J690" s="212">
        <v>899.46</v>
      </c>
      <c r="K690" s="211">
        <v>18.8</v>
      </c>
      <c r="L690" s="212">
        <v>899.46</v>
      </c>
      <c r="M690" s="213">
        <f t="shared" si="19"/>
        <v>2.0901429746736932E-2</v>
      </c>
      <c r="N690" s="214">
        <v>63.655999999999999</v>
      </c>
      <c r="O690" s="215">
        <f t="shared" si="20"/>
        <v>1.3305014119582861</v>
      </c>
      <c r="P690" s="215">
        <f t="shared" si="21"/>
        <v>1254.085784804216</v>
      </c>
      <c r="Q690" s="216">
        <f t="shared" si="22"/>
        <v>79.830084717497172</v>
      </c>
    </row>
    <row r="691" spans="1:17" ht="12.75" customHeight="1" x14ac:dyDescent="0.2">
      <c r="A691" s="352"/>
      <c r="B691" s="27" t="s">
        <v>579</v>
      </c>
      <c r="C691" s="209" t="s">
        <v>574</v>
      </c>
      <c r="D691" s="210">
        <v>32</v>
      </c>
      <c r="E691" s="210">
        <v>1978</v>
      </c>
      <c r="F691" s="211">
        <v>45.47</v>
      </c>
      <c r="G691" s="211">
        <v>2.5499999999999998</v>
      </c>
      <c r="H691" s="211">
        <v>5.2</v>
      </c>
      <c r="I691" s="211">
        <v>37.72</v>
      </c>
      <c r="J691" s="212">
        <v>1793.66</v>
      </c>
      <c r="K691" s="211">
        <v>37.72</v>
      </c>
      <c r="L691" s="212">
        <v>1793.66</v>
      </c>
      <c r="M691" s="213">
        <f t="shared" si="19"/>
        <v>2.1029626573598116E-2</v>
      </c>
      <c r="N691" s="214">
        <v>63.655999999999999</v>
      </c>
      <c r="O691" s="215">
        <f t="shared" si="20"/>
        <v>1.3386619091689616</v>
      </c>
      <c r="P691" s="215">
        <f t="shared" si="21"/>
        <v>1261.7775944158868</v>
      </c>
      <c r="Q691" s="216">
        <f t="shared" si="22"/>
        <v>80.319714550137689</v>
      </c>
    </row>
    <row r="692" spans="1:17" ht="12.75" customHeight="1" x14ac:dyDescent="0.2">
      <c r="A692" s="352"/>
      <c r="B692" s="27" t="s">
        <v>579</v>
      </c>
      <c r="C692" s="209" t="s">
        <v>569</v>
      </c>
      <c r="D692" s="210">
        <v>24</v>
      </c>
      <c r="E692" s="210">
        <v>1985</v>
      </c>
      <c r="F692" s="211">
        <v>38.119999999999997</v>
      </c>
      <c r="G692" s="211">
        <v>2.62</v>
      </c>
      <c r="H692" s="211">
        <v>3.84</v>
      </c>
      <c r="I692" s="211">
        <v>31.66</v>
      </c>
      <c r="J692" s="212">
        <v>1503.04</v>
      </c>
      <c r="K692" s="211">
        <v>31.66</v>
      </c>
      <c r="L692" s="212">
        <v>1503.04</v>
      </c>
      <c r="M692" s="213">
        <f t="shared" si="19"/>
        <v>2.1063977006599958E-2</v>
      </c>
      <c r="N692" s="214">
        <v>63.655999999999999</v>
      </c>
      <c r="O692" s="215">
        <f t="shared" si="20"/>
        <v>1.340848520332127</v>
      </c>
      <c r="P692" s="215">
        <f t="shared" si="21"/>
        <v>1263.8386203959974</v>
      </c>
      <c r="Q692" s="216">
        <f t="shared" si="22"/>
        <v>80.450911219927619</v>
      </c>
    </row>
    <row r="693" spans="1:17" ht="12.75" customHeight="1" x14ac:dyDescent="0.2">
      <c r="A693" s="352"/>
      <c r="B693" s="27" t="s">
        <v>416</v>
      </c>
      <c r="C693" s="223" t="s">
        <v>409</v>
      </c>
      <c r="D693" s="229">
        <v>20</v>
      </c>
      <c r="E693" s="225" t="s">
        <v>57</v>
      </c>
      <c r="F693" s="226">
        <v>28.04</v>
      </c>
      <c r="G693" s="226">
        <v>1.93</v>
      </c>
      <c r="H693" s="226">
        <v>3.2</v>
      </c>
      <c r="I693" s="226">
        <v>22.91</v>
      </c>
      <c r="J693" s="227">
        <v>1079.8800000000001</v>
      </c>
      <c r="K693" s="226">
        <v>22.91</v>
      </c>
      <c r="L693" s="227">
        <v>1079.8800000000001</v>
      </c>
      <c r="M693" s="213">
        <f t="shared" si="19"/>
        <v>2.1215320220765266E-2</v>
      </c>
      <c r="N693" s="214">
        <v>56.7</v>
      </c>
      <c r="O693" s="215">
        <f t="shared" si="20"/>
        <v>1.2029086565173908</v>
      </c>
      <c r="P693" s="215">
        <f t="shared" si="21"/>
        <v>1272.9192132459159</v>
      </c>
      <c r="Q693" s="216">
        <f t="shared" si="22"/>
        <v>72.174519391043432</v>
      </c>
    </row>
    <row r="694" spans="1:17" ht="12.75" customHeight="1" x14ac:dyDescent="0.2">
      <c r="A694" s="352"/>
      <c r="B694" s="27" t="s">
        <v>416</v>
      </c>
      <c r="C694" s="223" t="s">
        <v>408</v>
      </c>
      <c r="D694" s="229">
        <v>12</v>
      </c>
      <c r="E694" s="225" t="s">
        <v>57</v>
      </c>
      <c r="F694" s="226">
        <v>15.8</v>
      </c>
      <c r="G694" s="226">
        <v>0.76</v>
      </c>
      <c r="H694" s="226">
        <v>1.92</v>
      </c>
      <c r="I694" s="226">
        <v>13.12</v>
      </c>
      <c r="J694" s="227">
        <v>617.34</v>
      </c>
      <c r="K694" s="226">
        <v>13.12</v>
      </c>
      <c r="L694" s="227">
        <v>617.34</v>
      </c>
      <c r="M694" s="213">
        <f t="shared" si="19"/>
        <v>2.1252470275698963E-2</v>
      </c>
      <c r="N694" s="214">
        <v>56.7</v>
      </c>
      <c r="O694" s="215">
        <f t="shared" si="20"/>
        <v>1.2050150646321311</v>
      </c>
      <c r="P694" s="215">
        <f t="shared" si="21"/>
        <v>1275.1482165419377</v>
      </c>
      <c r="Q694" s="216">
        <f t="shared" si="22"/>
        <v>72.30090387792788</v>
      </c>
    </row>
    <row r="695" spans="1:17" ht="12.75" customHeight="1" x14ac:dyDescent="0.2">
      <c r="A695" s="352"/>
      <c r="B695" s="48" t="s">
        <v>175</v>
      </c>
      <c r="C695" s="217" t="s">
        <v>171</v>
      </c>
      <c r="D695" s="218">
        <v>7</v>
      </c>
      <c r="E695" s="218">
        <v>1989</v>
      </c>
      <c r="F695" s="219">
        <v>10.17</v>
      </c>
      <c r="G695" s="219">
        <v>0</v>
      </c>
      <c r="H695" s="219">
        <v>0</v>
      </c>
      <c r="I695" s="219">
        <v>10.170000999999999</v>
      </c>
      <c r="J695" s="219">
        <v>461.34</v>
      </c>
      <c r="K695" s="219">
        <v>10.170000999999999</v>
      </c>
      <c r="L695" s="219">
        <v>461.34</v>
      </c>
      <c r="M695" s="220">
        <v>2.2044481293622922E-2</v>
      </c>
      <c r="N695" s="221">
        <v>89.707000000000008</v>
      </c>
      <c r="O695" s="221">
        <v>1.9775442834070316</v>
      </c>
      <c r="P695" s="221">
        <v>1322.6688776173753</v>
      </c>
      <c r="Q695" s="222">
        <v>118.6526570044219</v>
      </c>
    </row>
    <row r="696" spans="1:17" ht="12.75" customHeight="1" x14ac:dyDescent="0.2">
      <c r="A696" s="352"/>
      <c r="B696" s="48" t="s">
        <v>255</v>
      </c>
      <c r="C696" s="217" t="s">
        <v>250</v>
      </c>
      <c r="D696" s="218">
        <v>24</v>
      </c>
      <c r="E696" s="218">
        <v>1962</v>
      </c>
      <c r="F696" s="219">
        <v>26.012</v>
      </c>
      <c r="G696" s="219">
        <v>1.543088</v>
      </c>
      <c r="H696" s="219">
        <v>0</v>
      </c>
      <c r="I696" s="219">
        <v>24.468910999999999</v>
      </c>
      <c r="J696" s="219">
        <v>1108.08</v>
      </c>
      <c r="K696" s="219">
        <v>24.468910999999999</v>
      </c>
      <c r="L696" s="219">
        <v>1108.08</v>
      </c>
      <c r="M696" s="220">
        <v>2.2082260306115081E-2</v>
      </c>
      <c r="N696" s="221">
        <v>77.171999999999997</v>
      </c>
      <c r="O696" s="221">
        <v>1.7041321923435129</v>
      </c>
      <c r="P696" s="221">
        <v>1324.9356183669047</v>
      </c>
      <c r="Q696" s="222">
        <v>102.24793154061076</v>
      </c>
    </row>
    <row r="697" spans="1:17" ht="12.75" customHeight="1" x14ac:dyDescent="0.2">
      <c r="A697" s="352"/>
      <c r="B697" s="48" t="s">
        <v>328</v>
      </c>
      <c r="C697" s="230" t="s">
        <v>323</v>
      </c>
      <c r="D697" s="231">
        <v>55</v>
      </c>
      <c r="E697" s="231">
        <v>1977</v>
      </c>
      <c r="F697" s="232">
        <v>65.040000000000006</v>
      </c>
      <c r="G697" s="233">
        <v>4.91</v>
      </c>
      <c r="H697" s="233">
        <v>11.110559</v>
      </c>
      <c r="I697" s="232">
        <v>49.02</v>
      </c>
      <c r="J697" s="232">
        <v>2217.3200000000002</v>
      </c>
      <c r="K697" s="232">
        <v>49.019999999999996</v>
      </c>
      <c r="L697" s="232">
        <v>2217.3200000000002</v>
      </c>
      <c r="M697" s="234">
        <v>2.2107769740046541E-2</v>
      </c>
      <c r="N697" s="235">
        <v>57.23</v>
      </c>
      <c r="O697" s="235">
        <v>1.27</v>
      </c>
      <c r="P697" s="235">
        <v>1326.47</v>
      </c>
      <c r="Q697" s="236">
        <v>75.91</v>
      </c>
    </row>
    <row r="698" spans="1:17" ht="12.75" customHeight="1" x14ac:dyDescent="0.2">
      <c r="A698" s="352"/>
      <c r="B698" s="27" t="s">
        <v>579</v>
      </c>
      <c r="C698" s="209" t="s">
        <v>572</v>
      </c>
      <c r="D698" s="210">
        <v>20</v>
      </c>
      <c r="E698" s="210">
        <v>1974</v>
      </c>
      <c r="F698" s="211">
        <v>25.27</v>
      </c>
      <c r="G698" s="211">
        <v>1.19</v>
      </c>
      <c r="H698" s="211">
        <v>3.2</v>
      </c>
      <c r="I698" s="211">
        <v>20.88</v>
      </c>
      <c r="J698" s="212">
        <v>944.31</v>
      </c>
      <c r="K698" s="211">
        <v>20.88</v>
      </c>
      <c r="L698" s="212">
        <v>944.31</v>
      </c>
      <c r="M698" s="213">
        <f t="shared" ref="M698:M705" si="23">K698/L698</f>
        <v>2.2111382914509006E-2</v>
      </c>
      <c r="N698" s="214">
        <v>63.655999999999999</v>
      </c>
      <c r="O698" s="215">
        <f t="shared" ref="O698:O705" si="24">M698*N698</f>
        <v>1.4075221908059852</v>
      </c>
      <c r="P698" s="215">
        <f t="shared" ref="P698:P705" si="25">M698*60*1000</f>
        <v>1326.6829748705404</v>
      </c>
      <c r="Q698" s="216">
        <f t="shared" ref="Q698:Q705" si="26">P698*N698/1000</f>
        <v>84.451331448359127</v>
      </c>
    </row>
    <row r="699" spans="1:17" ht="12.75" customHeight="1" x14ac:dyDescent="0.2">
      <c r="A699" s="352"/>
      <c r="B699" s="48" t="s">
        <v>280</v>
      </c>
      <c r="C699" s="237" t="s">
        <v>751</v>
      </c>
      <c r="D699" s="74">
        <v>65</v>
      </c>
      <c r="E699" s="74">
        <v>1989</v>
      </c>
      <c r="F699" s="211">
        <f>G699+H699+I699</f>
        <v>65.995999999999995</v>
      </c>
      <c r="G699" s="211">
        <v>3.5695800000000002</v>
      </c>
      <c r="H699" s="211">
        <v>10.16</v>
      </c>
      <c r="I699" s="211">
        <v>52.266419999999997</v>
      </c>
      <c r="J699" s="211">
        <v>2358.29</v>
      </c>
      <c r="K699" s="211">
        <v>52.266419999999997</v>
      </c>
      <c r="L699" s="211">
        <v>2358.29</v>
      </c>
      <c r="M699" s="213">
        <f t="shared" si="23"/>
        <v>2.2162846808492592E-2</v>
      </c>
      <c r="N699" s="214">
        <v>52.32</v>
      </c>
      <c r="O699" s="215">
        <f t="shared" si="24"/>
        <v>1.1595601450203323</v>
      </c>
      <c r="P699" s="215">
        <f t="shared" si="25"/>
        <v>1329.7708085095555</v>
      </c>
      <c r="Q699" s="216">
        <f t="shared" si="26"/>
        <v>69.573608701219939</v>
      </c>
    </row>
    <row r="700" spans="1:17" ht="12.75" customHeight="1" x14ac:dyDescent="0.2">
      <c r="A700" s="352"/>
      <c r="B700" s="27" t="s">
        <v>342</v>
      </c>
      <c r="C700" s="237" t="s">
        <v>841</v>
      </c>
      <c r="D700" s="74">
        <v>12</v>
      </c>
      <c r="E700" s="74" t="s">
        <v>57</v>
      </c>
      <c r="F700" s="211">
        <f>G700+H700+I700</f>
        <v>13.375999999999999</v>
      </c>
      <c r="G700" s="211">
        <v>0.153</v>
      </c>
      <c r="H700" s="211">
        <v>1.69</v>
      </c>
      <c r="I700" s="211">
        <v>11.532999999999999</v>
      </c>
      <c r="J700" s="211">
        <v>588.75</v>
      </c>
      <c r="K700" s="211">
        <v>11.39</v>
      </c>
      <c r="L700" s="211">
        <v>510.2</v>
      </c>
      <c r="M700" s="213">
        <f t="shared" si="23"/>
        <v>2.2324578596628775E-2</v>
      </c>
      <c r="N700" s="214">
        <v>53.33</v>
      </c>
      <c r="O700" s="215">
        <f t="shared" si="24"/>
        <v>1.1905697765582126</v>
      </c>
      <c r="P700" s="215">
        <f t="shared" si="25"/>
        <v>1339.4747157977265</v>
      </c>
      <c r="Q700" s="216">
        <f t="shared" si="26"/>
        <v>71.434186593492754</v>
      </c>
    </row>
    <row r="701" spans="1:17" ht="12.75" customHeight="1" x14ac:dyDescent="0.2">
      <c r="A701" s="352"/>
      <c r="B701" s="27" t="s">
        <v>342</v>
      </c>
      <c r="C701" s="237" t="s">
        <v>332</v>
      </c>
      <c r="D701" s="74">
        <v>45</v>
      </c>
      <c r="E701" s="74" t="s">
        <v>57</v>
      </c>
      <c r="F701" s="211">
        <f>G701+H701+I701</f>
        <v>63.388008000000006</v>
      </c>
      <c r="G701" s="211">
        <v>3.927</v>
      </c>
      <c r="H701" s="211">
        <v>7.2</v>
      </c>
      <c r="I701" s="211">
        <v>52.261008000000004</v>
      </c>
      <c r="J701" s="211">
        <v>2330.4</v>
      </c>
      <c r="K701" s="211">
        <v>52.261008000000004</v>
      </c>
      <c r="L701" s="211">
        <v>2330.4</v>
      </c>
      <c r="M701" s="213">
        <f t="shared" si="23"/>
        <v>2.2425767250257467E-2</v>
      </c>
      <c r="N701" s="214">
        <v>53.33</v>
      </c>
      <c r="O701" s="215">
        <f t="shared" si="24"/>
        <v>1.1959661674562307</v>
      </c>
      <c r="P701" s="215">
        <f t="shared" si="25"/>
        <v>1345.5460350154481</v>
      </c>
      <c r="Q701" s="216">
        <f t="shared" si="26"/>
        <v>71.757970047373846</v>
      </c>
    </row>
    <row r="702" spans="1:17" ht="12.75" customHeight="1" x14ac:dyDescent="0.2">
      <c r="A702" s="352"/>
      <c r="B702" s="27" t="s">
        <v>342</v>
      </c>
      <c r="C702" s="237" t="s">
        <v>337</v>
      </c>
      <c r="D702" s="74">
        <v>8</v>
      </c>
      <c r="E702" s="74" t="s">
        <v>57</v>
      </c>
      <c r="F702" s="211">
        <f>G702+H702+I702</f>
        <v>9.3000000000000007</v>
      </c>
      <c r="G702" s="211">
        <v>0.255</v>
      </c>
      <c r="H702" s="211">
        <v>0.08</v>
      </c>
      <c r="I702" s="211">
        <v>8.9649999999999999</v>
      </c>
      <c r="J702" s="211">
        <v>396.8</v>
      </c>
      <c r="K702" s="211">
        <v>8.9649999999999999</v>
      </c>
      <c r="L702" s="211">
        <v>396.8</v>
      </c>
      <c r="M702" s="213">
        <f t="shared" si="23"/>
        <v>2.2593245967741933E-2</v>
      </c>
      <c r="N702" s="214">
        <v>53.33</v>
      </c>
      <c r="O702" s="215">
        <f t="shared" si="24"/>
        <v>1.2048978074596772</v>
      </c>
      <c r="P702" s="215">
        <f t="shared" si="25"/>
        <v>1355.5947580645161</v>
      </c>
      <c r="Q702" s="216">
        <f t="shared" si="26"/>
        <v>72.293868447580635</v>
      </c>
    </row>
    <row r="703" spans="1:17" ht="12.75" customHeight="1" x14ac:dyDescent="0.2">
      <c r="A703" s="352"/>
      <c r="B703" s="27" t="s">
        <v>579</v>
      </c>
      <c r="C703" s="209" t="s">
        <v>575</v>
      </c>
      <c r="D703" s="210">
        <v>20</v>
      </c>
      <c r="E703" s="210">
        <v>1974</v>
      </c>
      <c r="F703" s="211">
        <v>22.78</v>
      </c>
      <c r="G703" s="211">
        <v>1.36</v>
      </c>
      <c r="H703" s="211">
        <v>2.72</v>
      </c>
      <c r="I703" s="211">
        <v>18.7</v>
      </c>
      <c r="J703" s="212">
        <v>827.36</v>
      </c>
      <c r="K703" s="211">
        <v>18.7</v>
      </c>
      <c r="L703" s="212">
        <v>827.36</v>
      </c>
      <c r="M703" s="213">
        <f t="shared" si="23"/>
        <v>2.2602011216399147E-2</v>
      </c>
      <c r="N703" s="214">
        <v>63.655999999999999</v>
      </c>
      <c r="O703" s="215">
        <f t="shared" si="24"/>
        <v>1.438753625991104</v>
      </c>
      <c r="P703" s="215">
        <f t="shared" si="25"/>
        <v>1356.1206729839487</v>
      </c>
      <c r="Q703" s="216">
        <f t="shared" si="26"/>
        <v>86.325217559466239</v>
      </c>
    </row>
    <row r="704" spans="1:17" ht="12.75" customHeight="1" x14ac:dyDescent="0.2">
      <c r="A704" s="352"/>
      <c r="B704" s="48" t="s">
        <v>280</v>
      </c>
      <c r="C704" s="237" t="s">
        <v>278</v>
      </c>
      <c r="D704" s="74">
        <v>50</v>
      </c>
      <c r="E704" s="74">
        <v>1981</v>
      </c>
      <c r="F704" s="211">
        <f>G704+H704+I704</f>
        <v>38.939</v>
      </c>
      <c r="G704" s="211">
        <v>0</v>
      </c>
      <c r="H704" s="211">
        <v>0</v>
      </c>
      <c r="I704" s="211">
        <v>38.939</v>
      </c>
      <c r="J704" s="211">
        <v>1718.52</v>
      </c>
      <c r="K704" s="211">
        <v>38.939</v>
      </c>
      <c r="L704" s="211">
        <v>1718.52</v>
      </c>
      <c r="M704" s="213">
        <f t="shared" si="23"/>
        <v>2.26584502944394E-2</v>
      </c>
      <c r="N704" s="214">
        <v>52.32</v>
      </c>
      <c r="O704" s="215">
        <f t="shared" si="24"/>
        <v>1.1854901194050693</v>
      </c>
      <c r="P704" s="215">
        <f t="shared" si="25"/>
        <v>1359.5070176663639</v>
      </c>
      <c r="Q704" s="216">
        <f t="shared" si="26"/>
        <v>71.129407164304169</v>
      </c>
    </row>
    <row r="705" spans="1:17" ht="12.75" customHeight="1" x14ac:dyDescent="0.2">
      <c r="A705" s="352"/>
      <c r="B705" s="48" t="s">
        <v>280</v>
      </c>
      <c r="C705" s="237" t="s">
        <v>752</v>
      </c>
      <c r="D705" s="74">
        <v>75</v>
      </c>
      <c r="E705" s="74">
        <v>1985</v>
      </c>
      <c r="F705" s="211">
        <f>G705+H705+I705</f>
        <v>96.707000000000008</v>
      </c>
      <c r="G705" s="211">
        <v>6.2892600000000005</v>
      </c>
      <c r="H705" s="211">
        <v>11.4</v>
      </c>
      <c r="I705" s="211">
        <v>79.017740000000003</v>
      </c>
      <c r="J705" s="211">
        <v>3452.9700000000003</v>
      </c>
      <c r="K705" s="211">
        <v>79.017740000000003</v>
      </c>
      <c r="L705" s="211">
        <v>3452.9700000000003</v>
      </c>
      <c r="M705" s="213">
        <f t="shared" si="23"/>
        <v>2.2883992620845242E-2</v>
      </c>
      <c r="N705" s="214">
        <v>52.32</v>
      </c>
      <c r="O705" s="215">
        <f t="shared" si="24"/>
        <v>1.197290493922623</v>
      </c>
      <c r="P705" s="215">
        <f t="shared" si="25"/>
        <v>1373.0395572507146</v>
      </c>
      <c r="Q705" s="216">
        <f t="shared" si="26"/>
        <v>71.837429635357381</v>
      </c>
    </row>
    <row r="706" spans="1:17" ht="12.75" customHeight="1" x14ac:dyDescent="0.2">
      <c r="A706" s="352"/>
      <c r="B706" s="48" t="s">
        <v>151</v>
      </c>
      <c r="C706" s="238" t="s">
        <v>145</v>
      </c>
      <c r="D706" s="239">
        <v>8</v>
      </c>
      <c r="E706" s="239">
        <v>1956</v>
      </c>
      <c r="F706" s="240">
        <v>10.801</v>
      </c>
      <c r="G706" s="240">
        <v>0</v>
      </c>
      <c r="H706" s="240">
        <v>0</v>
      </c>
      <c r="I706" s="240">
        <v>10.801</v>
      </c>
      <c r="J706" s="240">
        <v>469.85</v>
      </c>
      <c r="K706" s="240">
        <v>10.801</v>
      </c>
      <c r="L706" s="240">
        <v>469.85</v>
      </c>
      <c r="M706" s="241">
        <v>2.2988187719484941E-2</v>
      </c>
      <c r="N706" s="242">
        <v>73.248000000000005</v>
      </c>
      <c r="O706" s="242">
        <v>1.683838774076833</v>
      </c>
      <c r="P706" s="242">
        <v>1379.2912631690963</v>
      </c>
      <c r="Q706" s="243">
        <v>101.03032644460997</v>
      </c>
    </row>
    <row r="707" spans="1:17" ht="12.75" customHeight="1" x14ac:dyDescent="0.2">
      <c r="A707" s="352"/>
      <c r="B707" s="27" t="s">
        <v>342</v>
      </c>
      <c r="C707" s="237" t="s">
        <v>336</v>
      </c>
      <c r="D707" s="74">
        <v>10</v>
      </c>
      <c r="E707" s="74" t="s">
        <v>57</v>
      </c>
      <c r="F707" s="211">
        <f>G707+H707+I707</f>
        <v>14.720000000000002</v>
      </c>
      <c r="G707" s="211">
        <v>5.0999999999999997E-2</v>
      </c>
      <c r="H707" s="211">
        <v>1.1300000000000001</v>
      </c>
      <c r="I707" s="211">
        <v>13.539000000000001</v>
      </c>
      <c r="J707" s="211">
        <v>584.33000000000004</v>
      </c>
      <c r="K707" s="211">
        <v>13.539000000000001</v>
      </c>
      <c r="L707" s="211">
        <v>584.29999999999995</v>
      </c>
      <c r="M707" s="213">
        <f>K707/L707</f>
        <v>2.317131610474072E-2</v>
      </c>
      <c r="N707" s="214">
        <v>53.33</v>
      </c>
      <c r="O707" s="215">
        <f>M707*N707</f>
        <v>1.2357262878658226</v>
      </c>
      <c r="P707" s="215">
        <f>M707*60*1000</f>
        <v>1390.2789662844432</v>
      </c>
      <c r="Q707" s="216">
        <f>P707*N707/1000</f>
        <v>74.143577271949354</v>
      </c>
    </row>
    <row r="708" spans="1:17" ht="12.75" customHeight="1" x14ac:dyDescent="0.2">
      <c r="A708" s="352"/>
      <c r="B708" s="27" t="s">
        <v>461</v>
      </c>
      <c r="C708" s="230" t="s">
        <v>455</v>
      </c>
      <c r="D708" s="231">
        <v>9</v>
      </c>
      <c r="E708" s="231">
        <v>1961</v>
      </c>
      <c r="F708" s="232">
        <v>10.029999999999999</v>
      </c>
      <c r="G708" s="232"/>
      <c r="H708" s="232"/>
      <c r="I708" s="232">
        <v>10.029999999999999</v>
      </c>
      <c r="J708" s="232">
        <v>432.53</v>
      </c>
      <c r="K708" s="232">
        <v>10.029999999999999</v>
      </c>
      <c r="L708" s="232">
        <v>432.53</v>
      </c>
      <c r="M708" s="234">
        <f>K708/L708</f>
        <v>2.3189142949621992E-2</v>
      </c>
      <c r="N708" s="235">
        <v>55.372</v>
      </c>
      <c r="O708" s="235">
        <f>M708*N708</f>
        <v>1.284029223406469</v>
      </c>
      <c r="P708" s="235">
        <f>M708*1000*60</f>
        <v>1391.3485769773195</v>
      </c>
      <c r="Q708" s="236">
        <f>O708*60</f>
        <v>77.041753404388132</v>
      </c>
    </row>
    <row r="709" spans="1:17" ht="12.75" customHeight="1" x14ac:dyDescent="0.2">
      <c r="A709" s="352"/>
      <c r="B709" s="27" t="s">
        <v>342</v>
      </c>
      <c r="C709" s="237" t="s">
        <v>338</v>
      </c>
      <c r="D709" s="74">
        <v>20</v>
      </c>
      <c r="E709" s="74" t="s">
        <v>57</v>
      </c>
      <c r="F709" s="211">
        <f>G709+H709+I709</f>
        <v>29.299997000000001</v>
      </c>
      <c r="G709" s="211">
        <v>1.1220000000000001</v>
      </c>
      <c r="H709" s="211">
        <v>3.12</v>
      </c>
      <c r="I709" s="211">
        <v>25.057997</v>
      </c>
      <c r="J709" s="211">
        <v>1076.74</v>
      </c>
      <c r="K709" s="211">
        <v>25.057997</v>
      </c>
      <c r="L709" s="211">
        <v>1076.74</v>
      </c>
      <c r="M709" s="213">
        <f>K709/L709</f>
        <v>2.3272096327804297E-2</v>
      </c>
      <c r="N709" s="214">
        <v>53.33</v>
      </c>
      <c r="O709" s="215">
        <f>M709*N709</f>
        <v>1.2411008971618032</v>
      </c>
      <c r="P709" s="215">
        <f>M709*60*1000</f>
        <v>1396.3257796682578</v>
      </c>
      <c r="Q709" s="216">
        <f>P709*N709/1000</f>
        <v>74.466053829708201</v>
      </c>
    </row>
    <row r="710" spans="1:17" ht="12.75" customHeight="1" x14ac:dyDescent="0.2">
      <c r="A710" s="352"/>
      <c r="B710" s="27" t="s">
        <v>579</v>
      </c>
      <c r="C710" s="228" t="s">
        <v>577</v>
      </c>
      <c r="D710" s="210">
        <v>20</v>
      </c>
      <c r="E710" s="210">
        <v>1974</v>
      </c>
      <c r="F710" s="211">
        <v>27.6</v>
      </c>
      <c r="G710" s="211">
        <v>2.21</v>
      </c>
      <c r="H710" s="211">
        <v>3.2</v>
      </c>
      <c r="I710" s="211">
        <v>22.19</v>
      </c>
      <c r="J710" s="212">
        <v>948.51</v>
      </c>
      <c r="K710" s="211">
        <v>22.19</v>
      </c>
      <c r="L710" s="212">
        <v>948.51</v>
      </c>
      <c r="M710" s="213">
        <f>K710/L710</f>
        <v>2.339458730008118E-2</v>
      </c>
      <c r="N710" s="214">
        <v>63.655999999999999</v>
      </c>
      <c r="O710" s="215">
        <f>M710*N710</f>
        <v>1.4892058491739675</v>
      </c>
      <c r="P710" s="215">
        <f>M710*60*1000</f>
        <v>1403.6752380048706</v>
      </c>
      <c r="Q710" s="216">
        <f>P710*N710/1000</f>
        <v>89.352350950438037</v>
      </c>
    </row>
    <row r="711" spans="1:17" ht="12.75" customHeight="1" x14ac:dyDescent="0.2">
      <c r="A711" s="352"/>
      <c r="B711" s="27" t="s">
        <v>342</v>
      </c>
      <c r="C711" s="237" t="s">
        <v>842</v>
      </c>
      <c r="D711" s="74">
        <v>28</v>
      </c>
      <c r="E711" s="74" t="s">
        <v>57</v>
      </c>
      <c r="F711" s="211">
        <f>G711+H711+I711</f>
        <v>35.403001000000003</v>
      </c>
      <c r="G711" s="211">
        <v>0</v>
      </c>
      <c r="H711" s="211">
        <v>0</v>
      </c>
      <c r="I711" s="211">
        <v>35.403001000000003</v>
      </c>
      <c r="J711" s="211">
        <v>1512.77</v>
      </c>
      <c r="K711" s="211">
        <v>35.403001000000003</v>
      </c>
      <c r="L711" s="211">
        <v>1512.77</v>
      </c>
      <c r="M711" s="213">
        <f>K711/L711</f>
        <v>2.3402765126225404E-2</v>
      </c>
      <c r="N711" s="214">
        <v>53.33</v>
      </c>
      <c r="O711" s="215">
        <f>M711*N711</f>
        <v>1.2480694641816008</v>
      </c>
      <c r="P711" s="215">
        <f>M711*60*1000</f>
        <v>1404.1659075735242</v>
      </c>
      <c r="Q711" s="216">
        <f>P711*N711/1000</f>
        <v>74.884167850896048</v>
      </c>
    </row>
    <row r="712" spans="1:17" ht="12.75" customHeight="1" x14ac:dyDescent="0.2">
      <c r="A712" s="352"/>
      <c r="B712" s="48" t="s">
        <v>151</v>
      </c>
      <c r="C712" s="238" t="s">
        <v>144</v>
      </c>
      <c r="D712" s="239">
        <v>8</v>
      </c>
      <c r="E712" s="239">
        <v>1966</v>
      </c>
      <c r="F712" s="240">
        <v>9.2208000000000006</v>
      </c>
      <c r="G712" s="240">
        <v>0</v>
      </c>
      <c r="H712" s="240">
        <v>0</v>
      </c>
      <c r="I712" s="240">
        <v>9.2207989999999995</v>
      </c>
      <c r="J712" s="240">
        <v>393.89</v>
      </c>
      <c r="K712" s="240">
        <v>9.2207989999999995</v>
      </c>
      <c r="L712" s="240">
        <v>393.89</v>
      </c>
      <c r="M712" s="241">
        <v>2.3409578816420827E-2</v>
      </c>
      <c r="N712" s="242">
        <v>74.88300000000001</v>
      </c>
      <c r="O712" s="242">
        <v>1.7529794905100411</v>
      </c>
      <c r="P712" s="242">
        <v>1404.5747289852497</v>
      </c>
      <c r="Q712" s="243">
        <v>105.17876943060246</v>
      </c>
    </row>
    <row r="713" spans="1:17" ht="12.75" customHeight="1" x14ac:dyDescent="0.2">
      <c r="A713" s="352"/>
      <c r="B713" s="48" t="s">
        <v>280</v>
      </c>
      <c r="C713" s="237" t="s">
        <v>753</v>
      </c>
      <c r="D713" s="74">
        <v>40</v>
      </c>
      <c r="E713" s="74">
        <v>1985</v>
      </c>
      <c r="F713" s="211">
        <f>G713+H713+I713</f>
        <v>48.071999999999996</v>
      </c>
      <c r="G713" s="211">
        <v>3.3996</v>
      </c>
      <c r="H713" s="211">
        <v>6.4</v>
      </c>
      <c r="I713" s="211">
        <v>38.272399999999998</v>
      </c>
      <c r="J713" s="211">
        <v>1630.93</v>
      </c>
      <c r="K713" s="211">
        <v>38.272399999999998</v>
      </c>
      <c r="L713" s="211">
        <v>1630.93</v>
      </c>
      <c r="M713" s="213">
        <f>K713/L713</f>
        <v>2.346661107466292E-2</v>
      </c>
      <c r="N713" s="214">
        <v>52.32</v>
      </c>
      <c r="O713" s="215">
        <f>M713*N713</f>
        <v>1.227773091426364</v>
      </c>
      <c r="P713" s="215">
        <f>M713*60*1000</f>
        <v>1407.9966644797753</v>
      </c>
      <c r="Q713" s="216">
        <f>P713*N713/1000</f>
        <v>73.666385485581856</v>
      </c>
    </row>
    <row r="714" spans="1:17" ht="12.75" customHeight="1" x14ac:dyDescent="0.2">
      <c r="A714" s="352"/>
      <c r="B714" s="48" t="s">
        <v>280</v>
      </c>
      <c r="C714" s="237" t="s">
        <v>754</v>
      </c>
      <c r="D714" s="74">
        <v>36</v>
      </c>
      <c r="E714" s="74" t="s">
        <v>57</v>
      </c>
      <c r="F714" s="211">
        <f>G714+H714+I714</f>
        <v>56.993000000000009</v>
      </c>
      <c r="G714" s="211">
        <v>4.2495000000000003</v>
      </c>
      <c r="H714" s="211">
        <v>5.76</v>
      </c>
      <c r="I714" s="211">
        <v>46.983500000000006</v>
      </c>
      <c r="J714" s="211">
        <v>1955.29</v>
      </c>
      <c r="K714" s="211">
        <v>46.983500000000006</v>
      </c>
      <c r="L714" s="211">
        <v>1955.29</v>
      </c>
      <c r="M714" s="213">
        <f>K714/L714</f>
        <v>2.4028916426719314E-2</v>
      </c>
      <c r="N714" s="214">
        <v>52.32</v>
      </c>
      <c r="O714" s="215">
        <f>M714*N714</f>
        <v>1.2571929074459545</v>
      </c>
      <c r="P714" s="215">
        <f>M714*60*1000</f>
        <v>1441.7349856031587</v>
      </c>
      <c r="Q714" s="216">
        <f>P714*N714/1000</f>
        <v>75.431574446757267</v>
      </c>
    </row>
    <row r="715" spans="1:17" ht="12.75" customHeight="1" x14ac:dyDescent="0.2">
      <c r="A715" s="352"/>
      <c r="B715" s="48" t="s">
        <v>92</v>
      </c>
      <c r="C715" s="238" t="s">
        <v>74</v>
      </c>
      <c r="D715" s="239">
        <v>25</v>
      </c>
      <c r="E715" s="239">
        <v>1940</v>
      </c>
      <c r="F715" s="240">
        <v>44.11</v>
      </c>
      <c r="G715" s="240">
        <v>3.3669169999999999</v>
      </c>
      <c r="H715" s="240">
        <v>3.52</v>
      </c>
      <c r="I715" s="240">
        <v>37.223083000000003</v>
      </c>
      <c r="J715" s="240">
        <v>1544.26</v>
      </c>
      <c r="K715" s="240">
        <v>37.223083000000003</v>
      </c>
      <c r="L715" s="240">
        <v>1544.26</v>
      </c>
      <c r="M715" s="241">
        <v>2.4104155388341344E-2</v>
      </c>
      <c r="N715" s="242">
        <v>43.491</v>
      </c>
      <c r="O715" s="242">
        <v>1.0483138219943533</v>
      </c>
      <c r="P715" s="242">
        <v>1446.2493233004807</v>
      </c>
      <c r="Q715" s="243">
        <v>62.898829319661203</v>
      </c>
    </row>
    <row r="716" spans="1:17" ht="12.75" customHeight="1" x14ac:dyDescent="0.2">
      <c r="A716" s="352"/>
      <c r="B716" s="27" t="s">
        <v>547</v>
      </c>
      <c r="C716" s="244" t="s">
        <v>532</v>
      </c>
      <c r="D716" s="74">
        <v>8</v>
      </c>
      <c r="E716" s="74">
        <v>1962</v>
      </c>
      <c r="F716" s="211">
        <v>11.2</v>
      </c>
      <c r="G716" s="211">
        <v>1.02</v>
      </c>
      <c r="H716" s="211">
        <v>1.3</v>
      </c>
      <c r="I716" s="211">
        <v>8.9</v>
      </c>
      <c r="J716" s="211">
        <v>372.3</v>
      </c>
      <c r="K716" s="211">
        <v>6.6</v>
      </c>
      <c r="L716" s="211">
        <v>273.5</v>
      </c>
      <c r="M716" s="213">
        <f>K716/L716</f>
        <v>2.4131627056672759E-2</v>
      </c>
      <c r="N716" s="214">
        <v>70.41</v>
      </c>
      <c r="O716" s="215">
        <f>M716*N716</f>
        <v>1.699107861060329</v>
      </c>
      <c r="P716" s="215">
        <f>M716*60*1000</f>
        <v>1447.8976234003655</v>
      </c>
      <c r="Q716" s="216">
        <f>P716*N716/1000</f>
        <v>101.94647166361973</v>
      </c>
    </row>
    <row r="717" spans="1:17" ht="12.75" customHeight="1" x14ac:dyDescent="0.2">
      <c r="A717" s="352"/>
      <c r="B717" s="48" t="s">
        <v>151</v>
      </c>
      <c r="C717" s="238" t="s">
        <v>146</v>
      </c>
      <c r="D717" s="239">
        <v>6</v>
      </c>
      <c r="E717" s="239">
        <v>1959</v>
      </c>
      <c r="F717" s="240">
        <v>8.9930000000000003</v>
      </c>
      <c r="G717" s="240">
        <v>0.45272699999999999</v>
      </c>
      <c r="H717" s="240">
        <v>0.96</v>
      </c>
      <c r="I717" s="240">
        <v>7.5802719999999999</v>
      </c>
      <c r="J717" s="240">
        <v>313.25</v>
      </c>
      <c r="K717" s="240">
        <v>7.5802719999999999</v>
      </c>
      <c r="L717" s="240">
        <v>313.25</v>
      </c>
      <c r="M717" s="241">
        <v>2.4198793296089385E-2</v>
      </c>
      <c r="N717" s="242">
        <v>73.248000000000005</v>
      </c>
      <c r="O717" s="242">
        <v>1.7725132113519555</v>
      </c>
      <c r="P717" s="242">
        <v>1451.9275977653631</v>
      </c>
      <c r="Q717" s="243">
        <v>106.35079268111733</v>
      </c>
    </row>
    <row r="718" spans="1:17" ht="12.75" customHeight="1" x14ac:dyDescent="0.2">
      <c r="A718" s="352"/>
      <c r="B718" s="27" t="s">
        <v>547</v>
      </c>
      <c r="C718" s="237" t="s">
        <v>546</v>
      </c>
      <c r="D718" s="74">
        <v>7</v>
      </c>
      <c r="E718" s="74">
        <v>1972</v>
      </c>
      <c r="F718" s="211">
        <v>4.8550000000000004</v>
      </c>
      <c r="G718" s="211">
        <v>0.68</v>
      </c>
      <c r="H718" s="211">
        <v>0.08</v>
      </c>
      <c r="I718" s="211">
        <v>4.0949999999999998</v>
      </c>
      <c r="J718" s="211">
        <v>395.27</v>
      </c>
      <c r="K718" s="211">
        <v>3.8490000000000002</v>
      </c>
      <c r="L718" s="211">
        <v>158.16</v>
      </c>
      <c r="M718" s="213">
        <f>K718/L718</f>
        <v>2.4336115326251899E-2</v>
      </c>
      <c r="N718" s="214">
        <v>70.414000000000001</v>
      </c>
      <c r="O718" s="215">
        <f>M718*N718</f>
        <v>1.7136032245827013</v>
      </c>
      <c r="P718" s="215">
        <f>M718*60*1000</f>
        <v>1460.166919575114</v>
      </c>
      <c r="Q718" s="216">
        <f>P718*N718/1000</f>
        <v>102.81619347496209</v>
      </c>
    </row>
    <row r="719" spans="1:17" ht="12.75" customHeight="1" x14ac:dyDescent="0.2">
      <c r="A719" s="352"/>
      <c r="B719" s="27" t="s">
        <v>416</v>
      </c>
      <c r="C719" s="223" t="s">
        <v>413</v>
      </c>
      <c r="D719" s="224">
        <v>4</v>
      </c>
      <c r="E719" s="225" t="s">
        <v>57</v>
      </c>
      <c r="F719" s="226">
        <v>6.23</v>
      </c>
      <c r="G719" s="226">
        <v>0.31</v>
      </c>
      <c r="H719" s="226">
        <v>0.64</v>
      </c>
      <c r="I719" s="226">
        <v>5.28</v>
      </c>
      <c r="J719" s="227">
        <v>215.91</v>
      </c>
      <c r="K719" s="226">
        <v>5.28</v>
      </c>
      <c r="L719" s="227">
        <v>215.91</v>
      </c>
      <c r="M719" s="213">
        <f>K719/L719</f>
        <v>2.4454633875225791E-2</v>
      </c>
      <c r="N719" s="214">
        <v>56.7</v>
      </c>
      <c r="O719" s="215">
        <f>M719*N719</f>
        <v>1.3865777407253024</v>
      </c>
      <c r="P719" s="215">
        <f>M719*60*1000</f>
        <v>1467.2780325135475</v>
      </c>
      <c r="Q719" s="216">
        <f>P719*N719/1000</f>
        <v>83.19466444351815</v>
      </c>
    </row>
    <row r="720" spans="1:17" ht="12.75" customHeight="1" x14ac:dyDescent="0.2">
      <c r="A720" s="352"/>
      <c r="B720" s="48" t="s">
        <v>92</v>
      </c>
      <c r="C720" s="238" t="s">
        <v>76</v>
      </c>
      <c r="D720" s="239">
        <v>60</v>
      </c>
      <c r="E720" s="239">
        <v>1981</v>
      </c>
      <c r="F720" s="240">
        <v>95.83</v>
      </c>
      <c r="G720" s="240">
        <v>9.3953489999999995</v>
      </c>
      <c r="H720" s="240">
        <v>9.6</v>
      </c>
      <c r="I720" s="240">
        <v>76.834665000000001</v>
      </c>
      <c r="J720" s="240">
        <v>3139.2</v>
      </c>
      <c r="K720" s="240">
        <v>76.834665000000001</v>
      </c>
      <c r="L720" s="240">
        <v>3139.2</v>
      </c>
      <c r="M720" s="241">
        <v>2.4475874426605506E-2</v>
      </c>
      <c r="N720" s="242">
        <v>43.491</v>
      </c>
      <c r="O720" s="242">
        <v>1.0644802546875001</v>
      </c>
      <c r="P720" s="242">
        <v>1468.5524655963304</v>
      </c>
      <c r="Q720" s="243">
        <v>63.868815281250008</v>
      </c>
    </row>
    <row r="721" spans="1:17" ht="12.75" customHeight="1" x14ac:dyDescent="0.2">
      <c r="A721" s="352"/>
      <c r="B721" s="48" t="s">
        <v>175</v>
      </c>
      <c r="C721" s="217" t="s">
        <v>172</v>
      </c>
      <c r="D721" s="218">
        <v>5</v>
      </c>
      <c r="E721" s="218">
        <v>1962</v>
      </c>
      <c r="F721" s="219">
        <v>4.5839999999999996</v>
      </c>
      <c r="G721" s="219">
        <v>0</v>
      </c>
      <c r="H721" s="219">
        <v>0</v>
      </c>
      <c r="I721" s="219">
        <v>4.5839999999999996</v>
      </c>
      <c r="J721" s="219">
        <v>187.09</v>
      </c>
      <c r="K721" s="219">
        <v>4.5839999999999996</v>
      </c>
      <c r="L721" s="219">
        <v>187.09</v>
      </c>
      <c r="M721" s="220">
        <v>2.4501576781228284E-2</v>
      </c>
      <c r="N721" s="221">
        <v>89.707000000000008</v>
      </c>
      <c r="O721" s="221">
        <v>2.1979629483136458</v>
      </c>
      <c r="P721" s="221">
        <v>1470.0946068736971</v>
      </c>
      <c r="Q721" s="222">
        <v>131.87777689881875</v>
      </c>
    </row>
    <row r="722" spans="1:17" ht="12.75" customHeight="1" x14ac:dyDescent="0.2">
      <c r="A722" s="352"/>
      <c r="B722" s="48" t="s">
        <v>92</v>
      </c>
      <c r="C722" s="238" t="s">
        <v>81</v>
      </c>
      <c r="D722" s="239">
        <v>24</v>
      </c>
      <c r="E722" s="239">
        <v>1940</v>
      </c>
      <c r="F722" s="240">
        <v>43.286000000000001</v>
      </c>
      <c r="G722" s="240">
        <v>2.8778869999999999</v>
      </c>
      <c r="H722" s="240">
        <v>0.25</v>
      </c>
      <c r="I722" s="240">
        <v>40.158116999999997</v>
      </c>
      <c r="J722" s="240">
        <v>1626.2</v>
      </c>
      <c r="K722" s="240">
        <v>40.158116999999997</v>
      </c>
      <c r="L722" s="240">
        <v>1626.2</v>
      </c>
      <c r="M722" s="241">
        <v>2.4694451481982533E-2</v>
      </c>
      <c r="N722" s="242">
        <v>43.491</v>
      </c>
      <c r="O722" s="242">
        <v>1.0739863894029023</v>
      </c>
      <c r="P722" s="242">
        <v>1481.667088918952</v>
      </c>
      <c r="Q722" s="243">
        <v>64.439183364174141</v>
      </c>
    </row>
    <row r="723" spans="1:17" ht="12.75" customHeight="1" x14ac:dyDescent="0.2">
      <c r="A723" s="352"/>
      <c r="B723" s="27" t="s">
        <v>342</v>
      </c>
      <c r="C723" s="237" t="s">
        <v>339</v>
      </c>
      <c r="D723" s="74">
        <v>23</v>
      </c>
      <c r="E723" s="74" t="s">
        <v>57</v>
      </c>
      <c r="F723" s="211">
        <f>G723+H723+I723</f>
        <v>30.999998000000001</v>
      </c>
      <c r="G723" s="211">
        <v>1.224</v>
      </c>
      <c r="H723" s="211">
        <v>0.23</v>
      </c>
      <c r="I723" s="211">
        <v>29.545998000000001</v>
      </c>
      <c r="J723" s="211">
        <v>1196.19</v>
      </c>
      <c r="K723" s="211">
        <v>29.545998000000001</v>
      </c>
      <c r="L723" s="211">
        <v>1196.19</v>
      </c>
      <c r="M723" s="213">
        <f>K723/L723</f>
        <v>2.4700087778697363E-2</v>
      </c>
      <c r="N723" s="214">
        <v>53.33</v>
      </c>
      <c r="O723" s="215">
        <f>M723*N723</f>
        <v>1.3172556812379304</v>
      </c>
      <c r="P723" s="215">
        <f>M723*60*1000</f>
        <v>1482.0052667218417</v>
      </c>
      <c r="Q723" s="216">
        <f>P723*N723/1000</f>
        <v>79.035340874275818</v>
      </c>
    </row>
    <row r="724" spans="1:17" ht="12.75" customHeight="1" x14ac:dyDescent="0.2">
      <c r="A724" s="352"/>
      <c r="B724" s="48" t="s">
        <v>151</v>
      </c>
      <c r="C724" s="238" t="s">
        <v>149</v>
      </c>
      <c r="D724" s="239">
        <v>8</v>
      </c>
      <c r="E724" s="239">
        <v>1962</v>
      </c>
      <c r="F724" s="240">
        <v>10.753</v>
      </c>
      <c r="G724" s="240">
        <v>0.71399999999999997</v>
      </c>
      <c r="H724" s="240">
        <v>0.97</v>
      </c>
      <c r="I724" s="240">
        <v>9.0689989999999998</v>
      </c>
      <c r="J724" s="240">
        <v>366.73</v>
      </c>
      <c r="K724" s="240">
        <v>9.0689989999999998</v>
      </c>
      <c r="L724" s="240">
        <v>366.73</v>
      </c>
      <c r="M724" s="241">
        <v>2.472936220107436E-2</v>
      </c>
      <c r="N724" s="242">
        <v>73.248000000000005</v>
      </c>
      <c r="O724" s="242">
        <v>1.8113763225042949</v>
      </c>
      <c r="P724" s="242">
        <v>1483.7617320644615</v>
      </c>
      <c r="Q724" s="243">
        <v>108.68257935025768</v>
      </c>
    </row>
    <row r="725" spans="1:17" ht="12.75" customHeight="1" x14ac:dyDescent="0.2">
      <c r="A725" s="352"/>
      <c r="B725" s="27" t="s">
        <v>289</v>
      </c>
      <c r="C725" s="237" t="s">
        <v>286</v>
      </c>
      <c r="D725" s="74">
        <v>12</v>
      </c>
      <c r="E725" s="74" t="s">
        <v>615</v>
      </c>
      <c r="F725" s="211">
        <v>19.981999999999999</v>
      </c>
      <c r="G725" s="211">
        <v>0.58699999999999997</v>
      </c>
      <c r="H725" s="211">
        <v>1.92</v>
      </c>
      <c r="I725" s="211">
        <v>17.475000000000001</v>
      </c>
      <c r="J725" s="211">
        <v>696.86</v>
      </c>
      <c r="K725" s="211">
        <v>17.475000000000001</v>
      </c>
      <c r="L725" s="211">
        <v>696.86</v>
      </c>
      <c r="M725" s="213">
        <f>K725/L725</f>
        <v>2.5076772952960423E-2</v>
      </c>
      <c r="N725" s="214">
        <v>66.16</v>
      </c>
      <c r="O725" s="215">
        <f>M725*N725</f>
        <v>1.6590792985678615</v>
      </c>
      <c r="P725" s="215">
        <f>M725*60*1000</f>
        <v>1504.6063771776255</v>
      </c>
      <c r="Q725" s="216">
        <f>P725*N725/1000</f>
        <v>99.544757914071695</v>
      </c>
    </row>
    <row r="726" spans="1:17" ht="12.75" customHeight="1" x14ac:dyDescent="0.2">
      <c r="A726" s="352"/>
      <c r="B726" s="27" t="s">
        <v>342</v>
      </c>
      <c r="C726" s="237" t="s">
        <v>333</v>
      </c>
      <c r="D726" s="74">
        <v>109</v>
      </c>
      <c r="E726" s="74" t="s">
        <v>57</v>
      </c>
      <c r="F726" s="211">
        <f>G726+H726+I726</f>
        <v>84.570006000000006</v>
      </c>
      <c r="G726" s="211">
        <v>3.8760000000000003</v>
      </c>
      <c r="H726" s="211">
        <v>16.38</v>
      </c>
      <c r="I726" s="211">
        <v>64.314006000000006</v>
      </c>
      <c r="J726" s="211">
        <v>2560.75</v>
      </c>
      <c r="K726" s="211">
        <v>64.314006000000006</v>
      </c>
      <c r="L726" s="211">
        <v>2560.75</v>
      </c>
      <c r="M726" s="213">
        <f>K726/L726</f>
        <v>2.5115300595528658E-2</v>
      </c>
      <c r="N726" s="214">
        <v>53.33</v>
      </c>
      <c r="O726" s="215">
        <f>M726*N726</f>
        <v>1.3393989807595432</v>
      </c>
      <c r="P726" s="215">
        <f>M726*60*1000</f>
        <v>1506.9180357317196</v>
      </c>
      <c r="Q726" s="216">
        <f>P726*N726/1000</f>
        <v>80.363938845572605</v>
      </c>
    </row>
    <row r="727" spans="1:17" ht="12.75" customHeight="1" x14ac:dyDescent="0.2">
      <c r="A727" s="352"/>
      <c r="B727" s="48" t="s">
        <v>92</v>
      </c>
      <c r="C727" s="238" t="s">
        <v>78</v>
      </c>
      <c r="D727" s="239">
        <v>48</v>
      </c>
      <c r="E727" s="239">
        <v>1963</v>
      </c>
      <c r="F727" s="240">
        <v>55.350999999999999</v>
      </c>
      <c r="G727" s="240">
        <v>6.7572929999999998</v>
      </c>
      <c r="H727" s="240">
        <v>0.49</v>
      </c>
      <c r="I727" s="240">
        <v>48.103707</v>
      </c>
      <c r="J727" s="240">
        <v>1913.87</v>
      </c>
      <c r="K727" s="240">
        <v>48.103707</v>
      </c>
      <c r="L727" s="240">
        <v>1913.87</v>
      </c>
      <c r="M727" s="241">
        <v>2.5134260425211746E-2</v>
      </c>
      <c r="N727" s="242">
        <v>43.491</v>
      </c>
      <c r="O727" s="242">
        <v>1.093114120152884</v>
      </c>
      <c r="P727" s="242">
        <v>1508.0556255127049</v>
      </c>
      <c r="Q727" s="243">
        <v>65.586847209173044</v>
      </c>
    </row>
    <row r="728" spans="1:17" ht="12.75" customHeight="1" x14ac:dyDescent="0.2">
      <c r="A728" s="352"/>
      <c r="B728" s="48" t="s">
        <v>92</v>
      </c>
      <c r="C728" s="238" t="s">
        <v>79</v>
      </c>
      <c r="D728" s="239">
        <v>32</v>
      </c>
      <c r="E728" s="239">
        <v>1960</v>
      </c>
      <c r="F728" s="240">
        <v>34.689</v>
      </c>
      <c r="G728" s="240">
        <v>3.642722</v>
      </c>
      <c r="H728" s="240">
        <v>0.32</v>
      </c>
      <c r="I728" s="240">
        <v>30.726272999999999</v>
      </c>
      <c r="J728" s="240">
        <v>1214.6199999999999</v>
      </c>
      <c r="K728" s="240">
        <v>30.726272999999999</v>
      </c>
      <c r="L728" s="240">
        <v>1214.6199999999999</v>
      </c>
      <c r="M728" s="241">
        <v>2.5297025407123218E-2</v>
      </c>
      <c r="N728" s="242">
        <v>43.491</v>
      </c>
      <c r="O728" s="242">
        <v>1.1001929319811958</v>
      </c>
      <c r="P728" s="242">
        <v>1517.8215244273931</v>
      </c>
      <c r="Q728" s="243">
        <v>66.011575918871756</v>
      </c>
    </row>
    <row r="729" spans="1:17" ht="12.75" customHeight="1" x14ac:dyDescent="0.2">
      <c r="A729" s="352"/>
      <c r="B729" s="48" t="s">
        <v>92</v>
      </c>
      <c r="C729" s="238" t="s">
        <v>80</v>
      </c>
      <c r="D729" s="239">
        <v>47</v>
      </c>
      <c r="E729" s="239" t="s">
        <v>57</v>
      </c>
      <c r="F729" s="240">
        <v>52.66</v>
      </c>
      <c r="G729" s="240">
        <v>5.0246120000000003</v>
      </c>
      <c r="H729" s="240">
        <v>0</v>
      </c>
      <c r="I729" s="240">
        <v>47.635392000000003</v>
      </c>
      <c r="J729" s="240">
        <v>1879.63</v>
      </c>
      <c r="K729" s="240">
        <v>47.635392000000003</v>
      </c>
      <c r="L729" s="240">
        <v>1879.63</v>
      </c>
      <c r="M729" s="241">
        <v>2.5342962178726666E-2</v>
      </c>
      <c r="N729" s="242">
        <v>43.491</v>
      </c>
      <c r="O729" s="242">
        <v>1.1021907681150014</v>
      </c>
      <c r="P729" s="242">
        <v>1520.5777307235999</v>
      </c>
      <c r="Q729" s="243">
        <v>66.13144608690007</v>
      </c>
    </row>
    <row r="730" spans="1:17" ht="12.75" customHeight="1" x14ac:dyDescent="0.2">
      <c r="A730" s="352"/>
      <c r="B730" s="48" t="s">
        <v>255</v>
      </c>
      <c r="C730" s="217" t="s">
        <v>251</v>
      </c>
      <c r="D730" s="218">
        <v>8</v>
      </c>
      <c r="E730" s="218">
        <v>1972</v>
      </c>
      <c r="F730" s="219">
        <v>12.204000000000001</v>
      </c>
      <c r="G730" s="219">
        <v>0.36543599999999998</v>
      </c>
      <c r="H730" s="219">
        <v>0.67</v>
      </c>
      <c r="I730" s="219">
        <v>11.168563000000001</v>
      </c>
      <c r="J730" s="219">
        <v>440.39</v>
      </c>
      <c r="K730" s="219">
        <v>11.168563000000001</v>
      </c>
      <c r="L730" s="219">
        <v>440.39</v>
      </c>
      <c r="M730" s="220">
        <v>2.5360618996798295E-2</v>
      </c>
      <c r="N730" s="221">
        <v>77.171999999999997</v>
      </c>
      <c r="O730" s="221">
        <v>1.957129689220918</v>
      </c>
      <c r="P730" s="221">
        <v>1521.6371398078977</v>
      </c>
      <c r="Q730" s="222">
        <v>117.42778135325509</v>
      </c>
    </row>
    <row r="731" spans="1:17" ht="12.75" customHeight="1" x14ac:dyDescent="0.2">
      <c r="A731" s="352"/>
      <c r="B731" s="48" t="s">
        <v>280</v>
      </c>
      <c r="C731" s="237" t="s">
        <v>755</v>
      </c>
      <c r="D731" s="74">
        <v>22</v>
      </c>
      <c r="E731" s="74">
        <v>1990</v>
      </c>
      <c r="F731" s="211">
        <f>G731+H731+I731</f>
        <v>42.861000000000004</v>
      </c>
      <c r="G731" s="211">
        <v>2.7196800000000003</v>
      </c>
      <c r="H731" s="211">
        <v>3.52</v>
      </c>
      <c r="I731" s="211">
        <v>36.621320000000004</v>
      </c>
      <c r="J731" s="211">
        <v>1437.1000000000001</v>
      </c>
      <c r="K731" s="211">
        <v>36.621320000000004</v>
      </c>
      <c r="L731" s="211">
        <v>1437.1000000000001</v>
      </c>
      <c r="M731" s="213">
        <f>K731/L731</f>
        <v>2.5482791733351891E-2</v>
      </c>
      <c r="N731" s="214">
        <v>52.32</v>
      </c>
      <c r="O731" s="215">
        <f>M731*N731</f>
        <v>1.3332596634889708</v>
      </c>
      <c r="P731" s="215">
        <f>M731*60*1000</f>
        <v>1528.9675040011134</v>
      </c>
      <c r="Q731" s="216">
        <f>P731*N731/1000</f>
        <v>79.995579809338253</v>
      </c>
    </row>
    <row r="732" spans="1:17" ht="12.75" customHeight="1" x14ac:dyDescent="0.2">
      <c r="A732" s="352"/>
      <c r="B732" s="48" t="s">
        <v>151</v>
      </c>
      <c r="C732" s="238" t="s">
        <v>148</v>
      </c>
      <c r="D732" s="239">
        <v>12</v>
      </c>
      <c r="E732" s="239">
        <v>1971</v>
      </c>
      <c r="F732" s="240">
        <v>13.7875</v>
      </c>
      <c r="G732" s="240">
        <v>0</v>
      </c>
      <c r="H732" s="240">
        <v>0</v>
      </c>
      <c r="I732" s="240">
        <v>13.787499</v>
      </c>
      <c r="J732" s="240">
        <v>538.79999999999995</v>
      </c>
      <c r="K732" s="240">
        <v>13.787499</v>
      </c>
      <c r="L732" s="240">
        <v>538.79999999999995</v>
      </c>
      <c r="M732" s="241">
        <v>2.5589270601336304E-2</v>
      </c>
      <c r="N732" s="242">
        <v>73.248000000000005</v>
      </c>
      <c r="O732" s="242">
        <v>1.8743628930066818</v>
      </c>
      <c r="P732" s="242">
        <v>1535.3562360801782</v>
      </c>
      <c r="Q732" s="243">
        <v>112.4617735804009</v>
      </c>
    </row>
    <row r="733" spans="1:17" ht="12.75" customHeight="1" x14ac:dyDescent="0.2">
      <c r="A733" s="352"/>
      <c r="B733" s="48" t="s">
        <v>943</v>
      </c>
      <c r="C733" s="217" t="s">
        <v>228</v>
      </c>
      <c r="D733" s="218">
        <v>6</v>
      </c>
      <c r="E733" s="218">
        <v>1956</v>
      </c>
      <c r="F733" s="219">
        <v>10.009</v>
      </c>
      <c r="G733" s="219">
        <v>0.66106200000000004</v>
      </c>
      <c r="H733" s="219">
        <v>0.96</v>
      </c>
      <c r="I733" s="219">
        <v>8.3879389999999994</v>
      </c>
      <c r="J733" s="219">
        <v>327.26</v>
      </c>
      <c r="K733" s="219">
        <v>8.3879389999999994</v>
      </c>
      <c r="L733" s="219">
        <v>327.26</v>
      </c>
      <c r="M733" s="220">
        <v>2.5630810364847521E-2</v>
      </c>
      <c r="N733" s="221">
        <v>73.902000000000001</v>
      </c>
      <c r="O733" s="221">
        <v>1.8941681475829615</v>
      </c>
      <c r="P733" s="221">
        <v>1537.8486218908511</v>
      </c>
      <c r="Q733" s="222">
        <v>113.65008885497767</v>
      </c>
    </row>
    <row r="734" spans="1:17" ht="12.75" customHeight="1" x14ac:dyDescent="0.2">
      <c r="A734" s="352"/>
      <c r="B734" s="48" t="s">
        <v>255</v>
      </c>
      <c r="C734" s="217" t="s">
        <v>253</v>
      </c>
      <c r="D734" s="218">
        <v>17</v>
      </c>
      <c r="E734" s="218">
        <v>1983</v>
      </c>
      <c r="F734" s="219">
        <v>33.781999999999996</v>
      </c>
      <c r="G734" s="219">
        <v>1.128846</v>
      </c>
      <c r="H734" s="219">
        <v>2.88</v>
      </c>
      <c r="I734" s="219">
        <v>29.773156</v>
      </c>
      <c r="J734" s="219">
        <v>1153.81</v>
      </c>
      <c r="K734" s="219">
        <v>29.773156</v>
      </c>
      <c r="L734" s="219">
        <v>1153.81</v>
      </c>
      <c r="M734" s="220">
        <v>2.580421039859249E-2</v>
      </c>
      <c r="N734" s="221">
        <v>77.171999999999997</v>
      </c>
      <c r="O734" s="221">
        <v>1.9913625248801796</v>
      </c>
      <c r="P734" s="221">
        <v>1548.2526239155495</v>
      </c>
      <c r="Q734" s="222">
        <v>119.48175149281079</v>
      </c>
    </row>
    <row r="735" spans="1:17" ht="12.75" customHeight="1" x14ac:dyDescent="0.2">
      <c r="A735" s="352"/>
      <c r="B735" s="48" t="s">
        <v>204</v>
      </c>
      <c r="C735" s="245" t="s">
        <v>192</v>
      </c>
      <c r="D735" s="246">
        <v>20</v>
      </c>
      <c r="E735" s="246">
        <v>1968</v>
      </c>
      <c r="F735" s="23">
        <v>21.382999999999999</v>
      </c>
      <c r="G735" s="23">
        <v>0</v>
      </c>
      <c r="H735" s="23">
        <v>0</v>
      </c>
      <c r="I735" s="23">
        <v>21.382999999999999</v>
      </c>
      <c r="J735" s="23">
        <v>828.47</v>
      </c>
      <c r="K735" s="23">
        <v>21.382999999999999</v>
      </c>
      <c r="L735" s="23">
        <v>828.47</v>
      </c>
      <c r="M735" s="24">
        <v>2.5810228493487995E-2</v>
      </c>
      <c r="N735" s="25">
        <v>63.547000000000004</v>
      </c>
      <c r="O735" s="25">
        <v>1.6401625900756818</v>
      </c>
      <c r="P735" s="25">
        <v>1548.6137096092796</v>
      </c>
      <c r="Q735" s="26">
        <v>98.409755404540888</v>
      </c>
    </row>
    <row r="736" spans="1:17" ht="12.75" customHeight="1" x14ac:dyDescent="0.2">
      <c r="A736" s="352"/>
      <c r="B736" s="48" t="s">
        <v>374</v>
      </c>
      <c r="C736" s="237" t="s">
        <v>363</v>
      </c>
      <c r="D736" s="247">
        <v>18</v>
      </c>
      <c r="E736" s="248" t="s">
        <v>57</v>
      </c>
      <c r="F736" s="21">
        <v>27.384</v>
      </c>
      <c r="G736" s="21">
        <v>1.2110000000000001</v>
      </c>
      <c r="H736" s="21">
        <v>2.88</v>
      </c>
      <c r="I736" s="21">
        <v>23.292999999999999</v>
      </c>
      <c r="J736" s="21">
        <v>902.29</v>
      </c>
      <c r="K736" s="21">
        <v>23.292999999999999</v>
      </c>
      <c r="L736" s="21">
        <v>902.29</v>
      </c>
      <c r="M736" s="213">
        <f>K736/L736</f>
        <v>2.5815425195890456E-2</v>
      </c>
      <c r="N736" s="214">
        <v>76.2</v>
      </c>
      <c r="O736" s="215">
        <f>M736*N736</f>
        <v>1.9671353999268528</v>
      </c>
      <c r="P736" s="215">
        <f>M736*60*1000</f>
        <v>1548.9255117534274</v>
      </c>
      <c r="Q736" s="216">
        <f>P736*N736/1000</f>
        <v>118.02812399561117</v>
      </c>
    </row>
    <row r="737" spans="1:17" ht="12.75" customHeight="1" x14ac:dyDescent="0.2">
      <c r="A737" s="352"/>
      <c r="B737" s="48" t="s">
        <v>280</v>
      </c>
      <c r="C737" s="237" t="s">
        <v>279</v>
      </c>
      <c r="D737" s="74">
        <v>48</v>
      </c>
      <c r="E737" s="74">
        <v>1987</v>
      </c>
      <c r="F737" s="211">
        <f>G737+H737+I737</f>
        <v>53.570999999999998</v>
      </c>
      <c r="G737" s="211">
        <v>3.34294</v>
      </c>
      <c r="H737" s="211">
        <v>7.36</v>
      </c>
      <c r="I737" s="211">
        <v>42.86806</v>
      </c>
      <c r="J737" s="211">
        <v>1659.41</v>
      </c>
      <c r="K737" s="211">
        <v>42.86806</v>
      </c>
      <c r="L737" s="211">
        <v>1659.41</v>
      </c>
      <c r="M737" s="213">
        <f>K737/L737</f>
        <v>2.5833314250245567E-2</v>
      </c>
      <c r="N737" s="214">
        <v>52.32</v>
      </c>
      <c r="O737" s="215">
        <f>M737*N737</f>
        <v>1.3515990015728481</v>
      </c>
      <c r="P737" s="215">
        <f>M737*60*1000</f>
        <v>1549.9988550147341</v>
      </c>
      <c r="Q737" s="216">
        <f>P737*N737/1000</f>
        <v>81.095940094370889</v>
      </c>
    </row>
    <row r="738" spans="1:17" ht="12.75" customHeight="1" x14ac:dyDescent="0.2">
      <c r="A738" s="352"/>
      <c r="B738" s="48" t="s">
        <v>374</v>
      </c>
      <c r="C738" s="237" t="s">
        <v>372</v>
      </c>
      <c r="D738" s="247">
        <v>5</v>
      </c>
      <c r="E738" s="248" t="s">
        <v>57</v>
      </c>
      <c r="F738" s="21">
        <v>6.6929999999999996</v>
      </c>
      <c r="G738" s="21">
        <v>0.20399999999999999</v>
      </c>
      <c r="H738" s="21">
        <v>0.8</v>
      </c>
      <c r="I738" s="21">
        <v>5.6890000000000001</v>
      </c>
      <c r="J738" s="21">
        <v>220.11</v>
      </c>
      <c r="K738" s="21">
        <v>5.6890000000000001</v>
      </c>
      <c r="L738" s="21">
        <v>220.11</v>
      </c>
      <c r="M738" s="213">
        <f>K738/L738</f>
        <v>2.5846167825178318E-2</v>
      </c>
      <c r="N738" s="214">
        <v>76.2</v>
      </c>
      <c r="O738" s="215">
        <f>M738*N738</f>
        <v>1.969477988278588</v>
      </c>
      <c r="P738" s="215">
        <f>M738*60*1000</f>
        <v>1550.7700695106989</v>
      </c>
      <c r="Q738" s="216">
        <f>P738*N738/1000</f>
        <v>118.16867929671525</v>
      </c>
    </row>
    <row r="739" spans="1:17" ht="12.75" customHeight="1" x14ac:dyDescent="0.2">
      <c r="A739" s="352"/>
      <c r="B739" s="27" t="s">
        <v>547</v>
      </c>
      <c r="C739" s="237" t="s">
        <v>541</v>
      </c>
      <c r="D739" s="74">
        <v>4</v>
      </c>
      <c r="E739" s="74">
        <v>1950</v>
      </c>
      <c r="F739" s="211">
        <v>6.827</v>
      </c>
      <c r="G739" s="211">
        <v>1.19</v>
      </c>
      <c r="H739" s="211">
        <v>0.64</v>
      </c>
      <c r="I739" s="211">
        <v>4.9969999999999999</v>
      </c>
      <c r="J739" s="211">
        <v>193.31</v>
      </c>
      <c r="K739" s="211">
        <v>4.9969999999999999</v>
      </c>
      <c r="L739" s="211">
        <v>193.31</v>
      </c>
      <c r="M739" s="213">
        <f>K739/L739</f>
        <v>2.5849671512079044E-2</v>
      </c>
      <c r="N739" s="214">
        <v>70.414000000000001</v>
      </c>
      <c r="O739" s="215">
        <f>M739*N739</f>
        <v>1.8201787698515337</v>
      </c>
      <c r="P739" s="215">
        <f>M739*60*1000</f>
        <v>1550.9802907247424</v>
      </c>
      <c r="Q739" s="216">
        <f>P739*N739/1000</f>
        <v>109.21072619109202</v>
      </c>
    </row>
    <row r="740" spans="1:17" ht="12.75" customHeight="1" x14ac:dyDescent="0.2">
      <c r="A740" s="352"/>
      <c r="B740" s="48" t="s">
        <v>175</v>
      </c>
      <c r="C740" s="217" t="s">
        <v>173</v>
      </c>
      <c r="D740" s="218">
        <v>6</v>
      </c>
      <c r="E740" s="218">
        <v>1930</v>
      </c>
      <c r="F740" s="219">
        <v>8.0579999999999998</v>
      </c>
      <c r="G740" s="219">
        <v>0.35699999999999998</v>
      </c>
      <c r="H740" s="219">
        <v>0.8</v>
      </c>
      <c r="I740" s="219">
        <v>6.9010000000000007</v>
      </c>
      <c r="J740" s="219">
        <v>266.7</v>
      </c>
      <c r="K740" s="219">
        <v>6.9010000000000007</v>
      </c>
      <c r="L740" s="219">
        <v>266.7</v>
      </c>
      <c r="M740" s="220">
        <v>2.5875515560554934E-2</v>
      </c>
      <c r="N740" s="221">
        <v>89.707000000000008</v>
      </c>
      <c r="O740" s="221">
        <v>2.3212148743907015</v>
      </c>
      <c r="P740" s="221">
        <v>1552.5309336332959</v>
      </c>
      <c r="Q740" s="222">
        <v>139.27289246344208</v>
      </c>
    </row>
    <row r="741" spans="1:17" ht="12.75" customHeight="1" x14ac:dyDescent="0.2">
      <c r="A741" s="352"/>
      <c r="B741" s="27" t="s">
        <v>218</v>
      </c>
      <c r="C741" s="249" t="s">
        <v>217</v>
      </c>
      <c r="D741" s="22">
        <v>51</v>
      </c>
      <c r="E741" s="22">
        <v>1986</v>
      </c>
      <c r="F741" s="23">
        <v>57.557000000000002</v>
      </c>
      <c r="G741" s="23">
        <v>2.7029999999999998</v>
      </c>
      <c r="H741" s="23">
        <v>6.79</v>
      </c>
      <c r="I741" s="23">
        <v>48.064005000000002</v>
      </c>
      <c r="J741" s="23">
        <v>1842.82</v>
      </c>
      <c r="K741" s="23">
        <v>48.064005000000002</v>
      </c>
      <c r="L741" s="23">
        <v>1842.82</v>
      </c>
      <c r="M741" s="24">
        <v>2.6081768702314934E-2</v>
      </c>
      <c r="N741" s="25">
        <v>64.528000000000006</v>
      </c>
      <c r="O741" s="25">
        <v>1.6830043708229783</v>
      </c>
      <c r="P741" s="25">
        <v>1564.9061221388961</v>
      </c>
      <c r="Q741" s="26">
        <v>100.9802622493787</v>
      </c>
    </row>
    <row r="742" spans="1:17" ht="12.75" customHeight="1" x14ac:dyDescent="0.2">
      <c r="A742" s="352"/>
      <c r="B742" s="48" t="s">
        <v>520</v>
      </c>
      <c r="C742" s="250" t="s">
        <v>514</v>
      </c>
      <c r="D742" s="251">
        <v>8</v>
      </c>
      <c r="E742" s="251">
        <v>1975</v>
      </c>
      <c r="F742" s="252">
        <f>SUM(G742+H742+I742)</f>
        <v>10.55</v>
      </c>
      <c r="G742" s="252"/>
      <c r="H742" s="252">
        <v>0</v>
      </c>
      <c r="I742" s="252">
        <v>10.55</v>
      </c>
      <c r="J742" s="252">
        <v>402.69</v>
      </c>
      <c r="K742" s="252">
        <v>10.55</v>
      </c>
      <c r="L742" s="252">
        <v>402.69</v>
      </c>
      <c r="M742" s="213">
        <f>K742/L742</f>
        <v>2.6198812982691402E-2</v>
      </c>
      <c r="N742" s="214">
        <v>62.1</v>
      </c>
      <c r="O742" s="215">
        <f>M742*N742</f>
        <v>1.626946286225136</v>
      </c>
      <c r="P742" s="215">
        <f>M742*60*1000</f>
        <v>1571.9287789614841</v>
      </c>
      <c r="Q742" s="216">
        <f>P742*N742/1000</f>
        <v>97.616777173508169</v>
      </c>
    </row>
    <row r="743" spans="1:17" ht="12.75" customHeight="1" x14ac:dyDescent="0.2">
      <c r="A743" s="352"/>
      <c r="B743" s="48" t="s">
        <v>374</v>
      </c>
      <c r="C743" s="237" t="s">
        <v>366</v>
      </c>
      <c r="D743" s="247">
        <v>14</v>
      </c>
      <c r="E743" s="248" t="s">
        <v>57</v>
      </c>
      <c r="F743" s="21">
        <v>17.57</v>
      </c>
      <c r="G743" s="21">
        <v>0.76400000000000001</v>
      </c>
      <c r="H743" s="21">
        <v>0.14000000000000001</v>
      </c>
      <c r="I743" s="21">
        <v>16.666</v>
      </c>
      <c r="J743" s="21">
        <v>635.91</v>
      </c>
      <c r="K743" s="21">
        <v>16.666</v>
      </c>
      <c r="L743" s="21">
        <v>635.91</v>
      </c>
      <c r="M743" s="213">
        <f>K743/L743</f>
        <v>2.6208111210705921E-2</v>
      </c>
      <c r="N743" s="214">
        <v>76.2</v>
      </c>
      <c r="O743" s="215">
        <f>M743*N743</f>
        <v>1.9970580742557913</v>
      </c>
      <c r="P743" s="215">
        <f>M743*60*1000</f>
        <v>1572.4866726423552</v>
      </c>
      <c r="Q743" s="216">
        <f>P743*N743/1000</f>
        <v>119.82348445534747</v>
      </c>
    </row>
    <row r="744" spans="1:17" ht="12.75" customHeight="1" x14ac:dyDescent="0.2">
      <c r="A744" s="352"/>
      <c r="B744" s="48" t="s">
        <v>489</v>
      </c>
      <c r="C744" s="237" t="s">
        <v>482</v>
      </c>
      <c r="D744" s="74">
        <v>14</v>
      </c>
      <c r="E744" s="74">
        <v>1961</v>
      </c>
      <c r="F744" s="211">
        <f>G744+H744+I744</f>
        <v>17.640001999999999</v>
      </c>
      <c r="G744" s="211">
        <v>1.20543</v>
      </c>
      <c r="H744" s="211">
        <v>0.14000000000000001</v>
      </c>
      <c r="I744" s="211">
        <v>16.294571999999999</v>
      </c>
      <c r="J744" s="211">
        <v>620.24</v>
      </c>
      <c r="K744" s="211">
        <f>I744</f>
        <v>16.294571999999999</v>
      </c>
      <c r="L744" s="211">
        <f>J744</f>
        <v>620.24</v>
      </c>
      <c r="M744" s="213">
        <f>K744/L744</f>
        <v>2.6271398168450921E-2</v>
      </c>
      <c r="N744" s="214">
        <v>50.793999999999997</v>
      </c>
      <c r="O744" s="215">
        <f>M744*N744</f>
        <v>1.334429398568296</v>
      </c>
      <c r="P744" s="215">
        <f>M744*60*1000</f>
        <v>1576.2838901070552</v>
      </c>
      <c r="Q744" s="216">
        <f>P744*N744/1000</f>
        <v>80.065763914097758</v>
      </c>
    </row>
    <row r="745" spans="1:17" ht="12.75" customHeight="1" x14ac:dyDescent="0.2">
      <c r="A745" s="352"/>
      <c r="B745" s="27" t="s">
        <v>461</v>
      </c>
      <c r="C745" s="230" t="s">
        <v>454</v>
      </c>
      <c r="D745" s="231">
        <v>8</v>
      </c>
      <c r="E745" s="231">
        <v>1976</v>
      </c>
      <c r="F745" s="232">
        <v>10.65</v>
      </c>
      <c r="G745" s="232"/>
      <c r="H745" s="232"/>
      <c r="I745" s="232">
        <v>10.65</v>
      </c>
      <c r="J745" s="232">
        <v>404.24</v>
      </c>
      <c r="K745" s="232">
        <v>10.65</v>
      </c>
      <c r="L745" s="232">
        <v>404.24</v>
      </c>
      <c r="M745" s="234">
        <f>K745/L745</f>
        <v>2.6345735206807837E-2</v>
      </c>
      <c r="N745" s="235">
        <v>55.372</v>
      </c>
      <c r="O745" s="235">
        <f>M745*N745</f>
        <v>1.4588160498713636</v>
      </c>
      <c r="P745" s="235">
        <f>M745*1000*60</f>
        <v>1580.7441124084703</v>
      </c>
      <c r="Q745" s="236">
        <f>O745*60</f>
        <v>87.528962992281819</v>
      </c>
    </row>
    <row r="746" spans="1:17" ht="12.75" customHeight="1" x14ac:dyDescent="0.2">
      <c r="A746" s="352"/>
      <c r="B746" s="27" t="s">
        <v>218</v>
      </c>
      <c r="C746" s="249" t="s">
        <v>216</v>
      </c>
      <c r="D746" s="22">
        <v>45</v>
      </c>
      <c r="E746" s="22">
        <v>1973</v>
      </c>
      <c r="F746" s="23">
        <v>31.088000000000001</v>
      </c>
      <c r="G746" s="23">
        <v>0</v>
      </c>
      <c r="H746" s="23">
        <v>0</v>
      </c>
      <c r="I746" s="23">
        <v>31.087999</v>
      </c>
      <c r="J746" s="23">
        <v>1179.28</v>
      </c>
      <c r="K746" s="23">
        <v>31.087999</v>
      </c>
      <c r="L746" s="23">
        <v>1179.28</v>
      </c>
      <c r="M746" s="24">
        <v>2.6361847059222576E-2</v>
      </c>
      <c r="N746" s="25">
        <v>64.528000000000006</v>
      </c>
      <c r="O746" s="25">
        <v>1.7010772670375145</v>
      </c>
      <c r="P746" s="25">
        <v>1581.7108235533547</v>
      </c>
      <c r="Q746" s="26">
        <v>102.06463602225088</v>
      </c>
    </row>
    <row r="747" spans="1:17" ht="12.75" customHeight="1" x14ac:dyDescent="0.2">
      <c r="A747" s="352"/>
      <c r="B747" s="27" t="s">
        <v>652</v>
      </c>
      <c r="C747" s="253" t="s">
        <v>924</v>
      </c>
      <c r="D747" s="254">
        <v>6</v>
      </c>
      <c r="E747" s="254" t="s">
        <v>57</v>
      </c>
      <c r="F747" s="255">
        <f>G747+H747+I747</f>
        <v>10.57</v>
      </c>
      <c r="G747" s="255">
        <v>0.70430000000000004</v>
      </c>
      <c r="H747" s="255">
        <v>0.96</v>
      </c>
      <c r="I747" s="255">
        <v>8.9056999999999995</v>
      </c>
      <c r="J747" s="255">
        <v>337.61</v>
      </c>
      <c r="K747" s="255">
        <f>I747</f>
        <v>8.9056999999999995</v>
      </c>
      <c r="L747" s="255">
        <f>J747</f>
        <v>337.61</v>
      </c>
      <c r="M747" s="256">
        <f t="shared" ref="M747:M755" si="27">K747/L747</f>
        <v>2.6378661769497345E-2</v>
      </c>
      <c r="N747" s="257">
        <v>40.5</v>
      </c>
      <c r="O747" s="258">
        <f t="shared" ref="O747:O755" si="28">M747*N747</f>
        <v>1.0683358016646425</v>
      </c>
      <c r="P747" s="258">
        <f t="shared" ref="P747:P755" si="29">M747*60*1000</f>
        <v>1582.7197061698407</v>
      </c>
      <c r="Q747" s="259">
        <f t="shared" ref="Q747:Q755" si="30">P747*N747/1000</f>
        <v>64.100148099878552</v>
      </c>
    </row>
    <row r="748" spans="1:17" ht="12.75" customHeight="1" x14ac:dyDescent="0.2">
      <c r="A748" s="352"/>
      <c r="B748" s="27" t="s">
        <v>547</v>
      </c>
      <c r="C748" s="237" t="s">
        <v>545</v>
      </c>
      <c r="D748" s="74">
        <v>6</v>
      </c>
      <c r="E748" s="74">
        <v>1985</v>
      </c>
      <c r="F748" s="211">
        <v>7.4455999999999998</v>
      </c>
      <c r="G748" s="211">
        <v>0.38600000000000001</v>
      </c>
      <c r="H748" s="211">
        <v>0.96</v>
      </c>
      <c r="I748" s="211">
        <v>6.0990000000000002</v>
      </c>
      <c r="J748" s="211">
        <v>230.55</v>
      </c>
      <c r="K748" s="211">
        <v>6.0990000000000002</v>
      </c>
      <c r="L748" s="211">
        <v>230.55</v>
      </c>
      <c r="M748" s="213">
        <f t="shared" si="27"/>
        <v>2.6454131424853609E-2</v>
      </c>
      <c r="N748" s="214">
        <v>70.414000000000001</v>
      </c>
      <c r="O748" s="215">
        <f t="shared" si="28"/>
        <v>1.8627412101496421</v>
      </c>
      <c r="P748" s="215">
        <f t="shared" si="29"/>
        <v>1587.2478854912167</v>
      </c>
      <c r="Q748" s="216">
        <f t="shared" si="30"/>
        <v>111.76447260897854</v>
      </c>
    </row>
    <row r="749" spans="1:17" ht="12.75" customHeight="1" x14ac:dyDescent="0.2">
      <c r="A749" s="352"/>
      <c r="B749" s="27" t="s">
        <v>652</v>
      </c>
      <c r="C749" s="253" t="s">
        <v>645</v>
      </c>
      <c r="D749" s="254">
        <v>7</v>
      </c>
      <c r="E749" s="254" t="s">
        <v>57</v>
      </c>
      <c r="F749" s="255">
        <f>G749+H749+I749</f>
        <v>10.3</v>
      </c>
      <c r="G749" s="255">
        <v>0.59599999999999997</v>
      </c>
      <c r="H749" s="255">
        <v>0.96</v>
      </c>
      <c r="I749" s="255">
        <v>8.7439999999999998</v>
      </c>
      <c r="J749" s="255">
        <v>328.92</v>
      </c>
      <c r="K749" s="255">
        <f>I749</f>
        <v>8.7439999999999998</v>
      </c>
      <c r="L749" s="255">
        <f>J749</f>
        <v>328.92</v>
      </c>
      <c r="M749" s="256">
        <f t="shared" si="27"/>
        <v>2.658397178645263E-2</v>
      </c>
      <c r="N749" s="257">
        <v>40.5</v>
      </c>
      <c r="O749" s="258">
        <f t="shared" si="28"/>
        <v>1.0766508573513316</v>
      </c>
      <c r="P749" s="258">
        <f t="shared" si="29"/>
        <v>1595.0383071871579</v>
      </c>
      <c r="Q749" s="259">
        <f t="shared" si="30"/>
        <v>64.599051441079894</v>
      </c>
    </row>
    <row r="750" spans="1:17" ht="12.75" customHeight="1" x14ac:dyDescent="0.2">
      <c r="A750" s="352"/>
      <c r="B750" s="48" t="s">
        <v>626</v>
      </c>
      <c r="C750" s="237" t="s">
        <v>908</v>
      </c>
      <c r="D750" s="74">
        <v>9</v>
      </c>
      <c r="E750" s="74" t="s">
        <v>615</v>
      </c>
      <c r="F750" s="211">
        <v>11.26</v>
      </c>
      <c r="G750" s="211">
        <v>0</v>
      </c>
      <c r="H750" s="211">
        <v>0</v>
      </c>
      <c r="I750" s="211">
        <v>11.26</v>
      </c>
      <c r="J750" s="211">
        <v>422.73</v>
      </c>
      <c r="K750" s="211">
        <v>11.26</v>
      </c>
      <c r="L750" s="211">
        <v>422.73</v>
      </c>
      <c r="M750" s="213">
        <f t="shared" si="27"/>
        <v>2.6636387292124995E-2</v>
      </c>
      <c r="N750" s="214">
        <v>73.900000000000006</v>
      </c>
      <c r="O750" s="215">
        <f t="shared" si="28"/>
        <v>1.9684290208880373</v>
      </c>
      <c r="P750" s="215">
        <f t="shared" si="29"/>
        <v>1598.1832375274998</v>
      </c>
      <c r="Q750" s="216">
        <f t="shared" si="30"/>
        <v>118.10574125328225</v>
      </c>
    </row>
    <row r="751" spans="1:17" ht="12.75" customHeight="1" x14ac:dyDescent="0.2">
      <c r="A751" s="352"/>
      <c r="B751" s="48" t="s">
        <v>626</v>
      </c>
      <c r="C751" s="237" t="s">
        <v>909</v>
      </c>
      <c r="D751" s="74">
        <v>23</v>
      </c>
      <c r="E751" s="74">
        <v>1983</v>
      </c>
      <c r="F751" s="211">
        <v>38.04</v>
      </c>
      <c r="G751" s="211">
        <v>2.2200000000000002</v>
      </c>
      <c r="H751" s="211">
        <v>3.52</v>
      </c>
      <c r="I751" s="211">
        <v>31.82</v>
      </c>
      <c r="J751" s="211">
        <v>1192.3399999999999</v>
      </c>
      <c r="K751" s="211">
        <v>31.82</v>
      </c>
      <c r="L751" s="211">
        <v>1192.3399999999999</v>
      </c>
      <c r="M751" s="213">
        <f t="shared" si="27"/>
        <v>2.6687018803361461E-2</v>
      </c>
      <c r="N751" s="214">
        <v>73.900000000000006</v>
      </c>
      <c r="O751" s="215">
        <f t="shared" si="28"/>
        <v>1.9721706895684121</v>
      </c>
      <c r="P751" s="215">
        <f t="shared" si="29"/>
        <v>1601.2211282016876</v>
      </c>
      <c r="Q751" s="216">
        <f t="shared" si="30"/>
        <v>118.33024137410472</v>
      </c>
    </row>
    <row r="752" spans="1:17" ht="12.75" customHeight="1" x14ac:dyDescent="0.2">
      <c r="A752" s="352"/>
      <c r="B752" s="48" t="s">
        <v>626</v>
      </c>
      <c r="C752" s="237" t="s">
        <v>620</v>
      </c>
      <c r="D752" s="74">
        <v>18</v>
      </c>
      <c r="E752" s="74">
        <v>1981</v>
      </c>
      <c r="F752" s="211">
        <v>29.35</v>
      </c>
      <c r="G752" s="211">
        <v>1.1599999999999999</v>
      </c>
      <c r="H752" s="211">
        <v>2.88</v>
      </c>
      <c r="I752" s="211">
        <v>25.52</v>
      </c>
      <c r="J752" s="211">
        <v>955.32</v>
      </c>
      <c r="K752" s="211">
        <v>25.52</v>
      </c>
      <c r="L752" s="211">
        <v>955.32</v>
      </c>
      <c r="M752" s="213">
        <f t="shared" si="27"/>
        <v>2.6713561947829E-2</v>
      </c>
      <c r="N752" s="214">
        <v>73.900000000000006</v>
      </c>
      <c r="O752" s="215">
        <f t="shared" si="28"/>
        <v>1.9741322279445632</v>
      </c>
      <c r="P752" s="215">
        <f t="shared" si="29"/>
        <v>1602.8137168697401</v>
      </c>
      <c r="Q752" s="216">
        <f t="shared" si="30"/>
        <v>118.4479336766738</v>
      </c>
    </row>
    <row r="753" spans="1:17" ht="12.75" customHeight="1" x14ac:dyDescent="0.2">
      <c r="A753" s="352"/>
      <c r="B753" s="27" t="s">
        <v>289</v>
      </c>
      <c r="C753" s="237" t="s">
        <v>772</v>
      </c>
      <c r="D753" s="74">
        <v>42</v>
      </c>
      <c r="E753" s="74" t="s">
        <v>615</v>
      </c>
      <c r="F753" s="211">
        <v>28.55</v>
      </c>
      <c r="G753" s="211">
        <v>0</v>
      </c>
      <c r="H753" s="211">
        <v>0</v>
      </c>
      <c r="I753" s="211">
        <v>28.55</v>
      </c>
      <c r="J753" s="211">
        <v>1067.17</v>
      </c>
      <c r="K753" s="211">
        <v>28.55</v>
      </c>
      <c r="L753" s="211">
        <v>1067.17</v>
      </c>
      <c r="M753" s="213">
        <f t="shared" si="27"/>
        <v>2.6753000927687245E-2</v>
      </c>
      <c r="N753" s="214">
        <v>66.16</v>
      </c>
      <c r="O753" s="215">
        <f t="shared" si="28"/>
        <v>1.769978541375788</v>
      </c>
      <c r="P753" s="215">
        <f t="shared" si="29"/>
        <v>1605.1800556612347</v>
      </c>
      <c r="Q753" s="216">
        <f t="shared" si="30"/>
        <v>106.19871248254728</v>
      </c>
    </row>
    <row r="754" spans="1:17" ht="12.75" customHeight="1" x14ac:dyDescent="0.2">
      <c r="A754" s="352"/>
      <c r="B754" s="27" t="s">
        <v>421</v>
      </c>
      <c r="C754" s="223" t="s">
        <v>412</v>
      </c>
      <c r="D754" s="224">
        <v>39</v>
      </c>
      <c r="E754" s="225" t="s">
        <v>57</v>
      </c>
      <c r="F754" s="226">
        <v>38.14</v>
      </c>
      <c r="G754" s="226">
        <v>1.63</v>
      </c>
      <c r="H754" s="226">
        <v>4.84</v>
      </c>
      <c r="I754" s="226">
        <v>31.67</v>
      </c>
      <c r="J754" s="260">
        <v>1183.53</v>
      </c>
      <c r="K754" s="226">
        <v>31.67</v>
      </c>
      <c r="L754" s="260">
        <v>1183.53</v>
      </c>
      <c r="M754" s="213">
        <f t="shared" si="27"/>
        <v>2.6758933022399095E-2</v>
      </c>
      <c r="N754" s="214">
        <v>56.7</v>
      </c>
      <c r="O754" s="215">
        <f t="shared" si="28"/>
        <v>1.5172315023700287</v>
      </c>
      <c r="P754" s="215">
        <f t="shared" si="29"/>
        <v>1605.5359813439459</v>
      </c>
      <c r="Q754" s="216">
        <f t="shared" si="30"/>
        <v>91.033890142201741</v>
      </c>
    </row>
    <row r="755" spans="1:17" ht="12.75" customHeight="1" x14ac:dyDescent="0.2">
      <c r="A755" s="352"/>
      <c r="B755" s="48" t="s">
        <v>374</v>
      </c>
      <c r="C755" s="237" t="s">
        <v>368</v>
      </c>
      <c r="D755" s="247">
        <v>6</v>
      </c>
      <c r="E755" s="248" t="s">
        <v>57</v>
      </c>
      <c r="F755" s="21">
        <v>6.282</v>
      </c>
      <c r="G755" s="21">
        <v>0</v>
      </c>
      <c r="H755" s="21">
        <v>0</v>
      </c>
      <c r="I755" s="21">
        <v>6.282</v>
      </c>
      <c r="J755" s="21">
        <v>234.73</v>
      </c>
      <c r="K755" s="21">
        <v>6.282</v>
      </c>
      <c r="L755" s="21">
        <v>234.73</v>
      </c>
      <c r="M755" s="213">
        <f t="shared" si="27"/>
        <v>2.6762663485706984E-2</v>
      </c>
      <c r="N755" s="214">
        <v>76.2</v>
      </c>
      <c r="O755" s="215">
        <f t="shared" si="28"/>
        <v>2.0393149576108724</v>
      </c>
      <c r="P755" s="215">
        <f t="shared" si="29"/>
        <v>1605.759809142419</v>
      </c>
      <c r="Q755" s="216">
        <f t="shared" si="30"/>
        <v>122.35889745665234</v>
      </c>
    </row>
    <row r="756" spans="1:17" ht="12.75" customHeight="1" x14ac:dyDescent="0.2">
      <c r="A756" s="352"/>
      <c r="B756" s="48" t="s">
        <v>175</v>
      </c>
      <c r="C756" s="217" t="s">
        <v>174</v>
      </c>
      <c r="D756" s="218">
        <v>6</v>
      </c>
      <c r="E756" s="218">
        <v>1910</v>
      </c>
      <c r="F756" s="219">
        <v>9.5220000000000002</v>
      </c>
      <c r="G756" s="219">
        <v>0.40799999999999997</v>
      </c>
      <c r="H756" s="219">
        <v>0.96</v>
      </c>
      <c r="I756" s="219">
        <v>8.1539999999999999</v>
      </c>
      <c r="J756" s="219">
        <v>303.89999999999998</v>
      </c>
      <c r="K756" s="219">
        <v>8.1539999999999999</v>
      </c>
      <c r="L756" s="219">
        <v>303.89999999999998</v>
      </c>
      <c r="M756" s="220">
        <v>2.6831194471865747E-2</v>
      </c>
      <c r="N756" s="221">
        <v>89.707000000000008</v>
      </c>
      <c r="O756" s="221">
        <v>2.4069459624876606</v>
      </c>
      <c r="P756" s="221">
        <v>1609.8716683119446</v>
      </c>
      <c r="Q756" s="222">
        <v>144.41675774925963</v>
      </c>
    </row>
    <row r="757" spans="1:17" ht="12.75" customHeight="1" x14ac:dyDescent="0.2">
      <c r="A757" s="352"/>
      <c r="B757" s="27" t="s">
        <v>218</v>
      </c>
      <c r="C757" s="249" t="s">
        <v>215</v>
      </c>
      <c r="D757" s="22">
        <v>33</v>
      </c>
      <c r="E757" s="22">
        <v>1978</v>
      </c>
      <c r="F757" s="23">
        <v>31.270299999999999</v>
      </c>
      <c r="G757" s="23">
        <v>1.53</v>
      </c>
      <c r="H757" s="23">
        <v>0.27</v>
      </c>
      <c r="I757" s="23">
        <v>29.470300000000002</v>
      </c>
      <c r="J757" s="23">
        <v>1095.47</v>
      </c>
      <c r="K757" s="23">
        <v>29.470300000000002</v>
      </c>
      <c r="L757" s="23">
        <v>1095.47</v>
      </c>
      <c r="M757" s="24">
        <v>2.6901969017864479E-2</v>
      </c>
      <c r="N757" s="25">
        <v>64.528000000000006</v>
      </c>
      <c r="O757" s="25">
        <v>1.7359302567847592</v>
      </c>
      <c r="P757" s="25">
        <v>1614.1181410718689</v>
      </c>
      <c r="Q757" s="26">
        <v>104.15581540708557</v>
      </c>
    </row>
    <row r="758" spans="1:17" ht="12.75" customHeight="1" x14ac:dyDescent="0.2">
      <c r="A758" s="352"/>
      <c r="B758" s="48" t="s">
        <v>489</v>
      </c>
      <c r="C758" s="237" t="s">
        <v>483</v>
      </c>
      <c r="D758" s="74">
        <v>12</v>
      </c>
      <c r="E758" s="74">
        <v>1958</v>
      </c>
      <c r="F758" s="211">
        <f>G758+H758+I758</f>
        <v>20.234001000000003</v>
      </c>
      <c r="G758" s="211">
        <v>1.1006100000000001</v>
      </c>
      <c r="H758" s="211">
        <v>1.853</v>
      </c>
      <c r="I758" s="211">
        <v>17.280391000000002</v>
      </c>
      <c r="J758" s="211">
        <v>641.11</v>
      </c>
      <c r="K758" s="211">
        <f>I758</f>
        <v>17.280391000000002</v>
      </c>
      <c r="L758" s="211">
        <f>J758</f>
        <v>641.11</v>
      </c>
      <c r="M758" s="213">
        <f>K758/L758</f>
        <v>2.6953862831651357E-2</v>
      </c>
      <c r="N758" s="214">
        <v>50.793999999999997</v>
      </c>
      <c r="O758" s="215">
        <f>M758*N758</f>
        <v>1.369094508670899</v>
      </c>
      <c r="P758" s="215">
        <f>M758*60*1000</f>
        <v>1617.2317698990814</v>
      </c>
      <c r="Q758" s="216">
        <f>P758*N758/1000</f>
        <v>82.14567052025393</v>
      </c>
    </row>
    <row r="759" spans="1:17" ht="12.75" customHeight="1" x14ac:dyDescent="0.2">
      <c r="A759" s="352"/>
      <c r="B759" s="48" t="s">
        <v>626</v>
      </c>
      <c r="C759" s="237" t="s">
        <v>622</v>
      </c>
      <c r="D759" s="74">
        <v>12</v>
      </c>
      <c r="E759" s="74">
        <v>1960</v>
      </c>
      <c r="F759" s="211">
        <v>14.4</v>
      </c>
      <c r="G759" s="211">
        <v>0</v>
      </c>
      <c r="H759" s="211">
        <v>0</v>
      </c>
      <c r="I759" s="211">
        <v>14.4</v>
      </c>
      <c r="J759" s="211">
        <v>533.29</v>
      </c>
      <c r="K759" s="211">
        <v>14.4</v>
      </c>
      <c r="L759" s="211">
        <v>533.29</v>
      </c>
      <c r="M759" s="213">
        <f>K759/L759</f>
        <v>2.7002193928256674E-2</v>
      </c>
      <c r="N759" s="214">
        <v>73.900000000000006</v>
      </c>
      <c r="O759" s="215">
        <f>M759*N759</f>
        <v>1.9954621312981684</v>
      </c>
      <c r="P759" s="215">
        <f>M759*60*1000</f>
        <v>1620.1316356954005</v>
      </c>
      <c r="Q759" s="216">
        <f>P759*N759/1000</f>
        <v>119.7277278778901</v>
      </c>
    </row>
    <row r="760" spans="1:17" ht="12.75" customHeight="1" x14ac:dyDescent="0.2">
      <c r="A760" s="352"/>
      <c r="B760" s="48" t="s">
        <v>151</v>
      </c>
      <c r="C760" s="238" t="s">
        <v>147</v>
      </c>
      <c r="D760" s="239">
        <v>8</v>
      </c>
      <c r="E760" s="239">
        <v>1969</v>
      </c>
      <c r="F760" s="240">
        <v>11.262700000000001</v>
      </c>
      <c r="G760" s="240">
        <v>0</v>
      </c>
      <c r="H760" s="240">
        <v>0</v>
      </c>
      <c r="I760" s="240">
        <v>11.262700000000001</v>
      </c>
      <c r="J760" s="240">
        <v>416.7</v>
      </c>
      <c r="K760" s="240">
        <v>11.262700000000001</v>
      </c>
      <c r="L760" s="240">
        <v>416.7</v>
      </c>
      <c r="M760" s="241">
        <v>2.7028317734581236E-2</v>
      </c>
      <c r="N760" s="242">
        <v>74.88300000000001</v>
      </c>
      <c r="O760" s="242">
        <v>2.0239615169186469</v>
      </c>
      <c r="P760" s="242">
        <v>1621.6990640748741</v>
      </c>
      <c r="Q760" s="243">
        <v>121.4376910151188</v>
      </c>
    </row>
    <row r="761" spans="1:17" ht="12.75" customHeight="1" x14ac:dyDescent="0.2">
      <c r="A761" s="352"/>
      <c r="B761" s="48" t="s">
        <v>489</v>
      </c>
      <c r="C761" s="237" t="s">
        <v>488</v>
      </c>
      <c r="D761" s="74">
        <v>4</v>
      </c>
      <c r="E761" s="74">
        <v>1940</v>
      </c>
      <c r="F761" s="211">
        <f>G761+H761+I761</f>
        <v>4.3749989999999999</v>
      </c>
      <c r="G761" s="211">
        <v>0</v>
      </c>
      <c r="H761" s="211">
        <v>0</v>
      </c>
      <c r="I761" s="211">
        <v>4.3749989999999999</v>
      </c>
      <c r="J761" s="211">
        <v>161.63</v>
      </c>
      <c r="K761" s="211">
        <f>I761</f>
        <v>4.3749989999999999</v>
      </c>
      <c r="L761" s="211">
        <f>J761</f>
        <v>161.63</v>
      </c>
      <c r="M761" s="213">
        <f>K761/L761</f>
        <v>2.7067988615974758E-2</v>
      </c>
      <c r="N761" s="214">
        <v>50.793999999999997</v>
      </c>
      <c r="O761" s="215">
        <f>M761*N761</f>
        <v>1.3748914137598218</v>
      </c>
      <c r="P761" s="215">
        <f>M761*60*1000</f>
        <v>1624.0793169584856</v>
      </c>
      <c r="Q761" s="216">
        <f>P761*N761/1000</f>
        <v>82.49348482558932</v>
      </c>
    </row>
    <row r="762" spans="1:17" ht="12.75" customHeight="1" x14ac:dyDescent="0.2">
      <c r="A762" s="352"/>
      <c r="B762" s="48" t="s">
        <v>255</v>
      </c>
      <c r="C762" s="217" t="s">
        <v>252</v>
      </c>
      <c r="D762" s="218">
        <v>6</v>
      </c>
      <c r="E762" s="218">
        <v>1968</v>
      </c>
      <c r="F762" s="219">
        <v>6.8289999999999997</v>
      </c>
      <c r="G762" s="219">
        <v>0</v>
      </c>
      <c r="H762" s="219">
        <v>0</v>
      </c>
      <c r="I762" s="219">
        <v>6.8290009999999999</v>
      </c>
      <c r="J762" s="219">
        <v>252.14</v>
      </c>
      <c r="K762" s="219">
        <v>6.8290009999999999</v>
      </c>
      <c r="L762" s="219">
        <v>252.14</v>
      </c>
      <c r="M762" s="220">
        <v>2.7084163559927026E-2</v>
      </c>
      <c r="N762" s="221">
        <v>77.171999999999997</v>
      </c>
      <c r="O762" s="221">
        <v>2.0901390702466882</v>
      </c>
      <c r="P762" s="221">
        <v>1625.0498135956216</v>
      </c>
      <c r="Q762" s="222">
        <v>125.4083442148013</v>
      </c>
    </row>
    <row r="763" spans="1:17" ht="12.75" customHeight="1" x14ac:dyDescent="0.2">
      <c r="A763" s="352"/>
      <c r="B763" s="27" t="s">
        <v>547</v>
      </c>
      <c r="C763" s="237" t="s">
        <v>543</v>
      </c>
      <c r="D763" s="74">
        <v>9</v>
      </c>
      <c r="E763" s="74">
        <v>1967</v>
      </c>
      <c r="F763" s="211">
        <v>12.119</v>
      </c>
      <c r="G763" s="211">
        <v>0.68899999999999995</v>
      </c>
      <c r="H763" s="211">
        <v>0.14399999999999999</v>
      </c>
      <c r="I763" s="211">
        <v>11.286</v>
      </c>
      <c r="J763" s="211">
        <v>416.33</v>
      </c>
      <c r="K763" s="211">
        <v>11.286</v>
      </c>
      <c r="L763" s="211">
        <v>416.33</v>
      </c>
      <c r="M763" s="213">
        <f>K763/L763</f>
        <v>2.7108303509235463E-2</v>
      </c>
      <c r="N763" s="214">
        <v>70.414000000000001</v>
      </c>
      <c r="O763" s="215">
        <f>M763*N763</f>
        <v>1.9088040832993058</v>
      </c>
      <c r="P763" s="215">
        <f>M763*60*1000</f>
        <v>1626.4982105541276</v>
      </c>
      <c r="Q763" s="216">
        <f>P763*N763/1000</f>
        <v>114.52824499795835</v>
      </c>
    </row>
    <row r="764" spans="1:17" ht="12.75" customHeight="1" x14ac:dyDescent="0.2">
      <c r="A764" s="352"/>
      <c r="B764" s="48" t="s">
        <v>489</v>
      </c>
      <c r="C764" s="237" t="s">
        <v>860</v>
      </c>
      <c r="D764" s="74">
        <v>24</v>
      </c>
      <c r="E764" s="74">
        <v>1961</v>
      </c>
      <c r="F764" s="211">
        <f>G764+H764+I764</f>
        <v>32.608001000000002</v>
      </c>
      <c r="G764" s="211">
        <v>1.6247100000000001</v>
      </c>
      <c r="H764" s="211">
        <v>0.24</v>
      </c>
      <c r="I764" s="211">
        <v>30.743290999999999</v>
      </c>
      <c r="J764" s="211">
        <v>1133.8800000000001</v>
      </c>
      <c r="K764" s="211">
        <f>I764</f>
        <v>30.743290999999999</v>
      </c>
      <c r="L764" s="211">
        <f>J764</f>
        <v>1133.8800000000001</v>
      </c>
      <c r="M764" s="213">
        <f>K764/L764</f>
        <v>2.7113355028750834E-2</v>
      </c>
      <c r="N764" s="214">
        <v>50.793999999999997</v>
      </c>
      <c r="O764" s="215">
        <f>M764*N764</f>
        <v>1.3771957553303698</v>
      </c>
      <c r="P764" s="215">
        <f>M764*60*1000</f>
        <v>1626.8013017250501</v>
      </c>
      <c r="Q764" s="216">
        <f>P764*N764/1000</f>
        <v>82.631745319822187</v>
      </c>
    </row>
    <row r="765" spans="1:17" ht="12.75" customHeight="1" x14ac:dyDescent="0.2">
      <c r="A765" s="352"/>
      <c r="B765" s="48" t="s">
        <v>489</v>
      </c>
      <c r="C765" s="237" t="s">
        <v>861</v>
      </c>
      <c r="D765" s="74">
        <v>8</v>
      </c>
      <c r="E765" s="74">
        <v>1952</v>
      </c>
      <c r="F765" s="211">
        <f>G765+H765+I765</f>
        <v>5.6920000000000002</v>
      </c>
      <c r="G765" s="211">
        <v>0</v>
      </c>
      <c r="H765" s="211">
        <v>0</v>
      </c>
      <c r="I765" s="211">
        <v>5.6920000000000002</v>
      </c>
      <c r="J765" s="211">
        <v>209.16</v>
      </c>
      <c r="K765" s="211">
        <f>I765</f>
        <v>5.6920000000000002</v>
      </c>
      <c r="L765" s="211">
        <f>J765</f>
        <v>209.16</v>
      </c>
      <c r="M765" s="213">
        <f>K765/L765</f>
        <v>2.7213616370242878E-2</v>
      </c>
      <c r="N765" s="214">
        <v>50.793999999999997</v>
      </c>
      <c r="O765" s="215">
        <f>M765*N765</f>
        <v>1.3822884299101166</v>
      </c>
      <c r="P765" s="215">
        <f>M765*60*1000</f>
        <v>1632.8169822145726</v>
      </c>
      <c r="Q765" s="216">
        <f>P765*N765/1000</f>
        <v>82.937305794606985</v>
      </c>
    </row>
    <row r="766" spans="1:17" ht="12.75" customHeight="1" x14ac:dyDescent="0.2">
      <c r="A766" s="352"/>
      <c r="B766" s="27" t="s">
        <v>289</v>
      </c>
      <c r="C766" s="237" t="s">
        <v>288</v>
      </c>
      <c r="D766" s="74">
        <v>35</v>
      </c>
      <c r="E766" s="74" t="s">
        <v>615</v>
      </c>
      <c r="F766" s="211">
        <v>33.479999999999997</v>
      </c>
      <c r="G766" s="211">
        <v>0</v>
      </c>
      <c r="H766" s="211">
        <v>0</v>
      </c>
      <c r="I766" s="211">
        <v>33.479999999999997</v>
      </c>
      <c r="J766" s="211">
        <v>1229.69</v>
      </c>
      <c r="K766" s="211">
        <v>33.479999999999997</v>
      </c>
      <c r="L766" s="211">
        <v>1229.69</v>
      </c>
      <c r="M766" s="213">
        <f>K766/L766</f>
        <v>2.7226374126812444E-2</v>
      </c>
      <c r="N766" s="214">
        <v>66.16</v>
      </c>
      <c r="O766" s="215">
        <f>M766*N766</f>
        <v>1.8012969122299112</v>
      </c>
      <c r="P766" s="215">
        <f>M766*60*1000</f>
        <v>1633.5824476087466</v>
      </c>
      <c r="Q766" s="216">
        <f>P766*N766/1000</f>
        <v>108.07781473379467</v>
      </c>
    </row>
    <row r="767" spans="1:17" ht="12.75" customHeight="1" x14ac:dyDescent="0.2">
      <c r="A767" s="352"/>
      <c r="B767" s="27" t="s">
        <v>289</v>
      </c>
      <c r="C767" s="237" t="s">
        <v>287</v>
      </c>
      <c r="D767" s="74">
        <v>8</v>
      </c>
      <c r="E767" s="74" t="s">
        <v>615</v>
      </c>
      <c r="F767" s="211">
        <v>10.342000000000001</v>
      </c>
      <c r="G767" s="211">
        <v>0</v>
      </c>
      <c r="H767" s="211">
        <v>0</v>
      </c>
      <c r="I767" s="211">
        <v>10.342000000000001</v>
      </c>
      <c r="J767" s="211">
        <v>378.95</v>
      </c>
      <c r="K767" s="211">
        <v>10.342000000000001</v>
      </c>
      <c r="L767" s="211">
        <v>378.95</v>
      </c>
      <c r="M767" s="213">
        <f>K767/L767</f>
        <v>2.7291199366671067E-2</v>
      </c>
      <c r="N767" s="214">
        <v>66.16</v>
      </c>
      <c r="O767" s="215">
        <f>M767*N767</f>
        <v>1.8055857500989576</v>
      </c>
      <c r="P767" s="215">
        <f>M767*60*1000</f>
        <v>1637.4719620002641</v>
      </c>
      <c r="Q767" s="216">
        <f>P767*N767/1000</f>
        <v>108.33514500593746</v>
      </c>
    </row>
    <row r="768" spans="1:17" ht="12.75" customHeight="1" x14ac:dyDescent="0.2">
      <c r="A768" s="352"/>
      <c r="B768" s="48" t="s">
        <v>328</v>
      </c>
      <c r="C768" s="230" t="s">
        <v>319</v>
      </c>
      <c r="D768" s="231">
        <v>22</v>
      </c>
      <c r="E768" s="231">
        <v>1958</v>
      </c>
      <c r="F768" s="232">
        <v>41.77</v>
      </c>
      <c r="G768" s="233">
        <v>0</v>
      </c>
      <c r="H768" s="233">
        <v>0</v>
      </c>
      <c r="I768" s="232">
        <v>41.77</v>
      </c>
      <c r="J768" s="232">
        <v>1528.27</v>
      </c>
      <c r="K768" s="232">
        <v>30.438336092444402</v>
      </c>
      <c r="L768" s="232">
        <v>1113.67</v>
      </c>
      <c r="M768" s="234">
        <v>2.7331557905343952E-2</v>
      </c>
      <c r="N768" s="235">
        <v>57.23</v>
      </c>
      <c r="O768" s="235">
        <v>1.56</v>
      </c>
      <c r="P768" s="235">
        <v>1639.89</v>
      </c>
      <c r="Q768" s="236">
        <v>93.85</v>
      </c>
    </row>
    <row r="769" spans="1:17" ht="12.75" customHeight="1" x14ac:dyDescent="0.2">
      <c r="A769" s="352"/>
      <c r="B769" s="48" t="s">
        <v>273</v>
      </c>
      <c r="C769" s="237" t="s">
        <v>724</v>
      </c>
      <c r="D769" s="74">
        <v>15</v>
      </c>
      <c r="E769" s="74">
        <v>1983</v>
      </c>
      <c r="F769" s="211">
        <v>19.916</v>
      </c>
      <c r="G769" s="211">
        <v>0.47399999999999998</v>
      </c>
      <c r="H769" s="211">
        <v>2.4</v>
      </c>
      <c r="I769" s="211">
        <v>17.042000000000002</v>
      </c>
      <c r="J769" s="211">
        <v>622.54</v>
      </c>
      <c r="K769" s="211">
        <v>17.042000000000002</v>
      </c>
      <c r="L769" s="211">
        <v>622.54</v>
      </c>
      <c r="M769" s="213">
        <f t="shared" ref="M769:M778" si="31">K769/L769</f>
        <v>2.7374947794519232E-2</v>
      </c>
      <c r="N769" s="214">
        <v>66.66</v>
      </c>
      <c r="O769" s="215">
        <f t="shared" ref="O769:O778" si="32">M769*N769</f>
        <v>1.8248140199826519</v>
      </c>
      <c r="P769" s="215">
        <f>M769*60*1000</f>
        <v>1642.496867671154</v>
      </c>
      <c r="Q769" s="216">
        <f>P769*N769/1000</f>
        <v>109.48884119895911</v>
      </c>
    </row>
    <row r="770" spans="1:17" ht="12.75" customHeight="1" x14ac:dyDescent="0.2">
      <c r="A770" s="352"/>
      <c r="B770" s="48" t="s">
        <v>520</v>
      </c>
      <c r="C770" s="250" t="s">
        <v>519</v>
      </c>
      <c r="D770" s="251">
        <v>8</v>
      </c>
      <c r="E770" s="251">
        <v>1962</v>
      </c>
      <c r="F770" s="252">
        <f>SUM(G770+H770+I770)</f>
        <v>11.99</v>
      </c>
      <c r="G770" s="252">
        <v>0.8</v>
      </c>
      <c r="H770" s="252">
        <v>1.3</v>
      </c>
      <c r="I770" s="252">
        <v>9.89</v>
      </c>
      <c r="J770" s="252">
        <v>354.74</v>
      </c>
      <c r="K770" s="252">
        <v>8.5</v>
      </c>
      <c r="L770" s="252">
        <v>305.78699999999998</v>
      </c>
      <c r="M770" s="213">
        <f t="shared" si="31"/>
        <v>2.779712675816827E-2</v>
      </c>
      <c r="N770" s="214">
        <v>62.1</v>
      </c>
      <c r="O770" s="215">
        <f t="shared" si="32"/>
        <v>1.7262015716822496</v>
      </c>
      <c r="P770" s="215">
        <f>M770*60*1000</f>
        <v>1667.8276054900962</v>
      </c>
      <c r="Q770" s="216">
        <f>P770*N770/1000</f>
        <v>103.57209430093498</v>
      </c>
    </row>
    <row r="771" spans="1:17" ht="12.75" customHeight="1" x14ac:dyDescent="0.2">
      <c r="A771" s="352"/>
      <c r="B771" s="48" t="s">
        <v>626</v>
      </c>
      <c r="C771" s="237" t="s">
        <v>621</v>
      </c>
      <c r="D771" s="74">
        <v>10</v>
      </c>
      <c r="E771" s="74">
        <v>1978</v>
      </c>
      <c r="F771" s="211">
        <v>17.55</v>
      </c>
      <c r="G771" s="211">
        <v>1.32</v>
      </c>
      <c r="H771" s="211">
        <v>1.52</v>
      </c>
      <c r="I771" s="211">
        <v>15.29</v>
      </c>
      <c r="J771" s="211">
        <v>550</v>
      </c>
      <c r="K771" s="211">
        <v>15.29</v>
      </c>
      <c r="L771" s="211">
        <v>550</v>
      </c>
      <c r="M771" s="213">
        <f t="shared" si="31"/>
        <v>2.7799999999999998E-2</v>
      </c>
      <c r="N771" s="214">
        <v>73.900000000000006</v>
      </c>
      <c r="O771" s="215">
        <f t="shared" si="32"/>
        <v>2.0544199999999999</v>
      </c>
      <c r="P771" s="215">
        <f>M771*60*1000</f>
        <v>1668</v>
      </c>
      <c r="Q771" s="216">
        <f>P771*N771/1000</f>
        <v>123.26520000000001</v>
      </c>
    </row>
    <row r="772" spans="1:17" ht="12.75" customHeight="1" x14ac:dyDescent="0.2">
      <c r="A772" s="352"/>
      <c r="B772" s="27" t="s">
        <v>461</v>
      </c>
      <c r="C772" s="230" t="s">
        <v>457</v>
      </c>
      <c r="D772" s="231">
        <v>24</v>
      </c>
      <c r="E772" s="231">
        <v>1960</v>
      </c>
      <c r="F772" s="232">
        <v>25.43</v>
      </c>
      <c r="G772" s="232"/>
      <c r="H772" s="232"/>
      <c r="I772" s="232">
        <v>25.43</v>
      </c>
      <c r="J772" s="232">
        <v>914.41</v>
      </c>
      <c r="K772" s="232">
        <v>25.43</v>
      </c>
      <c r="L772" s="232">
        <v>914.41</v>
      </c>
      <c r="M772" s="234">
        <f t="shared" si="31"/>
        <v>2.7810282039785219E-2</v>
      </c>
      <c r="N772" s="235">
        <v>55.372</v>
      </c>
      <c r="O772" s="235">
        <f t="shared" si="32"/>
        <v>1.5399109371069872</v>
      </c>
      <c r="P772" s="235">
        <f>M772*1000*60</f>
        <v>1668.6169223871132</v>
      </c>
      <c r="Q772" s="236">
        <f>O772*60</f>
        <v>92.394656226419229</v>
      </c>
    </row>
    <row r="773" spans="1:17" ht="12.75" customHeight="1" x14ac:dyDescent="0.2">
      <c r="A773" s="352"/>
      <c r="B773" s="48" t="s">
        <v>489</v>
      </c>
      <c r="C773" s="237" t="s">
        <v>481</v>
      </c>
      <c r="D773" s="74">
        <v>12</v>
      </c>
      <c r="E773" s="74">
        <v>1956</v>
      </c>
      <c r="F773" s="211">
        <f>G773+H773+I773</f>
        <v>16.611001000000002</v>
      </c>
      <c r="G773" s="211">
        <v>0.62892000000000003</v>
      </c>
      <c r="H773" s="211">
        <v>0.12</v>
      </c>
      <c r="I773" s="211">
        <v>15.862081</v>
      </c>
      <c r="J773" s="211">
        <v>569.76</v>
      </c>
      <c r="K773" s="211">
        <f>I773</f>
        <v>15.862081</v>
      </c>
      <c r="L773" s="211">
        <f>J773</f>
        <v>569.76</v>
      </c>
      <c r="M773" s="213">
        <f t="shared" si="31"/>
        <v>2.7839934358326313E-2</v>
      </c>
      <c r="N773" s="214">
        <v>50.793999999999997</v>
      </c>
      <c r="O773" s="215">
        <f t="shared" si="32"/>
        <v>1.4141016257968266</v>
      </c>
      <c r="P773" s="215">
        <f t="shared" ref="P773:P778" si="33">M773*60*1000</f>
        <v>1670.3960614995788</v>
      </c>
      <c r="Q773" s="216">
        <f t="shared" ref="Q773:Q778" si="34">P773*N773/1000</f>
        <v>84.846097547809592</v>
      </c>
    </row>
    <row r="774" spans="1:17" ht="12.75" customHeight="1" x14ac:dyDescent="0.2">
      <c r="A774" s="352"/>
      <c r="B774" s="27" t="s">
        <v>547</v>
      </c>
      <c r="C774" s="237" t="s">
        <v>544</v>
      </c>
      <c r="D774" s="74">
        <v>12</v>
      </c>
      <c r="E774" s="74">
        <v>1965</v>
      </c>
      <c r="F774" s="211">
        <v>15.712</v>
      </c>
      <c r="G774" s="211">
        <v>0.497</v>
      </c>
      <c r="H774" s="211">
        <v>0.192</v>
      </c>
      <c r="I774" s="211">
        <v>15.023</v>
      </c>
      <c r="J774" s="211">
        <v>537.54999999999995</v>
      </c>
      <c r="K774" s="211">
        <v>13.839</v>
      </c>
      <c r="L774" s="211">
        <v>495.2</v>
      </c>
      <c r="M774" s="213">
        <f t="shared" si="31"/>
        <v>2.7946284329563816E-2</v>
      </c>
      <c r="N774" s="214">
        <v>70.414000000000001</v>
      </c>
      <c r="O774" s="215">
        <f t="shared" si="32"/>
        <v>1.9678096647819066</v>
      </c>
      <c r="P774" s="215">
        <f t="shared" si="33"/>
        <v>1676.777059773829</v>
      </c>
      <c r="Q774" s="216">
        <f t="shared" si="34"/>
        <v>118.06857988691441</v>
      </c>
    </row>
    <row r="775" spans="1:17" ht="12.75" customHeight="1" x14ac:dyDescent="0.2">
      <c r="A775" s="352"/>
      <c r="B775" s="27" t="s">
        <v>416</v>
      </c>
      <c r="C775" s="223" t="s">
        <v>411</v>
      </c>
      <c r="D775" s="224">
        <v>19</v>
      </c>
      <c r="E775" s="225" t="s">
        <v>57</v>
      </c>
      <c r="F775" s="226">
        <v>20.58</v>
      </c>
      <c r="G775" s="226">
        <v>1.29</v>
      </c>
      <c r="H775" s="226">
        <v>0.49</v>
      </c>
      <c r="I775" s="226">
        <v>18.8</v>
      </c>
      <c r="J775" s="227">
        <v>670.33</v>
      </c>
      <c r="K775" s="226">
        <v>18.8</v>
      </c>
      <c r="L775" s="227">
        <v>670.33</v>
      </c>
      <c r="M775" s="213">
        <f t="shared" si="31"/>
        <v>2.8045887846284666E-2</v>
      </c>
      <c r="N775" s="214">
        <v>56.7</v>
      </c>
      <c r="O775" s="215">
        <f t="shared" si="32"/>
        <v>1.5902018408843406</v>
      </c>
      <c r="P775" s="215">
        <f t="shared" si="33"/>
        <v>1682.7532707770799</v>
      </c>
      <c r="Q775" s="216">
        <f t="shared" si="34"/>
        <v>95.412110453060436</v>
      </c>
    </row>
    <row r="776" spans="1:17" ht="12.75" customHeight="1" x14ac:dyDescent="0.2">
      <c r="A776" s="352"/>
      <c r="B776" s="27" t="s">
        <v>652</v>
      </c>
      <c r="C776" s="253" t="s">
        <v>646</v>
      </c>
      <c r="D776" s="254">
        <v>7</v>
      </c>
      <c r="E776" s="254" t="s">
        <v>57</v>
      </c>
      <c r="F776" s="255">
        <f>G776+H776+I776</f>
        <v>10.785</v>
      </c>
      <c r="G776" s="255">
        <v>0.18959999999999999</v>
      </c>
      <c r="H776" s="255">
        <v>1.1200000000000001</v>
      </c>
      <c r="I776" s="255">
        <v>9.4754000000000005</v>
      </c>
      <c r="J776" s="255">
        <v>337.32</v>
      </c>
      <c r="K776" s="255">
        <f>I776</f>
        <v>9.4754000000000005</v>
      </c>
      <c r="L776" s="255">
        <f>J776</f>
        <v>337.32</v>
      </c>
      <c r="M776" s="256">
        <f t="shared" si="31"/>
        <v>2.8090240720977117E-2</v>
      </c>
      <c r="N776" s="257">
        <v>40.5</v>
      </c>
      <c r="O776" s="258">
        <f t="shared" si="32"/>
        <v>1.1376547491995732</v>
      </c>
      <c r="P776" s="258">
        <f t="shared" si="33"/>
        <v>1685.4144432586272</v>
      </c>
      <c r="Q776" s="259">
        <f t="shared" si="34"/>
        <v>68.259284951974408</v>
      </c>
    </row>
    <row r="777" spans="1:17" ht="12.75" customHeight="1" x14ac:dyDescent="0.2">
      <c r="A777" s="352"/>
      <c r="B777" s="48" t="s">
        <v>280</v>
      </c>
      <c r="C777" s="237" t="s">
        <v>756</v>
      </c>
      <c r="D777" s="74">
        <v>9</v>
      </c>
      <c r="E777" s="74" t="s">
        <v>57</v>
      </c>
      <c r="F777" s="211">
        <f>G777+H777+I777</f>
        <v>14.442</v>
      </c>
      <c r="G777" s="211">
        <v>0</v>
      </c>
      <c r="H777" s="211">
        <v>0</v>
      </c>
      <c r="I777" s="211">
        <v>14.442</v>
      </c>
      <c r="J777" s="211">
        <v>513.61</v>
      </c>
      <c r="K777" s="211">
        <v>14.442</v>
      </c>
      <c r="L777" s="211">
        <v>513.61</v>
      </c>
      <c r="M777" s="213">
        <f t="shared" si="31"/>
        <v>2.8118611397753158E-2</v>
      </c>
      <c r="N777" s="214">
        <v>52.32</v>
      </c>
      <c r="O777" s="215">
        <f t="shared" si="32"/>
        <v>1.4711657483304452</v>
      </c>
      <c r="P777" s="215">
        <f t="shared" si="33"/>
        <v>1687.1166838651893</v>
      </c>
      <c r="Q777" s="216">
        <f t="shared" si="34"/>
        <v>88.269944899826697</v>
      </c>
    </row>
    <row r="778" spans="1:17" ht="12.75" customHeight="1" x14ac:dyDescent="0.2">
      <c r="A778" s="352"/>
      <c r="B778" s="48" t="s">
        <v>489</v>
      </c>
      <c r="C778" s="237" t="s">
        <v>485</v>
      </c>
      <c r="D778" s="74">
        <v>8</v>
      </c>
      <c r="E778" s="74">
        <v>1959</v>
      </c>
      <c r="F778" s="211">
        <f>G778+H778+I778</f>
        <v>10.141999999999999</v>
      </c>
      <c r="G778" s="211">
        <v>0</v>
      </c>
      <c r="H778" s="211">
        <v>0</v>
      </c>
      <c r="I778" s="211">
        <v>10.141999999999999</v>
      </c>
      <c r="J778" s="211">
        <v>359.86</v>
      </c>
      <c r="K778" s="211">
        <f>I778</f>
        <v>10.141999999999999</v>
      </c>
      <c r="L778" s="211">
        <f>J778</f>
        <v>359.86</v>
      </c>
      <c r="M778" s="213">
        <f t="shared" si="31"/>
        <v>2.8183182348691153E-2</v>
      </c>
      <c r="N778" s="214">
        <v>50.793999999999997</v>
      </c>
      <c r="O778" s="215">
        <f t="shared" si="32"/>
        <v>1.4315365642194184</v>
      </c>
      <c r="P778" s="215">
        <f t="shared" si="33"/>
        <v>1690.9909409214692</v>
      </c>
      <c r="Q778" s="216">
        <f t="shared" si="34"/>
        <v>85.892193853165111</v>
      </c>
    </row>
    <row r="779" spans="1:17" ht="12.75" customHeight="1" x14ac:dyDescent="0.2">
      <c r="A779" s="352"/>
      <c r="B779" s="48" t="s">
        <v>328</v>
      </c>
      <c r="C779" s="230" t="s">
        <v>320</v>
      </c>
      <c r="D779" s="231">
        <v>77</v>
      </c>
      <c r="E779" s="231">
        <v>1960</v>
      </c>
      <c r="F779" s="232">
        <v>41.33</v>
      </c>
      <c r="G779" s="233">
        <v>4.5404280000000004</v>
      </c>
      <c r="H779" s="233">
        <v>1.155</v>
      </c>
      <c r="I779" s="232">
        <v>35.634571999999999</v>
      </c>
      <c r="J779" s="232">
        <v>1264.2</v>
      </c>
      <c r="K779" s="232">
        <v>35.200767172377788</v>
      </c>
      <c r="L779" s="232">
        <v>1248.81</v>
      </c>
      <c r="M779" s="234">
        <v>2.8187448188577758E-2</v>
      </c>
      <c r="N779" s="235">
        <v>57.23</v>
      </c>
      <c r="O779" s="235">
        <v>1.61</v>
      </c>
      <c r="P779" s="235">
        <v>1691.25</v>
      </c>
      <c r="Q779" s="236">
        <v>96.79</v>
      </c>
    </row>
    <row r="780" spans="1:17" ht="12.75" customHeight="1" x14ac:dyDescent="0.2">
      <c r="A780" s="352"/>
      <c r="B780" s="27" t="s">
        <v>289</v>
      </c>
      <c r="C780" s="237" t="s">
        <v>771</v>
      </c>
      <c r="D780" s="74">
        <v>9</v>
      </c>
      <c r="E780" s="74" t="s">
        <v>615</v>
      </c>
      <c r="F780" s="211">
        <v>15.06</v>
      </c>
      <c r="G780" s="211">
        <v>0</v>
      </c>
      <c r="H780" s="211">
        <v>0</v>
      </c>
      <c r="I780" s="211">
        <v>15.06</v>
      </c>
      <c r="J780" s="211">
        <v>533.78</v>
      </c>
      <c r="K780" s="211">
        <v>15.06</v>
      </c>
      <c r="L780" s="211">
        <v>533.78</v>
      </c>
      <c r="M780" s="213">
        <f>K780/L780</f>
        <v>2.8213870883135376E-2</v>
      </c>
      <c r="N780" s="214">
        <v>66.16</v>
      </c>
      <c r="O780" s="215">
        <f>M780*N780</f>
        <v>1.8666296976282364</v>
      </c>
      <c r="P780" s="215">
        <f>M780*60*1000</f>
        <v>1692.8322529881225</v>
      </c>
      <c r="Q780" s="216">
        <f>P780*N780/1000</f>
        <v>111.99778185769418</v>
      </c>
    </row>
    <row r="781" spans="1:17" ht="12.75" customHeight="1" x14ac:dyDescent="0.2">
      <c r="A781" s="352"/>
      <c r="B781" s="48" t="s">
        <v>626</v>
      </c>
      <c r="C781" s="237" t="s">
        <v>910</v>
      </c>
      <c r="D781" s="74">
        <v>8</v>
      </c>
      <c r="E781" s="74">
        <v>1955</v>
      </c>
      <c r="F781" s="211">
        <v>13.1</v>
      </c>
      <c r="G781" s="211">
        <v>0.79</v>
      </c>
      <c r="H781" s="211">
        <v>1.2</v>
      </c>
      <c r="I781" s="211">
        <v>11.02</v>
      </c>
      <c r="J781" s="211">
        <v>390.37</v>
      </c>
      <c r="K781" s="211">
        <v>11.02</v>
      </c>
      <c r="L781" s="211">
        <v>390.37</v>
      </c>
      <c r="M781" s="213">
        <f>K781/L781</f>
        <v>2.8229628301355125E-2</v>
      </c>
      <c r="N781" s="214">
        <v>73.900000000000006</v>
      </c>
      <c r="O781" s="215">
        <f>M781*N781</f>
        <v>2.0861695314701438</v>
      </c>
      <c r="P781" s="215">
        <f>M781*60*1000</f>
        <v>1693.7776980813076</v>
      </c>
      <c r="Q781" s="216">
        <f>P781*N781/1000</f>
        <v>125.17017188820864</v>
      </c>
    </row>
    <row r="782" spans="1:17" ht="12.75" customHeight="1" x14ac:dyDescent="0.2">
      <c r="A782" s="352"/>
      <c r="B782" s="48" t="s">
        <v>489</v>
      </c>
      <c r="C782" s="237" t="s">
        <v>486</v>
      </c>
      <c r="D782" s="74">
        <v>8</v>
      </c>
      <c r="E782" s="74">
        <v>1961</v>
      </c>
      <c r="F782" s="211">
        <f>G782+H782+I782</f>
        <v>10.201000000000001</v>
      </c>
      <c r="G782" s="211">
        <v>0</v>
      </c>
      <c r="H782" s="211">
        <v>0</v>
      </c>
      <c r="I782" s="211">
        <v>10.201000000000001</v>
      </c>
      <c r="J782" s="211">
        <v>361.18</v>
      </c>
      <c r="K782" s="211">
        <f>I782</f>
        <v>10.201000000000001</v>
      </c>
      <c r="L782" s="211">
        <f>J782</f>
        <v>361.18</v>
      </c>
      <c r="M782" s="213">
        <f>K782/L782</f>
        <v>2.8243535079461764E-2</v>
      </c>
      <c r="N782" s="214">
        <v>50.793999999999997</v>
      </c>
      <c r="O782" s="215">
        <f>M782*N782</f>
        <v>1.4346021208261808</v>
      </c>
      <c r="P782" s="215">
        <f>M782*60*1000</f>
        <v>1694.6121047677059</v>
      </c>
      <c r="Q782" s="216">
        <f>P782*N782/1000</f>
        <v>86.07612724957086</v>
      </c>
    </row>
    <row r="783" spans="1:17" ht="12.75" customHeight="1" x14ac:dyDescent="0.2">
      <c r="A783" s="352"/>
      <c r="B783" s="48" t="s">
        <v>626</v>
      </c>
      <c r="C783" s="237" t="s">
        <v>624</v>
      </c>
      <c r="D783" s="74">
        <v>6</v>
      </c>
      <c r="E783" s="74">
        <v>1986</v>
      </c>
      <c r="F783" s="211">
        <v>12.2</v>
      </c>
      <c r="G783" s="211">
        <v>0.42</v>
      </c>
      <c r="H783" s="211">
        <v>0.88</v>
      </c>
      <c r="I783" s="211">
        <v>10.88</v>
      </c>
      <c r="J783" s="211">
        <v>378.43</v>
      </c>
      <c r="K783" s="211">
        <v>8.66</v>
      </c>
      <c r="L783" s="211">
        <v>305.16000000000003</v>
      </c>
      <c r="M783" s="213">
        <f>K783/L783</f>
        <v>2.8378555511862628E-2</v>
      </c>
      <c r="N783" s="214">
        <v>73.900000000000006</v>
      </c>
      <c r="O783" s="215">
        <f>M783*N783</f>
        <v>2.0971752523266485</v>
      </c>
      <c r="P783" s="215">
        <f>M783*60*1000</f>
        <v>1702.7133307117576</v>
      </c>
      <c r="Q783" s="216">
        <f>P783*N783/1000</f>
        <v>125.83051513959889</v>
      </c>
    </row>
    <row r="784" spans="1:17" ht="12.75" customHeight="1" x14ac:dyDescent="0.2">
      <c r="A784" s="352"/>
      <c r="B784" s="48" t="s">
        <v>151</v>
      </c>
      <c r="C784" s="238" t="s">
        <v>150</v>
      </c>
      <c r="D784" s="239">
        <v>5</v>
      </c>
      <c r="E784" s="239">
        <v>1935</v>
      </c>
      <c r="F784" s="240">
        <v>9.6479999999999997</v>
      </c>
      <c r="G784" s="240">
        <v>0.182172</v>
      </c>
      <c r="H784" s="240">
        <v>0.32</v>
      </c>
      <c r="I784" s="240">
        <v>9.1458279999999998</v>
      </c>
      <c r="J784" s="240">
        <v>321.79000000000002</v>
      </c>
      <c r="K784" s="240">
        <v>9.1458279999999998</v>
      </c>
      <c r="L784" s="240">
        <v>321.79000000000002</v>
      </c>
      <c r="M784" s="241">
        <v>2.8421728456446749E-2</v>
      </c>
      <c r="N784" s="242">
        <v>73.248000000000005</v>
      </c>
      <c r="O784" s="242">
        <v>2.0818347659778116</v>
      </c>
      <c r="P784" s="242">
        <v>1705.3037073868049</v>
      </c>
      <c r="Q784" s="243">
        <v>124.9100859586687</v>
      </c>
    </row>
    <row r="785" spans="1:17" ht="12.75" customHeight="1" x14ac:dyDescent="0.2">
      <c r="A785" s="352"/>
      <c r="B785" s="27" t="s">
        <v>677</v>
      </c>
      <c r="C785" s="237" t="s">
        <v>942</v>
      </c>
      <c r="D785" s="74">
        <v>11</v>
      </c>
      <c r="E785" s="74"/>
      <c r="F785" s="211">
        <f>SUM(G785+H785+I785)</f>
        <v>15.263</v>
      </c>
      <c r="G785" s="211">
        <v>0</v>
      </c>
      <c r="H785" s="211">
        <v>0</v>
      </c>
      <c r="I785" s="211">
        <v>15.263</v>
      </c>
      <c r="J785" s="211">
        <v>533.47</v>
      </c>
      <c r="K785" s="211">
        <v>15.263</v>
      </c>
      <c r="L785" s="211">
        <v>533.47</v>
      </c>
      <c r="M785" s="213">
        <f>K785/L785</f>
        <v>2.8610793484169679E-2</v>
      </c>
      <c r="N785" s="214">
        <v>54.28</v>
      </c>
      <c r="O785" s="215">
        <f>M785*N785</f>
        <v>1.5529938703207302</v>
      </c>
      <c r="P785" s="215">
        <f>M785*60*1000</f>
        <v>1716.6476090501808</v>
      </c>
      <c r="Q785" s="216">
        <f>P785*N785/1000</f>
        <v>93.179632219243814</v>
      </c>
    </row>
    <row r="786" spans="1:17" ht="12.75" customHeight="1" x14ac:dyDescent="0.2">
      <c r="A786" s="352"/>
      <c r="B786" s="27" t="s">
        <v>547</v>
      </c>
      <c r="C786" s="237" t="s">
        <v>540</v>
      </c>
      <c r="D786" s="74">
        <v>3</v>
      </c>
      <c r="E786" s="74">
        <v>1988</v>
      </c>
      <c r="F786" s="211">
        <v>5.45</v>
      </c>
      <c r="G786" s="211">
        <v>0.18099999999999999</v>
      </c>
      <c r="H786" s="211">
        <v>0.48</v>
      </c>
      <c r="I786" s="211">
        <v>4.7889999999999997</v>
      </c>
      <c r="J786" s="211">
        <v>167.31</v>
      </c>
      <c r="K786" s="211">
        <v>4.7889999999999997</v>
      </c>
      <c r="L786" s="211">
        <v>167.31</v>
      </c>
      <c r="M786" s="213">
        <f>K786/L786</f>
        <v>2.8623513238897853E-2</v>
      </c>
      <c r="N786" s="214">
        <v>70.414000000000001</v>
      </c>
      <c r="O786" s="215">
        <f>M786*N786</f>
        <v>2.0154960612037534</v>
      </c>
      <c r="P786" s="215">
        <f>M786*60*1000</f>
        <v>1717.4107943338713</v>
      </c>
      <c r="Q786" s="216">
        <f>P786*N786/1000</f>
        <v>120.92976367222522</v>
      </c>
    </row>
    <row r="787" spans="1:17" ht="12.75" customHeight="1" x14ac:dyDescent="0.2">
      <c r="A787" s="352"/>
      <c r="B787" s="27" t="s">
        <v>289</v>
      </c>
      <c r="C787" s="237" t="s">
        <v>769</v>
      </c>
      <c r="D787" s="74">
        <v>8</v>
      </c>
      <c r="E787" s="74" t="s">
        <v>615</v>
      </c>
      <c r="F787" s="211">
        <v>9.81</v>
      </c>
      <c r="G787" s="211">
        <v>0</v>
      </c>
      <c r="H787" s="211">
        <v>0</v>
      </c>
      <c r="I787" s="211">
        <v>9.81</v>
      </c>
      <c r="J787" s="211">
        <v>342.1</v>
      </c>
      <c r="K787" s="211">
        <v>9.81</v>
      </c>
      <c r="L787" s="211">
        <v>342.1</v>
      </c>
      <c r="M787" s="213">
        <f>K787/L787</f>
        <v>2.8675825781935105E-2</v>
      </c>
      <c r="N787" s="214">
        <v>66.16</v>
      </c>
      <c r="O787" s="215">
        <f>M787*N787</f>
        <v>1.8971926337328264</v>
      </c>
      <c r="P787" s="215">
        <f>M787*60*1000</f>
        <v>1720.5495469161062</v>
      </c>
      <c r="Q787" s="216">
        <f>P787*N787/1000</f>
        <v>113.83155802396958</v>
      </c>
    </row>
    <row r="788" spans="1:17" ht="12.75" customHeight="1" x14ac:dyDescent="0.2">
      <c r="A788" s="352"/>
      <c r="B788" s="48" t="s">
        <v>328</v>
      </c>
      <c r="C788" s="230" t="s">
        <v>318</v>
      </c>
      <c r="D788" s="231">
        <v>28</v>
      </c>
      <c r="E788" s="231">
        <v>1957</v>
      </c>
      <c r="F788" s="232">
        <v>42.09</v>
      </c>
      <c r="G788" s="233">
        <v>0</v>
      </c>
      <c r="H788" s="233">
        <v>0</v>
      </c>
      <c r="I788" s="232">
        <v>42.09</v>
      </c>
      <c r="J788" s="232">
        <v>1462.5</v>
      </c>
      <c r="K788" s="232">
        <v>37.444702974358975</v>
      </c>
      <c r="L788" s="232">
        <v>1301.0899999999999</v>
      </c>
      <c r="M788" s="234">
        <v>2.8779487179487181E-2</v>
      </c>
      <c r="N788" s="235">
        <v>57.23</v>
      </c>
      <c r="O788" s="235">
        <v>1.65</v>
      </c>
      <c r="P788" s="235">
        <v>1726.77</v>
      </c>
      <c r="Q788" s="236">
        <v>98.82</v>
      </c>
    </row>
    <row r="789" spans="1:17" ht="12.75" customHeight="1" x14ac:dyDescent="0.2">
      <c r="A789" s="352"/>
      <c r="B789" s="48" t="s">
        <v>92</v>
      </c>
      <c r="C789" s="238" t="s">
        <v>82</v>
      </c>
      <c r="D789" s="239">
        <v>4</v>
      </c>
      <c r="E789" s="239">
        <v>1963</v>
      </c>
      <c r="F789" s="240">
        <v>4.734</v>
      </c>
      <c r="G789" s="240">
        <v>0.34323100000000001</v>
      </c>
      <c r="H789" s="240">
        <v>0.04</v>
      </c>
      <c r="I789" s="240">
        <v>4.3507699999999998</v>
      </c>
      <c r="J789" s="240">
        <v>150.99</v>
      </c>
      <c r="K789" s="240">
        <v>4.3507699999999998</v>
      </c>
      <c r="L789" s="240">
        <v>150.99</v>
      </c>
      <c r="M789" s="241">
        <v>2.8814954632757132E-2</v>
      </c>
      <c r="N789" s="242">
        <v>43.491</v>
      </c>
      <c r="O789" s="242">
        <v>1.2531911919332404</v>
      </c>
      <c r="P789" s="242">
        <v>1728.897277965428</v>
      </c>
      <c r="Q789" s="243">
        <v>75.191471515994436</v>
      </c>
    </row>
    <row r="790" spans="1:17" ht="12.75" customHeight="1" x14ac:dyDescent="0.2">
      <c r="A790" s="352"/>
      <c r="B790" s="27" t="s">
        <v>547</v>
      </c>
      <c r="C790" s="237" t="s">
        <v>542</v>
      </c>
      <c r="D790" s="74">
        <v>40</v>
      </c>
      <c r="E790" s="74">
        <v>1980</v>
      </c>
      <c r="F790" s="211">
        <v>62.201000000000001</v>
      </c>
      <c r="G790" s="211">
        <v>2.7759999999999998</v>
      </c>
      <c r="H790" s="211">
        <v>6.24</v>
      </c>
      <c r="I790" s="211">
        <v>53.185000000000002</v>
      </c>
      <c r="J790" s="211">
        <v>1888.23</v>
      </c>
      <c r="K790" s="211">
        <v>52.908000000000001</v>
      </c>
      <c r="L790" s="211">
        <v>1833.49</v>
      </c>
      <c r="M790" s="213">
        <f t="shared" ref="M790:M802" si="35">K790/L790</f>
        <v>2.8856443176673994E-2</v>
      </c>
      <c r="N790" s="214">
        <v>70.414000000000001</v>
      </c>
      <c r="O790" s="215">
        <f t="shared" ref="O790:O802" si="36">M790*N790</f>
        <v>2.0318975898423228</v>
      </c>
      <c r="P790" s="215">
        <f t="shared" ref="P790:P801" si="37">M790*60*1000</f>
        <v>1731.3865906004396</v>
      </c>
      <c r="Q790" s="216">
        <f t="shared" ref="Q790:Q801" si="38">P790*N790/1000</f>
        <v>121.91385539053937</v>
      </c>
    </row>
    <row r="791" spans="1:17" ht="12.75" customHeight="1" x14ac:dyDescent="0.2">
      <c r="A791" s="352"/>
      <c r="B791" s="48" t="s">
        <v>489</v>
      </c>
      <c r="C791" s="244" t="s">
        <v>484</v>
      </c>
      <c r="D791" s="74">
        <v>8</v>
      </c>
      <c r="E791" s="74">
        <v>1961</v>
      </c>
      <c r="F791" s="211">
        <f>G791+H791+I791</f>
        <v>10.217999000000001</v>
      </c>
      <c r="G791" s="211">
        <v>0.15723000000000001</v>
      </c>
      <c r="H791" s="211">
        <v>0.91900000000000004</v>
      </c>
      <c r="I791" s="211">
        <v>9.141769</v>
      </c>
      <c r="J791" s="211">
        <v>316.22000000000003</v>
      </c>
      <c r="K791" s="211">
        <f>I791</f>
        <v>9.141769</v>
      </c>
      <c r="L791" s="211">
        <f>J791</f>
        <v>316.22000000000003</v>
      </c>
      <c r="M791" s="213">
        <f t="shared" si="35"/>
        <v>2.8909521851875276E-2</v>
      </c>
      <c r="N791" s="214">
        <v>50.793999999999997</v>
      </c>
      <c r="O791" s="215">
        <f t="shared" si="36"/>
        <v>1.4684302529441526</v>
      </c>
      <c r="P791" s="215">
        <f t="shared" si="37"/>
        <v>1734.5713111125165</v>
      </c>
      <c r="Q791" s="216">
        <f t="shared" si="38"/>
        <v>88.105815176649145</v>
      </c>
    </row>
    <row r="792" spans="1:17" ht="12.75" customHeight="1" x14ac:dyDescent="0.2">
      <c r="A792" s="352"/>
      <c r="B792" s="48" t="s">
        <v>520</v>
      </c>
      <c r="C792" s="250" t="s">
        <v>518</v>
      </c>
      <c r="D792" s="251">
        <v>9</v>
      </c>
      <c r="E792" s="251" t="s">
        <v>517</v>
      </c>
      <c r="F792" s="252">
        <f>SUM(G792+H792+I792)</f>
        <v>7.4</v>
      </c>
      <c r="G792" s="252"/>
      <c r="H792" s="252">
        <v>0</v>
      </c>
      <c r="I792" s="252">
        <v>7.4</v>
      </c>
      <c r="J792" s="252">
        <v>255.12</v>
      </c>
      <c r="K792" s="252">
        <v>7.4</v>
      </c>
      <c r="L792" s="252">
        <v>255.1</v>
      </c>
      <c r="M792" s="213">
        <f t="shared" si="35"/>
        <v>2.900823206585653E-2</v>
      </c>
      <c r="N792" s="214">
        <v>62.1</v>
      </c>
      <c r="O792" s="215">
        <f t="shared" si="36"/>
        <v>1.8014112112896905</v>
      </c>
      <c r="P792" s="215">
        <f t="shared" si="37"/>
        <v>1740.4939239513919</v>
      </c>
      <c r="Q792" s="216">
        <f t="shared" si="38"/>
        <v>108.08467267738145</v>
      </c>
    </row>
    <row r="793" spans="1:17" ht="12.75" customHeight="1" x14ac:dyDescent="0.2">
      <c r="A793" s="352"/>
      <c r="B793" s="48" t="s">
        <v>626</v>
      </c>
      <c r="C793" s="237" t="s">
        <v>623</v>
      </c>
      <c r="D793" s="74">
        <v>12</v>
      </c>
      <c r="E793" s="74">
        <v>1965</v>
      </c>
      <c r="F793" s="211">
        <v>14.3</v>
      </c>
      <c r="G793" s="211">
        <v>1.1100000000000001</v>
      </c>
      <c r="H793" s="211">
        <v>0.11</v>
      </c>
      <c r="I793" s="211">
        <v>13.44</v>
      </c>
      <c r="J793" s="211">
        <v>461.73</v>
      </c>
      <c r="K793" s="211">
        <v>13.44</v>
      </c>
      <c r="L793" s="211">
        <v>461.73</v>
      </c>
      <c r="M793" s="213">
        <f t="shared" si="35"/>
        <v>2.9107920213111555E-2</v>
      </c>
      <c r="N793" s="214">
        <v>73.900000000000006</v>
      </c>
      <c r="O793" s="215">
        <f t="shared" si="36"/>
        <v>2.1510753037489443</v>
      </c>
      <c r="P793" s="215">
        <f t="shared" si="37"/>
        <v>1746.4752127866934</v>
      </c>
      <c r="Q793" s="216">
        <f t="shared" si="38"/>
        <v>129.06451822493665</v>
      </c>
    </row>
    <row r="794" spans="1:17" ht="12.75" customHeight="1" x14ac:dyDescent="0.2">
      <c r="A794" s="352"/>
      <c r="B794" s="48" t="s">
        <v>280</v>
      </c>
      <c r="C794" s="244" t="s">
        <v>757</v>
      </c>
      <c r="D794" s="74">
        <v>12</v>
      </c>
      <c r="E794" s="74"/>
      <c r="F794" s="211">
        <f>G794+H794+I794</f>
        <v>25.599</v>
      </c>
      <c r="G794" s="211">
        <v>2.2664</v>
      </c>
      <c r="H794" s="211">
        <v>1.92</v>
      </c>
      <c r="I794" s="211">
        <v>21.412600000000001</v>
      </c>
      <c r="J794" s="211">
        <v>733.91</v>
      </c>
      <c r="K794" s="211">
        <v>21.412600000000001</v>
      </c>
      <c r="L794" s="211">
        <v>733.91</v>
      </c>
      <c r="M794" s="213">
        <f t="shared" si="35"/>
        <v>2.9176057009715092E-2</v>
      </c>
      <c r="N794" s="214">
        <v>52.32</v>
      </c>
      <c r="O794" s="215">
        <f t="shared" si="36"/>
        <v>1.5264913027482936</v>
      </c>
      <c r="P794" s="215">
        <f t="shared" si="37"/>
        <v>1750.5634205829056</v>
      </c>
      <c r="Q794" s="216">
        <f t="shared" si="38"/>
        <v>91.589478164897614</v>
      </c>
    </row>
    <row r="795" spans="1:17" ht="12.75" customHeight="1" x14ac:dyDescent="0.2">
      <c r="A795" s="352"/>
      <c r="B795" s="27" t="s">
        <v>652</v>
      </c>
      <c r="C795" s="253" t="s">
        <v>925</v>
      </c>
      <c r="D795" s="254">
        <v>6</v>
      </c>
      <c r="E795" s="254" t="s">
        <v>57</v>
      </c>
      <c r="F795" s="255">
        <f>G795+H795+I795</f>
        <v>7</v>
      </c>
      <c r="G795" s="255">
        <v>0.27089999999999997</v>
      </c>
      <c r="H795" s="255">
        <v>0</v>
      </c>
      <c r="I795" s="255">
        <v>6.7290999999999999</v>
      </c>
      <c r="J795" s="255">
        <v>229.69</v>
      </c>
      <c r="K795" s="255">
        <f>I795</f>
        <v>6.7290999999999999</v>
      </c>
      <c r="L795" s="255">
        <f>J795</f>
        <v>229.69</v>
      </c>
      <c r="M795" s="256">
        <f t="shared" si="35"/>
        <v>2.9296443031912579E-2</v>
      </c>
      <c r="N795" s="257">
        <v>40.5</v>
      </c>
      <c r="O795" s="258">
        <f t="shared" si="36"/>
        <v>1.1865059427924594</v>
      </c>
      <c r="P795" s="258">
        <f t="shared" si="37"/>
        <v>1757.7865819147546</v>
      </c>
      <c r="Q795" s="259">
        <f t="shared" si="38"/>
        <v>71.190356567547553</v>
      </c>
    </row>
    <row r="796" spans="1:17" ht="12.75" customHeight="1" x14ac:dyDescent="0.2">
      <c r="A796" s="352"/>
      <c r="B796" s="27" t="s">
        <v>289</v>
      </c>
      <c r="C796" s="237" t="s">
        <v>770</v>
      </c>
      <c r="D796" s="74">
        <v>12</v>
      </c>
      <c r="E796" s="74" t="s">
        <v>615</v>
      </c>
      <c r="F796" s="211">
        <v>19.791</v>
      </c>
      <c r="G796" s="211">
        <v>0</v>
      </c>
      <c r="H796" s="211">
        <v>0</v>
      </c>
      <c r="I796" s="211">
        <v>19.791</v>
      </c>
      <c r="J796" s="211">
        <v>673.93</v>
      </c>
      <c r="K796" s="211">
        <v>19.791</v>
      </c>
      <c r="L796" s="211">
        <v>673.93</v>
      </c>
      <c r="M796" s="213">
        <f t="shared" si="35"/>
        <v>2.9366551422254538E-2</v>
      </c>
      <c r="N796" s="214">
        <v>66.16</v>
      </c>
      <c r="O796" s="215">
        <f t="shared" si="36"/>
        <v>1.9428910420963601</v>
      </c>
      <c r="P796" s="215">
        <f t="shared" si="37"/>
        <v>1761.9930853352723</v>
      </c>
      <c r="Q796" s="216">
        <f t="shared" si="38"/>
        <v>116.57346252578161</v>
      </c>
    </row>
    <row r="797" spans="1:17" ht="12.75" customHeight="1" x14ac:dyDescent="0.2">
      <c r="A797" s="352"/>
      <c r="B797" s="27" t="s">
        <v>677</v>
      </c>
      <c r="C797" s="237" t="s">
        <v>673</v>
      </c>
      <c r="D797" s="74">
        <v>6</v>
      </c>
      <c r="E797" s="74"/>
      <c r="F797" s="211">
        <f>SUM(G797+H797+I797)</f>
        <v>9.2439999999999998</v>
      </c>
      <c r="G797" s="211">
        <v>0</v>
      </c>
      <c r="H797" s="211">
        <v>0</v>
      </c>
      <c r="I797" s="211">
        <v>9.2439999999999998</v>
      </c>
      <c r="J797" s="211">
        <v>314.12</v>
      </c>
      <c r="K797" s="211">
        <v>9.2439999999999998</v>
      </c>
      <c r="L797" s="211">
        <v>314.12</v>
      </c>
      <c r="M797" s="213">
        <f t="shared" si="35"/>
        <v>2.9428243983191136E-2</v>
      </c>
      <c r="N797" s="214">
        <v>54.28</v>
      </c>
      <c r="O797" s="215">
        <f t="shared" si="36"/>
        <v>1.597365083407615</v>
      </c>
      <c r="P797" s="215">
        <f t="shared" si="37"/>
        <v>1765.6946389914681</v>
      </c>
      <c r="Q797" s="216">
        <f t="shared" si="38"/>
        <v>95.841905004456891</v>
      </c>
    </row>
    <row r="798" spans="1:17" ht="12.75" customHeight="1" x14ac:dyDescent="0.2">
      <c r="A798" s="352"/>
      <c r="B798" s="48" t="s">
        <v>374</v>
      </c>
      <c r="C798" s="237" t="s">
        <v>371</v>
      </c>
      <c r="D798" s="247">
        <v>8</v>
      </c>
      <c r="E798" s="248" t="s">
        <v>57</v>
      </c>
      <c r="F798" s="21">
        <v>10.779</v>
      </c>
      <c r="G798" s="21">
        <v>0</v>
      </c>
      <c r="H798" s="21">
        <v>0</v>
      </c>
      <c r="I798" s="21">
        <v>10.779</v>
      </c>
      <c r="J798" s="21">
        <v>366.13</v>
      </c>
      <c r="K798" s="21">
        <v>10.779</v>
      </c>
      <c r="L798" s="21">
        <v>366.13</v>
      </c>
      <c r="M798" s="213">
        <f t="shared" si="35"/>
        <v>2.9440362712697676E-2</v>
      </c>
      <c r="N798" s="214">
        <v>76.2</v>
      </c>
      <c r="O798" s="215">
        <f t="shared" si="36"/>
        <v>2.243355638707563</v>
      </c>
      <c r="P798" s="215">
        <f t="shared" si="37"/>
        <v>1766.4217627618607</v>
      </c>
      <c r="Q798" s="216">
        <f t="shared" si="38"/>
        <v>134.60133832245378</v>
      </c>
    </row>
    <row r="799" spans="1:17" ht="12.75" customHeight="1" x14ac:dyDescent="0.2">
      <c r="A799" s="352"/>
      <c r="B799" s="48" t="s">
        <v>626</v>
      </c>
      <c r="C799" s="244" t="s">
        <v>625</v>
      </c>
      <c r="D799" s="74">
        <v>9</v>
      </c>
      <c r="E799" s="74">
        <v>1958</v>
      </c>
      <c r="F799" s="211">
        <v>6.1</v>
      </c>
      <c r="G799" s="211">
        <v>0</v>
      </c>
      <c r="H799" s="211">
        <v>0</v>
      </c>
      <c r="I799" s="211">
        <v>6.1</v>
      </c>
      <c r="J799" s="211">
        <v>206.92</v>
      </c>
      <c r="K799" s="211">
        <v>6.1</v>
      </c>
      <c r="L799" s="211">
        <v>206.92</v>
      </c>
      <c r="M799" s="213">
        <f t="shared" si="35"/>
        <v>2.9479992267543012E-2</v>
      </c>
      <c r="N799" s="214">
        <v>73.900000000000006</v>
      </c>
      <c r="O799" s="215">
        <f t="shared" si="36"/>
        <v>2.1785714285714288</v>
      </c>
      <c r="P799" s="215">
        <f t="shared" si="37"/>
        <v>1768.7995360525808</v>
      </c>
      <c r="Q799" s="216">
        <f t="shared" si="38"/>
        <v>130.71428571428575</v>
      </c>
    </row>
    <row r="800" spans="1:17" ht="12.75" customHeight="1" x14ac:dyDescent="0.2">
      <c r="A800" s="352"/>
      <c r="B800" s="27" t="s">
        <v>652</v>
      </c>
      <c r="C800" s="253" t="s">
        <v>647</v>
      </c>
      <c r="D800" s="254">
        <v>6</v>
      </c>
      <c r="E800" s="254" t="s">
        <v>57</v>
      </c>
      <c r="F800" s="255">
        <f>G800+H800+I800</f>
        <v>10.7</v>
      </c>
      <c r="G800" s="255">
        <v>0.33589999999999998</v>
      </c>
      <c r="H800" s="255">
        <v>0.8</v>
      </c>
      <c r="I800" s="255">
        <v>9.5640999999999998</v>
      </c>
      <c r="J800" s="255">
        <v>323.73</v>
      </c>
      <c r="K800" s="255">
        <f>I800</f>
        <v>9.5640999999999998</v>
      </c>
      <c r="L800" s="255">
        <f>J800</f>
        <v>323.73</v>
      </c>
      <c r="M800" s="256">
        <f t="shared" si="35"/>
        <v>2.954344669941E-2</v>
      </c>
      <c r="N800" s="257">
        <v>40.5</v>
      </c>
      <c r="O800" s="258">
        <f t="shared" si="36"/>
        <v>1.196509591326105</v>
      </c>
      <c r="P800" s="258">
        <f t="shared" si="37"/>
        <v>1772.6068019646</v>
      </c>
      <c r="Q800" s="259">
        <f t="shared" si="38"/>
        <v>71.7905754795663</v>
      </c>
    </row>
    <row r="801" spans="1:17" ht="12.75" customHeight="1" x14ac:dyDescent="0.2">
      <c r="A801" s="352"/>
      <c r="B801" s="48" t="s">
        <v>374</v>
      </c>
      <c r="C801" s="237" t="s">
        <v>367</v>
      </c>
      <c r="D801" s="247">
        <v>4</v>
      </c>
      <c r="E801" s="248" t="s">
        <v>57</v>
      </c>
      <c r="F801" s="21">
        <v>7.51</v>
      </c>
      <c r="G801" s="21">
        <v>0</v>
      </c>
      <c r="H801" s="21">
        <v>0</v>
      </c>
      <c r="I801" s="21">
        <v>7.51</v>
      </c>
      <c r="J801" s="21">
        <v>253.29</v>
      </c>
      <c r="K801" s="21">
        <v>7.51</v>
      </c>
      <c r="L801" s="21">
        <v>253.29</v>
      </c>
      <c r="M801" s="213">
        <f t="shared" si="35"/>
        <v>2.96498085198784E-2</v>
      </c>
      <c r="N801" s="214">
        <v>76.2</v>
      </c>
      <c r="O801" s="215">
        <f t="shared" si="36"/>
        <v>2.2593154092147341</v>
      </c>
      <c r="P801" s="215">
        <f t="shared" si="37"/>
        <v>1778.988511192704</v>
      </c>
      <c r="Q801" s="216">
        <f t="shared" si="38"/>
        <v>135.55892455288404</v>
      </c>
    </row>
    <row r="802" spans="1:17" ht="12.75" customHeight="1" x14ac:dyDescent="0.2">
      <c r="A802" s="352"/>
      <c r="B802" s="27" t="s">
        <v>461</v>
      </c>
      <c r="C802" s="230" t="s">
        <v>458</v>
      </c>
      <c r="D802" s="231">
        <v>24</v>
      </c>
      <c r="E802" s="231">
        <v>1961</v>
      </c>
      <c r="F802" s="232">
        <v>27.5</v>
      </c>
      <c r="G802" s="232"/>
      <c r="H802" s="232"/>
      <c r="I802" s="232">
        <v>27.5</v>
      </c>
      <c r="J802" s="232">
        <v>909.58</v>
      </c>
      <c r="K802" s="232">
        <v>27.5</v>
      </c>
      <c r="L802" s="232">
        <v>909.58</v>
      </c>
      <c r="M802" s="234">
        <f t="shared" si="35"/>
        <v>3.0233734250972977E-2</v>
      </c>
      <c r="N802" s="235">
        <v>55.372</v>
      </c>
      <c r="O802" s="235">
        <f t="shared" si="36"/>
        <v>1.6741023329448756</v>
      </c>
      <c r="P802" s="235">
        <f>M802*1000*60</f>
        <v>1814.0240550583785</v>
      </c>
      <c r="Q802" s="236">
        <f>O802*60</f>
        <v>100.44613997669254</v>
      </c>
    </row>
    <row r="803" spans="1:17" ht="12.75" customHeight="1" x14ac:dyDescent="0.2">
      <c r="A803" s="352"/>
      <c r="B803" s="48" t="s">
        <v>603</v>
      </c>
      <c r="C803" s="209" t="s">
        <v>594</v>
      </c>
      <c r="D803" s="210">
        <v>4</v>
      </c>
      <c r="E803" s="210">
        <v>1954</v>
      </c>
      <c r="F803" s="212">
        <v>8.9779999999999998</v>
      </c>
      <c r="G803" s="212">
        <v>0.20499999999999999</v>
      </c>
      <c r="H803" s="212">
        <v>0.64</v>
      </c>
      <c r="I803" s="212">
        <v>8.1329999999999991</v>
      </c>
      <c r="J803" s="212">
        <v>268.89999999999998</v>
      </c>
      <c r="K803" s="212">
        <v>8.1329799999999999</v>
      </c>
      <c r="L803" s="212">
        <v>268.89999999999998</v>
      </c>
      <c r="M803" s="261">
        <v>3.0245370026031983E-2</v>
      </c>
      <c r="N803" s="262">
        <v>44.908000000000001</v>
      </c>
      <c r="O803" s="263">
        <v>1.3582590771290444</v>
      </c>
      <c r="P803" s="263">
        <v>1814.7222015619188</v>
      </c>
      <c r="Q803" s="264">
        <v>81.495544627742646</v>
      </c>
    </row>
    <row r="804" spans="1:17" ht="12.75" customHeight="1" x14ac:dyDescent="0.2">
      <c r="A804" s="352"/>
      <c r="B804" s="48" t="s">
        <v>273</v>
      </c>
      <c r="C804" s="237" t="s">
        <v>725</v>
      </c>
      <c r="D804" s="74">
        <v>24</v>
      </c>
      <c r="E804" s="74">
        <v>1981</v>
      </c>
      <c r="F804" s="211">
        <v>35.091999999999999</v>
      </c>
      <c r="G804" s="211">
        <v>1.0529999999999999</v>
      </c>
      <c r="H804" s="211">
        <v>3.84</v>
      </c>
      <c r="I804" s="211">
        <v>30.199000000000002</v>
      </c>
      <c r="J804" s="211">
        <v>996.81</v>
      </c>
      <c r="K804" s="211">
        <v>30.199000000000002</v>
      </c>
      <c r="L804" s="211">
        <v>996.81</v>
      </c>
      <c r="M804" s="213">
        <f>K804/L804</f>
        <v>3.0295643101493769E-2</v>
      </c>
      <c r="N804" s="214">
        <v>66.66</v>
      </c>
      <c r="O804" s="215">
        <f>M804*N804</f>
        <v>2.0195075691455746</v>
      </c>
      <c r="P804" s="215">
        <f>M804*60*1000</f>
        <v>1817.7385860896261</v>
      </c>
      <c r="Q804" s="216">
        <f>P804*N804/1000</f>
        <v>121.17045414873446</v>
      </c>
    </row>
    <row r="805" spans="1:17" ht="12.75" customHeight="1" x14ac:dyDescent="0.2">
      <c r="A805" s="352"/>
      <c r="B805" s="27" t="s">
        <v>677</v>
      </c>
      <c r="C805" s="237" t="s">
        <v>940</v>
      </c>
      <c r="D805" s="74">
        <v>51</v>
      </c>
      <c r="E805" s="74">
        <v>1976</v>
      </c>
      <c r="F805" s="211">
        <f>SUM(G805+H805+I805)</f>
        <v>48.756</v>
      </c>
      <c r="G805" s="211">
        <v>3.8</v>
      </c>
      <c r="H805" s="211">
        <v>0.49</v>
      </c>
      <c r="I805" s="211">
        <v>44.466000000000001</v>
      </c>
      <c r="J805" s="211">
        <v>1467.32</v>
      </c>
      <c r="K805" s="211">
        <v>44.466000000000001</v>
      </c>
      <c r="L805" s="211">
        <v>1467.32</v>
      </c>
      <c r="M805" s="213">
        <f>K805/L805</f>
        <v>3.0304228116566259E-2</v>
      </c>
      <c r="N805" s="214">
        <v>54.28</v>
      </c>
      <c r="O805" s="215">
        <f>M805*N805</f>
        <v>1.6449135021672165</v>
      </c>
      <c r="P805" s="215">
        <f>M805*60*1000</f>
        <v>1818.2536869939756</v>
      </c>
      <c r="Q805" s="216">
        <f>P805*N805/1000</f>
        <v>98.694810130033005</v>
      </c>
    </row>
    <row r="806" spans="1:17" ht="12.75" customHeight="1" x14ac:dyDescent="0.2">
      <c r="A806" s="352"/>
      <c r="B806" s="27" t="s">
        <v>652</v>
      </c>
      <c r="C806" s="253" t="s">
        <v>649</v>
      </c>
      <c r="D806" s="254">
        <v>4</v>
      </c>
      <c r="E806" s="254" t="s">
        <v>57</v>
      </c>
      <c r="F806" s="255">
        <f>G806+H806+I806</f>
        <v>5.7279999999999998</v>
      </c>
      <c r="G806" s="255">
        <v>0.3251</v>
      </c>
      <c r="H806" s="255">
        <v>0.64</v>
      </c>
      <c r="I806" s="255">
        <v>4.7629000000000001</v>
      </c>
      <c r="J806" s="255">
        <v>156.81</v>
      </c>
      <c r="K806" s="255">
        <f>I806</f>
        <v>4.7629000000000001</v>
      </c>
      <c r="L806" s="255">
        <f>J806</f>
        <v>156.81</v>
      </c>
      <c r="M806" s="256">
        <f>K806/L806</f>
        <v>3.0373700656845866E-2</v>
      </c>
      <c r="N806" s="257">
        <v>40.5</v>
      </c>
      <c r="O806" s="258">
        <f>M806*N806</f>
        <v>1.2301348766022575</v>
      </c>
      <c r="P806" s="258">
        <f>M806*60*1000</f>
        <v>1822.4220394107519</v>
      </c>
      <c r="Q806" s="259">
        <f>P806*N806/1000</f>
        <v>73.808092596135452</v>
      </c>
    </row>
    <row r="807" spans="1:17" ht="12.75" customHeight="1" x14ac:dyDescent="0.2">
      <c r="A807" s="352"/>
      <c r="B807" s="27" t="s">
        <v>342</v>
      </c>
      <c r="C807" s="244" t="s">
        <v>340</v>
      </c>
      <c r="D807" s="74">
        <v>12</v>
      </c>
      <c r="E807" s="74" t="s">
        <v>57</v>
      </c>
      <c r="F807" s="211">
        <f>G807+H807+I807</f>
        <v>18.505000000000003</v>
      </c>
      <c r="G807" s="211">
        <v>0.153</v>
      </c>
      <c r="H807" s="211">
        <v>1.92</v>
      </c>
      <c r="I807" s="211">
        <v>16.432000000000002</v>
      </c>
      <c r="J807" s="211">
        <v>540.32000000000005</v>
      </c>
      <c r="K807" s="211">
        <v>16.432000000000002</v>
      </c>
      <c r="L807" s="211">
        <v>540.32000000000005</v>
      </c>
      <c r="M807" s="213">
        <f>K807/L807</f>
        <v>3.0411607936037904E-2</v>
      </c>
      <c r="N807" s="214">
        <v>53.33</v>
      </c>
      <c r="O807" s="215">
        <f>M807*N807</f>
        <v>1.6218510512289013</v>
      </c>
      <c r="P807" s="215">
        <f>M807*60*1000</f>
        <v>1824.6964761622742</v>
      </c>
      <c r="Q807" s="216">
        <f>P807*N807/1000</f>
        <v>97.31106307373409</v>
      </c>
    </row>
    <row r="808" spans="1:17" ht="12.75" customHeight="1" x14ac:dyDescent="0.2">
      <c r="A808" s="352"/>
      <c r="B808" s="48" t="s">
        <v>815</v>
      </c>
      <c r="C808" s="237" t="s">
        <v>805</v>
      </c>
      <c r="D808" s="74">
        <v>12</v>
      </c>
      <c r="E808" s="74">
        <v>1960</v>
      </c>
      <c r="F808" s="211">
        <v>17.180099999999999</v>
      </c>
      <c r="G808" s="211">
        <v>0.89249999999999996</v>
      </c>
      <c r="H808" s="211">
        <v>0.12</v>
      </c>
      <c r="I808" s="211">
        <f>F808-H808-G808</f>
        <v>16.1676</v>
      </c>
      <c r="J808" s="211">
        <v>531.38</v>
      </c>
      <c r="K808" s="211">
        <f>I808</f>
        <v>16.1676</v>
      </c>
      <c r="L808" s="211">
        <f>J808</f>
        <v>531.38</v>
      </c>
      <c r="M808" s="213">
        <f>K808/L808</f>
        <v>3.0425684067898681E-2</v>
      </c>
      <c r="N808" s="214">
        <v>51.2</v>
      </c>
      <c r="O808" s="215">
        <f>M808*N808</f>
        <v>1.5577950242764125</v>
      </c>
      <c r="P808" s="215">
        <f>M808*60*1000</f>
        <v>1825.5410440739208</v>
      </c>
      <c r="Q808" s="216">
        <f>P808*N808/1000</f>
        <v>93.467701456584749</v>
      </c>
    </row>
    <row r="809" spans="1:17" ht="12.75" customHeight="1" x14ac:dyDescent="0.2">
      <c r="A809" s="352"/>
      <c r="B809" s="48" t="s">
        <v>328</v>
      </c>
      <c r="C809" s="230" t="s">
        <v>322</v>
      </c>
      <c r="D809" s="231">
        <v>25</v>
      </c>
      <c r="E809" s="231">
        <v>1957</v>
      </c>
      <c r="F809" s="232">
        <v>47.56</v>
      </c>
      <c r="G809" s="233">
        <v>0</v>
      </c>
      <c r="H809" s="233">
        <v>0</v>
      </c>
      <c r="I809" s="232">
        <v>47.56</v>
      </c>
      <c r="J809" s="232">
        <v>1561.46</v>
      </c>
      <c r="K809" s="232">
        <v>47.56</v>
      </c>
      <c r="L809" s="232">
        <v>1561.46</v>
      </c>
      <c r="M809" s="234">
        <v>3.0458673292943782E-2</v>
      </c>
      <c r="N809" s="235">
        <v>57.23</v>
      </c>
      <c r="O809" s="235">
        <v>1.74</v>
      </c>
      <c r="P809" s="235">
        <v>1827.52</v>
      </c>
      <c r="Q809" s="236">
        <v>104.59</v>
      </c>
    </row>
    <row r="810" spans="1:17" ht="12.75" customHeight="1" x14ac:dyDescent="0.2">
      <c r="A810" s="352"/>
      <c r="B810" s="48" t="s">
        <v>603</v>
      </c>
      <c r="C810" s="209" t="s">
        <v>886</v>
      </c>
      <c r="D810" s="210">
        <v>66</v>
      </c>
      <c r="E810" s="210">
        <v>1963</v>
      </c>
      <c r="F810" s="212">
        <v>43.212000000000003</v>
      </c>
      <c r="G810" s="212">
        <v>2.2037100000000001</v>
      </c>
      <c r="H810" s="212">
        <v>0.64</v>
      </c>
      <c r="I810" s="212">
        <v>40.368290000000002</v>
      </c>
      <c r="J810" s="212">
        <v>1312.02</v>
      </c>
      <c r="K810" s="212">
        <v>40.368290000000002</v>
      </c>
      <c r="L810" s="212">
        <v>1312.02</v>
      </c>
      <c r="M810" s="261">
        <v>3.0768044694440635E-2</v>
      </c>
      <c r="N810" s="262">
        <v>44.908000000000001</v>
      </c>
      <c r="O810" s="263">
        <v>1.3817313511379401</v>
      </c>
      <c r="P810" s="263">
        <v>1846.0826816664382</v>
      </c>
      <c r="Q810" s="264">
        <v>82.903881068276419</v>
      </c>
    </row>
    <row r="811" spans="1:17" ht="12.75" customHeight="1" x14ac:dyDescent="0.2">
      <c r="A811" s="352"/>
      <c r="B811" s="48" t="s">
        <v>603</v>
      </c>
      <c r="C811" s="209" t="s">
        <v>593</v>
      </c>
      <c r="D811" s="210">
        <v>13</v>
      </c>
      <c r="E811" s="210">
        <v>1950</v>
      </c>
      <c r="F811" s="212">
        <v>14.891999999999999</v>
      </c>
      <c r="G811" s="212"/>
      <c r="H811" s="212"/>
      <c r="I811" s="212">
        <v>14.891999999999999</v>
      </c>
      <c r="J811" s="212">
        <v>483.99</v>
      </c>
      <c r="K811" s="212">
        <v>14.891999999999999</v>
      </c>
      <c r="L811" s="212">
        <v>483.99</v>
      </c>
      <c r="M811" s="261">
        <v>3.0769230769230767E-2</v>
      </c>
      <c r="N811" s="262">
        <v>44.908000000000001</v>
      </c>
      <c r="O811" s="263">
        <v>1.3817846153846154</v>
      </c>
      <c r="P811" s="263">
        <v>1846.153846153846</v>
      </c>
      <c r="Q811" s="264">
        <v>82.907076923076929</v>
      </c>
    </row>
    <row r="812" spans="1:17" ht="12.75" customHeight="1" x14ac:dyDescent="0.2">
      <c r="A812" s="352"/>
      <c r="B812" s="27" t="s">
        <v>461</v>
      </c>
      <c r="C812" s="230" t="s">
        <v>456</v>
      </c>
      <c r="D812" s="231">
        <v>16</v>
      </c>
      <c r="E812" s="231">
        <v>1964</v>
      </c>
      <c r="F812" s="232">
        <v>18.73</v>
      </c>
      <c r="G812" s="232"/>
      <c r="H812" s="232"/>
      <c r="I812" s="232">
        <v>18.73</v>
      </c>
      <c r="J812" s="232">
        <v>606.77</v>
      </c>
      <c r="K812" s="232">
        <v>18.73</v>
      </c>
      <c r="L812" s="232">
        <v>606.77</v>
      </c>
      <c r="M812" s="234">
        <f t="shared" ref="M812:M818" si="39">K812/L812</f>
        <v>3.086836857458345E-2</v>
      </c>
      <c r="N812" s="235">
        <v>55.372</v>
      </c>
      <c r="O812" s="235">
        <f t="shared" ref="O812:O818" si="40">M812*N812</f>
        <v>1.7092433047118347</v>
      </c>
      <c r="P812" s="235">
        <f>M812*1000*60</f>
        <v>1852.1021144750071</v>
      </c>
      <c r="Q812" s="236">
        <f>O812*60</f>
        <v>102.55459828271009</v>
      </c>
    </row>
    <row r="813" spans="1:17" ht="12.75" customHeight="1" x14ac:dyDescent="0.2">
      <c r="A813" s="352"/>
      <c r="B813" s="27" t="s">
        <v>652</v>
      </c>
      <c r="C813" s="253" t="s">
        <v>648</v>
      </c>
      <c r="D813" s="254">
        <v>17</v>
      </c>
      <c r="E813" s="254" t="s">
        <v>57</v>
      </c>
      <c r="F813" s="255">
        <f>G813+H813+I813</f>
        <v>25.5</v>
      </c>
      <c r="G813" s="255">
        <v>1.2461</v>
      </c>
      <c r="H813" s="255">
        <v>0</v>
      </c>
      <c r="I813" s="255">
        <v>24.253900000000002</v>
      </c>
      <c r="J813" s="255">
        <v>781.76</v>
      </c>
      <c r="K813" s="255">
        <f t="shared" ref="K813:L815" si="41">I813</f>
        <v>24.253900000000002</v>
      </c>
      <c r="L813" s="255">
        <f t="shared" si="41"/>
        <v>781.76</v>
      </c>
      <c r="M813" s="256">
        <f t="shared" si="39"/>
        <v>3.1024739050347937E-2</v>
      </c>
      <c r="N813" s="257">
        <v>40.5</v>
      </c>
      <c r="O813" s="258">
        <f t="shared" si="40"/>
        <v>1.2565019315390915</v>
      </c>
      <c r="P813" s="258">
        <f t="shared" ref="P813:P818" si="42">M813*60*1000</f>
        <v>1861.4843430208764</v>
      </c>
      <c r="Q813" s="259">
        <f t="shared" ref="Q813:Q818" si="43">P813*N813/1000</f>
        <v>75.390115892345491</v>
      </c>
    </row>
    <row r="814" spans="1:17" ht="12.75" customHeight="1" x14ac:dyDescent="0.2">
      <c r="A814" s="352"/>
      <c r="B814" s="48" t="s">
        <v>815</v>
      </c>
      <c r="C814" s="237" t="s">
        <v>806</v>
      </c>
      <c r="D814" s="74">
        <v>48</v>
      </c>
      <c r="E814" s="74">
        <v>1960</v>
      </c>
      <c r="F814" s="211">
        <v>63.45</v>
      </c>
      <c r="G814" s="211">
        <v>3.3658000000000001</v>
      </c>
      <c r="H814" s="211">
        <v>0.48</v>
      </c>
      <c r="I814" s="211">
        <f>F814-H814-G814</f>
        <v>59.604200000000006</v>
      </c>
      <c r="J814" s="211">
        <v>1920.3</v>
      </c>
      <c r="K814" s="211">
        <f t="shared" si="41"/>
        <v>59.604200000000006</v>
      </c>
      <c r="L814" s="211">
        <f t="shared" si="41"/>
        <v>1920.3</v>
      </c>
      <c r="M814" s="213">
        <f t="shared" si="39"/>
        <v>3.1039004322241319E-2</v>
      </c>
      <c r="N814" s="214">
        <v>51.2</v>
      </c>
      <c r="O814" s="215">
        <f t="shared" si="40"/>
        <v>1.5891970212987556</v>
      </c>
      <c r="P814" s="215">
        <f t="shared" si="42"/>
        <v>1862.340259334479</v>
      </c>
      <c r="Q814" s="216">
        <f t="shared" si="43"/>
        <v>95.351821277925339</v>
      </c>
    </row>
    <row r="815" spans="1:17" ht="12.75" customHeight="1" x14ac:dyDescent="0.2">
      <c r="A815" s="352"/>
      <c r="B815" s="48" t="s">
        <v>815</v>
      </c>
      <c r="C815" s="237" t="s">
        <v>807</v>
      </c>
      <c r="D815" s="74">
        <v>73</v>
      </c>
      <c r="E815" s="74">
        <v>1961</v>
      </c>
      <c r="F815" s="211">
        <v>45.490600000000001</v>
      </c>
      <c r="G815" s="211">
        <v>2.8149999999999999</v>
      </c>
      <c r="H815" s="211">
        <v>0.73</v>
      </c>
      <c r="I815" s="211">
        <f>F815-H815-G815</f>
        <v>41.945600000000006</v>
      </c>
      <c r="J815" s="211">
        <v>1341.84</v>
      </c>
      <c r="K815" s="211">
        <f t="shared" si="41"/>
        <v>41.945600000000006</v>
      </c>
      <c r="L815" s="211">
        <f t="shared" si="41"/>
        <v>1341.84</v>
      </c>
      <c r="M815" s="213">
        <f t="shared" si="39"/>
        <v>3.1259762713885419E-2</v>
      </c>
      <c r="N815" s="214">
        <v>51.2</v>
      </c>
      <c r="O815" s="215">
        <f t="shared" si="40"/>
        <v>1.6004998509509336</v>
      </c>
      <c r="P815" s="215">
        <f t="shared" si="42"/>
        <v>1875.5857628331253</v>
      </c>
      <c r="Q815" s="216">
        <f t="shared" si="43"/>
        <v>96.029991057056023</v>
      </c>
    </row>
    <row r="816" spans="1:17" ht="12.75" customHeight="1" x14ac:dyDescent="0.2">
      <c r="A816" s="352"/>
      <c r="B816" s="27" t="s">
        <v>677</v>
      </c>
      <c r="C816" s="244" t="s">
        <v>675</v>
      </c>
      <c r="D816" s="74">
        <v>3</v>
      </c>
      <c r="E816" s="74"/>
      <c r="F816" s="211">
        <f>SUM(G816+H816+I816)</f>
        <v>5.72</v>
      </c>
      <c r="G816" s="211">
        <v>0</v>
      </c>
      <c r="H816" s="211">
        <v>0</v>
      </c>
      <c r="I816" s="211">
        <v>5.72</v>
      </c>
      <c r="J816" s="211">
        <v>182.98</v>
      </c>
      <c r="K816" s="211">
        <v>5.72</v>
      </c>
      <c r="L816" s="211">
        <v>182.98</v>
      </c>
      <c r="M816" s="213">
        <f t="shared" si="39"/>
        <v>3.1260247021532406E-2</v>
      </c>
      <c r="N816" s="214">
        <v>54.28</v>
      </c>
      <c r="O816" s="215">
        <f t="shared" si="40"/>
        <v>1.6968062083287789</v>
      </c>
      <c r="P816" s="215">
        <f t="shared" si="42"/>
        <v>1875.6148212919443</v>
      </c>
      <c r="Q816" s="216">
        <f t="shared" si="43"/>
        <v>101.80837249972674</v>
      </c>
    </row>
    <row r="817" spans="1:17" ht="12.75" customHeight="1" x14ac:dyDescent="0.2">
      <c r="A817" s="352"/>
      <c r="B817" s="27" t="s">
        <v>579</v>
      </c>
      <c r="C817" s="209" t="s">
        <v>568</v>
      </c>
      <c r="D817" s="210">
        <v>40</v>
      </c>
      <c r="E817" s="210">
        <v>1972</v>
      </c>
      <c r="F817" s="211">
        <v>40.67</v>
      </c>
      <c r="G817" s="211">
        <v>2.44</v>
      </c>
      <c r="H817" s="211">
        <v>5.92</v>
      </c>
      <c r="I817" s="211">
        <v>32.31</v>
      </c>
      <c r="J817" s="212">
        <v>1032.8900000000001</v>
      </c>
      <c r="K817" s="211">
        <v>32.31</v>
      </c>
      <c r="L817" s="212">
        <v>1032.8900000000001</v>
      </c>
      <c r="M817" s="213">
        <f t="shared" si="39"/>
        <v>3.1281162563293281E-2</v>
      </c>
      <c r="N817" s="214">
        <v>63.655999999999999</v>
      </c>
      <c r="O817" s="215">
        <f t="shared" si="40"/>
        <v>1.991233684128997</v>
      </c>
      <c r="P817" s="215">
        <f t="shared" si="42"/>
        <v>1876.869753797597</v>
      </c>
      <c r="Q817" s="216">
        <f t="shared" si="43"/>
        <v>119.47402104773984</v>
      </c>
    </row>
    <row r="818" spans="1:17" ht="12.75" customHeight="1" x14ac:dyDescent="0.2">
      <c r="A818" s="352"/>
      <c r="B818" s="48" t="s">
        <v>260</v>
      </c>
      <c r="C818" s="237" t="s">
        <v>259</v>
      </c>
      <c r="D818" s="74">
        <v>12</v>
      </c>
      <c r="E818" s="74">
        <v>1984</v>
      </c>
      <c r="F818" s="211">
        <v>19.8</v>
      </c>
      <c r="G818" s="211">
        <v>0.8</v>
      </c>
      <c r="H818" s="211">
        <v>1.9</v>
      </c>
      <c r="I818" s="211">
        <v>17</v>
      </c>
      <c r="J818" s="211">
        <v>540</v>
      </c>
      <c r="K818" s="211">
        <v>17</v>
      </c>
      <c r="L818" s="211">
        <v>540</v>
      </c>
      <c r="M818" s="213">
        <f t="shared" si="39"/>
        <v>3.1481481481481478E-2</v>
      </c>
      <c r="N818" s="214">
        <v>56.46</v>
      </c>
      <c r="O818" s="215">
        <f t="shared" si="40"/>
        <v>1.7774444444444444</v>
      </c>
      <c r="P818" s="215">
        <f t="shared" si="42"/>
        <v>1888.8888888888887</v>
      </c>
      <c r="Q818" s="216">
        <f t="shared" si="43"/>
        <v>106.64666666666666</v>
      </c>
    </row>
    <row r="819" spans="1:17" ht="12.75" customHeight="1" x14ac:dyDescent="0.2">
      <c r="A819" s="352"/>
      <c r="B819" s="48" t="s">
        <v>92</v>
      </c>
      <c r="C819" s="238" t="s">
        <v>83</v>
      </c>
      <c r="D819" s="239">
        <v>12</v>
      </c>
      <c r="E819" s="239">
        <v>1952</v>
      </c>
      <c r="F819" s="240">
        <v>18.751999999999999</v>
      </c>
      <c r="G819" s="240">
        <v>1.3517170000000001</v>
      </c>
      <c r="H819" s="240">
        <v>0.12</v>
      </c>
      <c r="I819" s="240">
        <v>17.280284999999999</v>
      </c>
      <c r="J819" s="240">
        <v>548.26</v>
      </c>
      <c r="K819" s="240">
        <v>17.280284999999999</v>
      </c>
      <c r="L819" s="240">
        <v>548.26</v>
      </c>
      <c r="M819" s="241">
        <v>3.1518412796848208E-2</v>
      </c>
      <c r="N819" s="242">
        <v>43.491</v>
      </c>
      <c r="O819" s="242">
        <v>1.3707672909477253</v>
      </c>
      <c r="P819" s="242">
        <v>1891.1047678108926</v>
      </c>
      <c r="Q819" s="243">
        <v>82.246037456863533</v>
      </c>
    </row>
    <row r="820" spans="1:17" ht="12.75" customHeight="1" x14ac:dyDescent="0.2">
      <c r="A820" s="352"/>
      <c r="B820" s="27" t="s">
        <v>289</v>
      </c>
      <c r="C820" s="237" t="s">
        <v>768</v>
      </c>
      <c r="D820" s="74">
        <v>8</v>
      </c>
      <c r="E820" s="74" t="s">
        <v>615</v>
      </c>
      <c r="F820" s="211">
        <v>12.414999999999999</v>
      </c>
      <c r="G820" s="211">
        <v>5.1999999999999998E-2</v>
      </c>
      <c r="H820" s="211">
        <v>0.02</v>
      </c>
      <c r="I820" s="211">
        <v>12.343</v>
      </c>
      <c r="J820" s="211">
        <v>389.52</v>
      </c>
      <c r="K820" s="211">
        <v>12.343</v>
      </c>
      <c r="L820" s="211">
        <v>389.52</v>
      </c>
      <c r="M820" s="213">
        <f>K820/L820</f>
        <v>3.1687718217293083E-2</v>
      </c>
      <c r="N820" s="214">
        <v>66.16</v>
      </c>
      <c r="O820" s="215">
        <f>M820*N820</f>
        <v>2.0964594372561103</v>
      </c>
      <c r="P820" s="215">
        <f>M820*60*1000</f>
        <v>1901.2630930375849</v>
      </c>
      <c r="Q820" s="216">
        <f>P820*N820/1000</f>
        <v>125.78756623536661</v>
      </c>
    </row>
    <row r="821" spans="1:17" ht="12.75" customHeight="1" x14ac:dyDescent="0.2">
      <c r="A821" s="352"/>
      <c r="B821" s="27" t="s">
        <v>652</v>
      </c>
      <c r="C821" s="253" t="s">
        <v>926</v>
      </c>
      <c r="D821" s="254">
        <v>10</v>
      </c>
      <c r="E821" s="254" t="s">
        <v>57</v>
      </c>
      <c r="F821" s="255">
        <f>G821+H821+I821</f>
        <v>10.6</v>
      </c>
      <c r="G821" s="255">
        <v>0.61199999999999999</v>
      </c>
      <c r="H821" s="255">
        <v>0</v>
      </c>
      <c r="I821" s="255">
        <v>9.9879999999999995</v>
      </c>
      <c r="J821" s="255">
        <v>314.19</v>
      </c>
      <c r="K821" s="255">
        <f>I821</f>
        <v>9.9879999999999995</v>
      </c>
      <c r="L821" s="255">
        <f>J821</f>
        <v>314.19</v>
      </c>
      <c r="M821" s="256">
        <f>K821/L821</f>
        <v>3.1789681402972725E-2</v>
      </c>
      <c r="N821" s="257">
        <v>40.5</v>
      </c>
      <c r="O821" s="258">
        <f>M821*N821</f>
        <v>1.2874820968203953</v>
      </c>
      <c r="P821" s="258">
        <f>M821*60*1000</f>
        <v>1907.3808841783634</v>
      </c>
      <c r="Q821" s="259">
        <f>P821*N821/1000</f>
        <v>77.248925809223721</v>
      </c>
    </row>
    <row r="822" spans="1:17" ht="12.75" customHeight="1" x14ac:dyDescent="0.2">
      <c r="A822" s="352"/>
      <c r="B822" s="48" t="s">
        <v>603</v>
      </c>
      <c r="C822" s="209" t="s">
        <v>595</v>
      </c>
      <c r="D822" s="210">
        <v>5</v>
      </c>
      <c r="E822" s="210">
        <v>1959</v>
      </c>
      <c r="F822" s="212">
        <v>10.909000000000001</v>
      </c>
      <c r="G822" s="212">
        <v>0.33915000000000001</v>
      </c>
      <c r="H822" s="212">
        <v>0.66</v>
      </c>
      <c r="I822" s="212">
        <v>9.9098500000000005</v>
      </c>
      <c r="J822" s="212">
        <v>311.52</v>
      </c>
      <c r="K822" s="212">
        <v>6.91</v>
      </c>
      <c r="L822" s="212">
        <v>217.22</v>
      </c>
      <c r="M822" s="261">
        <v>3.1811067120891261E-2</v>
      </c>
      <c r="N822" s="262">
        <v>44.908000000000001</v>
      </c>
      <c r="O822" s="263">
        <v>1.4285714022649847</v>
      </c>
      <c r="P822" s="263">
        <v>1908.6640272534755</v>
      </c>
      <c r="Q822" s="264">
        <v>85.714284135899078</v>
      </c>
    </row>
    <row r="823" spans="1:17" ht="12.75" customHeight="1" x14ac:dyDescent="0.2">
      <c r="A823" s="352"/>
      <c r="B823" s="48" t="s">
        <v>815</v>
      </c>
      <c r="C823" s="237" t="s">
        <v>808</v>
      </c>
      <c r="D823" s="74">
        <v>12</v>
      </c>
      <c r="E823" s="74">
        <v>1962</v>
      </c>
      <c r="F823" s="211">
        <v>18.91</v>
      </c>
      <c r="G823" s="211">
        <v>0.94069999999999998</v>
      </c>
      <c r="H823" s="211">
        <v>0.12</v>
      </c>
      <c r="I823" s="211">
        <f>F823-H823-G823</f>
        <v>17.849299999999999</v>
      </c>
      <c r="J823" s="211">
        <v>558.24</v>
      </c>
      <c r="K823" s="211">
        <f>I823</f>
        <v>17.849299999999999</v>
      </c>
      <c r="L823" s="211">
        <f>J823</f>
        <v>558.24</v>
      </c>
      <c r="M823" s="213">
        <f t="shared" ref="M823:M830" si="44">K823/L823</f>
        <v>3.1974240470048723E-2</v>
      </c>
      <c r="N823" s="214">
        <v>51.2</v>
      </c>
      <c r="O823" s="215">
        <f t="shared" ref="O823:O830" si="45">M823*N823</f>
        <v>1.6370811120664948</v>
      </c>
      <c r="P823" s="215">
        <f t="shared" ref="P823:P830" si="46">M823*60*1000</f>
        <v>1918.4544282029235</v>
      </c>
      <c r="Q823" s="216">
        <f t="shared" ref="Q823:Q830" si="47">P823*N823/1000</f>
        <v>98.224866723989692</v>
      </c>
    </row>
    <row r="824" spans="1:17" ht="12.75" customHeight="1" x14ac:dyDescent="0.2">
      <c r="A824" s="352"/>
      <c r="B824" s="48" t="s">
        <v>612</v>
      </c>
      <c r="C824" s="237" t="s">
        <v>690</v>
      </c>
      <c r="D824" s="74">
        <v>24</v>
      </c>
      <c r="E824" s="74" t="s">
        <v>679</v>
      </c>
      <c r="F824" s="211">
        <f>+G824+H824+I824</f>
        <v>37.280010000000004</v>
      </c>
      <c r="G824" s="211">
        <v>1.19031</v>
      </c>
      <c r="H824" s="211">
        <v>1.87</v>
      </c>
      <c r="I824" s="211">
        <v>34.219700000000003</v>
      </c>
      <c r="J824" s="211">
        <v>1067.26</v>
      </c>
      <c r="K824" s="211">
        <v>34.219700000000003</v>
      </c>
      <c r="L824" s="211">
        <v>1067.26</v>
      </c>
      <c r="M824" s="213">
        <f t="shared" si="44"/>
        <v>3.2063133631917248E-2</v>
      </c>
      <c r="N824" s="214">
        <v>63.329000000000001</v>
      </c>
      <c r="O824" s="215">
        <f t="shared" si="45"/>
        <v>2.0305261897756872</v>
      </c>
      <c r="P824" s="215">
        <f t="shared" si="46"/>
        <v>1923.7880179150347</v>
      </c>
      <c r="Q824" s="216">
        <f t="shared" si="47"/>
        <v>121.83157138654124</v>
      </c>
    </row>
    <row r="825" spans="1:17" ht="12.75" customHeight="1" x14ac:dyDescent="0.2">
      <c r="A825" s="352"/>
      <c r="B825" s="48" t="s">
        <v>520</v>
      </c>
      <c r="C825" s="250" t="s">
        <v>516</v>
      </c>
      <c r="D825" s="251">
        <v>6</v>
      </c>
      <c r="E825" s="251" t="s">
        <v>517</v>
      </c>
      <c r="F825" s="252">
        <f>SUM(G825+H825+I825)</f>
        <v>9.15</v>
      </c>
      <c r="G825" s="252">
        <v>0.15</v>
      </c>
      <c r="H825" s="252">
        <v>0.9</v>
      </c>
      <c r="I825" s="252">
        <v>8.1</v>
      </c>
      <c r="J825" s="252">
        <v>252.5</v>
      </c>
      <c r="K825" s="252">
        <v>8.1</v>
      </c>
      <c r="L825" s="252">
        <v>252.5</v>
      </c>
      <c r="M825" s="213">
        <f t="shared" si="44"/>
        <v>3.207920792079208E-2</v>
      </c>
      <c r="N825" s="214">
        <v>62.1</v>
      </c>
      <c r="O825" s="215">
        <f t="shared" si="45"/>
        <v>1.9921188118811881</v>
      </c>
      <c r="P825" s="215">
        <f t="shared" si="46"/>
        <v>1924.7524752475247</v>
      </c>
      <c r="Q825" s="216">
        <f t="shared" si="47"/>
        <v>119.52712871287129</v>
      </c>
    </row>
    <row r="826" spans="1:17" ht="12.75" customHeight="1" x14ac:dyDescent="0.2">
      <c r="A826" s="352"/>
      <c r="B826" s="27" t="s">
        <v>677</v>
      </c>
      <c r="C826" s="237" t="s">
        <v>672</v>
      </c>
      <c r="D826" s="74">
        <v>8</v>
      </c>
      <c r="E826" s="74"/>
      <c r="F826" s="211">
        <f>SUM(G826+H826+I826)</f>
        <v>12.288</v>
      </c>
      <c r="G826" s="211">
        <v>0</v>
      </c>
      <c r="H826" s="211">
        <v>0</v>
      </c>
      <c r="I826" s="211">
        <v>12.288</v>
      </c>
      <c r="J826" s="211">
        <v>381.84</v>
      </c>
      <c r="K826" s="211">
        <v>12.288</v>
      </c>
      <c r="L826" s="211">
        <v>381.84</v>
      </c>
      <c r="M826" s="213">
        <f t="shared" si="44"/>
        <v>3.2181018227529855E-2</v>
      </c>
      <c r="N826" s="214">
        <v>54.28</v>
      </c>
      <c r="O826" s="215">
        <f t="shared" si="45"/>
        <v>1.7467856693903205</v>
      </c>
      <c r="P826" s="215">
        <f t="shared" si="46"/>
        <v>1930.8610936517914</v>
      </c>
      <c r="Q826" s="216">
        <f t="shared" si="47"/>
        <v>104.80714016341925</v>
      </c>
    </row>
    <row r="827" spans="1:17" ht="12.75" customHeight="1" x14ac:dyDescent="0.2">
      <c r="A827" s="352"/>
      <c r="B827" s="48" t="s">
        <v>489</v>
      </c>
      <c r="C827" s="244" t="s">
        <v>487</v>
      </c>
      <c r="D827" s="74">
        <v>6</v>
      </c>
      <c r="E827" s="74">
        <v>1936</v>
      </c>
      <c r="F827" s="211">
        <f>G827+H827+I827</f>
        <v>9.3239989999999988</v>
      </c>
      <c r="G827" s="211">
        <v>0.68132999999999999</v>
      </c>
      <c r="H827" s="211">
        <v>0.06</v>
      </c>
      <c r="I827" s="211">
        <v>8.5826689999999992</v>
      </c>
      <c r="J827" s="211">
        <v>266.57</v>
      </c>
      <c r="K827" s="211">
        <f t="shared" ref="K827:L830" si="48">I827</f>
        <v>8.5826689999999992</v>
      </c>
      <c r="L827" s="211">
        <f t="shared" si="48"/>
        <v>266.57</v>
      </c>
      <c r="M827" s="213">
        <f t="shared" si="44"/>
        <v>3.2196680046516858E-2</v>
      </c>
      <c r="N827" s="214">
        <v>50.793999999999997</v>
      </c>
      <c r="O827" s="215">
        <f t="shared" si="45"/>
        <v>1.6353981662827772</v>
      </c>
      <c r="P827" s="215">
        <f t="shared" si="46"/>
        <v>1931.8008027910114</v>
      </c>
      <c r="Q827" s="216">
        <f t="shared" si="47"/>
        <v>98.123889976966638</v>
      </c>
    </row>
    <row r="828" spans="1:17" ht="12.75" customHeight="1" x14ac:dyDescent="0.2">
      <c r="A828" s="352"/>
      <c r="B828" s="48" t="s">
        <v>815</v>
      </c>
      <c r="C828" s="237" t="s">
        <v>809</v>
      </c>
      <c r="D828" s="74">
        <v>12</v>
      </c>
      <c r="E828" s="74">
        <v>1961</v>
      </c>
      <c r="F828" s="211">
        <v>19.079999999999998</v>
      </c>
      <c r="G828" s="211">
        <v>1.173</v>
      </c>
      <c r="H828" s="211">
        <v>0.12</v>
      </c>
      <c r="I828" s="211">
        <f>F828-H828-G828</f>
        <v>17.786999999999999</v>
      </c>
      <c r="J828" s="211">
        <v>548.89</v>
      </c>
      <c r="K828" s="211">
        <f t="shared" si="48"/>
        <v>17.786999999999999</v>
      </c>
      <c r="L828" s="211">
        <f t="shared" si="48"/>
        <v>548.89</v>
      </c>
      <c r="M828" s="213">
        <f t="shared" si="44"/>
        <v>3.2405399989068849E-2</v>
      </c>
      <c r="N828" s="214">
        <v>51.2</v>
      </c>
      <c r="O828" s="215">
        <f t="shared" si="45"/>
        <v>1.6591564794403251</v>
      </c>
      <c r="P828" s="215">
        <f t="shared" si="46"/>
        <v>1944.3239993441309</v>
      </c>
      <c r="Q828" s="216">
        <f t="shared" si="47"/>
        <v>99.549388766419511</v>
      </c>
    </row>
    <row r="829" spans="1:17" ht="12.75" customHeight="1" x14ac:dyDescent="0.2">
      <c r="A829" s="352"/>
      <c r="B829" s="27" t="s">
        <v>652</v>
      </c>
      <c r="C829" s="253" t="s">
        <v>650</v>
      </c>
      <c r="D829" s="254">
        <v>5</v>
      </c>
      <c r="E829" s="254" t="s">
        <v>57</v>
      </c>
      <c r="F829" s="255">
        <f>G829+H829+I829</f>
        <v>7.3</v>
      </c>
      <c r="G829" s="255">
        <v>0.24379999999999999</v>
      </c>
      <c r="H829" s="255">
        <v>0.8</v>
      </c>
      <c r="I829" s="255">
        <v>6.2561999999999998</v>
      </c>
      <c r="J829" s="255">
        <v>192.6</v>
      </c>
      <c r="K829" s="255">
        <f t="shared" si="48"/>
        <v>6.2561999999999998</v>
      </c>
      <c r="L829" s="255">
        <f t="shared" si="48"/>
        <v>192.6</v>
      </c>
      <c r="M829" s="256">
        <f t="shared" si="44"/>
        <v>3.2482866043613709E-2</v>
      </c>
      <c r="N829" s="257">
        <v>40.5</v>
      </c>
      <c r="O829" s="258">
        <f t="shared" si="45"/>
        <v>1.3155560747663553</v>
      </c>
      <c r="P829" s="258">
        <f t="shared" si="46"/>
        <v>1948.9719626168226</v>
      </c>
      <c r="Q829" s="259">
        <f t="shared" si="47"/>
        <v>78.933364485981315</v>
      </c>
    </row>
    <row r="830" spans="1:17" ht="12.75" customHeight="1" x14ac:dyDescent="0.2">
      <c r="A830" s="352"/>
      <c r="B830" s="48" t="s">
        <v>815</v>
      </c>
      <c r="C830" s="237" t="s">
        <v>810</v>
      </c>
      <c r="D830" s="74">
        <v>10</v>
      </c>
      <c r="E830" s="74">
        <v>1948</v>
      </c>
      <c r="F830" s="211">
        <v>18.1694</v>
      </c>
      <c r="G830" s="211">
        <v>0.48449999999999999</v>
      </c>
      <c r="H830" s="211">
        <v>0.97</v>
      </c>
      <c r="I830" s="211">
        <f>F830-H830-G830</f>
        <v>16.7149</v>
      </c>
      <c r="J830" s="211">
        <v>514.29</v>
      </c>
      <c r="K830" s="211">
        <f t="shared" si="48"/>
        <v>16.7149</v>
      </c>
      <c r="L830" s="211">
        <f t="shared" si="48"/>
        <v>514.29</v>
      </c>
      <c r="M830" s="213">
        <f t="shared" si="44"/>
        <v>3.2500923603414417E-2</v>
      </c>
      <c r="N830" s="214">
        <v>51.2</v>
      </c>
      <c r="O830" s="215">
        <f t="shared" si="45"/>
        <v>1.6640472884948183</v>
      </c>
      <c r="P830" s="215">
        <f t="shared" si="46"/>
        <v>1950.0554162048652</v>
      </c>
      <c r="Q830" s="216">
        <f t="shared" si="47"/>
        <v>99.842837309689102</v>
      </c>
    </row>
    <row r="831" spans="1:17" ht="12.75" customHeight="1" x14ac:dyDescent="0.2">
      <c r="A831" s="352"/>
      <c r="B831" s="48" t="s">
        <v>328</v>
      </c>
      <c r="C831" s="230" t="s">
        <v>327</v>
      </c>
      <c r="D831" s="231">
        <v>8</v>
      </c>
      <c r="E831" s="231">
        <v>1901</v>
      </c>
      <c r="F831" s="232">
        <v>10.756</v>
      </c>
      <c r="G831" s="233">
        <v>0</v>
      </c>
      <c r="H831" s="233">
        <v>0</v>
      </c>
      <c r="I831" s="232">
        <v>10.756</v>
      </c>
      <c r="J831" s="232">
        <v>330.14</v>
      </c>
      <c r="K831" s="232">
        <v>9.5948446113769936</v>
      </c>
      <c r="L831" s="232">
        <v>294.5</v>
      </c>
      <c r="M831" s="234">
        <v>3.2580117525898108E-2</v>
      </c>
      <c r="N831" s="235">
        <v>57.23</v>
      </c>
      <c r="O831" s="235">
        <v>1.86</v>
      </c>
      <c r="P831" s="235">
        <v>1954.81</v>
      </c>
      <c r="Q831" s="236">
        <v>111.87</v>
      </c>
    </row>
    <row r="832" spans="1:17" ht="12.75" customHeight="1" x14ac:dyDescent="0.2">
      <c r="A832" s="352"/>
      <c r="B832" s="48" t="s">
        <v>603</v>
      </c>
      <c r="C832" s="209" t="s">
        <v>598</v>
      </c>
      <c r="D832" s="210">
        <v>6</v>
      </c>
      <c r="E832" s="210">
        <v>1953</v>
      </c>
      <c r="F832" s="212">
        <v>6.3769999999999998</v>
      </c>
      <c r="G832" s="212">
        <v>0.28866000000000003</v>
      </c>
      <c r="H832" s="212">
        <v>0.04</v>
      </c>
      <c r="I832" s="212">
        <v>6.0483399999999996</v>
      </c>
      <c r="J832" s="212">
        <v>272.16000000000003</v>
      </c>
      <c r="K832" s="212">
        <v>4.6653399999999996</v>
      </c>
      <c r="L832" s="212">
        <v>142.96</v>
      </c>
      <c r="M832" s="261">
        <v>3.2633883603805258E-2</v>
      </c>
      <c r="N832" s="262">
        <v>44.908000000000001</v>
      </c>
      <c r="O832" s="263">
        <v>1.4655224448796866</v>
      </c>
      <c r="P832" s="263">
        <v>1958.0330162283155</v>
      </c>
      <c r="Q832" s="264">
        <v>87.93134669278119</v>
      </c>
    </row>
    <row r="833" spans="1:17" ht="12.75" customHeight="1" x14ac:dyDescent="0.2">
      <c r="A833" s="352"/>
      <c r="B833" s="48" t="s">
        <v>626</v>
      </c>
      <c r="C833" s="244" t="s">
        <v>911</v>
      </c>
      <c r="D833" s="74">
        <v>9</v>
      </c>
      <c r="E833" s="74">
        <v>1977</v>
      </c>
      <c r="F833" s="211">
        <v>17.2</v>
      </c>
      <c r="G833" s="211">
        <v>0.26</v>
      </c>
      <c r="H833" s="211">
        <v>1.44</v>
      </c>
      <c r="I833" s="211">
        <v>15.05</v>
      </c>
      <c r="J833" s="211">
        <v>460.02</v>
      </c>
      <c r="K833" s="211">
        <v>15.05</v>
      </c>
      <c r="L833" s="211">
        <v>460.02</v>
      </c>
      <c r="M833" s="213">
        <f>K833/L833</f>
        <v>3.2715968870918662E-2</v>
      </c>
      <c r="N833" s="214">
        <v>73.900000000000006</v>
      </c>
      <c r="O833" s="215">
        <f>M833*N833</f>
        <v>2.4177100995608893</v>
      </c>
      <c r="P833" s="215">
        <f>M833*60*1000</f>
        <v>1962.9581322551198</v>
      </c>
      <c r="Q833" s="216">
        <f>P833*N833/1000</f>
        <v>145.06260597365338</v>
      </c>
    </row>
    <row r="834" spans="1:17" ht="12.75" customHeight="1" x14ac:dyDescent="0.2">
      <c r="A834" s="352"/>
      <c r="B834" s="27" t="s">
        <v>677</v>
      </c>
      <c r="C834" s="237" t="s">
        <v>671</v>
      </c>
      <c r="D834" s="74">
        <v>4</v>
      </c>
      <c r="E834" s="74"/>
      <c r="F834" s="211">
        <f>SUM(G834+H834+I834)</f>
        <v>5.2560000000000002</v>
      </c>
      <c r="G834" s="211">
        <v>0</v>
      </c>
      <c r="H834" s="211">
        <v>0</v>
      </c>
      <c r="I834" s="211">
        <v>5.2560000000000002</v>
      </c>
      <c r="J834" s="211">
        <v>160.13</v>
      </c>
      <c r="K834" s="211">
        <v>5.2560000000000002</v>
      </c>
      <c r="L834" s="211">
        <v>160.13</v>
      </c>
      <c r="M834" s="213">
        <f>K834/L834</f>
        <v>3.2823331043527137E-2</v>
      </c>
      <c r="N834" s="214">
        <v>54.28</v>
      </c>
      <c r="O834" s="215">
        <f>M834*N834</f>
        <v>1.781650409042653</v>
      </c>
      <c r="P834" s="215">
        <f>M834*60*1000</f>
        <v>1969.3998626116284</v>
      </c>
      <c r="Q834" s="216">
        <f>P834*N834/1000</f>
        <v>106.89902454255919</v>
      </c>
    </row>
    <row r="835" spans="1:17" ht="12.75" customHeight="1" x14ac:dyDescent="0.2">
      <c r="A835" s="352"/>
      <c r="B835" s="27" t="s">
        <v>461</v>
      </c>
      <c r="C835" s="230" t="s">
        <v>460</v>
      </c>
      <c r="D835" s="231">
        <v>7</v>
      </c>
      <c r="E835" s="231">
        <v>1955</v>
      </c>
      <c r="F835" s="232">
        <v>10.72</v>
      </c>
      <c r="G835" s="232"/>
      <c r="H835" s="232"/>
      <c r="I835" s="232">
        <v>10.72</v>
      </c>
      <c r="J835" s="232">
        <v>326.22000000000003</v>
      </c>
      <c r="K835" s="232">
        <v>10.72</v>
      </c>
      <c r="L835" s="232">
        <v>326.22000000000003</v>
      </c>
      <c r="M835" s="234">
        <f>K835/L835</f>
        <v>3.2861259272883331E-2</v>
      </c>
      <c r="N835" s="235">
        <v>55.372</v>
      </c>
      <c r="O835" s="235">
        <f>M835*N835</f>
        <v>1.8195936484580957</v>
      </c>
      <c r="P835" s="235">
        <f>M835*1000*60</f>
        <v>1971.6755563729998</v>
      </c>
      <c r="Q835" s="236">
        <f>O835*60</f>
        <v>109.17561890748574</v>
      </c>
    </row>
    <row r="836" spans="1:17" ht="12.75" customHeight="1" x14ac:dyDescent="0.2">
      <c r="A836" s="352"/>
      <c r="B836" s="48" t="s">
        <v>603</v>
      </c>
      <c r="C836" s="209" t="s">
        <v>599</v>
      </c>
      <c r="D836" s="210">
        <v>20</v>
      </c>
      <c r="E836" s="210">
        <v>1957</v>
      </c>
      <c r="F836" s="212">
        <v>23.001000000000001</v>
      </c>
      <c r="G836" s="212">
        <v>1.2589999999999999</v>
      </c>
      <c r="H836" s="212">
        <v>0.16</v>
      </c>
      <c r="I836" s="212">
        <v>21.582000000000001</v>
      </c>
      <c r="J836" s="212">
        <v>654.08000000000004</v>
      </c>
      <c r="K836" s="212">
        <v>21.581810000000001</v>
      </c>
      <c r="L836" s="212">
        <v>654.08000000000004</v>
      </c>
      <c r="M836" s="261">
        <v>3.2995673312133073E-2</v>
      </c>
      <c r="N836" s="262">
        <v>44.908000000000001</v>
      </c>
      <c r="O836" s="263">
        <v>1.4817696971012722</v>
      </c>
      <c r="P836" s="263">
        <v>1979.7403987279845</v>
      </c>
      <c r="Q836" s="264">
        <v>88.90618182607632</v>
      </c>
    </row>
    <row r="837" spans="1:17" ht="12.75" customHeight="1" x14ac:dyDescent="0.2">
      <c r="A837" s="352"/>
      <c r="B837" s="48" t="s">
        <v>255</v>
      </c>
      <c r="C837" s="217" t="s">
        <v>254</v>
      </c>
      <c r="D837" s="218">
        <v>6</v>
      </c>
      <c r="E837" s="218">
        <v>1961</v>
      </c>
      <c r="F837" s="219">
        <v>11.983000000000001</v>
      </c>
      <c r="G837" s="219">
        <v>0</v>
      </c>
      <c r="H837" s="219">
        <v>0</v>
      </c>
      <c r="I837" s="219">
        <v>11.983000000000001</v>
      </c>
      <c r="J837" s="219">
        <v>362.24</v>
      </c>
      <c r="K837" s="219">
        <v>11.983000000000001</v>
      </c>
      <c r="L837" s="219">
        <v>362.24</v>
      </c>
      <c r="M837" s="220">
        <v>3.3080278268551234E-2</v>
      </c>
      <c r="N837" s="221">
        <v>77.171999999999997</v>
      </c>
      <c r="O837" s="221">
        <v>2.5528712345406359</v>
      </c>
      <c r="P837" s="221">
        <v>1984.8166961130739</v>
      </c>
      <c r="Q837" s="222">
        <v>153.17227407243814</v>
      </c>
    </row>
    <row r="838" spans="1:17" ht="12.75" customHeight="1" x14ac:dyDescent="0.2">
      <c r="A838" s="352"/>
      <c r="B838" s="48" t="s">
        <v>273</v>
      </c>
      <c r="C838" s="237" t="s">
        <v>726</v>
      </c>
      <c r="D838" s="74">
        <v>8</v>
      </c>
      <c r="E838" s="74">
        <v>1992</v>
      </c>
      <c r="F838" s="211">
        <v>13.425000000000001</v>
      </c>
      <c r="G838" s="211">
        <v>0.42099999999999999</v>
      </c>
      <c r="H838" s="211">
        <v>0.08</v>
      </c>
      <c r="I838" s="211">
        <v>12.923999999999999</v>
      </c>
      <c r="J838" s="211">
        <v>390.46</v>
      </c>
      <c r="K838" s="211">
        <v>12.923999999999999</v>
      </c>
      <c r="L838" s="211">
        <v>390.46</v>
      </c>
      <c r="M838" s="213">
        <f>K838/L838</f>
        <v>3.3099421195512985E-2</v>
      </c>
      <c r="N838" s="214">
        <v>66.66</v>
      </c>
      <c r="O838" s="215">
        <f>M838*N838</f>
        <v>2.2064074168928953</v>
      </c>
      <c r="P838" s="215">
        <f>M838*60*1000</f>
        <v>1985.965271730779</v>
      </c>
      <c r="Q838" s="216">
        <f>P838*N838/1000</f>
        <v>132.38444501357372</v>
      </c>
    </row>
    <row r="839" spans="1:17" ht="12.75" customHeight="1" x14ac:dyDescent="0.2">
      <c r="A839" s="352"/>
      <c r="B839" s="48" t="s">
        <v>328</v>
      </c>
      <c r="C839" s="230" t="s">
        <v>324</v>
      </c>
      <c r="D839" s="231">
        <v>7</v>
      </c>
      <c r="E839" s="231">
        <v>1959</v>
      </c>
      <c r="F839" s="232">
        <v>10.69</v>
      </c>
      <c r="G839" s="233">
        <v>0</v>
      </c>
      <c r="H839" s="233">
        <v>0</v>
      </c>
      <c r="I839" s="232">
        <v>10.69</v>
      </c>
      <c r="J839" s="232">
        <v>321.98</v>
      </c>
      <c r="K839" s="232">
        <v>10.69</v>
      </c>
      <c r="L839" s="232">
        <v>321.98</v>
      </c>
      <c r="M839" s="234">
        <v>3.3200819926703519E-2</v>
      </c>
      <c r="N839" s="235">
        <v>57.23</v>
      </c>
      <c r="O839" s="235">
        <v>1.9</v>
      </c>
      <c r="P839" s="235">
        <v>1992.05</v>
      </c>
      <c r="Q839" s="236">
        <v>114.01</v>
      </c>
    </row>
    <row r="840" spans="1:17" ht="12.75" customHeight="1" x14ac:dyDescent="0.2">
      <c r="A840" s="352"/>
      <c r="B840" s="48" t="s">
        <v>815</v>
      </c>
      <c r="C840" s="237" t="s">
        <v>811</v>
      </c>
      <c r="D840" s="74">
        <v>12</v>
      </c>
      <c r="E840" s="74">
        <v>1892</v>
      </c>
      <c r="F840" s="211">
        <v>15.68</v>
      </c>
      <c r="G840" s="211">
        <v>0.69630000000000003</v>
      </c>
      <c r="H840" s="211">
        <v>0.12</v>
      </c>
      <c r="I840" s="211">
        <f>F840-H840-G840</f>
        <v>14.8637</v>
      </c>
      <c r="J840" s="211">
        <v>447.66</v>
      </c>
      <c r="K840" s="211">
        <f>I840</f>
        <v>14.8637</v>
      </c>
      <c r="L840" s="211">
        <f>J840</f>
        <v>447.66</v>
      </c>
      <c r="M840" s="213">
        <f>K840/L840</f>
        <v>3.3203100567394894E-2</v>
      </c>
      <c r="N840" s="214">
        <v>51.2</v>
      </c>
      <c r="O840" s="215">
        <f>M840*N840</f>
        <v>1.6999987490506188</v>
      </c>
      <c r="P840" s="215">
        <f>M840*60*1000</f>
        <v>1992.1860340436936</v>
      </c>
      <c r="Q840" s="216">
        <f>P840*N840/1000</f>
        <v>101.99992494303712</v>
      </c>
    </row>
    <row r="841" spans="1:17" ht="12.75" customHeight="1" x14ac:dyDescent="0.2">
      <c r="A841" s="352"/>
      <c r="B841" s="27" t="s">
        <v>677</v>
      </c>
      <c r="C841" s="244" t="s">
        <v>676</v>
      </c>
      <c r="D841" s="74">
        <v>9</v>
      </c>
      <c r="E841" s="74">
        <v>1969</v>
      </c>
      <c r="F841" s="211">
        <f>SUM(G841+H841+I841)</f>
        <v>9.4499999999999993</v>
      </c>
      <c r="G841" s="211">
        <v>0.36199999999999999</v>
      </c>
      <c r="H841" s="211">
        <v>0</v>
      </c>
      <c r="I841" s="211">
        <v>9.0879999999999992</v>
      </c>
      <c r="J841" s="211">
        <v>268.74</v>
      </c>
      <c r="K841" s="211">
        <v>9.0879999999999992</v>
      </c>
      <c r="L841" s="211">
        <v>268.74</v>
      </c>
      <c r="M841" s="213">
        <f>K841/L841</f>
        <v>3.3817072263153974E-2</v>
      </c>
      <c r="N841" s="214">
        <v>54.28</v>
      </c>
      <c r="O841" s="215">
        <f>M841*N841</f>
        <v>1.8355906824439978</v>
      </c>
      <c r="P841" s="215">
        <f>M841*60*1000</f>
        <v>2029.0243357892384</v>
      </c>
      <c r="Q841" s="216">
        <f>P841*N841/1000</f>
        <v>110.13544094663986</v>
      </c>
    </row>
    <row r="842" spans="1:17" ht="12.75" customHeight="1" x14ac:dyDescent="0.2">
      <c r="A842" s="352"/>
      <c r="B842" s="48" t="s">
        <v>374</v>
      </c>
      <c r="C842" s="237" t="s">
        <v>369</v>
      </c>
      <c r="D842" s="247">
        <v>15</v>
      </c>
      <c r="E842" s="248" t="s">
        <v>57</v>
      </c>
      <c r="F842" s="21">
        <v>17.937999999999999</v>
      </c>
      <c r="G842" s="21">
        <v>0.80500000000000005</v>
      </c>
      <c r="H842" s="21">
        <v>0.14000000000000001</v>
      </c>
      <c r="I842" s="21">
        <v>16.992999999999999</v>
      </c>
      <c r="J842" s="21">
        <v>502.04</v>
      </c>
      <c r="K842" s="21">
        <v>16.992999999999999</v>
      </c>
      <c r="L842" s="21">
        <v>502.04</v>
      </c>
      <c r="M842" s="213">
        <f>K842/L842</f>
        <v>3.3847900565691973E-2</v>
      </c>
      <c r="N842" s="214">
        <v>76.2</v>
      </c>
      <c r="O842" s="215">
        <f>M842*N842</f>
        <v>2.5792100231057282</v>
      </c>
      <c r="P842" s="215">
        <f>M842*60*1000</f>
        <v>2030.8740339415183</v>
      </c>
      <c r="Q842" s="216">
        <f>P842*N842/1000</f>
        <v>154.75260138634371</v>
      </c>
    </row>
    <row r="843" spans="1:17" ht="12.75" customHeight="1" x14ac:dyDescent="0.2">
      <c r="A843" s="352"/>
      <c r="B843" s="48" t="s">
        <v>815</v>
      </c>
      <c r="C843" s="237" t="s">
        <v>812</v>
      </c>
      <c r="D843" s="74">
        <v>12</v>
      </c>
      <c r="E843" s="74">
        <v>1982</v>
      </c>
      <c r="F843" s="211">
        <v>27.260899999999999</v>
      </c>
      <c r="G843" s="211">
        <v>2.5954000000000002</v>
      </c>
      <c r="H843" s="211">
        <v>0.12</v>
      </c>
      <c r="I843" s="211">
        <f>F843-H843-G843</f>
        <v>24.545499999999997</v>
      </c>
      <c r="J843" s="211">
        <v>721.94</v>
      </c>
      <c r="K843" s="211">
        <f>I843</f>
        <v>24.545499999999997</v>
      </c>
      <c r="L843" s="211">
        <f>J843</f>
        <v>721.94</v>
      </c>
      <c r="M843" s="213">
        <f>K843/L843</f>
        <v>3.3999362827935836E-2</v>
      </c>
      <c r="N843" s="214">
        <v>51.2</v>
      </c>
      <c r="O843" s="215">
        <f>M843*N843</f>
        <v>1.7407673767903149</v>
      </c>
      <c r="P843" s="215">
        <f>M843*60*1000</f>
        <v>2039.9617696761502</v>
      </c>
      <c r="Q843" s="216">
        <f>P843*N843/1000</f>
        <v>104.4460426074189</v>
      </c>
    </row>
    <row r="844" spans="1:17" ht="12.75" customHeight="1" x14ac:dyDescent="0.2">
      <c r="A844" s="352"/>
      <c r="B844" s="48" t="s">
        <v>603</v>
      </c>
      <c r="C844" s="209" t="s">
        <v>597</v>
      </c>
      <c r="D844" s="210">
        <v>18</v>
      </c>
      <c r="E844" s="210">
        <v>1975</v>
      </c>
      <c r="F844" s="212">
        <v>19.911999999999999</v>
      </c>
      <c r="G844" s="212">
        <v>0.59975999999999996</v>
      </c>
      <c r="H844" s="212">
        <v>0.17</v>
      </c>
      <c r="I844" s="212">
        <v>19.142239999999997</v>
      </c>
      <c r="J844" s="212">
        <v>561.87</v>
      </c>
      <c r="K844" s="212">
        <v>19.141999999999999</v>
      </c>
      <c r="L844" s="212">
        <v>561.87</v>
      </c>
      <c r="M844" s="261">
        <v>3.4068378806485486E-2</v>
      </c>
      <c r="N844" s="262">
        <v>44.908000000000001</v>
      </c>
      <c r="O844" s="263">
        <v>1.5299427554416503</v>
      </c>
      <c r="P844" s="263">
        <v>2044.1027283891292</v>
      </c>
      <c r="Q844" s="264">
        <v>91.796565326499007</v>
      </c>
    </row>
    <row r="845" spans="1:17" ht="12.75" customHeight="1" x14ac:dyDescent="0.2">
      <c r="A845" s="352"/>
      <c r="B845" s="27" t="s">
        <v>677</v>
      </c>
      <c r="C845" s="237" t="s">
        <v>673</v>
      </c>
      <c r="D845" s="74">
        <v>6</v>
      </c>
      <c r="E845" s="74"/>
      <c r="F845" s="211">
        <f>SUM(G845+H845+I845)</f>
        <v>11.032</v>
      </c>
      <c r="G845" s="211">
        <v>0</v>
      </c>
      <c r="H845" s="211">
        <v>0</v>
      </c>
      <c r="I845" s="211">
        <v>11.032</v>
      </c>
      <c r="J845" s="211">
        <v>321.16000000000003</v>
      </c>
      <c r="K845" s="211">
        <v>11.032</v>
      </c>
      <c r="L845" s="211">
        <v>321.16000000000003</v>
      </c>
      <c r="M845" s="213">
        <f>K845/L845</f>
        <v>3.4350479511769831E-2</v>
      </c>
      <c r="N845" s="214">
        <v>54.28</v>
      </c>
      <c r="O845" s="215">
        <f>M845*N845</f>
        <v>1.8645440278988665</v>
      </c>
      <c r="P845" s="215">
        <f>M845*60*1000</f>
        <v>2061.0287707061898</v>
      </c>
      <c r="Q845" s="216">
        <f>P845*N845/1000</f>
        <v>111.87264167393198</v>
      </c>
    </row>
    <row r="846" spans="1:17" ht="12.75" customHeight="1" x14ac:dyDescent="0.2">
      <c r="A846" s="352"/>
      <c r="B846" s="48" t="s">
        <v>92</v>
      </c>
      <c r="C846" s="238" t="s">
        <v>85</v>
      </c>
      <c r="D846" s="239">
        <v>6</v>
      </c>
      <c r="E846" s="239">
        <v>1959</v>
      </c>
      <c r="F846" s="240">
        <v>11.872999999999999</v>
      </c>
      <c r="G846" s="240">
        <v>1.027436</v>
      </c>
      <c r="H846" s="240">
        <v>0.06</v>
      </c>
      <c r="I846" s="240">
        <v>10.785565</v>
      </c>
      <c r="J846" s="240">
        <v>310.93</v>
      </c>
      <c r="K846" s="240">
        <v>10.785565</v>
      </c>
      <c r="L846" s="240">
        <v>310.93</v>
      </c>
      <c r="M846" s="241">
        <v>3.4688080918534717E-2</v>
      </c>
      <c r="N846" s="242">
        <v>43.491</v>
      </c>
      <c r="O846" s="242">
        <v>1.5086193272279933</v>
      </c>
      <c r="P846" s="242">
        <v>2081.2848551120833</v>
      </c>
      <c r="Q846" s="243">
        <v>90.517159633679611</v>
      </c>
    </row>
    <row r="847" spans="1:17" ht="12.75" customHeight="1" x14ac:dyDescent="0.2">
      <c r="A847" s="352"/>
      <c r="B847" s="27" t="s">
        <v>547</v>
      </c>
      <c r="C847" s="237" t="s">
        <v>539</v>
      </c>
      <c r="D847" s="74">
        <v>6</v>
      </c>
      <c r="E847" s="74">
        <v>1957</v>
      </c>
      <c r="F847" s="211">
        <v>12.021000000000001</v>
      </c>
      <c r="G847" s="211">
        <v>0.82199999999999995</v>
      </c>
      <c r="H847" s="211">
        <v>0.08</v>
      </c>
      <c r="I847" s="211">
        <v>11.119</v>
      </c>
      <c r="J847" s="211">
        <v>319.77999999999997</v>
      </c>
      <c r="K847" s="211">
        <v>11.119</v>
      </c>
      <c r="L847" s="211">
        <v>319.77999999999997</v>
      </c>
      <c r="M847" s="213">
        <f>K847/L847</f>
        <v>3.4770779911188945E-2</v>
      </c>
      <c r="N847" s="214">
        <v>70.414000000000001</v>
      </c>
      <c r="O847" s="215">
        <f>M847*N847</f>
        <v>2.4483496966664586</v>
      </c>
      <c r="P847" s="215">
        <f>M847*60*1000</f>
        <v>2086.2467946713368</v>
      </c>
      <c r="Q847" s="216">
        <f>P847*N847/1000</f>
        <v>146.90098179998753</v>
      </c>
    </row>
    <row r="848" spans="1:17" ht="12.75" customHeight="1" x14ac:dyDescent="0.2">
      <c r="A848" s="352"/>
      <c r="B848" s="48" t="s">
        <v>374</v>
      </c>
      <c r="C848" s="237" t="s">
        <v>373</v>
      </c>
      <c r="D848" s="247">
        <v>4</v>
      </c>
      <c r="E848" s="248" t="s">
        <v>57</v>
      </c>
      <c r="F848" s="21">
        <v>6.0890000000000004</v>
      </c>
      <c r="G848" s="21">
        <v>0.153</v>
      </c>
      <c r="H848" s="21">
        <v>0.64</v>
      </c>
      <c r="I848" s="21">
        <v>5.2960000000000003</v>
      </c>
      <c r="J848" s="21">
        <v>151.85</v>
      </c>
      <c r="K848" s="21">
        <v>5.2960000000000003</v>
      </c>
      <c r="L848" s="21">
        <v>151.85</v>
      </c>
      <c r="M848" s="213">
        <f>K848/L848</f>
        <v>3.4876522884425422E-2</v>
      </c>
      <c r="N848" s="214">
        <v>76.2</v>
      </c>
      <c r="O848" s="215">
        <f>M848*N848</f>
        <v>2.6575910437932171</v>
      </c>
      <c r="P848" s="215">
        <f>M848*60*1000</f>
        <v>2092.5913730655252</v>
      </c>
      <c r="Q848" s="216">
        <f>P848*N848/1000</f>
        <v>159.45546262759302</v>
      </c>
    </row>
    <row r="849" spans="1:17" ht="12.75" customHeight="1" x14ac:dyDescent="0.2">
      <c r="A849" s="352"/>
      <c r="B849" s="48" t="s">
        <v>603</v>
      </c>
      <c r="C849" s="209" t="s">
        <v>601</v>
      </c>
      <c r="D849" s="210">
        <v>6</v>
      </c>
      <c r="E849" s="210">
        <v>1955</v>
      </c>
      <c r="F849" s="212">
        <v>9.2289999999999992</v>
      </c>
      <c r="G849" s="212">
        <v>0.41769000000000001</v>
      </c>
      <c r="H849" s="212">
        <v>0.06</v>
      </c>
      <c r="I849" s="212">
        <v>8.7513099999999984</v>
      </c>
      <c r="J849" s="212">
        <v>249.66</v>
      </c>
      <c r="K849" s="212">
        <v>7.23773</v>
      </c>
      <c r="L849" s="212">
        <v>206.48</v>
      </c>
      <c r="M849" s="261">
        <v>3.505293490895002E-2</v>
      </c>
      <c r="N849" s="262">
        <v>44.908000000000001</v>
      </c>
      <c r="O849" s="263">
        <v>1.5741572008911275</v>
      </c>
      <c r="P849" s="263">
        <v>2103.1760945370011</v>
      </c>
      <c r="Q849" s="264">
        <v>94.449432053467646</v>
      </c>
    </row>
    <row r="850" spans="1:17" ht="12.75" customHeight="1" x14ac:dyDescent="0.2">
      <c r="A850" s="352"/>
      <c r="B850" s="48" t="s">
        <v>612</v>
      </c>
      <c r="C850" s="237" t="s">
        <v>611</v>
      </c>
      <c r="D850" s="74">
        <v>8</v>
      </c>
      <c r="E850" s="74" t="s">
        <v>679</v>
      </c>
      <c r="F850" s="211">
        <f>+G850+H850+I850</f>
        <v>12.34</v>
      </c>
      <c r="G850" s="211">
        <v>0</v>
      </c>
      <c r="H850" s="211">
        <v>0</v>
      </c>
      <c r="I850" s="211">
        <v>12.34</v>
      </c>
      <c r="J850" s="211">
        <v>351.52</v>
      </c>
      <c r="K850" s="211">
        <v>12.34</v>
      </c>
      <c r="L850" s="211">
        <v>351.52</v>
      </c>
      <c r="M850" s="213">
        <f>K850/L850</f>
        <v>3.510468821119709E-2</v>
      </c>
      <c r="N850" s="214">
        <v>63.329000000000001</v>
      </c>
      <c r="O850" s="215">
        <f>M850*N850</f>
        <v>2.2231447997269007</v>
      </c>
      <c r="P850" s="215">
        <f>M850*60*1000</f>
        <v>2106.2812926718257</v>
      </c>
      <c r="Q850" s="216">
        <f>P850*N850/1000</f>
        <v>133.38868798361403</v>
      </c>
    </row>
    <row r="851" spans="1:17" ht="12.75" customHeight="1" x14ac:dyDescent="0.2">
      <c r="A851" s="352"/>
      <c r="B851" s="27" t="s">
        <v>416</v>
      </c>
      <c r="C851" s="223" t="s">
        <v>414</v>
      </c>
      <c r="D851" s="224">
        <v>4</v>
      </c>
      <c r="E851" s="265" t="s">
        <v>57</v>
      </c>
      <c r="F851" s="226">
        <v>7.34</v>
      </c>
      <c r="G851" s="226">
        <v>0.18</v>
      </c>
      <c r="H851" s="226">
        <v>0.4</v>
      </c>
      <c r="I851" s="226">
        <v>6.76</v>
      </c>
      <c r="J851" s="227">
        <v>191.55</v>
      </c>
      <c r="K851" s="226">
        <v>6.76</v>
      </c>
      <c r="L851" s="227">
        <v>191.55</v>
      </c>
      <c r="M851" s="213">
        <f>K851/L851</f>
        <v>3.5291046724092924E-2</v>
      </c>
      <c r="N851" s="214">
        <v>56.7</v>
      </c>
      <c r="O851" s="215">
        <f>M851*N851</f>
        <v>2.0010023492560687</v>
      </c>
      <c r="P851" s="215">
        <f>M851*60*1000</f>
        <v>2117.4628034455754</v>
      </c>
      <c r="Q851" s="216">
        <f>P851*N851/1000</f>
        <v>120.06014095536413</v>
      </c>
    </row>
    <row r="852" spans="1:17" ht="12.75" customHeight="1" x14ac:dyDescent="0.2">
      <c r="A852" s="352"/>
      <c r="B852" s="48" t="s">
        <v>815</v>
      </c>
      <c r="C852" s="244" t="s">
        <v>813</v>
      </c>
      <c r="D852" s="74">
        <v>15</v>
      </c>
      <c r="E852" s="74">
        <v>1978</v>
      </c>
      <c r="F852" s="211">
        <v>35.9208</v>
      </c>
      <c r="G852" s="211">
        <v>2.3578000000000001</v>
      </c>
      <c r="H852" s="211">
        <v>0.13</v>
      </c>
      <c r="I852" s="211">
        <f>F852-H852-G852</f>
        <v>33.433</v>
      </c>
      <c r="J852" s="211">
        <v>946.44</v>
      </c>
      <c r="K852" s="211">
        <f>I852</f>
        <v>33.433</v>
      </c>
      <c r="L852" s="211">
        <f>J852</f>
        <v>946.44</v>
      </c>
      <c r="M852" s="213">
        <f>K852/L852</f>
        <v>3.5325007396137101E-2</v>
      </c>
      <c r="N852" s="214">
        <v>51.2</v>
      </c>
      <c r="O852" s="215">
        <f>M852*N852</f>
        <v>1.8086403786822196</v>
      </c>
      <c r="P852" s="215">
        <f>M852*60*1000</f>
        <v>2119.500443768226</v>
      </c>
      <c r="Q852" s="216">
        <f>P852*N852/1000</f>
        <v>108.51842272093317</v>
      </c>
    </row>
    <row r="853" spans="1:17" ht="12.75" customHeight="1" x14ac:dyDescent="0.2">
      <c r="A853" s="352"/>
      <c r="B853" s="48" t="s">
        <v>260</v>
      </c>
      <c r="C853" s="237" t="s">
        <v>258</v>
      </c>
      <c r="D853" s="74">
        <v>9</v>
      </c>
      <c r="E853" s="74">
        <v>1980</v>
      </c>
      <c r="F853" s="211">
        <v>16.899999999999999</v>
      </c>
      <c r="G853" s="211">
        <v>0.8</v>
      </c>
      <c r="H853" s="211">
        <v>1.4</v>
      </c>
      <c r="I853" s="211">
        <v>14.6</v>
      </c>
      <c r="J853" s="211">
        <v>412</v>
      </c>
      <c r="K853" s="211">
        <v>14.6</v>
      </c>
      <c r="L853" s="211">
        <v>412</v>
      </c>
      <c r="M853" s="213">
        <f>K853/L853</f>
        <v>3.5436893203883497E-2</v>
      </c>
      <c r="N853" s="214">
        <v>56.46</v>
      </c>
      <c r="O853" s="215">
        <f>M853*N853</f>
        <v>2.0007669902912624</v>
      </c>
      <c r="P853" s="215">
        <f>M853*60*1000</f>
        <v>2126.2135922330099</v>
      </c>
      <c r="Q853" s="216">
        <f>P853*N853/1000</f>
        <v>120.04601941747573</v>
      </c>
    </row>
    <row r="854" spans="1:17" ht="12.75" customHeight="1" x14ac:dyDescent="0.2">
      <c r="A854" s="352"/>
      <c r="B854" s="48" t="s">
        <v>328</v>
      </c>
      <c r="C854" s="230" t="s">
        <v>326</v>
      </c>
      <c r="D854" s="231">
        <v>8</v>
      </c>
      <c r="E854" s="231" t="s">
        <v>57</v>
      </c>
      <c r="F854" s="232">
        <v>13.744</v>
      </c>
      <c r="G854" s="233">
        <v>0.76500000000000001</v>
      </c>
      <c r="H854" s="233">
        <v>0</v>
      </c>
      <c r="I854" s="232">
        <v>12.978999999999999</v>
      </c>
      <c r="J854" s="232">
        <v>364.25</v>
      </c>
      <c r="K854" s="232">
        <v>12.978999999999999</v>
      </c>
      <c r="L854" s="232">
        <v>364.25</v>
      </c>
      <c r="M854" s="234">
        <v>3.5632120796156484E-2</v>
      </c>
      <c r="N854" s="235">
        <v>57.23</v>
      </c>
      <c r="O854" s="235">
        <v>2.04</v>
      </c>
      <c r="P854" s="235">
        <v>2137.9299999999998</v>
      </c>
      <c r="Q854" s="236">
        <v>122.35</v>
      </c>
    </row>
    <row r="855" spans="1:17" ht="12.75" customHeight="1" x14ac:dyDescent="0.2">
      <c r="A855" s="352"/>
      <c r="B855" s="27" t="s">
        <v>677</v>
      </c>
      <c r="C855" s="237" t="s">
        <v>674</v>
      </c>
      <c r="D855" s="74">
        <v>8</v>
      </c>
      <c r="E855" s="74">
        <v>1960</v>
      </c>
      <c r="F855" s="211">
        <f>SUM(G855+H855+I855)</f>
        <v>15.100000000000001</v>
      </c>
      <c r="G855" s="211">
        <v>0.96899999999999997</v>
      </c>
      <c r="H855" s="211">
        <v>1.28</v>
      </c>
      <c r="I855" s="211">
        <v>12.851000000000001</v>
      </c>
      <c r="J855" s="211">
        <v>358.27</v>
      </c>
      <c r="K855" s="211">
        <v>12.851000000000001</v>
      </c>
      <c r="L855" s="211">
        <v>358.27</v>
      </c>
      <c r="M855" s="213">
        <f>K855/L855</f>
        <v>3.5869595556423932E-2</v>
      </c>
      <c r="N855" s="214">
        <v>54.28</v>
      </c>
      <c r="O855" s="215">
        <f>M855*N855</f>
        <v>1.9470016468026912</v>
      </c>
      <c r="P855" s="215">
        <f>M855*60*1000</f>
        <v>2152.1757333854362</v>
      </c>
      <c r="Q855" s="216">
        <f>P855*N855/1000</f>
        <v>116.82009880816148</v>
      </c>
    </row>
    <row r="856" spans="1:17" ht="12.75" customHeight="1" x14ac:dyDescent="0.2">
      <c r="A856" s="352"/>
      <c r="B856" s="48" t="s">
        <v>92</v>
      </c>
      <c r="C856" s="238" t="s">
        <v>86</v>
      </c>
      <c r="D856" s="239">
        <v>4</v>
      </c>
      <c r="E856" s="239">
        <v>1955</v>
      </c>
      <c r="F856" s="240">
        <v>7.8330000000000002</v>
      </c>
      <c r="G856" s="240">
        <v>0</v>
      </c>
      <c r="H856" s="240">
        <v>0</v>
      </c>
      <c r="I856" s="240">
        <v>7.8330000000000002</v>
      </c>
      <c r="J856" s="240">
        <v>214.32</v>
      </c>
      <c r="K856" s="240">
        <v>7.8330000000000002</v>
      </c>
      <c r="L856" s="240">
        <v>214.32</v>
      </c>
      <c r="M856" s="241">
        <v>3.6548152295632699E-2</v>
      </c>
      <c r="N856" s="242">
        <v>43.491</v>
      </c>
      <c r="O856" s="242">
        <v>1.5895156914893618</v>
      </c>
      <c r="P856" s="242">
        <v>2192.8891377379618</v>
      </c>
      <c r="Q856" s="243">
        <v>95.370941489361698</v>
      </c>
    </row>
    <row r="857" spans="1:17" ht="12.75" customHeight="1" x14ac:dyDescent="0.2">
      <c r="A857" s="352"/>
      <c r="B857" s="27" t="s">
        <v>342</v>
      </c>
      <c r="C857" s="244" t="s">
        <v>341</v>
      </c>
      <c r="D857" s="74">
        <v>4</v>
      </c>
      <c r="E857" s="74" t="s">
        <v>57</v>
      </c>
      <c r="F857" s="211">
        <f>G857+H857+I857</f>
        <v>5</v>
      </c>
      <c r="G857" s="211">
        <v>0</v>
      </c>
      <c r="H857" s="211">
        <v>0</v>
      </c>
      <c r="I857" s="211">
        <v>5</v>
      </c>
      <c r="J857" s="211">
        <v>135.59</v>
      </c>
      <c r="K857" s="211">
        <v>5</v>
      </c>
      <c r="L857" s="211">
        <v>135.59</v>
      </c>
      <c r="M857" s="213">
        <f>K857/L857</f>
        <v>3.6875875802050297E-2</v>
      </c>
      <c r="N857" s="214">
        <v>53.33</v>
      </c>
      <c r="O857" s="215">
        <f>M857*N857</f>
        <v>1.9665904565233423</v>
      </c>
      <c r="P857" s="215">
        <f>M857*60*1000</f>
        <v>2212.5525481230179</v>
      </c>
      <c r="Q857" s="216">
        <f>P857*N857/1000</f>
        <v>117.99542739140054</v>
      </c>
    </row>
    <row r="858" spans="1:17" ht="12.75" customHeight="1" x14ac:dyDescent="0.2">
      <c r="A858" s="352"/>
      <c r="B858" s="48" t="s">
        <v>612</v>
      </c>
      <c r="C858" s="237" t="s">
        <v>609</v>
      </c>
      <c r="D858" s="74">
        <v>12</v>
      </c>
      <c r="E858" s="74" t="s">
        <v>679</v>
      </c>
      <c r="F858" s="211">
        <f>+G858+H858+I858</f>
        <v>21.130009999999999</v>
      </c>
      <c r="G858" s="211">
        <v>0.65490999999999999</v>
      </c>
      <c r="H858" s="211">
        <v>0.4</v>
      </c>
      <c r="I858" s="211">
        <v>20.075099999999999</v>
      </c>
      <c r="J858" s="211">
        <v>543.66999999999996</v>
      </c>
      <c r="K858" s="211">
        <v>20.075099999999999</v>
      </c>
      <c r="L858" s="211">
        <v>543.66999999999996</v>
      </c>
      <c r="M858" s="213">
        <f>K858/L858</f>
        <v>3.692515680467931E-2</v>
      </c>
      <c r="N858" s="214">
        <v>63.329000000000001</v>
      </c>
      <c r="O858" s="215">
        <f>M858*N858</f>
        <v>2.3384332552835358</v>
      </c>
      <c r="P858" s="215">
        <f>M858*60*1000</f>
        <v>2215.5094082807586</v>
      </c>
      <c r="Q858" s="216">
        <f>P858*N858/1000</f>
        <v>140.30599531701216</v>
      </c>
    </row>
    <row r="859" spans="1:17" ht="12.75" customHeight="1" x14ac:dyDescent="0.2">
      <c r="A859" s="352"/>
      <c r="B859" s="48" t="s">
        <v>92</v>
      </c>
      <c r="C859" s="238" t="s">
        <v>84</v>
      </c>
      <c r="D859" s="239">
        <v>4</v>
      </c>
      <c r="E859" s="239">
        <v>1951</v>
      </c>
      <c r="F859" s="240">
        <v>9.16</v>
      </c>
      <c r="G859" s="240">
        <v>0.86591200000000002</v>
      </c>
      <c r="H859" s="240">
        <v>0</v>
      </c>
      <c r="I859" s="240">
        <v>8.2940880000000003</v>
      </c>
      <c r="J859" s="240">
        <v>224.57</v>
      </c>
      <c r="K859" s="240">
        <v>8.2940880000000003</v>
      </c>
      <c r="L859" s="240">
        <v>224.57</v>
      </c>
      <c r="M859" s="241">
        <v>3.6933196776060918E-2</v>
      </c>
      <c r="N859" s="242">
        <v>43.491</v>
      </c>
      <c r="O859" s="242">
        <v>1.6062616609876654</v>
      </c>
      <c r="P859" s="242">
        <v>2215.9918065636552</v>
      </c>
      <c r="Q859" s="243">
        <v>96.375699659259936</v>
      </c>
    </row>
    <row r="860" spans="1:17" ht="12.75" customHeight="1" x14ac:dyDescent="0.2">
      <c r="A860" s="352"/>
      <c r="B860" s="48" t="s">
        <v>612</v>
      </c>
      <c r="C860" s="237" t="s">
        <v>610</v>
      </c>
      <c r="D860" s="74">
        <v>12</v>
      </c>
      <c r="E860" s="74" t="s">
        <v>679</v>
      </c>
      <c r="F860" s="211">
        <f>+G860+H860+I860</f>
        <v>21.120949999999997</v>
      </c>
      <c r="G860" s="211">
        <v>0.36375000000000002</v>
      </c>
      <c r="H860" s="211">
        <v>1.04</v>
      </c>
      <c r="I860" s="211">
        <v>19.717199999999998</v>
      </c>
      <c r="J860" s="211">
        <v>529.87</v>
      </c>
      <c r="K860" s="211">
        <v>19.717199999999998</v>
      </c>
      <c r="L860" s="211">
        <v>529.87</v>
      </c>
      <c r="M860" s="213">
        <f>K860/L860</f>
        <v>3.7211391473380262E-2</v>
      </c>
      <c r="N860" s="214">
        <v>63.329000000000001</v>
      </c>
      <c r="O860" s="215">
        <f>M860*N860</f>
        <v>2.3565602106176988</v>
      </c>
      <c r="P860" s="215">
        <f>M860*60*1000</f>
        <v>2232.6834884028158</v>
      </c>
      <c r="Q860" s="216">
        <f>P860*N860/1000</f>
        <v>141.39361263706192</v>
      </c>
    </row>
    <row r="861" spans="1:17" ht="12.75" customHeight="1" x14ac:dyDescent="0.2">
      <c r="A861" s="352"/>
      <c r="B861" s="48" t="s">
        <v>92</v>
      </c>
      <c r="C861" s="238" t="s">
        <v>87</v>
      </c>
      <c r="D861" s="239">
        <v>4</v>
      </c>
      <c r="E861" s="239">
        <v>1952</v>
      </c>
      <c r="F861" s="240">
        <v>4.0364180000000003</v>
      </c>
      <c r="G861" s="240">
        <v>0</v>
      </c>
      <c r="H861" s="240">
        <v>0</v>
      </c>
      <c r="I861" s="240">
        <v>4.0364180000000003</v>
      </c>
      <c r="J861" s="240">
        <v>108</v>
      </c>
      <c r="K861" s="240">
        <v>4.0364180000000003</v>
      </c>
      <c r="L861" s="240">
        <v>108</v>
      </c>
      <c r="M861" s="241">
        <v>3.7374240740740743E-2</v>
      </c>
      <c r="N861" s="242">
        <v>43.491</v>
      </c>
      <c r="O861" s="242">
        <v>1.6254431040555557</v>
      </c>
      <c r="P861" s="242">
        <v>2242.4544444444446</v>
      </c>
      <c r="Q861" s="243">
        <v>97.526586243333341</v>
      </c>
    </row>
    <row r="862" spans="1:17" ht="12.75" customHeight="1" x14ac:dyDescent="0.2">
      <c r="A862" s="352"/>
      <c r="B862" s="48" t="s">
        <v>603</v>
      </c>
      <c r="C862" s="209" t="s">
        <v>600</v>
      </c>
      <c r="D862" s="210">
        <v>6</v>
      </c>
      <c r="E862" s="210">
        <v>1926</v>
      </c>
      <c r="F862" s="212">
        <v>10.811999999999999</v>
      </c>
      <c r="G862" s="212">
        <v>0.45689999999999997</v>
      </c>
      <c r="H862" s="212">
        <v>0.8</v>
      </c>
      <c r="I862" s="212">
        <v>9.5550999999999995</v>
      </c>
      <c r="J862" s="212">
        <v>254.15</v>
      </c>
      <c r="K862" s="212">
        <v>7.3040000000000003</v>
      </c>
      <c r="L862" s="212">
        <v>194.28</v>
      </c>
      <c r="M862" s="261">
        <v>3.7595223388923203E-2</v>
      </c>
      <c r="N862" s="262">
        <v>44.908000000000001</v>
      </c>
      <c r="O862" s="263">
        <v>1.6883262919497632</v>
      </c>
      <c r="P862" s="263">
        <v>2255.7134033353923</v>
      </c>
      <c r="Q862" s="264">
        <v>101.29957751698579</v>
      </c>
    </row>
    <row r="863" spans="1:17" ht="12.75" customHeight="1" x14ac:dyDescent="0.2">
      <c r="A863" s="352"/>
      <c r="B863" s="48" t="s">
        <v>612</v>
      </c>
      <c r="C863" s="237" t="s">
        <v>608</v>
      </c>
      <c r="D863" s="74">
        <v>5</v>
      </c>
      <c r="E863" s="74" t="s">
        <v>679</v>
      </c>
      <c r="F863" s="211">
        <f>+G863+H863+I863</f>
        <v>8.4879999999999995</v>
      </c>
      <c r="G863" s="211">
        <v>0</v>
      </c>
      <c r="H863" s="211">
        <v>0</v>
      </c>
      <c r="I863" s="211">
        <v>8.4879999999999995</v>
      </c>
      <c r="J863" s="211">
        <v>224.51</v>
      </c>
      <c r="K863" s="211">
        <v>8.4879999999999995</v>
      </c>
      <c r="L863" s="211">
        <v>224.51</v>
      </c>
      <c r="M863" s="213">
        <f>K863/L863</f>
        <v>3.7806779208053094E-2</v>
      </c>
      <c r="N863" s="214">
        <v>63.329000000000001</v>
      </c>
      <c r="O863" s="215">
        <f>M863*N863</f>
        <v>2.3942655204667944</v>
      </c>
      <c r="P863" s="215">
        <f>M863*60*1000</f>
        <v>2268.4067524831858</v>
      </c>
      <c r="Q863" s="216">
        <f>P863*N863/1000</f>
        <v>143.65593122800769</v>
      </c>
    </row>
    <row r="864" spans="1:17" ht="12.75" customHeight="1" x14ac:dyDescent="0.2">
      <c r="A864" s="352"/>
      <c r="B864" s="48" t="s">
        <v>520</v>
      </c>
      <c r="C864" s="250" t="s">
        <v>515</v>
      </c>
      <c r="D864" s="251">
        <v>8</v>
      </c>
      <c r="E864" s="251">
        <v>1959</v>
      </c>
      <c r="F864" s="252">
        <f>SUM(G864+H864+I864)</f>
        <v>9.8000000000000007</v>
      </c>
      <c r="G864" s="252"/>
      <c r="H864" s="252">
        <v>0</v>
      </c>
      <c r="I864" s="252">
        <v>9.8000000000000007</v>
      </c>
      <c r="J864" s="252">
        <v>303.83</v>
      </c>
      <c r="K864" s="252">
        <v>9.8000000000000007</v>
      </c>
      <c r="L864" s="252">
        <v>256.89999999999998</v>
      </c>
      <c r="M864" s="213">
        <f>K864/L864</f>
        <v>3.8147138964577665E-2</v>
      </c>
      <c r="N864" s="214">
        <v>62.1</v>
      </c>
      <c r="O864" s="215">
        <f>M864*N864</f>
        <v>2.3689373297002732</v>
      </c>
      <c r="P864" s="215">
        <f>M864*60*1000</f>
        <v>2288.8283378746601</v>
      </c>
      <c r="Q864" s="216">
        <f>P864*N864/1000</f>
        <v>142.13623978201642</v>
      </c>
    </row>
    <row r="865" spans="1:17" ht="12.75" customHeight="1" x14ac:dyDescent="0.2">
      <c r="A865" s="352"/>
      <c r="B865" s="48" t="s">
        <v>260</v>
      </c>
      <c r="C865" s="237" t="s">
        <v>695</v>
      </c>
      <c r="D865" s="74">
        <v>6</v>
      </c>
      <c r="E865" s="74">
        <v>1980</v>
      </c>
      <c r="F865" s="211">
        <v>12.1</v>
      </c>
      <c r="G865" s="211">
        <v>0.6</v>
      </c>
      <c r="H865" s="211">
        <v>0.9</v>
      </c>
      <c r="I865" s="211">
        <v>10.5</v>
      </c>
      <c r="J865" s="211">
        <v>275</v>
      </c>
      <c r="K865" s="211">
        <v>10.5</v>
      </c>
      <c r="L865" s="211">
        <v>275</v>
      </c>
      <c r="M865" s="213">
        <f>K865/L865</f>
        <v>3.8181818181818185E-2</v>
      </c>
      <c r="N865" s="214">
        <v>56.46</v>
      </c>
      <c r="O865" s="215">
        <f>M865*N865</f>
        <v>2.1557454545454546</v>
      </c>
      <c r="P865" s="215">
        <f>M865*60*1000</f>
        <v>2290.909090909091</v>
      </c>
      <c r="Q865" s="216">
        <f>P865*N865/1000</f>
        <v>129.34472727272728</v>
      </c>
    </row>
    <row r="866" spans="1:17" ht="12.75" customHeight="1" x14ac:dyDescent="0.2">
      <c r="A866" s="352"/>
      <c r="B866" s="48" t="s">
        <v>328</v>
      </c>
      <c r="C866" s="230" t="s">
        <v>321</v>
      </c>
      <c r="D866" s="231">
        <v>18</v>
      </c>
      <c r="E866" s="231">
        <v>1959</v>
      </c>
      <c r="F866" s="232">
        <v>40.090000000000003</v>
      </c>
      <c r="G866" s="233">
        <v>2.7029999999999998</v>
      </c>
      <c r="H866" s="233">
        <v>0</v>
      </c>
      <c r="I866" s="232">
        <v>37.387</v>
      </c>
      <c r="J866" s="232">
        <v>963.76</v>
      </c>
      <c r="K866" s="232">
        <v>37.387</v>
      </c>
      <c r="L866" s="232">
        <v>963.76</v>
      </c>
      <c r="M866" s="234">
        <v>3.8792852992446253E-2</v>
      </c>
      <c r="N866" s="235">
        <v>57.23</v>
      </c>
      <c r="O866" s="235">
        <v>2.2200000000000002</v>
      </c>
      <c r="P866" s="235">
        <v>2327.5700000000002</v>
      </c>
      <c r="Q866" s="236">
        <v>133.21</v>
      </c>
    </row>
    <row r="867" spans="1:17" ht="12.75" customHeight="1" x14ac:dyDescent="0.2">
      <c r="A867" s="352"/>
      <c r="B867" s="48" t="s">
        <v>815</v>
      </c>
      <c r="C867" s="244" t="s">
        <v>814</v>
      </c>
      <c r="D867" s="74">
        <v>12</v>
      </c>
      <c r="E867" s="74">
        <v>1960</v>
      </c>
      <c r="F867" s="211">
        <v>22.225999999999999</v>
      </c>
      <c r="G867" s="211">
        <v>1.1983999999999999</v>
      </c>
      <c r="H867" s="211">
        <v>0.12</v>
      </c>
      <c r="I867" s="211">
        <f>F867-H867-G867</f>
        <v>20.907599999999999</v>
      </c>
      <c r="J867" s="211">
        <v>538.52</v>
      </c>
      <c r="K867" s="211">
        <f>I867</f>
        <v>20.907599999999999</v>
      </c>
      <c r="L867" s="211">
        <f>J867</f>
        <v>538.52</v>
      </c>
      <c r="M867" s="213">
        <f>K867/L867</f>
        <v>3.8824184802792837E-2</v>
      </c>
      <c r="N867" s="214">
        <v>51.2</v>
      </c>
      <c r="O867" s="215">
        <f>M867*N867</f>
        <v>1.9877982619029932</v>
      </c>
      <c r="P867" s="215">
        <f>M867*60*1000</f>
        <v>2329.4510881675701</v>
      </c>
      <c r="Q867" s="216">
        <f>P867*N867/1000</f>
        <v>119.2678957141796</v>
      </c>
    </row>
    <row r="868" spans="1:17" ht="12.75" customHeight="1" x14ac:dyDescent="0.2">
      <c r="A868" s="352"/>
      <c r="B868" s="27" t="s">
        <v>461</v>
      </c>
      <c r="C868" s="230" t="s">
        <v>459</v>
      </c>
      <c r="D868" s="231">
        <v>10</v>
      </c>
      <c r="E868" s="231">
        <v>1938</v>
      </c>
      <c r="F868" s="232">
        <v>11.84</v>
      </c>
      <c r="G868" s="232"/>
      <c r="H868" s="232"/>
      <c r="I868" s="232">
        <v>11.84</v>
      </c>
      <c r="J868" s="232">
        <v>304.82</v>
      </c>
      <c r="K868" s="232">
        <v>11.84</v>
      </c>
      <c r="L868" s="232">
        <v>304.82</v>
      </c>
      <c r="M868" s="234">
        <f>K868/L868</f>
        <v>3.8842595630207991E-2</v>
      </c>
      <c r="N868" s="235">
        <v>55.372</v>
      </c>
      <c r="O868" s="235">
        <f>M868*N868</f>
        <v>2.1507922052358768</v>
      </c>
      <c r="P868" s="235">
        <f>M868*1000*60</f>
        <v>2330.5557378124795</v>
      </c>
      <c r="Q868" s="236">
        <f>O868*60</f>
        <v>129.04753231415262</v>
      </c>
    </row>
    <row r="869" spans="1:17" ht="12.75" customHeight="1" x14ac:dyDescent="0.2">
      <c r="A869" s="352"/>
      <c r="B869" s="27" t="s">
        <v>652</v>
      </c>
      <c r="C869" s="253" t="s">
        <v>651</v>
      </c>
      <c r="D869" s="254">
        <v>4</v>
      </c>
      <c r="E869" s="254" t="s">
        <v>57</v>
      </c>
      <c r="F869" s="255">
        <f>G869+H869+I869</f>
        <v>7.1000000000000005</v>
      </c>
      <c r="G869" s="255">
        <v>0.16250000000000001</v>
      </c>
      <c r="H869" s="255">
        <v>0.56000000000000005</v>
      </c>
      <c r="I869" s="255">
        <v>6.3775000000000004</v>
      </c>
      <c r="J869" s="255">
        <v>162.94</v>
      </c>
      <c r="K869" s="255">
        <f>I869</f>
        <v>6.3775000000000004</v>
      </c>
      <c r="L869" s="255">
        <f>J869</f>
        <v>162.94</v>
      </c>
      <c r="M869" s="256">
        <f>K869/L869</f>
        <v>3.9140174297287347E-2</v>
      </c>
      <c r="N869" s="257">
        <v>40.5</v>
      </c>
      <c r="O869" s="258">
        <f>M869*N869</f>
        <v>1.5851770590401375</v>
      </c>
      <c r="P869" s="258">
        <f>M869*60*1000</f>
        <v>2348.4104578372408</v>
      </c>
      <c r="Q869" s="259">
        <f>P869*N869/1000</f>
        <v>95.110623542408248</v>
      </c>
    </row>
    <row r="870" spans="1:17" ht="12.75" customHeight="1" x14ac:dyDescent="0.2">
      <c r="A870" s="352"/>
      <c r="B870" s="48" t="s">
        <v>328</v>
      </c>
      <c r="C870" s="230" t="s">
        <v>325</v>
      </c>
      <c r="D870" s="231">
        <v>24</v>
      </c>
      <c r="E870" s="231">
        <v>1962</v>
      </c>
      <c r="F870" s="232">
        <v>15.789</v>
      </c>
      <c r="G870" s="233">
        <v>0</v>
      </c>
      <c r="H870" s="233">
        <v>0</v>
      </c>
      <c r="I870" s="232">
        <v>15.789</v>
      </c>
      <c r="J870" s="232">
        <v>402.03</v>
      </c>
      <c r="K870" s="232">
        <v>15.789</v>
      </c>
      <c r="L870" s="232">
        <v>402.03</v>
      </c>
      <c r="M870" s="234">
        <v>3.9273188568017314E-2</v>
      </c>
      <c r="N870" s="235">
        <v>57.23</v>
      </c>
      <c r="O870" s="235">
        <v>2.25</v>
      </c>
      <c r="P870" s="235">
        <v>2356.39</v>
      </c>
      <c r="Q870" s="236">
        <v>134.86000000000001</v>
      </c>
    </row>
    <row r="871" spans="1:17" ht="12.75" customHeight="1" x14ac:dyDescent="0.2">
      <c r="A871" s="352"/>
      <c r="B871" s="48" t="s">
        <v>603</v>
      </c>
      <c r="C871" s="209" t="s">
        <v>602</v>
      </c>
      <c r="D871" s="210">
        <v>23</v>
      </c>
      <c r="E871" s="210">
        <v>1963</v>
      </c>
      <c r="F871" s="212">
        <v>20.254000000000001</v>
      </c>
      <c r="G871" s="212"/>
      <c r="H871" s="212"/>
      <c r="I871" s="212">
        <v>20.254000000000001</v>
      </c>
      <c r="J871" s="212">
        <v>502.6</v>
      </c>
      <c r="K871" s="212">
        <v>20.254000000000001</v>
      </c>
      <c r="L871" s="212">
        <v>502.6</v>
      </c>
      <c r="M871" s="261">
        <v>4.0298448070035818E-2</v>
      </c>
      <c r="N871" s="262">
        <v>44.908000000000001</v>
      </c>
      <c r="O871" s="263">
        <v>1.8097227059291685</v>
      </c>
      <c r="P871" s="263">
        <v>2417.9068842021493</v>
      </c>
      <c r="Q871" s="264">
        <v>108.58336235575013</v>
      </c>
    </row>
    <row r="872" spans="1:17" ht="12.75" customHeight="1" x14ac:dyDescent="0.2">
      <c r="A872" s="352"/>
      <c r="B872" s="48" t="s">
        <v>92</v>
      </c>
      <c r="C872" s="238" t="s">
        <v>89</v>
      </c>
      <c r="D872" s="239">
        <v>4</v>
      </c>
      <c r="E872" s="239">
        <v>1940</v>
      </c>
      <c r="F872" s="240">
        <v>17.744</v>
      </c>
      <c r="G872" s="240">
        <v>1.6664950000000001</v>
      </c>
      <c r="H872" s="240">
        <v>0.04</v>
      </c>
      <c r="I872" s="240">
        <v>16.037503000000001</v>
      </c>
      <c r="J872" s="240">
        <v>383.02000000000004</v>
      </c>
      <c r="K872" s="240">
        <v>16.037503000000001</v>
      </c>
      <c r="L872" s="240">
        <v>383.02000000000004</v>
      </c>
      <c r="M872" s="241">
        <v>4.1871189494021195E-2</v>
      </c>
      <c r="N872" s="242">
        <v>43.491</v>
      </c>
      <c r="O872" s="242">
        <v>1.8210199022844757</v>
      </c>
      <c r="P872" s="242">
        <v>2512.2713696412716</v>
      </c>
      <c r="Q872" s="243">
        <v>109.26119413706854</v>
      </c>
    </row>
    <row r="873" spans="1:17" ht="12.75" customHeight="1" x14ac:dyDescent="0.2">
      <c r="A873" s="352"/>
      <c r="B873" s="27" t="s">
        <v>416</v>
      </c>
      <c r="C873" s="223" t="s">
        <v>415</v>
      </c>
      <c r="D873" s="224">
        <v>4</v>
      </c>
      <c r="E873" s="225" t="s">
        <v>57</v>
      </c>
      <c r="F873" s="226">
        <v>7.13</v>
      </c>
      <c r="G873" s="226">
        <v>0.35</v>
      </c>
      <c r="H873" s="226">
        <v>0.04</v>
      </c>
      <c r="I873" s="226">
        <v>6.74</v>
      </c>
      <c r="J873" s="227">
        <v>158.1</v>
      </c>
      <c r="K873" s="226">
        <v>6.74</v>
      </c>
      <c r="L873" s="227">
        <v>158.1</v>
      </c>
      <c r="M873" s="213">
        <f>K873/L873</f>
        <v>4.2631246046805821E-2</v>
      </c>
      <c r="N873" s="214">
        <v>56.7</v>
      </c>
      <c r="O873" s="215">
        <f>M873*N873</f>
        <v>2.4171916508538902</v>
      </c>
      <c r="P873" s="215">
        <f>M873*60*1000</f>
        <v>2557.8747628083493</v>
      </c>
      <c r="Q873" s="216">
        <f>P873*N873/1000</f>
        <v>145.0314990512334</v>
      </c>
    </row>
    <row r="874" spans="1:17" ht="12.75" customHeight="1" x14ac:dyDescent="0.2">
      <c r="A874" s="352"/>
      <c r="B874" s="48" t="s">
        <v>92</v>
      </c>
      <c r="C874" s="238" t="s">
        <v>88</v>
      </c>
      <c r="D874" s="239">
        <v>13</v>
      </c>
      <c r="E874" s="239" t="s">
        <v>57</v>
      </c>
      <c r="F874" s="240">
        <v>16.978999999999999</v>
      </c>
      <c r="G874" s="240">
        <v>0</v>
      </c>
      <c r="H874" s="240">
        <v>0</v>
      </c>
      <c r="I874" s="240">
        <v>16.979001</v>
      </c>
      <c r="J874" s="240">
        <v>397.64</v>
      </c>
      <c r="K874" s="240">
        <v>16.979001</v>
      </c>
      <c r="L874" s="240">
        <v>397.64</v>
      </c>
      <c r="M874" s="241">
        <v>4.2699429131878082E-2</v>
      </c>
      <c r="N874" s="242">
        <v>43.491</v>
      </c>
      <c r="O874" s="242">
        <v>1.8570408723745095</v>
      </c>
      <c r="P874" s="242">
        <v>2561.9657479126849</v>
      </c>
      <c r="Q874" s="243">
        <v>111.42245234247058</v>
      </c>
    </row>
    <row r="875" spans="1:17" ht="12.75" customHeight="1" x14ac:dyDescent="0.2">
      <c r="A875" s="352"/>
      <c r="B875" s="27" t="s">
        <v>677</v>
      </c>
      <c r="C875" s="237" t="s">
        <v>941</v>
      </c>
      <c r="D875" s="74">
        <v>3</v>
      </c>
      <c r="E875" s="74">
        <v>1940</v>
      </c>
      <c r="F875" s="211">
        <f>SUM(G875+H875+I875)</f>
        <v>4.8</v>
      </c>
      <c r="G875" s="211">
        <v>0</v>
      </c>
      <c r="H875" s="211">
        <v>0</v>
      </c>
      <c r="I875" s="211">
        <v>4.8</v>
      </c>
      <c r="J875" s="211">
        <v>112.26</v>
      </c>
      <c r="K875" s="211">
        <v>4.8</v>
      </c>
      <c r="L875" s="211">
        <v>112.26</v>
      </c>
      <c r="M875" s="213">
        <f>K875/L875</f>
        <v>4.27578834847675E-2</v>
      </c>
      <c r="N875" s="214">
        <v>54.28</v>
      </c>
      <c r="O875" s="215">
        <f>M875*N875</f>
        <v>2.3208979155531799</v>
      </c>
      <c r="P875" s="215">
        <f>M875*60*1000</f>
        <v>2565.4730090860498</v>
      </c>
      <c r="Q875" s="216">
        <f>P875*N875/1000</f>
        <v>139.25387493319079</v>
      </c>
    </row>
    <row r="876" spans="1:17" ht="12.75" customHeight="1" x14ac:dyDescent="0.2">
      <c r="A876" s="352"/>
      <c r="B876" s="48" t="s">
        <v>92</v>
      </c>
      <c r="C876" s="238" t="s">
        <v>90</v>
      </c>
      <c r="D876" s="239">
        <v>6</v>
      </c>
      <c r="E876" s="239">
        <v>1940</v>
      </c>
      <c r="F876" s="240">
        <v>11.34</v>
      </c>
      <c r="G876" s="240">
        <v>5.3679999999999999E-2</v>
      </c>
      <c r="H876" s="240">
        <v>0</v>
      </c>
      <c r="I876" s="240">
        <v>11.28632</v>
      </c>
      <c r="J876" s="240">
        <v>250.65</v>
      </c>
      <c r="K876" s="240">
        <v>11.28632</v>
      </c>
      <c r="L876" s="240">
        <v>250.65</v>
      </c>
      <c r="M876" s="241">
        <v>4.5028206662677039E-2</v>
      </c>
      <c r="N876" s="242">
        <v>43.491</v>
      </c>
      <c r="O876" s="242">
        <v>1.9583217359664871</v>
      </c>
      <c r="P876" s="242">
        <v>2701.6923997606223</v>
      </c>
      <c r="Q876" s="243">
        <v>117.49930415798922</v>
      </c>
    </row>
    <row r="877" spans="1:17" ht="12.75" customHeight="1" thickBot="1" x14ac:dyDescent="0.25">
      <c r="A877" s="353"/>
      <c r="B877" s="266" t="s">
        <v>92</v>
      </c>
      <c r="C877" s="267" t="s">
        <v>91</v>
      </c>
      <c r="D877" s="268">
        <v>8</v>
      </c>
      <c r="E877" s="268" t="s">
        <v>57</v>
      </c>
      <c r="F877" s="269">
        <v>11.834</v>
      </c>
      <c r="G877" s="269">
        <v>0</v>
      </c>
      <c r="H877" s="269">
        <v>0</v>
      </c>
      <c r="I877" s="269">
        <v>11.834</v>
      </c>
      <c r="J877" s="269">
        <v>248.01</v>
      </c>
      <c r="K877" s="269">
        <v>11.834</v>
      </c>
      <c r="L877" s="269">
        <v>248.01</v>
      </c>
      <c r="M877" s="270">
        <v>4.7715817910568122E-2</v>
      </c>
      <c r="N877" s="271">
        <v>43.491</v>
      </c>
      <c r="O877" s="271">
        <v>2.0752086367485183</v>
      </c>
      <c r="P877" s="271">
        <v>2862.9490746340875</v>
      </c>
      <c r="Q877" s="272">
        <v>124.5125182049111</v>
      </c>
    </row>
  </sheetData>
  <sortState ref="B227:Q438">
    <sortCondition ref="L227:L438"/>
  </sortState>
  <mergeCells count="19">
    <mergeCell ref="A684:A877"/>
    <mergeCell ref="A439:A683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  <mergeCell ref="D2:D3"/>
    <mergeCell ref="J2:J3"/>
    <mergeCell ref="K2:K3"/>
    <mergeCell ref="A6:A226"/>
    <mergeCell ref="A227:A438"/>
  </mergeCells>
  <phoneticPr fontId="3" type="noConversion"/>
  <pageMargins left="0.21" right="0.16" top="0.24" bottom="0.2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2017_vasaris</vt:lpstr>
      <vt:lpstr>'2017_vasaris'!Print_Titles</vt:lpstr>
    </vt:vector>
  </TitlesOfParts>
  <Company>LŠTA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Ramune</cp:lastModifiedBy>
  <cp:lastPrinted>2017-01-17T06:51:37Z</cp:lastPrinted>
  <dcterms:created xsi:type="dcterms:W3CDTF">2007-12-03T08:09:16Z</dcterms:created>
  <dcterms:modified xsi:type="dcterms:W3CDTF">2017-03-21T13:15:01Z</dcterms:modified>
</cp:coreProperties>
</file>