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66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mune\Documents\Ramunes_LSTA_doc\25_Šilumos suvartojimas daugiabuciuose\2017_01\"/>
    </mc:Choice>
  </mc:AlternateContent>
  <bookViews>
    <workbookView xWindow="-15" yWindow="6045" windowWidth="19320" windowHeight="6090"/>
  </bookViews>
  <sheets>
    <sheet name="2017_sausis" sheetId="4" r:id="rId1"/>
  </sheets>
  <definedNames>
    <definedName name="_xlnm.Print_Titles" localSheetId="0">'2017_sausis'!$3:$3</definedName>
  </definedNames>
  <calcPr calcId="162913"/>
</workbook>
</file>

<file path=xl/calcChain.xml><?xml version="1.0" encoding="utf-8"?>
<calcChain xmlns="http://schemas.openxmlformats.org/spreadsheetml/2006/main">
  <c r="M824" i="4" l="1"/>
  <c r="P824" i="4" s="1"/>
  <c r="Q824" i="4" s="1"/>
  <c r="F824" i="4"/>
  <c r="M807" i="4"/>
  <c r="P807" i="4" s="1"/>
  <c r="Q807" i="4" s="1"/>
  <c r="F807" i="4"/>
  <c r="M752" i="4"/>
  <c r="P752" i="4" s="1"/>
  <c r="Q752" i="4" s="1"/>
  <c r="F752" i="4"/>
  <c r="M845" i="4"/>
  <c r="P845" i="4" s="1"/>
  <c r="Q845" i="4" s="1"/>
  <c r="F845" i="4"/>
  <c r="M744" i="4"/>
  <c r="P744" i="4" s="1"/>
  <c r="Q744" i="4" s="1"/>
  <c r="F744" i="4"/>
  <c r="M863" i="4"/>
  <c r="P863" i="4" s="1"/>
  <c r="Q863" i="4" s="1"/>
  <c r="F863" i="4"/>
  <c r="M762" i="4"/>
  <c r="O762" i="4" s="1"/>
  <c r="F762" i="4"/>
  <c r="M761" i="4"/>
  <c r="O761" i="4" s="1"/>
  <c r="F761" i="4"/>
  <c r="M784" i="4"/>
  <c r="P784" i="4" s="1"/>
  <c r="Q784" i="4" s="1"/>
  <c r="F784" i="4"/>
  <c r="M815" i="4"/>
  <c r="P815" i="4" s="1"/>
  <c r="Q815" i="4" s="1"/>
  <c r="F815" i="4"/>
  <c r="M629" i="4"/>
  <c r="P629" i="4" s="1"/>
  <c r="Q629" i="4" s="1"/>
  <c r="F629" i="4"/>
  <c r="M651" i="4"/>
  <c r="O651" i="4" s="1"/>
  <c r="F651" i="4"/>
  <c r="M637" i="4"/>
  <c r="P637" i="4" s="1"/>
  <c r="Q637" i="4" s="1"/>
  <c r="F637" i="4"/>
  <c r="M649" i="4"/>
  <c r="P649" i="4" s="1"/>
  <c r="Q649" i="4" s="1"/>
  <c r="F649" i="4"/>
  <c r="M626" i="4"/>
  <c r="P626" i="4" s="1"/>
  <c r="Q626" i="4" s="1"/>
  <c r="F626" i="4"/>
  <c r="M657" i="4"/>
  <c r="O657" i="4" s="1"/>
  <c r="F657" i="4"/>
  <c r="M653" i="4"/>
  <c r="P653" i="4" s="1"/>
  <c r="Q653" i="4" s="1"/>
  <c r="F653" i="4"/>
  <c r="M656" i="4"/>
  <c r="P656" i="4" s="1"/>
  <c r="Q656" i="4" s="1"/>
  <c r="F656" i="4"/>
  <c r="M655" i="4"/>
  <c r="P655" i="4" s="1"/>
  <c r="Q655" i="4" s="1"/>
  <c r="F655" i="4"/>
  <c r="M641" i="4"/>
  <c r="O641" i="4" s="1"/>
  <c r="F641" i="4"/>
  <c r="M376" i="4"/>
  <c r="P376" i="4" s="1"/>
  <c r="Q376" i="4" s="1"/>
  <c r="F376" i="4"/>
  <c r="M336" i="4"/>
  <c r="P336" i="4" s="1"/>
  <c r="Q336" i="4" s="1"/>
  <c r="F336" i="4"/>
  <c r="M324" i="4"/>
  <c r="O324" i="4" s="1"/>
  <c r="F324" i="4"/>
  <c r="M332" i="4"/>
  <c r="O332" i="4" s="1"/>
  <c r="F332" i="4"/>
  <c r="M351" i="4"/>
  <c r="P351" i="4" s="1"/>
  <c r="Q351" i="4" s="1"/>
  <c r="F351" i="4"/>
  <c r="M370" i="4"/>
  <c r="P370" i="4" s="1"/>
  <c r="Q370" i="4" s="1"/>
  <c r="F370" i="4"/>
  <c r="M282" i="4"/>
  <c r="P282" i="4" s="1"/>
  <c r="Q282" i="4" s="1"/>
  <c r="F282" i="4"/>
  <c r="M273" i="4"/>
  <c r="O273" i="4" s="1"/>
  <c r="F273" i="4"/>
  <c r="M305" i="4"/>
  <c r="P305" i="4" s="1"/>
  <c r="Q305" i="4" s="1"/>
  <c r="F305" i="4"/>
  <c r="M277" i="4"/>
  <c r="P277" i="4" s="1"/>
  <c r="Q277" i="4" s="1"/>
  <c r="F277" i="4"/>
  <c r="M133" i="4"/>
  <c r="P133" i="4" s="1"/>
  <c r="Q133" i="4" s="1"/>
  <c r="F133" i="4"/>
  <c r="M25" i="4"/>
  <c r="O25" i="4" s="1"/>
  <c r="F25" i="4"/>
  <c r="M165" i="4"/>
  <c r="P165" i="4" s="1"/>
  <c r="Q165" i="4" s="1"/>
  <c r="F165" i="4"/>
  <c r="O154" i="4"/>
  <c r="M154" i="4"/>
  <c r="P154" i="4" s="1"/>
  <c r="Q154" i="4" s="1"/>
  <c r="F154" i="4"/>
  <c r="M148" i="4"/>
  <c r="P148" i="4" s="1"/>
  <c r="Q148" i="4" s="1"/>
  <c r="F148" i="4"/>
  <c r="M130" i="4"/>
  <c r="O130" i="4" s="1"/>
  <c r="F130" i="4"/>
  <c r="M155" i="4"/>
  <c r="P155" i="4" s="1"/>
  <c r="Q155" i="4" s="1"/>
  <c r="F155" i="4"/>
  <c r="M71" i="4"/>
  <c r="P71" i="4" s="1"/>
  <c r="Q71" i="4" s="1"/>
  <c r="F71" i="4"/>
  <c r="M78" i="4"/>
  <c r="O78" i="4" s="1"/>
  <c r="F78" i="4"/>
  <c r="M107" i="4"/>
  <c r="O107" i="4" s="1"/>
  <c r="F107" i="4"/>
  <c r="O863" i="4" l="1"/>
  <c r="P651" i="4"/>
  <c r="Q651" i="4" s="1"/>
  <c r="O282" i="4"/>
  <c r="O655" i="4"/>
  <c r="P762" i="4"/>
  <c r="Q762" i="4" s="1"/>
  <c r="O845" i="4"/>
  <c r="O815" i="4"/>
  <c r="P641" i="4"/>
  <c r="Q641" i="4" s="1"/>
  <c r="O656" i="4"/>
  <c r="O629" i="4"/>
  <c r="P273" i="4"/>
  <c r="Q273" i="4" s="1"/>
  <c r="P324" i="4"/>
  <c r="Q324" i="4" s="1"/>
  <c r="O370" i="4"/>
  <c r="O148" i="4"/>
  <c r="P130" i="4"/>
  <c r="Q130" i="4" s="1"/>
  <c r="P78" i="4"/>
  <c r="Q78" i="4" s="1"/>
  <c r="P25" i="4"/>
  <c r="Q25" i="4" s="1"/>
  <c r="O133" i="4"/>
  <c r="O277" i="4"/>
  <c r="P657" i="4"/>
  <c r="Q657" i="4" s="1"/>
  <c r="O626" i="4"/>
  <c r="O649" i="4"/>
  <c r="O752" i="4"/>
  <c r="O807" i="4"/>
  <c r="P107" i="4"/>
  <c r="Q107" i="4" s="1"/>
  <c r="O71" i="4"/>
  <c r="P332" i="4"/>
  <c r="Q332" i="4" s="1"/>
  <c r="O336" i="4"/>
  <c r="P761" i="4"/>
  <c r="Q761" i="4" s="1"/>
  <c r="O155" i="4"/>
  <c r="O165" i="4"/>
  <c r="O305" i="4"/>
  <c r="O351" i="4"/>
  <c r="O376" i="4"/>
  <c r="O653" i="4"/>
  <c r="O637" i="4"/>
  <c r="O784" i="4"/>
  <c r="O744" i="4"/>
  <c r="O824" i="4"/>
  <c r="L866" i="4" l="1"/>
  <c r="K866" i="4"/>
  <c r="F866" i="4"/>
  <c r="L838" i="4"/>
  <c r="K838" i="4"/>
  <c r="F838" i="4"/>
  <c r="L837" i="4"/>
  <c r="K837" i="4"/>
  <c r="F837" i="4"/>
  <c r="L817" i="4"/>
  <c r="K817" i="4"/>
  <c r="F817" i="4"/>
  <c r="L813" i="4"/>
  <c r="K813" i="4"/>
  <c r="M813" i="4" s="1"/>
  <c r="P813" i="4" s="1"/>
  <c r="Q813" i="4" s="1"/>
  <c r="F813" i="4"/>
  <c r="L804" i="4"/>
  <c r="K804" i="4"/>
  <c r="F804" i="4"/>
  <c r="L789" i="4"/>
  <c r="K789" i="4"/>
  <c r="M789" i="4" s="1"/>
  <c r="F789" i="4"/>
  <c r="L786" i="4"/>
  <c r="K786" i="4"/>
  <c r="F786" i="4"/>
  <c r="L781" i="4"/>
  <c r="K781" i="4"/>
  <c r="M781" i="4" s="1"/>
  <c r="P781" i="4" s="1"/>
  <c r="Q781" i="4" s="1"/>
  <c r="F781" i="4"/>
  <c r="L776" i="4"/>
  <c r="K776" i="4"/>
  <c r="F776" i="4"/>
  <c r="L648" i="4"/>
  <c r="K648" i="4"/>
  <c r="F648" i="4"/>
  <c r="L647" i="4"/>
  <c r="K647" i="4"/>
  <c r="F647" i="4"/>
  <c r="L644" i="4"/>
  <c r="K644" i="4"/>
  <c r="F644" i="4"/>
  <c r="L631" i="4"/>
  <c r="K631" i="4"/>
  <c r="F631" i="4"/>
  <c r="L624" i="4"/>
  <c r="K624" i="4"/>
  <c r="F624" i="4"/>
  <c r="L617" i="4"/>
  <c r="K617" i="4"/>
  <c r="F617" i="4"/>
  <c r="L611" i="4"/>
  <c r="K611" i="4"/>
  <c r="M611" i="4" s="1"/>
  <c r="P611" i="4" s="1"/>
  <c r="Q611" i="4" s="1"/>
  <c r="F611" i="4"/>
  <c r="L600" i="4"/>
  <c r="K600" i="4"/>
  <c r="F600" i="4"/>
  <c r="L587" i="4"/>
  <c r="K587" i="4"/>
  <c r="F587" i="4"/>
  <c r="L586" i="4"/>
  <c r="K586" i="4"/>
  <c r="F586" i="4"/>
  <c r="L379" i="4"/>
  <c r="K379" i="4"/>
  <c r="M379" i="4" s="1"/>
  <c r="P379" i="4" s="1"/>
  <c r="Q379" i="4" s="1"/>
  <c r="F379" i="4"/>
  <c r="L366" i="4"/>
  <c r="K366" i="4"/>
  <c r="F366" i="4"/>
  <c r="L365" i="4"/>
  <c r="K365" i="4"/>
  <c r="F365" i="4"/>
  <c r="L360" i="4"/>
  <c r="K360" i="4"/>
  <c r="F360" i="4"/>
  <c r="L342" i="4"/>
  <c r="K342" i="4"/>
  <c r="M342" i="4" s="1"/>
  <c r="P342" i="4" s="1"/>
  <c r="Q342" i="4" s="1"/>
  <c r="F342" i="4"/>
  <c r="L329" i="4"/>
  <c r="K329" i="4"/>
  <c r="F329" i="4"/>
  <c r="L328" i="4"/>
  <c r="K328" i="4"/>
  <c r="F328" i="4"/>
  <c r="L316" i="4"/>
  <c r="K316" i="4"/>
  <c r="F316" i="4"/>
  <c r="L304" i="4"/>
  <c r="K304" i="4"/>
  <c r="M304" i="4" s="1"/>
  <c r="P304" i="4" s="1"/>
  <c r="Q304" i="4" s="1"/>
  <c r="F304" i="4"/>
  <c r="L276" i="4"/>
  <c r="K276" i="4"/>
  <c r="F276" i="4"/>
  <c r="L161" i="4"/>
  <c r="K161" i="4"/>
  <c r="M161" i="4" s="1"/>
  <c r="F161" i="4"/>
  <c r="L122" i="4"/>
  <c r="K122" i="4"/>
  <c r="F122" i="4"/>
  <c r="L115" i="4"/>
  <c r="K115" i="4"/>
  <c r="F115" i="4"/>
  <c r="L114" i="4"/>
  <c r="K114" i="4"/>
  <c r="F114" i="4"/>
  <c r="L99" i="4"/>
  <c r="K99" i="4"/>
  <c r="F99" i="4"/>
  <c r="L94" i="4"/>
  <c r="K94" i="4"/>
  <c r="F94" i="4"/>
  <c r="L75" i="4"/>
  <c r="K75" i="4"/>
  <c r="M75" i="4" s="1"/>
  <c r="P75" i="4" s="1"/>
  <c r="Q75" i="4" s="1"/>
  <c r="F75" i="4"/>
  <c r="L72" i="4"/>
  <c r="K72" i="4"/>
  <c r="F72" i="4"/>
  <c r="L48" i="4"/>
  <c r="K48" i="4"/>
  <c r="M48" i="4" s="1"/>
  <c r="F48" i="4"/>
  <c r="L42" i="4"/>
  <c r="K42" i="4"/>
  <c r="F42" i="4"/>
  <c r="M823" i="4"/>
  <c r="P823" i="4" s="1"/>
  <c r="Q823" i="4" s="1"/>
  <c r="M819" i="4"/>
  <c r="P819" i="4" s="1"/>
  <c r="Q819" i="4" s="1"/>
  <c r="M803" i="4"/>
  <c r="P803" i="4" s="1"/>
  <c r="Q803" i="4" s="1"/>
  <c r="M799" i="4"/>
  <c r="P799" i="4" s="1"/>
  <c r="Q799" i="4" s="1"/>
  <c r="M796" i="4"/>
  <c r="P796" i="4" s="1"/>
  <c r="Q796" i="4" s="1"/>
  <c r="M793" i="4"/>
  <c r="P793" i="4" s="1"/>
  <c r="Q793" i="4" s="1"/>
  <c r="M783" i="4"/>
  <c r="P783" i="4" s="1"/>
  <c r="Q783" i="4" s="1"/>
  <c r="M773" i="4"/>
  <c r="P773" i="4" s="1"/>
  <c r="Q773" i="4" s="1"/>
  <c r="M771" i="4"/>
  <c r="P771" i="4" s="1"/>
  <c r="Q771" i="4" s="1"/>
  <c r="M768" i="4"/>
  <c r="P768" i="4" s="1"/>
  <c r="Q768" i="4" s="1"/>
  <c r="M543" i="4"/>
  <c r="P543" i="4" s="1"/>
  <c r="Q543" i="4" s="1"/>
  <c r="M541" i="4"/>
  <c r="P541" i="4" s="1"/>
  <c r="Q541" i="4" s="1"/>
  <c r="M540" i="4"/>
  <c r="P540" i="4" s="1"/>
  <c r="Q540" i="4" s="1"/>
  <c r="M533" i="4"/>
  <c r="P533" i="4" s="1"/>
  <c r="Q533" i="4" s="1"/>
  <c r="M532" i="4"/>
  <c r="P532" i="4" s="1"/>
  <c r="Q532" i="4" s="1"/>
  <c r="M528" i="4"/>
  <c r="P528" i="4" s="1"/>
  <c r="Q528" i="4" s="1"/>
  <c r="M527" i="4"/>
  <c r="P527" i="4" s="1"/>
  <c r="Q527" i="4" s="1"/>
  <c r="M523" i="4"/>
  <c r="P523" i="4" s="1"/>
  <c r="Q523" i="4" s="1"/>
  <c r="M517" i="4"/>
  <c r="P517" i="4" s="1"/>
  <c r="Q517" i="4" s="1"/>
  <c r="M511" i="4"/>
  <c r="P511" i="4" s="1"/>
  <c r="Q511" i="4" s="1"/>
  <c r="M399" i="4"/>
  <c r="P399" i="4" s="1"/>
  <c r="Q399" i="4" s="1"/>
  <c r="M393" i="4"/>
  <c r="P393" i="4" s="1"/>
  <c r="Q393" i="4" s="1"/>
  <c r="M388" i="4"/>
  <c r="P388" i="4" s="1"/>
  <c r="Q388" i="4" s="1"/>
  <c r="M381" i="4"/>
  <c r="P381" i="4" s="1"/>
  <c r="Q381" i="4" s="1"/>
  <c r="M382" i="4"/>
  <c r="P382" i="4" s="1"/>
  <c r="Q382" i="4" s="1"/>
  <c r="M371" i="4"/>
  <c r="P371" i="4" s="1"/>
  <c r="Q371" i="4" s="1"/>
  <c r="M361" i="4"/>
  <c r="P361" i="4" s="1"/>
  <c r="Q361" i="4" s="1"/>
  <c r="M339" i="4"/>
  <c r="P339" i="4" s="1"/>
  <c r="Q339" i="4" s="1"/>
  <c r="M326" i="4"/>
  <c r="P326" i="4" s="1"/>
  <c r="Q326" i="4" s="1"/>
  <c r="M300" i="4"/>
  <c r="P300" i="4" s="1"/>
  <c r="Q300" i="4" s="1"/>
  <c r="M197" i="4"/>
  <c r="P197" i="4" s="1"/>
  <c r="Q197" i="4" s="1"/>
  <c r="M176" i="4"/>
  <c r="P176" i="4" s="1"/>
  <c r="Q176" i="4" s="1"/>
  <c r="M179" i="4"/>
  <c r="P179" i="4" s="1"/>
  <c r="Q179" i="4" s="1"/>
  <c r="M26" i="4"/>
  <c r="P26" i="4" s="1"/>
  <c r="Q26" i="4" s="1"/>
  <c r="M786" i="4" l="1"/>
  <c r="M866" i="4"/>
  <c r="P866" i="4" s="1"/>
  <c r="Q866" i="4" s="1"/>
  <c r="M114" i="4"/>
  <c r="P114" i="4" s="1"/>
  <c r="Q114" i="4" s="1"/>
  <c r="M644" i="4"/>
  <c r="P644" i="4" s="1"/>
  <c r="Q644" i="4" s="1"/>
  <c r="M586" i="4"/>
  <c r="M600" i="4"/>
  <c r="M817" i="4"/>
  <c r="P817" i="4" s="1"/>
  <c r="Q817" i="4" s="1"/>
  <c r="M776" i="4"/>
  <c r="P776" i="4" s="1"/>
  <c r="Q776" i="4" s="1"/>
  <c r="M838" i="4"/>
  <c r="M624" i="4"/>
  <c r="O624" i="4" s="1"/>
  <c r="M329" i="4"/>
  <c r="P329" i="4" s="1"/>
  <c r="Q329" i="4" s="1"/>
  <c r="M365" i="4"/>
  <c r="P365" i="4" s="1"/>
  <c r="Q365" i="4" s="1"/>
  <c r="M115" i="4"/>
  <c r="P115" i="4" s="1"/>
  <c r="Q115" i="4" s="1"/>
  <c r="M94" i="4"/>
  <c r="M72" i="4"/>
  <c r="O72" i="4" s="1"/>
  <c r="M122" i="4"/>
  <c r="O122" i="4" s="1"/>
  <c r="M328" i="4"/>
  <c r="M366" i="4"/>
  <c r="P366" i="4" s="1"/>
  <c r="Q366" i="4" s="1"/>
  <c r="M617" i="4"/>
  <c r="P617" i="4" s="1"/>
  <c r="Q617" i="4" s="1"/>
  <c r="M648" i="4"/>
  <c r="P648" i="4" s="1"/>
  <c r="Q648" i="4" s="1"/>
  <c r="M804" i="4"/>
  <c r="M42" i="4"/>
  <c r="O42" i="4" s="1"/>
  <c r="M99" i="4"/>
  <c r="O99" i="4" s="1"/>
  <c r="M276" i="4"/>
  <c r="P276" i="4" s="1"/>
  <c r="Q276" i="4" s="1"/>
  <c r="M316" i="4"/>
  <c r="O316" i="4" s="1"/>
  <c r="M360" i="4"/>
  <c r="P360" i="4" s="1"/>
  <c r="Q360" i="4" s="1"/>
  <c r="M587" i="4"/>
  <c r="P587" i="4" s="1"/>
  <c r="Q587" i="4" s="1"/>
  <c r="M631" i="4"/>
  <c r="P631" i="4" s="1"/>
  <c r="Q631" i="4" s="1"/>
  <c r="M647" i="4"/>
  <c r="O647" i="4" s="1"/>
  <c r="M837" i="4"/>
  <c r="O837" i="4" s="1"/>
  <c r="O161" i="4"/>
  <c r="P161" i="4"/>
  <c r="Q161" i="4" s="1"/>
  <c r="P624" i="4"/>
  <c r="Q624" i="4" s="1"/>
  <c r="O786" i="4"/>
  <c r="P786" i="4"/>
  <c r="Q786" i="4" s="1"/>
  <c r="O817" i="4"/>
  <c r="P72" i="4"/>
  <c r="Q72" i="4" s="1"/>
  <c r="O328" i="4"/>
  <c r="P328" i="4"/>
  <c r="Q328" i="4" s="1"/>
  <c r="P804" i="4"/>
  <c r="Q804" i="4" s="1"/>
  <c r="O804" i="4"/>
  <c r="P586" i="4"/>
  <c r="Q586" i="4" s="1"/>
  <c r="O586" i="4"/>
  <c r="O48" i="4"/>
  <c r="P48" i="4"/>
  <c r="Q48" i="4" s="1"/>
  <c r="O114" i="4"/>
  <c r="P600" i="4"/>
  <c r="Q600" i="4" s="1"/>
  <c r="O600" i="4"/>
  <c r="O789" i="4"/>
  <c r="P789" i="4"/>
  <c r="Q789" i="4" s="1"/>
  <c r="P838" i="4"/>
  <c r="Q838" i="4" s="1"/>
  <c r="O838" i="4"/>
  <c r="O94" i="4"/>
  <c r="P94" i="4"/>
  <c r="Q94" i="4" s="1"/>
  <c r="P42" i="4"/>
  <c r="Q42" i="4" s="1"/>
  <c r="O587" i="4"/>
  <c r="O75" i="4"/>
  <c r="O115" i="4"/>
  <c r="O304" i="4"/>
  <c r="O342" i="4"/>
  <c r="O379" i="4"/>
  <c r="O611" i="4"/>
  <c r="O781" i="4"/>
  <c r="O813" i="4"/>
  <c r="O866" i="4"/>
  <c r="O300" i="4"/>
  <c r="O326" i="4"/>
  <c r="O339" i="4"/>
  <c r="O361" i="4"/>
  <c r="O371" i="4"/>
  <c r="O382" i="4"/>
  <c r="O381" i="4"/>
  <c r="O388" i="4"/>
  <c r="O393" i="4"/>
  <c r="O399" i="4"/>
  <c r="O511" i="4"/>
  <c r="O517" i="4"/>
  <c r="O523" i="4"/>
  <c r="O527" i="4"/>
  <c r="O528" i="4"/>
  <c r="O532" i="4"/>
  <c r="O533" i="4"/>
  <c r="O540" i="4"/>
  <c r="O541" i="4"/>
  <c r="O543" i="4"/>
  <c r="O768" i="4"/>
  <c r="O771" i="4"/>
  <c r="O773" i="4"/>
  <c r="O783" i="4"/>
  <c r="O793" i="4"/>
  <c r="O796" i="4"/>
  <c r="O799" i="4"/>
  <c r="O803" i="4"/>
  <c r="O819" i="4"/>
  <c r="O823" i="4"/>
  <c r="O26" i="4"/>
  <c r="O179" i="4"/>
  <c r="O176" i="4"/>
  <c r="O197" i="4"/>
  <c r="O776" i="4" l="1"/>
  <c r="O644" i="4"/>
  <c r="P99" i="4"/>
  <c r="Q99" i="4" s="1"/>
  <c r="O329" i="4"/>
  <c r="O365" i="4"/>
  <c r="O617" i="4"/>
  <c r="O631" i="4"/>
  <c r="O276" i="4"/>
  <c r="O648" i="4"/>
  <c r="P837" i="4"/>
  <c r="Q837" i="4" s="1"/>
  <c r="P647" i="4"/>
  <c r="Q647" i="4" s="1"/>
  <c r="P316" i="4"/>
  <c r="Q316" i="4" s="1"/>
  <c r="O360" i="4"/>
  <c r="O366" i="4"/>
  <c r="P122" i="4"/>
  <c r="Q122" i="4" s="1"/>
  <c r="M831" i="4"/>
  <c r="P831" i="4" s="1"/>
  <c r="Q831" i="4" s="1"/>
  <c r="F831" i="4"/>
  <c r="M832" i="4"/>
  <c r="P832" i="4" s="1"/>
  <c r="Q832" i="4" s="1"/>
  <c r="F832" i="4"/>
  <c r="M840" i="4"/>
  <c r="P840" i="4" s="1"/>
  <c r="Q840" i="4" s="1"/>
  <c r="F840" i="4"/>
  <c r="M848" i="4"/>
  <c r="P848" i="4" s="1"/>
  <c r="Q848" i="4" s="1"/>
  <c r="F848" i="4"/>
  <c r="M850" i="4"/>
  <c r="P850" i="4" s="1"/>
  <c r="Q850" i="4" s="1"/>
  <c r="F850" i="4"/>
  <c r="M851" i="4"/>
  <c r="P851" i="4" s="1"/>
  <c r="Q851" i="4" s="1"/>
  <c r="F851" i="4"/>
  <c r="M474" i="4"/>
  <c r="P474" i="4" s="1"/>
  <c r="Q474" i="4" s="1"/>
  <c r="F474" i="4"/>
  <c r="M475" i="4"/>
  <c r="P475" i="4" s="1"/>
  <c r="Q475" i="4" s="1"/>
  <c r="F475" i="4"/>
  <c r="M478" i="4"/>
  <c r="O478" i="4" s="1"/>
  <c r="F478" i="4"/>
  <c r="M485" i="4"/>
  <c r="P485" i="4" s="1"/>
  <c r="Q485" i="4" s="1"/>
  <c r="F485" i="4"/>
  <c r="M491" i="4"/>
  <c r="P491" i="4" s="1"/>
  <c r="Q491" i="4" s="1"/>
  <c r="F491" i="4"/>
  <c r="M496" i="4"/>
  <c r="P496" i="4" s="1"/>
  <c r="Q496" i="4" s="1"/>
  <c r="F496" i="4"/>
  <c r="M34" i="4"/>
  <c r="P34" i="4" s="1"/>
  <c r="Q34" i="4" s="1"/>
  <c r="F34" i="4"/>
  <c r="M33" i="4"/>
  <c r="P33" i="4" s="1"/>
  <c r="Q33" i="4" s="1"/>
  <c r="F33" i="4"/>
  <c r="M30" i="4"/>
  <c r="O30" i="4" s="1"/>
  <c r="F30" i="4"/>
  <c r="M22" i="4"/>
  <c r="P22" i="4" s="1"/>
  <c r="Q22" i="4" s="1"/>
  <c r="F22" i="4"/>
  <c r="M14" i="4"/>
  <c r="P14" i="4" s="1"/>
  <c r="Q14" i="4" s="1"/>
  <c r="F14" i="4"/>
  <c r="M8" i="4"/>
  <c r="P8" i="4" s="1"/>
  <c r="Q8" i="4" s="1"/>
  <c r="F8" i="4"/>
  <c r="O22" i="4" l="1"/>
  <c r="O851" i="4"/>
  <c r="O496" i="4"/>
  <c r="P478" i="4"/>
  <c r="Q478" i="4" s="1"/>
  <c r="P30" i="4"/>
  <c r="Q30" i="4" s="1"/>
  <c r="O8" i="4"/>
  <c r="O485" i="4"/>
  <c r="O475" i="4"/>
  <c r="O840" i="4"/>
  <c r="O832" i="4"/>
  <c r="O33" i="4"/>
  <c r="O850" i="4"/>
  <c r="O831" i="4"/>
  <c r="O848" i="4"/>
  <c r="O491" i="4"/>
  <c r="O474" i="4"/>
  <c r="O14" i="4"/>
  <c r="O34" i="4"/>
  <c r="M860" i="4" l="1"/>
  <c r="P860" i="4" s="1"/>
  <c r="Q860" i="4" s="1"/>
  <c r="I860" i="4"/>
  <c r="M855" i="4"/>
  <c r="P855" i="4" s="1"/>
  <c r="Q855" i="4" s="1"/>
  <c r="I855" i="4"/>
  <c r="M852" i="4"/>
  <c r="P852" i="4" s="1"/>
  <c r="Q852" i="4" s="1"/>
  <c r="I852" i="4"/>
  <c r="M844" i="4"/>
  <c r="P844" i="4" s="1"/>
  <c r="Q844" i="4" s="1"/>
  <c r="I844" i="4"/>
  <c r="M834" i="4"/>
  <c r="P834" i="4" s="1"/>
  <c r="Q834" i="4" s="1"/>
  <c r="I834" i="4"/>
  <c r="M829" i="4"/>
  <c r="P829" i="4" s="1"/>
  <c r="Q829" i="4" s="1"/>
  <c r="I829" i="4"/>
  <c r="M828" i="4"/>
  <c r="P828" i="4" s="1"/>
  <c r="Q828" i="4" s="1"/>
  <c r="I828" i="4"/>
  <c r="M821" i="4"/>
  <c r="O821" i="4" s="1"/>
  <c r="I821" i="4"/>
  <c r="M814" i="4"/>
  <c r="P814" i="4" s="1"/>
  <c r="Q814" i="4" s="1"/>
  <c r="I814" i="4"/>
  <c r="M802" i="4"/>
  <c r="P802" i="4" s="1"/>
  <c r="Q802" i="4" s="1"/>
  <c r="I802" i="4"/>
  <c r="M673" i="4"/>
  <c r="P673" i="4" s="1"/>
  <c r="Q673" i="4" s="1"/>
  <c r="I673" i="4"/>
  <c r="M672" i="4"/>
  <c r="O672" i="4" s="1"/>
  <c r="I672" i="4"/>
  <c r="M671" i="4"/>
  <c r="P671" i="4" s="1"/>
  <c r="Q671" i="4" s="1"/>
  <c r="I671" i="4"/>
  <c r="M666" i="4"/>
  <c r="P666" i="4" s="1"/>
  <c r="Q666" i="4" s="1"/>
  <c r="I666" i="4"/>
  <c r="M658" i="4"/>
  <c r="P658" i="4" s="1"/>
  <c r="Q658" i="4" s="1"/>
  <c r="I658" i="4"/>
  <c r="M639" i="4"/>
  <c r="O639" i="4" s="1"/>
  <c r="I639" i="4"/>
  <c r="M632" i="4"/>
  <c r="P632" i="4" s="1"/>
  <c r="Q632" i="4" s="1"/>
  <c r="I632" i="4"/>
  <c r="M623" i="4"/>
  <c r="P623" i="4" s="1"/>
  <c r="Q623" i="4" s="1"/>
  <c r="I623" i="4"/>
  <c r="M619" i="4"/>
  <c r="P619" i="4" s="1"/>
  <c r="Q619" i="4" s="1"/>
  <c r="I619" i="4"/>
  <c r="M616" i="4"/>
  <c r="O616" i="4" s="1"/>
  <c r="I616" i="4"/>
  <c r="M243" i="4"/>
  <c r="P243" i="4" s="1"/>
  <c r="Q243" i="4" s="1"/>
  <c r="I243" i="4"/>
  <c r="M240" i="4"/>
  <c r="P240" i="4" s="1"/>
  <c r="Q240" i="4" s="1"/>
  <c r="I240" i="4"/>
  <c r="M238" i="4"/>
  <c r="O238" i="4" s="1"/>
  <c r="I238" i="4"/>
  <c r="M234" i="4"/>
  <c r="O234" i="4" s="1"/>
  <c r="I234" i="4"/>
  <c r="M233" i="4"/>
  <c r="P233" i="4" s="1"/>
  <c r="Q233" i="4" s="1"/>
  <c r="I233" i="4"/>
  <c r="M232" i="4"/>
  <c r="P232" i="4" s="1"/>
  <c r="Q232" i="4" s="1"/>
  <c r="I232" i="4"/>
  <c r="M231" i="4"/>
  <c r="P231" i="4" s="1"/>
  <c r="Q231" i="4" s="1"/>
  <c r="I231" i="4"/>
  <c r="M228" i="4"/>
  <c r="O228" i="4" s="1"/>
  <c r="I228" i="4"/>
  <c r="M226" i="4"/>
  <c r="P226" i="4" s="1"/>
  <c r="Q226" i="4" s="1"/>
  <c r="I226" i="4"/>
  <c r="M224" i="4"/>
  <c r="P224" i="4" s="1"/>
  <c r="Q224" i="4" s="1"/>
  <c r="I224" i="4"/>
  <c r="M90" i="4"/>
  <c r="P90" i="4" s="1"/>
  <c r="Q90" i="4" s="1"/>
  <c r="I90" i="4"/>
  <c r="M67" i="4"/>
  <c r="O67" i="4" s="1"/>
  <c r="I67" i="4"/>
  <c r="M69" i="4"/>
  <c r="P69" i="4" s="1"/>
  <c r="Q69" i="4" s="1"/>
  <c r="I69" i="4"/>
  <c r="M63" i="4"/>
  <c r="P63" i="4" s="1"/>
  <c r="Q63" i="4" s="1"/>
  <c r="I63" i="4"/>
  <c r="M55" i="4"/>
  <c r="P55" i="4" s="1"/>
  <c r="Q55" i="4" s="1"/>
  <c r="I55" i="4"/>
  <c r="M54" i="4"/>
  <c r="O54" i="4" s="1"/>
  <c r="I54" i="4"/>
  <c r="M47" i="4"/>
  <c r="P47" i="4" s="1"/>
  <c r="Q47" i="4" s="1"/>
  <c r="I47" i="4"/>
  <c r="M37" i="4"/>
  <c r="P37" i="4" s="1"/>
  <c r="Q37" i="4" s="1"/>
  <c r="I37" i="4"/>
  <c r="M19" i="4"/>
  <c r="O19" i="4" s="1"/>
  <c r="I19" i="4"/>
  <c r="M16" i="4"/>
  <c r="O16" i="4" s="1"/>
  <c r="I16" i="4"/>
  <c r="P821" i="4" l="1"/>
  <c r="Q821" i="4" s="1"/>
  <c r="O619" i="4"/>
  <c r="O829" i="4"/>
  <c r="P54" i="4"/>
  <c r="Q54" i="4" s="1"/>
  <c r="O828" i="4"/>
  <c r="O240" i="4"/>
  <c r="O844" i="4"/>
  <c r="P616" i="4"/>
  <c r="Q616" i="4" s="1"/>
  <c r="O623" i="4"/>
  <c r="P238" i="4"/>
  <c r="Q238" i="4" s="1"/>
  <c r="P19" i="4"/>
  <c r="Q19" i="4" s="1"/>
  <c r="O63" i="4"/>
  <c r="O55" i="4"/>
  <c r="P67" i="4"/>
  <c r="Q67" i="4" s="1"/>
  <c r="O90" i="4"/>
  <c r="O224" i="4"/>
  <c r="P639" i="4"/>
  <c r="Q639" i="4" s="1"/>
  <c r="O658" i="4"/>
  <c r="O666" i="4"/>
  <c r="O852" i="4"/>
  <c r="O855" i="4"/>
  <c r="P228" i="4"/>
  <c r="Q228" i="4" s="1"/>
  <c r="O231" i="4"/>
  <c r="O232" i="4"/>
  <c r="P672" i="4"/>
  <c r="Q672" i="4" s="1"/>
  <c r="O673" i="4"/>
  <c r="O802" i="4"/>
  <c r="P16" i="4"/>
  <c r="Q16" i="4" s="1"/>
  <c r="O37" i="4"/>
  <c r="P234" i="4"/>
  <c r="Q234" i="4" s="1"/>
  <c r="O47" i="4"/>
  <c r="O69" i="4"/>
  <c r="O226" i="4"/>
  <c r="O233" i="4"/>
  <c r="O243" i="4"/>
  <c r="O632" i="4"/>
  <c r="O671" i="4"/>
  <c r="O814" i="4"/>
  <c r="O834" i="4"/>
  <c r="O860" i="4"/>
  <c r="M720" i="4"/>
  <c r="P720" i="4" s="1"/>
  <c r="Q720" i="4" s="1"/>
  <c r="M733" i="4"/>
  <c r="P733" i="4" s="1"/>
  <c r="Q733" i="4" s="1"/>
  <c r="M741" i="4"/>
  <c r="P741" i="4" s="1"/>
  <c r="Q741" i="4" s="1"/>
  <c r="M754" i="4"/>
  <c r="P754" i="4" s="1"/>
  <c r="Q754" i="4" s="1"/>
  <c r="M755" i="4"/>
  <c r="P755" i="4" s="1"/>
  <c r="Q755" i="4" s="1"/>
  <c r="M760" i="4"/>
  <c r="P760" i="4" s="1"/>
  <c r="Q760" i="4" s="1"/>
  <c r="M765" i="4"/>
  <c r="P765" i="4" s="1"/>
  <c r="Q765" i="4" s="1"/>
  <c r="M778" i="4"/>
  <c r="P778" i="4" s="1"/>
  <c r="Q778" i="4" s="1"/>
  <c r="M839" i="4"/>
  <c r="P839" i="4" s="1"/>
  <c r="Q839" i="4" s="1"/>
  <c r="M407" i="4"/>
  <c r="P407" i="4" s="1"/>
  <c r="Q407" i="4" s="1"/>
  <c r="M401" i="4"/>
  <c r="P401" i="4" s="1"/>
  <c r="Q401" i="4" s="1"/>
  <c r="M404" i="4"/>
  <c r="P404" i="4" s="1"/>
  <c r="Q404" i="4" s="1"/>
  <c r="M394" i="4"/>
  <c r="P394" i="4" s="1"/>
  <c r="Q394" i="4" s="1"/>
  <c r="M383" i="4"/>
  <c r="P383" i="4" s="1"/>
  <c r="Q383" i="4" s="1"/>
  <c r="M378" i="4"/>
  <c r="P378" i="4" s="1"/>
  <c r="Q378" i="4" s="1"/>
  <c r="M368" i="4"/>
  <c r="P368" i="4" s="1"/>
  <c r="Q368" i="4" s="1"/>
  <c r="M359" i="4"/>
  <c r="P359" i="4" s="1"/>
  <c r="Q359" i="4" s="1"/>
  <c r="M289" i="4"/>
  <c r="P289" i="4" s="1"/>
  <c r="Q289" i="4" s="1"/>
  <c r="O839" i="4" l="1"/>
  <c r="O778" i="4"/>
  <c r="O765" i="4"/>
  <c r="O760" i="4"/>
  <c r="O755" i="4"/>
  <c r="O754" i="4"/>
  <c r="O741" i="4"/>
  <c r="O733" i="4"/>
  <c r="O720" i="4"/>
  <c r="O289" i="4"/>
  <c r="O359" i="4"/>
  <c r="O368" i="4"/>
  <c r="O378" i="4"/>
  <c r="O383" i="4"/>
  <c r="O394" i="4"/>
  <c r="O404" i="4"/>
  <c r="O401" i="4"/>
  <c r="O407" i="4"/>
  <c r="M798" i="4" l="1"/>
  <c r="P798" i="4" s="1"/>
  <c r="Q798" i="4" s="1"/>
  <c r="F798" i="4"/>
  <c r="M800" i="4"/>
  <c r="P800" i="4" s="1"/>
  <c r="Q800" i="4" s="1"/>
  <c r="F800" i="4"/>
  <c r="M787" i="4"/>
  <c r="O787" i="4" s="1"/>
  <c r="F787" i="4"/>
  <c r="M843" i="4"/>
  <c r="P843" i="4" s="1"/>
  <c r="Q843" i="4" s="1"/>
  <c r="F843" i="4"/>
  <c r="M769" i="4"/>
  <c r="P769" i="4" s="1"/>
  <c r="Q769" i="4" s="1"/>
  <c r="F769" i="4"/>
  <c r="M601" i="4"/>
  <c r="P601" i="4" s="1"/>
  <c r="Q601" i="4" s="1"/>
  <c r="F601" i="4"/>
  <c r="M479" i="4"/>
  <c r="P479" i="4" s="1"/>
  <c r="Q479" i="4" s="1"/>
  <c r="F479" i="4"/>
  <c r="M604" i="4"/>
  <c r="O604" i="4" s="1"/>
  <c r="F604" i="4"/>
  <c r="M539" i="4"/>
  <c r="P539" i="4" s="1"/>
  <c r="Q539" i="4" s="1"/>
  <c r="F539" i="4"/>
  <c r="M590" i="4"/>
  <c r="P590" i="4" s="1"/>
  <c r="Q590" i="4" s="1"/>
  <c r="F590" i="4"/>
  <c r="M560" i="4"/>
  <c r="P560" i="4" s="1"/>
  <c r="Q560" i="4" s="1"/>
  <c r="F560" i="4"/>
  <c r="M538" i="4"/>
  <c r="O538" i="4" s="1"/>
  <c r="F538" i="4"/>
  <c r="M375" i="4"/>
  <c r="P375" i="4" s="1"/>
  <c r="Q375" i="4" s="1"/>
  <c r="F375" i="4"/>
  <c r="M515" i="4"/>
  <c r="P515" i="4" s="1"/>
  <c r="Q515" i="4" s="1"/>
  <c r="F515" i="4"/>
  <c r="M500" i="4"/>
  <c r="P500" i="4" s="1"/>
  <c r="Q500" i="4" s="1"/>
  <c r="F500" i="4"/>
  <c r="M406" i="4"/>
  <c r="P406" i="4" s="1"/>
  <c r="Q406" i="4" s="1"/>
  <c r="F406" i="4"/>
  <c r="M390" i="4"/>
  <c r="P390" i="4" s="1"/>
  <c r="Q390" i="4" s="1"/>
  <c r="F390" i="4"/>
  <c r="M483" i="4"/>
  <c r="P483" i="4" s="1"/>
  <c r="Q483" i="4" s="1"/>
  <c r="F483" i="4"/>
  <c r="M463" i="4"/>
  <c r="O463" i="4" s="1"/>
  <c r="F463" i="4"/>
  <c r="M405" i="4"/>
  <c r="P405" i="4" s="1"/>
  <c r="Q405" i="4" s="1"/>
  <c r="F405" i="4"/>
  <c r="M205" i="4"/>
  <c r="P205" i="4" s="1"/>
  <c r="Q205" i="4" s="1"/>
  <c r="F205" i="4"/>
  <c r="M189" i="4"/>
  <c r="P189" i="4" s="1"/>
  <c r="Q189" i="4" s="1"/>
  <c r="F189" i="4"/>
  <c r="M212" i="4"/>
  <c r="P212" i="4" s="1"/>
  <c r="Q212" i="4" s="1"/>
  <c r="F212" i="4"/>
  <c r="M120" i="4"/>
  <c r="P120" i="4" s="1"/>
  <c r="Q120" i="4" s="1"/>
  <c r="F120" i="4"/>
  <c r="M168" i="4"/>
  <c r="P168" i="4" s="1"/>
  <c r="Q168" i="4" s="1"/>
  <c r="F168" i="4"/>
  <c r="M188" i="4"/>
  <c r="P188" i="4" s="1"/>
  <c r="Q188" i="4" s="1"/>
  <c r="F188" i="4"/>
  <c r="M199" i="4"/>
  <c r="O199" i="4" s="1"/>
  <c r="F199" i="4"/>
  <c r="M108" i="4"/>
  <c r="P108" i="4" s="1"/>
  <c r="Q108" i="4" s="1"/>
  <c r="F108" i="4"/>
  <c r="M391" i="4"/>
  <c r="P391" i="4" s="1"/>
  <c r="Q391" i="4" s="1"/>
  <c r="F391" i="4"/>
  <c r="O108" i="4" l="1"/>
  <c r="O405" i="4"/>
  <c r="P538" i="4"/>
  <c r="Q538" i="4" s="1"/>
  <c r="O479" i="4"/>
  <c r="P787" i="4"/>
  <c r="Q787" i="4" s="1"/>
  <c r="O539" i="4"/>
  <c r="P463" i="4"/>
  <c r="Q463" i="4" s="1"/>
  <c r="O406" i="4"/>
  <c r="O120" i="4"/>
  <c r="P199" i="4"/>
  <c r="Q199" i="4" s="1"/>
  <c r="O212" i="4"/>
  <c r="O189" i="4"/>
  <c r="O500" i="4"/>
  <c r="O515" i="4"/>
  <c r="O560" i="4"/>
  <c r="O843" i="4"/>
  <c r="O800" i="4"/>
  <c r="O188" i="4"/>
  <c r="O483" i="4"/>
  <c r="P604" i="4"/>
  <c r="Q604" i="4" s="1"/>
  <c r="O769" i="4"/>
  <c r="O798" i="4"/>
  <c r="O590" i="4"/>
  <c r="O601" i="4"/>
  <c r="O390" i="4"/>
  <c r="O375" i="4"/>
  <c r="O391" i="4"/>
  <c r="O168" i="4"/>
  <c r="O205" i="4"/>
  <c r="L791" i="4"/>
  <c r="K791" i="4"/>
  <c r="M791" i="4" s="1"/>
  <c r="P791" i="4" s="1"/>
  <c r="Q791" i="4" s="1"/>
  <c r="F791" i="4"/>
  <c r="L780" i="4"/>
  <c r="K780" i="4"/>
  <c r="F780" i="4"/>
  <c r="L779" i="4"/>
  <c r="K779" i="4"/>
  <c r="F779" i="4"/>
  <c r="L774" i="4"/>
  <c r="K774" i="4"/>
  <c r="F774" i="4"/>
  <c r="L770" i="4"/>
  <c r="K770" i="4"/>
  <c r="M770" i="4" s="1"/>
  <c r="P770" i="4" s="1"/>
  <c r="Q770" i="4" s="1"/>
  <c r="F770" i="4"/>
  <c r="L758" i="4"/>
  <c r="K758" i="4"/>
  <c r="F758" i="4"/>
  <c r="L757" i="4"/>
  <c r="K757" i="4"/>
  <c r="F757" i="4"/>
  <c r="L750" i="4"/>
  <c r="K750" i="4"/>
  <c r="F750" i="4"/>
  <c r="L743" i="4"/>
  <c r="K743" i="4"/>
  <c r="M743" i="4" s="1"/>
  <c r="P743" i="4" s="1"/>
  <c r="Q743" i="4" s="1"/>
  <c r="F743" i="4"/>
  <c r="L742" i="4"/>
  <c r="K742" i="4"/>
  <c r="F742" i="4"/>
  <c r="L452" i="4"/>
  <c r="K452" i="4"/>
  <c r="F452" i="4"/>
  <c r="L451" i="4"/>
  <c r="K451" i="4"/>
  <c r="F451" i="4"/>
  <c r="L448" i="4"/>
  <c r="K448" i="4"/>
  <c r="F448" i="4"/>
  <c r="L444" i="4"/>
  <c r="K444" i="4"/>
  <c r="F444" i="4"/>
  <c r="L443" i="4"/>
  <c r="K443" i="4"/>
  <c r="F443" i="4"/>
  <c r="L441" i="4"/>
  <c r="K441" i="4"/>
  <c r="F441" i="4"/>
  <c r="L438" i="4"/>
  <c r="K438" i="4"/>
  <c r="F438" i="4"/>
  <c r="L437" i="4"/>
  <c r="K437" i="4"/>
  <c r="F437" i="4"/>
  <c r="L435" i="4"/>
  <c r="K435" i="4"/>
  <c r="F435" i="4"/>
  <c r="L434" i="4"/>
  <c r="K434" i="4"/>
  <c r="F434" i="4"/>
  <c r="L358" i="4"/>
  <c r="K358" i="4"/>
  <c r="M358" i="4" s="1"/>
  <c r="P358" i="4" s="1"/>
  <c r="Q358" i="4" s="1"/>
  <c r="F358" i="4"/>
  <c r="L357" i="4"/>
  <c r="K357" i="4"/>
  <c r="F357" i="4"/>
  <c r="L355" i="4"/>
  <c r="K355" i="4"/>
  <c r="F355" i="4"/>
  <c r="L353" i="4"/>
  <c r="K353" i="4"/>
  <c r="F353" i="4"/>
  <c r="L343" i="4"/>
  <c r="K343" i="4"/>
  <c r="M343" i="4" s="1"/>
  <c r="P343" i="4" s="1"/>
  <c r="Q343" i="4" s="1"/>
  <c r="F343" i="4"/>
  <c r="L340" i="4"/>
  <c r="K340" i="4"/>
  <c r="F340" i="4"/>
  <c r="L338" i="4"/>
  <c r="K338" i="4"/>
  <c r="F338" i="4"/>
  <c r="L333" i="4"/>
  <c r="K333" i="4"/>
  <c r="F333" i="4"/>
  <c r="L330" i="4"/>
  <c r="K330" i="4"/>
  <c r="M330" i="4" s="1"/>
  <c r="P330" i="4" s="1"/>
  <c r="Q330" i="4" s="1"/>
  <c r="F330" i="4"/>
  <c r="L325" i="4"/>
  <c r="K325" i="4"/>
  <c r="F325" i="4"/>
  <c r="L177" i="4"/>
  <c r="K177" i="4"/>
  <c r="F177" i="4"/>
  <c r="L134" i="4"/>
  <c r="K134" i="4"/>
  <c r="F134" i="4"/>
  <c r="L124" i="4"/>
  <c r="K124" i="4"/>
  <c r="M124" i="4" s="1"/>
  <c r="P124" i="4" s="1"/>
  <c r="Q124" i="4" s="1"/>
  <c r="F124" i="4"/>
  <c r="L109" i="4"/>
  <c r="K109" i="4"/>
  <c r="F109" i="4"/>
  <c r="L101" i="4"/>
  <c r="K101" i="4"/>
  <c r="F101" i="4"/>
  <c r="L92" i="4"/>
  <c r="K92" i="4"/>
  <c r="F92" i="4"/>
  <c r="L66" i="4"/>
  <c r="K66" i="4"/>
  <c r="M66" i="4" s="1"/>
  <c r="P66" i="4" s="1"/>
  <c r="Q66" i="4" s="1"/>
  <c r="F66" i="4"/>
  <c r="L61" i="4"/>
  <c r="K61" i="4"/>
  <c r="F61" i="4"/>
  <c r="L60" i="4"/>
  <c r="K60" i="4"/>
  <c r="F60" i="4"/>
  <c r="L31" i="4"/>
  <c r="K31" i="4"/>
  <c r="F31" i="4"/>
  <c r="M101" i="4" l="1"/>
  <c r="M779" i="4"/>
  <c r="M134" i="4"/>
  <c r="P134" i="4" s="1"/>
  <c r="Q134" i="4" s="1"/>
  <c r="M357" i="4"/>
  <c r="O357" i="4" s="1"/>
  <c r="M758" i="4"/>
  <c r="M438" i="4"/>
  <c r="P438" i="4" s="1"/>
  <c r="Q438" i="4" s="1"/>
  <c r="M444" i="4"/>
  <c r="O444" i="4" s="1"/>
  <c r="M434" i="4"/>
  <c r="O434" i="4" s="1"/>
  <c r="M441" i="4"/>
  <c r="P441" i="4" s="1"/>
  <c r="Q441" i="4" s="1"/>
  <c r="M451" i="4"/>
  <c r="O451" i="4" s="1"/>
  <c r="M325" i="4"/>
  <c r="P325" i="4" s="1"/>
  <c r="Q325" i="4" s="1"/>
  <c r="M338" i="4"/>
  <c r="O338" i="4" s="1"/>
  <c r="M750" i="4"/>
  <c r="M774" i="4"/>
  <c r="P774" i="4" s="1"/>
  <c r="Q774" i="4" s="1"/>
  <c r="M435" i="4"/>
  <c r="O435" i="4" s="1"/>
  <c r="M448" i="4"/>
  <c r="P448" i="4" s="1"/>
  <c r="Q448" i="4" s="1"/>
  <c r="M452" i="4"/>
  <c r="O452" i="4" s="1"/>
  <c r="M333" i="4"/>
  <c r="P333" i="4" s="1"/>
  <c r="Q333" i="4" s="1"/>
  <c r="M353" i="4"/>
  <c r="O353" i="4" s="1"/>
  <c r="M61" i="4"/>
  <c r="O61" i="4" s="1"/>
  <c r="M31" i="4"/>
  <c r="P31" i="4" s="1"/>
  <c r="Q31" i="4" s="1"/>
  <c r="M92" i="4"/>
  <c r="P92" i="4" s="1"/>
  <c r="Q92" i="4" s="1"/>
  <c r="O31" i="4"/>
  <c r="P451" i="4"/>
  <c r="Q451" i="4" s="1"/>
  <c r="P750" i="4"/>
  <c r="Q750" i="4" s="1"/>
  <c r="O750" i="4"/>
  <c r="O774" i="4"/>
  <c r="P353" i="4"/>
  <c r="Q353" i="4" s="1"/>
  <c r="M60" i="4"/>
  <c r="P60" i="4" s="1"/>
  <c r="Q60" i="4" s="1"/>
  <c r="O134" i="4"/>
  <c r="M340" i="4"/>
  <c r="P340" i="4" s="1"/>
  <c r="Q340" i="4" s="1"/>
  <c r="M355" i="4"/>
  <c r="O355" i="4" s="1"/>
  <c r="M742" i="4"/>
  <c r="O742" i="4" s="1"/>
  <c r="M757" i="4"/>
  <c r="O757" i="4" s="1"/>
  <c r="M109" i="4"/>
  <c r="P109" i="4" s="1"/>
  <c r="Q109" i="4" s="1"/>
  <c r="M177" i="4"/>
  <c r="P177" i="4" s="1"/>
  <c r="Q177" i="4" s="1"/>
  <c r="M437" i="4"/>
  <c r="P437" i="4" s="1"/>
  <c r="Q437" i="4" s="1"/>
  <c r="M443" i="4"/>
  <c r="O443" i="4" s="1"/>
  <c r="M780" i="4"/>
  <c r="P780" i="4" s="1"/>
  <c r="Q780" i="4" s="1"/>
  <c r="P444" i="4"/>
  <c r="Q444" i="4" s="1"/>
  <c r="O177" i="4"/>
  <c r="P355" i="4"/>
  <c r="Q355" i="4" s="1"/>
  <c r="O325" i="4"/>
  <c r="P61" i="4"/>
  <c r="Q61" i="4" s="1"/>
  <c r="O101" i="4"/>
  <c r="P101" i="4"/>
  <c r="Q101" i="4" s="1"/>
  <c r="P357" i="4"/>
  <c r="Q357" i="4" s="1"/>
  <c r="P435" i="4"/>
  <c r="Q435" i="4" s="1"/>
  <c r="P758" i="4"/>
  <c r="Q758" i="4" s="1"/>
  <c r="O758" i="4"/>
  <c r="O779" i="4"/>
  <c r="P779" i="4"/>
  <c r="Q779" i="4" s="1"/>
  <c r="O66" i="4"/>
  <c r="O124" i="4"/>
  <c r="O330" i="4"/>
  <c r="O343" i="4"/>
  <c r="O358" i="4"/>
  <c r="O743" i="4"/>
  <c r="O770" i="4"/>
  <c r="O791" i="4"/>
  <c r="P443" i="4" l="1"/>
  <c r="Q443" i="4" s="1"/>
  <c r="P338" i="4"/>
  <c r="Q338" i="4" s="1"/>
  <c r="O448" i="4"/>
  <c r="P434" i="4"/>
  <c r="Q434" i="4" s="1"/>
  <c r="O438" i="4"/>
  <c r="P757" i="4"/>
  <c r="Q757" i="4" s="1"/>
  <c r="P742" i="4"/>
  <c r="Q742" i="4" s="1"/>
  <c r="O92" i="4"/>
  <c r="O437" i="4"/>
  <c r="P452" i="4"/>
  <c r="Q452" i="4" s="1"/>
  <c r="O441" i="4"/>
  <c r="O333" i="4"/>
  <c r="O340" i="4"/>
  <c r="O60" i="4"/>
  <c r="O780" i="4"/>
  <c r="O109" i="4"/>
  <c r="M806" i="4"/>
  <c r="P806" i="4" s="1"/>
  <c r="M861" i="4"/>
  <c r="P861" i="4" s="1"/>
  <c r="M792" i="4"/>
  <c r="P792" i="4" s="1"/>
  <c r="M712" i="4"/>
  <c r="P712" i="4" s="1"/>
  <c r="M785" i="4"/>
  <c r="P785" i="4" s="1"/>
  <c r="M708" i="4"/>
  <c r="P708" i="4" s="1"/>
  <c r="M724" i="4"/>
  <c r="P724" i="4" s="1"/>
  <c r="M504" i="4"/>
  <c r="P504" i="4" s="1"/>
  <c r="M554" i="4"/>
  <c r="P554" i="4" s="1"/>
  <c r="M534" i="4"/>
  <c r="P534" i="4" s="1"/>
  <c r="M530" i="4"/>
  <c r="P530" i="4" s="1"/>
  <c r="M595" i="4"/>
  <c r="P595" i="4" s="1"/>
  <c r="M609" i="4"/>
  <c r="P609" i="4" s="1"/>
  <c r="M449" i="4"/>
  <c r="P449" i="4" s="1"/>
  <c r="M373" i="4"/>
  <c r="P373" i="4" s="1"/>
  <c r="M403" i="4"/>
  <c r="P403" i="4" s="1"/>
  <c r="M392" i="4"/>
  <c r="P392" i="4" s="1"/>
  <c r="M409" i="4"/>
  <c r="P409" i="4" s="1"/>
  <c r="M482" i="4"/>
  <c r="P482" i="4" s="1"/>
  <c r="M398" i="4"/>
  <c r="P398" i="4" s="1"/>
  <c r="M367" i="4"/>
  <c r="P367" i="4" s="1"/>
  <c r="M498" i="4"/>
  <c r="P498" i="4" s="1"/>
  <c r="M495" i="4"/>
  <c r="P495" i="4" s="1"/>
  <c r="M465" i="4"/>
  <c r="P465" i="4" s="1"/>
  <c r="M503" i="4"/>
  <c r="P503" i="4" s="1"/>
  <c r="M96" i="4"/>
  <c r="P96" i="4" s="1"/>
  <c r="M52" i="4"/>
  <c r="P52" i="4" s="1"/>
  <c r="M21" i="4"/>
  <c r="P21" i="4" s="1"/>
  <c r="M15" i="4"/>
  <c r="P15" i="4" s="1"/>
  <c r="M56" i="4"/>
  <c r="P56" i="4" s="1"/>
  <c r="M178" i="4"/>
  <c r="P178" i="4" s="1"/>
  <c r="M100" i="4"/>
  <c r="P100" i="4" s="1"/>
  <c r="M39" i="4"/>
  <c r="P39" i="4" s="1"/>
  <c r="M157" i="4"/>
  <c r="P157" i="4" s="1"/>
  <c r="M82" i="4"/>
  <c r="P82" i="4" s="1"/>
  <c r="M182" i="4"/>
  <c r="P182" i="4" s="1"/>
  <c r="M28" i="4"/>
  <c r="P28" i="4" s="1"/>
  <c r="M62" i="4"/>
  <c r="P62" i="4" s="1"/>
  <c r="M183" i="4"/>
  <c r="P183" i="4" s="1"/>
  <c r="O183" i="4" l="1"/>
  <c r="Q183" i="4" s="1"/>
  <c r="O62" i="4"/>
  <c r="Q62" i="4" s="1"/>
  <c r="O28" i="4"/>
  <c r="Q28" i="4" s="1"/>
  <c r="O182" i="4"/>
  <c r="Q182" i="4" s="1"/>
  <c r="O82" i="4"/>
  <c r="Q82" i="4" s="1"/>
  <c r="O157" i="4"/>
  <c r="Q157" i="4" s="1"/>
  <c r="O39" i="4"/>
  <c r="Q39" i="4" s="1"/>
  <c r="O100" i="4"/>
  <c r="Q100" i="4" s="1"/>
  <c r="O178" i="4"/>
  <c r="Q178" i="4" s="1"/>
  <c r="O56" i="4"/>
  <c r="Q56" i="4" s="1"/>
  <c r="O15" i="4"/>
  <c r="Q15" i="4" s="1"/>
  <c r="O21" i="4"/>
  <c r="Q21" i="4" s="1"/>
  <c r="O52" i="4"/>
  <c r="Q52" i="4" s="1"/>
  <c r="O96" i="4"/>
  <c r="Q96" i="4" s="1"/>
  <c r="O503" i="4"/>
  <c r="Q503" i="4" s="1"/>
  <c r="O465" i="4"/>
  <c r="Q465" i="4" s="1"/>
  <c r="O495" i="4"/>
  <c r="Q495" i="4" s="1"/>
  <c r="O498" i="4"/>
  <c r="Q498" i="4" s="1"/>
  <c r="O367" i="4"/>
  <c r="Q367" i="4" s="1"/>
  <c r="O398" i="4"/>
  <c r="Q398" i="4" s="1"/>
  <c r="O482" i="4"/>
  <c r="Q482" i="4" s="1"/>
  <c r="O409" i="4"/>
  <c r="Q409" i="4" s="1"/>
  <c r="O392" i="4"/>
  <c r="Q392" i="4" s="1"/>
  <c r="O403" i="4"/>
  <c r="Q403" i="4" s="1"/>
  <c r="O373" i="4"/>
  <c r="Q373" i="4" s="1"/>
  <c r="O449" i="4"/>
  <c r="Q449" i="4" s="1"/>
  <c r="O609" i="4"/>
  <c r="Q609" i="4" s="1"/>
  <c r="O595" i="4"/>
  <c r="Q595" i="4" s="1"/>
  <c r="O530" i="4"/>
  <c r="Q530" i="4" s="1"/>
  <c r="O534" i="4"/>
  <c r="Q534" i="4" s="1"/>
  <c r="O554" i="4"/>
  <c r="Q554" i="4" s="1"/>
  <c r="O504" i="4"/>
  <c r="Q504" i="4" s="1"/>
  <c r="O724" i="4"/>
  <c r="Q724" i="4" s="1"/>
  <c r="O708" i="4"/>
  <c r="Q708" i="4" s="1"/>
  <c r="O785" i="4"/>
  <c r="Q785" i="4" s="1"/>
  <c r="O712" i="4"/>
  <c r="Q712" i="4" s="1"/>
  <c r="O792" i="4"/>
  <c r="Q792" i="4" s="1"/>
  <c r="O861" i="4"/>
  <c r="Q861" i="4" s="1"/>
  <c r="O806" i="4"/>
  <c r="Q806" i="4" s="1"/>
  <c r="I849" i="4"/>
  <c r="K849" i="4" s="1"/>
  <c r="M849" i="4" s="1"/>
  <c r="I853" i="4"/>
  <c r="K853" i="4" s="1"/>
  <c r="M853" i="4" s="1"/>
  <c r="K857" i="4"/>
  <c r="M857" i="4" s="1"/>
  <c r="P857" i="4" s="1"/>
  <c r="Q857" i="4" s="1"/>
  <c r="K835" i="4"/>
  <c r="M835" i="4" s="1"/>
  <c r="P835" i="4" s="1"/>
  <c r="Q835" i="4" s="1"/>
  <c r="K699" i="4"/>
  <c r="M699" i="4" s="1"/>
  <c r="O699" i="4" s="1"/>
  <c r="K826" i="4"/>
  <c r="M826" i="4" s="1"/>
  <c r="I862" i="4"/>
  <c r="K862" i="4" s="1"/>
  <c r="M862" i="4" s="1"/>
  <c r="I749" i="4"/>
  <c r="K749" i="4" s="1"/>
  <c r="M749" i="4" s="1"/>
  <c r="K766" i="4"/>
  <c r="M766" i="4" s="1"/>
  <c r="K790" i="4"/>
  <c r="M790" i="4" s="1"/>
  <c r="P790" i="4" s="1"/>
  <c r="Q790" i="4" s="1"/>
  <c r="I661" i="4"/>
  <c r="K661" i="4" s="1"/>
  <c r="M661" i="4" s="1"/>
  <c r="K591" i="4"/>
  <c r="M591" i="4" s="1"/>
  <c r="K473" i="4"/>
  <c r="M473" i="4" s="1"/>
  <c r="P473" i="4" s="1"/>
  <c r="Q473" i="4" s="1"/>
  <c r="I592" i="4"/>
  <c r="K592" i="4" s="1"/>
  <c r="M592" i="4" s="1"/>
  <c r="I668" i="4"/>
  <c r="K668" i="4" s="1"/>
  <c r="M668" i="4" s="1"/>
  <c r="K548" i="4"/>
  <c r="M548" i="4" s="1"/>
  <c r="I576" i="4"/>
  <c r="K576" i="4" s="1"/>
  <c r="M576" i="4" s="1"/>
  <c r="I564" i="4"/>
  <c r="K564" i="4" s="1"/>
  <c r="M564" i="4" s="1"/>
  <c r="I546" i="4"/>
  <c r="K546" i="4" s="1"/>
  <c r="M546" i="4" s="1"/>
  <c r="I664" i="4"/>
  <c r="K664" i="4" s="1"/>
  <c r="M664" i="4" s="1"/>
  <c r="K314" i="4"/>
  <c r="M314" i="4" s="1"/>
  <c r="I387" i="4"/>
  <c r="K387" i="4" s="1"/>
  <c r="M387" i="4" s="1"/>
  <c r="K321" i="4"/>
  <c r="M321" i="4" s="1"/>
  <c r="I255" i="4"/>
  <c r="K255" i="4" s="1"/>
  <c r="M255" i="4" s="1"/>
  <c r="K236" i="4"/>
  <c r="M236" i="4" s="1"/>
  <c r="O236" i="4" s="1"/>
  <c r="K220" i="4"/>
  <c r="M220" i="4" s="1"/>
  <c r="K334" i="4"/>
  <c r="M334" i="4" s="1"/>
  <c r="I221" i="4"/>
  <c r="K221" i="4" s="1"/>
  <c r="M221" i="4" s="1"/>
  <c r="K230" i="4"/>
  <c r="M230" i="4" s="1"/>
  <c r="K235" i="4"/>
  <c r="M235" i="4" s="1"/>
  <c r="I191" i="4"/>
  <c r="K191" i="4" s="1"/>
  <c r="M191" i="4" s="1"/>
  <c r="K186" i="4"/>
  <c r="M186" i="4" s="1"/>
  <c r="I172" i="4"/>
  <c r="K172" i="4" s="1"/>
  <c r="M172" i="4" s="1"/>
  <c r="I180" i="4"/>
  <c r="K180" i="4" s="1"/>
  <c r="M180" i="4" s="1"/>
  <c r="K6" i="4"/>
  <c r="M6" i="4" s="1"/>
  <c r="I65" i="4"/>
  <c r="K65" i="4" s="1"/>
  <c r="M65" i="4" s="1"/>
  <c r="K169" i="4"/>
  <c r="M169" i="4" s="1"/>
  <c r="I164" i="4"/>
  <c r="K164" i="4" s="1"/>
  <c r="M164" i="4" s="1"/>
  <c r="I174" i="4"/>
  <c r="K174" i="4" s="1"/>
  <c r="M174" i="4" s="1"/>
  <c r="K121" i="4"/>
  <c r="M121" i="4" s="1"/>
  <c r="O121" i="4" s="1"/>
  <c r="M746" i="4"/>
  <c r="P746" i="4" s="1"/>
  <c r="Q746" i="4" s="1"/>
  <c r="M808" i="4"/>
  <c r="P808" i="4" s="1"/>
  <c r="Q808" i="4" s="1"/>
  <c r="M764" i="4"/>
  <c r="P764" i="4" s="1"/>
  <c r="Q764" i="4" s="1"/>
  <c r="M730" i="4"/>
  <c r="P730" i="4" s="1"/>
  <c r="Q730" i="4" s="1"/>
  <c r="M707" i="4"/>
  <c r="P707" i="4" s="1"/>
  <c r="Q707" i="4" s="1"/>
  <c r="M772" i="4"/>
  <c r="P772" i="4" s="1"/>
  <c r="Q772" i="4" s="1"/>
  <c r="M805" i="4"/>
  <c r="P805" i="4" s="1"/>
  <c r="Q805" i="4" s="1"/>
  <c r="M801" i="4"/>
  <c r="P801" i="4" s="1"/>
  <c r="Q801" i="4" s="1"/>
  <c r="M436" i="4"/>
  <c r="P436" i="4" s="1"/>
  <c r="Q436" i="4" s="1"/>
  <c r="M453" i="4"/>
  <c r="O453" i="4" s="1"/>
  <c r="M426" i="4"/>
  <c r="O426" i="4" s="1"/>
  <c r="M423" i="4"/>
  <c r="P423" i="4" s="1"/>
  <c r="Q423" i="4" s="1"/>
  <c r="M431" i="4"/>
  <c r="O431" i="4" s="1"/>
  <c r="M415" i="4"/>
  <c r="P415" i="4" s="1"/>
  <c r="Q415" i="4" s="1"/>
  <c r="M429" i="4"/>
  <c r="O429" i="4" s="1"/>
  <c r="M430" i="4"/>
  <c r="P430" i="4" s="1"/>
  <c r="Q430" i="4" s="1"/>
  <c r="O835" i="4" l="1"/>
  <c r="O548" i="4"/>
  <c r="P548" i="4"/>
  <c r="Q548" i="4" s="1"/>
  <c r="P699" i="4"/>
  <c r="Q699" i="4" s="1"/>
  <c r="O6" i="4"/>
  <c r="P6" i="4"/>
  <c r="Q6" i="4" s="1"/>
  <c r="O169" i="4"/>
  <c r="P169" i="4"/>
  <c r="Q169" i="4" s="1"/>
  <c r="P191" i="4"/>
  <c r="Q191" i="4" s="1"/>
  <c r="O191" i="4"/>
  <c r="P221" i="4"/>
  <c r="Q221" i="4" s="1"/>
  <c r="O221" i="4"/>
  <c r="P387" i="4"/>
  <c r="Q387" i="4" s="1"/>
  <c r="O387" i="4"/>
  <c r="O592" i="4"/>
  <c r="P592" i="4"/>
  <c r="Q592" i="4" s="1"/>
  <c r="O749" i="4"/>
  <c r="P749" i="4"/>
  <c r="Q749" i="4" s="1"/>
  <c r="O164" i="4"/>
  <c r="P164" i="4"/>
  <c r="Q164" i="4" s="1"/>
  <c r="O546" i="4"/>
  <c r="P546" i="4"/>
  <c r="Q546" i="4" s="1"/>
  <c r="P668" i="4"/>
  <c r="Q668" i="4" s="1"/>
  <c r="O668" i="4"/>
  <c r="P591" i="4"/>
  <c r="Q591" i="4" s="1"/>
  <c r="O591" i="4"/>
  <c r="P766" i="4"/>
  <c r="Q766" i="4" s="1"/>
  <c r="O766" i="4"/>
  <c r="O826" i="4"/>
  <c r="P826" i="4"/>
  <c r="Q826" i="4" s="1"/>
  <c r="O180" i="4"/>
  <c r="P180" i="4"/>
  <c r="Q180" i="4" s="1"/>
  <c r="P564" i="4"/>
  <c r="Q564" i="4" s="1"/>
  <c r="O564" i="4"/>
  <c r="O661" i="4"/>
  <c r="P661" i="4"/>
  <c r="Q661" i="4" s="1"/>
  <c r="P121" i="4"/>
  <c r="Q121" i="4" s="1"/>
  <c r="O172" i="4"/>
  <c r="P172" i="4"/>
  <c r="Q172" i="4" s="1"/>
  <c r="O235" i="4"/>
  <c r="P235" i="4"/>
  <c r="Q235" i="4" s="1"/>
  <c r="O334" i="4"/>
  <c r="P334" i="4"/>
  <c r="Q334" i="4" s="1"/>
  <c r="O255" i="4"/>
  <c r="P255" i="4"/>
  <c r="Q255" i="4" s="1"/>
  <c r="O314" i="4"/>
  <c r="P314" i="4"/>
  <c r="Q314" i="4" s="1"/>
  <c r="O576" i="4"/>
  <c r="P576" i="4"/>
  <c r="Q576" i="4" s="1"/>
  <c r="O853" i="4"/>
  <c r="P853" i="4"/>
  <c r="Q853" i="4" s="1"/>
  <c r="O174" i="4"/>
  <c r="P174" i="4"/>
  <c r="Q174" i="4" s="1"/>
  <c r="P65" i="4"/>
  <c r="Q65" i="4" s="1"/>
  <c r="O65" i="4"/>
  <c r="O186" i="4"/>
  <c r="P186" i="4"/>
  <c r="Q186" i="4" s="1"/>
  <c r="P230" i="4"/>
  <c r="Q230" i="4" s="1"/>
  <c r="O230" i="4"/>
  <c r="P220" i="4"/>
  <c r="Q220" i="4" s="1"/>
  <c r="O220" i="4"/>
  <c r="P321" i="4"/>
  <c r="Q321" i="4" s="1"/>
  <c r="O321" i="4"/>
  <c r="P664" i="4"/>
  <c r="Q664" i="4" s="1"/>
  <c r="O664" i="4"/>
  <c r="P862" i="4"/>
  <c r="Q862" i="4" s="1"/>
  <c r="O862" i="4"/>
  <c r="P849" i="4"/>
  <c r="Q849" i="4" s="1"/>
  <c r="O849" i="4"/>
  <c r="O473" i="4"/>
  <c r="O790" i="4"/>
  <c r="P236" i="4"/>
  <c r="Q236" i="4" s="1"/>
  <c r="O857" i="4"/>
  <c r="O801" i="4"/>
  <c r="O805" i="4"/>
  <c r="O772" i="4"/>
  <c r="O707" i="4"/>
  <c r="O730" i="4"/>
  <c r="O764" i="4"/>
  <c r="O808" i="4"/>
  <c r="O746" i="4"/>
  <c r="O430" i="4"/>
  <c r="O415" i="4"/>
  <c r="O423" i="4"/>
  <c r="O436" i="4"/>
  <c r="P429" i="4"/>
  <c r="Q429" i="4" s="1"/>
  <c r="P431" i="4"/>
  <c r="Q431" i="4" s="1"/>
  <c r="P426" i="4"/>
  <c r="Q426" i="4" s="1"/>
  <c r="P453" i="4"/>
  <c r="Q453" i="4" s="1"/>
  <c r="M841" i="4"/>
  <c r="P841" i="4" s="1"/>
  <c r="Q841" i="4" s="1"/>
  <c r="M812" i="4"/>
  <c r="P812" i="4" s="1"/>
  <c r="Q812" i="4" s="1"/>
  <c r="M777" i="4"/>
  <c r="P777" i="4" s="1"/>
  <c r="Q777" i="4" s="1"/>
  <c r="M573" i="4"/>
  <c r="P573" i="4" s="1"/>
  <c r="Q573" i="4" s="1"/>
  <c r="M467" i="4"/>
  <c r="P467" i="4" s="1"/>
  <c r="Q467" i="4" s="1"/>
  <c r="M470" i="4"/>
  <c r="P470" i="4" s="1"/>
  <c r="Q470" i="4" s="1"/>
  <c r="M270" i="4"/>
  <c r="P270" i="4" s="1"/>
  <c r="Q270" i="4" s="1"/>
  <c r="M254" i="4"/>
  <c r="P254" i="4" s="1"/>
  <c r="Q254" i="4" s="1"/>
  <c r="M250" i="4"/>
  <c r="P250" i="4" s="1"/>
  <c r="Q250" i="4" s="1"/>
  <c r="M138" i="4"/>
  <c r="P138" i="4" s="1"/>
  <c r="Q138" i="4" s="1"/>
  <c r="M126" i="4"/>
  <c r="P126" i="4" s="1"/>
  <c r="Q126" i="4" s="1"/>
  <c r="M118" i="4"/>
  <c r="P118" i="4" s="1"/>
  <c r="Q118" i="4" s="1"/>
  <c r="O777" i="4" l="1"/>
  <c r="O812" i="4"/>
  <c r="O841" i="4"/>
  <c r="O470" i="4"/>
  <c r="O467" i="4"/>
  <c r="O573" i="4"/>
  <c r="O250" i="4"/>
  <c r="O254" i="4"/>
  <c r="O270" i="4"/>
  <c r="O118" i="4"/>
  <c r="O126" i="4"/>
  <c r="O138" i="4"/>
  <c r="M627" i="4" l="1"/>
  <c r="P627" i="4" s="1"/>
  <c r="Q627" i="4" s="1"/>
  <c r="M667" i="4"/>
  <c r="P667" i="4" s="1"/>
  <c r="Q667" i="4" s="1"/>
  <c r="M665" i="4"/>
  <c r="P665" i="4" s="1"/>
  <c r="Q665" i="4" s="1"/>
  <c r="M636" i="4"/>
  <c r="P636" i="4" s="1"/>
  <c r="Q636" i="4" s="1"/>
  <c r="M675" i="4"/>
  <c r="P675" i="4" s="1"/>
  <c r="Q675" i="4" s="1"/>
  <c r="M634" i="4"/>
  <c r="P634" i="4" s="1"/>
  <c r="Q634" i="4" s="1"/>
  <c r="M620" i="4"/>
  <c r="P620" i="4" s="1"/>
  <c r="Q620" i="4" s="1"/>
  <c r="M662" i="4"/>
  <c r="P662" i="4" s="1"/>
  <c r="Q662" i="4" s="1"/>
  <c r="M670" i="4"/>
  <c r="P670" i="4" s="1"/>
  <c r="Q670" i="4" s="1"/>
  <c r="M638" i="4"/>
  <c r="P638" i="4" s="1"/>
  <c r="Q638" i="4" s="1"/>
  <c r="M545" i="4"/>
  <c r="P545" i="4" s="1"/>
  <c r="Q545" i="4" s="1"/>
  <c r="M571" i="4"/>
  <c r="P571" i="4" s="1"/>
  <c r="Q571" i="4" s="1"/>
  <c r="M589" i="4"/>
  <c r="P589" i="4" s="1"/>
  <c r="Q589" i="4" s="1"/>
  <c r="M522" i="4"/>
  <c r="P522" i="4" s="1"/>
  <c r="Q522" i="4" s="1"/>
  <c r="M565" i="4"/>
  <c r="P565" i="4" s="1"/>
  <c r="Q565" i="4" s="1"/>
  <c r="M561" i="4"/>
  <c r="P561" i="4" s="1"/>
  <c r="Q561" i="4" s="1"/>
  <c r="M536" i="4"/>
  <c r="P536" i="4" s="1"/>
  <c r="Q536" i="4" s="1"/>
  <c r="M569" i="4"/>
  <c r="P569" i="4" s="1"/>
  <c r="Q569" i="4" s="1"/>
  <c r="M514" i="4"/>
  <c r="P514" i="4" s="1"/>
  <c r="Q514" i="4" s="1"/>
  <c r="M551" i="4"/>
  <c r="P551" i="4" s="1"/>
  <c r="Q551" i="4" s="1"/>
  <c r="M207" i="4"/>
  <c r="P207" i="4" s="1"/>
  <c r="Q207" i="4" s="1"/>
  <c r="M210" i="4"/>
  <c r="P210" i="4" s="1"/>
  <c r="Q210" i="4" s="1"/>
  <c r="M44" i="4"/>
  <c r="P44" i="4" s="1"/>
  <c r="Q44" i="4" s="1"/>
  <c r="M140" i="4"/>
  <c r="P140" i="4" s="1"/>
  <c r="Q140" i="4" s="1"/>
  <c r="M345" i="4"/>
  <c r="P345" i="4" s="1"/>
  <c r="Q345" i="4" s="1"/>
  <c r="M204" i="4"/>
  <c r="P204" i="4" s="1"/>
  <c r="Q204" i="4" s="1"/>
  <c r="M369" i="4"/>
  <c r="P369" i="4" s="1"/>
  <c r="Q369" i="4" s="1"/>
  <c r="M469" i="4"/>
  <c r="P469" i="4" s="1"/>
  <c r="Q469" i="4" s="1"/>
  <c r="M156" i="4"/>
  <c r="P156" i="4" s="1"/>
  <c r="Q156" i="4" s="1"/>
  <c r="M633" i="4"/>
  <c r="P633" i="4" s="1"/>
  <c r="Q633" i="4" s="1"/>
  <c r="O633" i="4" l="1"/>
  <c r="O156" i="4"/>
  <c r="O469" i="4"/>
  <c r="O369" i="4"/>
  <c r="O204" i="4"/>
  <c r="O345" i="4"/>
  <c r="O140" i="4"/>
  <c r="O44" i="4"/>
  <c r="O210" i="4"/>
  <c r="O207" i="4"/>
  <c r="O551" i="4"/>
  <c r="O514" i="4"/>
  <c r="O569" i="4"/>
  <c r="O536" i="4"/>
  <c r="O561" i="4"/>
  <c r="O565" i="4"/>
  <c r="O522" i="4"/>
  <c r="O589" i="4"/>
  <c r="O571" i="4"/>
  <c r="O545" i="4"/>
  <c r="O638" i="4"/>
  <c r="O670" i="4"/>
  <c r="O662" i="4"/>
  <c r="O620" i="4"/>
  <c r="O634" i="4"/>
  <c r="O675" i="4"/>
  <c r="O636" i="4"/>
  <c r="O665" i="4"/>
  <c r="O667" i="4"/>
  <c r="O627" i="4"/>
  <c r="M842" i="4"/>
  <c r="P842" i="4" s="1"/>
  <c r="Q842" i="4" s="1"/>
  <c r="M856" i="4"/>
  <c r="P856" i="4" s="1"/>
  <c r="Q856" i="4" s="1"/>
  <c r="M868" i="4"/>
  <c r="P868" i="4" s="1"/>
  <c r="Q868" i="4" s="1"/>
  <c r="M607" i="4"/>
  <c r="P607" i="4" s="1"/>
  <c r="Q607" i="4" s="1"/>
  <c r="M612" i="4"/>
  <c r="O612" i="4" s="1"/>
  <c r="M574" i="4"/>
  <c r="P574" i="4" s="1"/>
  <c r="Q574" i="4" s="1"/>
  <c r="M271" i="4"/>
  <c r="P271" i="4" s="1"/>
  <c r="Q271" i="4" s="1"/>
  <c r="M241" i="4"/>
  <c r="P241" i="4" s="1"/>
  <c r="Q241" i="4" s="1"/>
  <c r="M263" i="4"/>
  <c r="P263" i="4" s="1"/>
  <c r="Q263" i="4" s="1"/>
  <c r="O868" i="4" l="1"/>
  <c r="O856" i="4"/>
  <c r="O842" i="4"/>
  <c r="O574" i="4"/>
  <c r="O607" i="4"/>
  <c r="P612" i="4"/>
  <c r="Q612" i="4" s="1"/>
  <c r="O263" i="4"/>
  <c r="O241" i="4"/>
  <c r="O271" i="4"/>
</calcChain>
</file>

<file path=xl/sharedStrings.xml><?xml version="1.0" encoding="utf-8"?>
<sst xmlns="http://schemas.openxmlformats.org/spreadsheetml/2006/main" count="1995" uniqueCount="935">
  <si>
    <t>Pastatų grupės pagal šilumos suvartojimą</t>
  </si>
  <si>
    <t>Adresas</t>
  </si>
  <si>
    <t>Butų sk.</t>
  </si>
  <si>
    <t>Namo 
plotas</t>
  </si>
  <si>
    <t>Butų 
plotas</t>
  </si>
  <si>
    <t xml:space="preserve">Šilumos 
suvartojimas šildymui </t>
  </si>
  <si>
    <t>vnt.</t>
  </si>
  <si>
    <t>metai</t>
  </si>
  <si>
    <t>MWh</t>
  </si>
  <si>
    <t xml:space="preserve">Šilumos kaina gyventojams
(su PVM) </t>
  </si>
  <si>
    <t>Suvartotas šilumos kiekis</t>
  </si>
  <si>
    <t xml:space="preserve">Karštam vandeniui ruošti </t>
  </si>
  <si>
    <t xml:space="preserve">Patalpų šildymui </t>
  </si>
  <si>
    <t>Apmokestinta šiluma šildymui gyventojams</t>
  </si>
  <si>
    <t>Statybos metai</t>
  </si>
  <si>
    <t>Karšto vandens temp. palaikymui</t>
  </si>
  <si>
    <t xml:space="preserve">Iš viso 
</t>
  </si>
  <si>
    <t>Mokėjimai už šilumą 1 m² ploto šildymui                 (su PVM)</t>
  </si>
  <si>
    <t>m²</t>
  </si>
  <si>
    <t>Mokėjimai už šilumą 60 m² ploto buto šildymui 
(su PVM)</t>
  </si>
  <si>
    <t>kWh/mėn</t>
  </si>
  <si>
    <t>Šilumos suvartojimas 60 m² ploto buto šildymui</t>
  </si>
  <si>
    <t>MWh/m²/mėn</t>
  </si>
  <si>
    <t>Miestas</t>
  </si>
  <si>
    <t>II. Daugiabučiai suvartojantys mažai arba vidutiniškai šilumos (naujos statybos ir kiti kažkiek taupantys šilumą namai)</t>
  </si>
  <si>
    <t>III. Daugiabučiai suvartojantys daug šilumos (senos statybos nerenovuoti namai)</t>
  </si>
  <si>
    <t>IV. Daugiaubučiai suvartojantys labai daug šilumos (senos statybos, labai prastos šiluminės izoliacijos namai)</t>
  </si>
  <si>
    <t>I. Daugiabučiai suvartojantys mažiausiai šilumos (naujos statybos, kokybiški namai)</t>
  </si>
  <si>
    <t>Eur/MWh</t>
  </si>
  <si>
    <t>Eur/m²/mėn</t>
  </si>
  <si>
    <t>Eur/mėn</t>
  </si>
  <si>
    <t>Šilumos suvartojimas ir mokėjimai už šilumą Lietuvos miestų daugiabučiuose gyvenamuosiuose namuose  (2017 m. sausio mėn)</t>
  </si>
  <si>
    <t>M.Mironaitės g. 18</t>
  </si>
  <si>
    <t>Pavilnionių g. 31</t>
  </si>
  <si>
    <t>Sviliškių g. 8</t>
  </si>
  <si>
    <t>Bajorų kelias 3</t>
  </si>
  <si>
    <t>Sviliškių g. 4, 6</t>
  </si>
  <si>
    <t>Pavilnionių g. 33</t>
  </si>
  <si>
    <t>Žirmūnų g. 3 (renov.)</t>
  </si>
  <si>
    <t>Žirmūnų g. 30C</t>
  </si>
  <si>
    <t>Žirmūnų g. 126 (renov.)</t>
  </si>
  <si>
    <t>Žirmūnų g. 128 (renov.)</t>
  </si>
  <si>
    <t>Blindžių g. 7</t>
  </si>
  <si>
    <t>Žirmūnų g. 131 (renov.)</t>
  </si>
  <si>
    <t>J.Galvydžio g. 11A</t>
  </si>
  <si>
    <t>J.Kubiliaus g. 4</t>
  </si>
  <si>
    <t>M.Marcinkevičiaus g. 37, Baltupio g. 175</t>
  </si>
  <si>
    <t>M.Marcinkevičiaus g. 31, 33, 35</t>
  </si>
  <si>
    <t>Tolminkiemio g. 31</t>
  </si>
  <si>
    <t>S.Žukausko g. 27</t>
  </si>
  <si>
    <t>J.Franko g. 8</t>
  </si>
  <si>
    <t>Tolminkiemio g. 14</t>
  </si>
  <si>
    <t>V.Pietario g. 7</t>
  </si>
  <si>
    <t>Taikos g. 134, 136</t>
  </si>
  <si>
    <t>Kovo 11-osios g. 55</t>
  </si>
  <si>
    <t>Šviesos g 11 (bt. 41-60)</t>
  </si>
  <si>
    <t>Gedvydžių g. 20</t>
  </si>
  <si>
    <t>Gedvydžių g. 29 (bt. 1-36)</t>
  </si>
  <si>
    <t>iki 1992</t>
  </si>
  <si>
    <t>Taikos g. 25, 27</t>
  </si>
  <si>
    <t>Šviesos g 14 (bt. 81-100)</t>
  </si>
  <si>
    <t>Šviesos g 4 (bt. 81-100)</t>
  </si>
  <si>
    <t>Gabijos g. 81 (bt. 1-36)</t>
  </si>
  <si>
    <t>Kapsų g. 38</t>
  </si>
  <si>
    <t>Viršuliškių g. 22</t>
  </si>
  <si>
    <t>Taikos g. 241, 243, 245</t>
  </si>
  <si>
    <t>Musninkų g. 7</t>
  </si>
  <si>
    <t>S.Stanevičiaus g. 7 (bt. 1-40)</t>
  </si>
  <si>
    <t>Žemynos g. 35</t>
  </si>
  <si>
    <t>Žemynos g. 25</t>
  </si>
  <si>
    <t>Taikos g. 105</t>
  </si>
  <si>
    <t>Antakalnio g. 118</t>
  </si>
  <si>
    <t>Didlaukio g. 22, 24</t>
  </si>
  <si>
    <t>S.Stanevičiaus g. 15 (111017)</t>
  </si>
  <si>
    <t>Ukmergės g. 216 (404017)</t>
  </si>
  <si>
    <t>J.Basanavičiaus g. 17A</t>
  </si>
  <si>
    <t>Kanklių g. 10B</t>
  </si>
  <si>
    <t>Gelvonų g. 57</t>
  </si>
  <si>
    <t>Šaltkalvių g. 66</t>
  </si>
  <si>
    <t>Parko g. 6</t>
  </si>
  <si>
    <t>Parko g. 4</t>
  </si>
  <si>
    <t>Naugarduko g. 56</t>
  </si>
  <si>
    <t>Krokuvos g. 1 (107042)</t>
  </si>
  <si>
    <t>J.Tiškevičiaus g. 6</t>
  </si>
  <si>
    <t>Šilo g. 6</t>
  </si>
  <si>
    <t>Šilo g. 12</t>
  </si>
  <si>
    <t>V.Grybo g. 30</t>
  </si>
  <si>
    <t>Vykinto g. 8</t>
  </si>
  <si>
    <t>Lentvario g. 1</t>
  </si>
  <si>
    <t>S.Skapo g. 6, 8</t>
  </si>
  <si>
    <t>Gedimino pr. 27</t>
  </si>
  <si>
    <t>Žygio g. 4</t>
  </si>
  <si>
    <t>K.Vanagėlio g. 9</t>
  </si>
  <si>
    <t>Vilnius</t>
  </si>
  <si>
    <t>VINGIO 1 (renov.)</t>
  </si>
  <si>
    <t>LAUKO 17 (renov.)</t>
  </si>
  <si>
    <t>BIRUTĖS 14 (renov.)</t>
  </si>
  <si>
    <t>NAUJOJI 68 (renov.)</t>
  </si>
  <si>
    <t>Statybininkų 107</t>
  </si>
  <si>
    <t>STATYBININKŲ 46 (renov.)</t>
  </si>
  <si>
    <t>AUKŠTAKALNIO 14</t>
  </si>
  <si>
    <t>KAŠTONŲ 12 (renov.)</t>
  </si>
  <si>
    <t>PUTINŲ 2 (renov.)</t>
  </si>
  <si>
    <t>PUTINŲ 24A</t>
  </si>
  <si>
    <t>VILTIES 18</t>
  </si>
  <si>
    <t>Kalniškės 23</t>
  </si>
  <si>
    <t>JAUNIMO 38</t>
  </si>
  <si>
    <t>NAUJOJI 86</t>
  </si>
  <si>
    <t>NAUJOJI 96</t>
  </si>
  <si>
    <t>NAUJOJI 18</t>
  </si>
  <si>
    <t>KAŠTONŲ 52</t>
  </si>
  <si>
    <t>JONYNO 5</t>
  </si>
  <si>
    <t>STATYBININKŲ 27</t>
  </si>
  <si>
    <t>STATYBININKŲ 49</t>
  </si>
  <si>
    <t>VOLUNGĖS 27</t>
  </si>
  <si>
    <t>JAZMINŲ 12</t>
  </si>
  <si>
    <t>STATYBININKŲ 34</t>
  </si>
  <si>
    <t>VOLUNGĖS 12</t>
  </si>
  <si>
    <t>Alytus</t>
  </si>
  <si>
    <t>Dariaus ir Girėno 13 (505)</t>
  </si>
  <si>
    <t>Mokolų 9 (282)</t>
  </si>
  <si>
    <t>Vytauto 54 (641)</t>
  </si>
  <si>
    <t>Dariaus ir Girėno 9 (503)</t>
  </si>
  <si>
    <t>Dariaus ir Girėno 11 (504)</t>
  </si>
  <si>
    <t>Draugystės 1 (108)</t>
  </si>
  <si>
    <t>Draugystės 3 (110)</t>
  </si>
  <si>
    <t>R.Juknevičiaus 48 (527)</t>
  </si>
  <si>
    <t>Vytenio 8 (656)</t>
  </si>
  <si>
    <t>Mokolų 51 (606)</t>
  </si>
  <si>
    <t>Vytauto 56A (639)</t>
  </si>
  <si>
    <t>Kosmonautų 28 (626) (renov.)</t>
  </si>
  <si>
    <t>Kosmonautų 12 (621) (renov.)</t>
  </si>
  <si>
    <t>A.Civinsko 7 (113) (renov.)</t>
  </si>
  <si>
    <t>Gėlių 14 (281)</t>
  </si>
  <si>
    <t>Vilkaviškio 61 (286)</t>
  </si>
  <si>
    <t>J.Jablonskio 2 (889)</t>
  </si>
  <si>
    <t>Mokyklos 13 (348)</t>
  </si>
  <si>
    <t>Jaunimo, 7 (1060)</t>
  </si>
  <si>
    <t>Maironio. 34 (410-K)</t>
  </si>
  <si>
    <t>Nausupės 8 (824)</t>
  </si>
  <si>
    <t>M.Valančiaus. 18 (425-K)</t>
  </si>
  <si>
    <t>Jaunimo, 3 (1021)</t>
  </si>
  <si>
    <t>Mokyklos 9 (331)</t>
  </si>
  <si>
    <t>Dvarkelio 11 (851)</t>
  </si>
  <si>
    <t>K.Donelaičio. 5 - 2 (27-2K)</t>
  </si>
  <si>
    <t>Žemaitės. 8 (7-K)</t>
  </si>
  <si>
    <t>Vytauto 15 (268)</t>
  </si>
  <si>
    <t>Kauno 20 (847)</t>
  </si>
  <si>
    <t>Žemaitės. 10 (8-K)</t>
  </si>
  <si>
    <t>Dvarkelio 7 (841)</t>
  </si>
  <si>
    <t>Lietuvininkų 4 (446)</t>
  </si>
  <si>
    <t>Vytauto 21 (273)</t>
  </si>
  <si>
    <t>Marijampolė</t>
  </si>
  <si>
    <t>Vytauto 60 (30117)</t>
  </si>
  <si>
    <t>Vilniaus 91A (30086)</t>
  </si>
  <si>
    <t>Skratiškių 12 (300012)</t>
  </si>
  <si>
    <t>Vilniaus 93A (30088)</t>
  </si>
  <si>
    <t>Vilniaus 4 (30072)</t>
  </si>
  <si>
    <t>Vilniaus 77B (30085)</t>
  </si>
  <si>
    <t>Rinkuškių 47B (36001)</t>
  </si>
  <si>
    <t>Vilniaus 56 (30081)</t>
  </si>
  <si>
    <t>Rinkuškių 49 (34001)</t>
  </si>
  <si>
    <t>Skratiškių 8 (300013)</t>
  </si>
  <si>
    <t>Vytauto 43A (30112)</t>
  </si>
  <si>
    <t>Vėjo 11b (30066)</t>
  </si>
  <si>
    <t>Vytauto 62 (30119)</t>
  </si>
  <si>
    <t>Gimnazijos 1 (30039)</t>
  </si>
  <si>
    <t>Vėjo 7A (30062)</t>
  </si>
  <si>
    <t>Vilniaus 111A (30091)</t>
  </si>
  <si>
    <t>Vytauto 39a (30107)</t>
  </si>
  <si>
    <t>Vytauto 35 A (30105)</t>
  </si>
  <si>
    <t>Vilniaus 111 (30090)</t>
  </si>
  <si>
    <t>Rotušės 26 (30061)</t>
  </si>
  <si>
    <t>Rinkuškių 20 (370011)</t>
  </si>
  <si>
    <t>Basanavičiaus 18 (30038)</t>
  </si>
  <si>
    <t>Kilučių 11 (30048)</t>
  </si>
  <si>
    <t>Biržai</t>
  </si>
  <si>
    <t>Janonio 30 (KT-2027)</t>
  </si>
  <si>
    <t>Pievų 2 (KT-1504)</t>
  </si>
  <si>
    <t>Birutės 2 (KT-1585)</t>
  </si>
  <si>
    <t>Pievų 6 (KT-1514)</t>
  </si>
  <si>
    <t>Birutės 4 (KT-1586)</t>
  </si>
  <si>
    <t>Raseinių 9a  II korpusas (KT-1577)</t>
  </si>
  <si>
    <t>Mackevičiaus 29 (KT-1523)</t>
  </si>
  <si>
    <t>Raseinių 9 II korpusas (KT-1574)</t>
  </si>
  <si>
    <t>Dariaus ir Girėno 2-1 (KT-1546)</t>
  </si>
  <si>
    <t>Dariaus ir Girėno 2-2 (KT-1547)</t>
  </si>
  <si>
    <t>Dariaus ir Girėno 4 (KT-1549)</t>
  </si>
  <si>
    <t>Birutės 1 (KT-1556)</t>
  </si>
  <si>
    <t>Birutės 3 (KT-1557)</t>
  </si>
  <si>
    <t>Janonio 12 (KT-1516)</t>
  </si>
  <si>
    <t>Kooperacijos 28 (KT-1535)</t>
  </si>
  <si>
    <t>Vyt. Didžiojo 45 (KT-1538)</t>
  </si>
  <si>
    <t>Maironio 5a,Tytuvėnai (KT-1601)</t>
  </si>
  <si>
    <t>VERPĖJŲ 6</t>
  </si>
  <si>
    <t>VYTAUTO 47 (renov.)</t>
  </si>
  <si>
    <t>KLONIO 18A GNSB, 'VIJŪNĖLĖ'</t>
  </si>
  <si>
    <t>GARDINO 22 (renov.)</t>
  </si>
  <si>
    <t>-</t>
  </si>
  <si>
    <t>SEIRIJŲ 9 (renov.)</t>
  </si>
  <si>
    <t>ČIURLIONIO 74 (renov.)</t>
  </si>
  <si>
    <t>ŠILTNAMIŲ 18 DNSB BERŽELIS</t>
  </si>
  <si>
    <t>SVEIKATOS 28 (renov.)</t>
  </si>
  <si>
    <t>ATEITIES 2 (renov.)</t>
  </si>
  <si>
    <t>ŠILTNAMIŲ 22 DNSB BERŽELIS</t>
  </si>
  <si>
    <t>Kelmė</t>
  </si>
  <si>
    <t>GARDINO 80         BENDRABUTIS</t>
  </si>
  <si>
    <t>VYTAUTO 6 DNSB PALMĖ</t>
  </si>
  <si>
    <t>LIŠKIAVOS 8</t>
  </si>
  <si>
    <t>ATEITIES 36 GNSB JIEVARAS</t>
  </si>
  <si>
    <t>VEISIEJŲ 9   DNSB SAULĖS TAKAS</t>
  </si>
  <si>
    <t>ATEITIES 16 DNSB VINGIS</t>
  </si>
  <si>
    <t>ATEITIES 14 DNSB BERŽAS</t>
  </si>
  <si>
    <t>SVEIKATOS 18</t>
  </si>
  <si>
    <t>ŠILTNAMIŲ 24 BENDRABUTIS</t>
  </si>
  <si>
    <t>MELIORATORIŲ 4</t>
  </si>
  <si>
    <t>NERAVŲ 27 BENDRABUTIS</t>
  </si>
  <si>
    <t>ŠILTNAMIŲ 26 BENDRABUTIS</t>
  </si>
  <si>
    <t>NERAVŲ 29 BENDRABUTIS</t>
  </si>
  <si>
    <t>Druskininkai</t>
  </si>
  <si>
    <t>Masčio 54</t>
  </si>
  <si>
    <t>Dariaus ir Girėno 15</t>
  </si>
  <si>
    <t>Muziejaus 18</t>
  </si>
  <si>
    <t>Sedos 11</t>
  </si>
  <si>
    <t>Stoties 16</t>
  </si>
  <si>
    <t>Stoties 12</t>
  </si>
  <si>
    <t>Stoties 8</t>
  </si>
  <si>
    <t>Karaliaus Mindaugo 39</t>
  </si>
  <si>
    <t>Luokės 73</t>
  </si>
  <si>
    <t>Birutės 24</t>
  </si>
  <si>
    <t>S.NERIES 33C VILKAVIŠKIS</t>
  </si>
  <si>
    <t>DARVINO 26 KYBARTAI</t>
  </si>
  <si>
    <t>TARYBŲ 7 KYBARTAI</t>
  </si>
  <si>
    <t>VILNIAUS 8 VILKAVIŠKIS</t>
  </si>
  <si>
    <t>DARIAUS IR GIRENO 2A KYBARTAI</t>
  </si>
  <si>
    <t>KĘSTUČIO 10 VILKAVIŠKIS</t>
  </si>
  <si>
    <t>NEPRIKLAUSOMYBĖS 72 VILKAVIŠKIS</t>
  </si>
  <si>
    <t>MOKYKLOS 3 PILVIŠKIAI</t>
  </si>
  <si>
    <t>NEPRIKLAUSOMYBĖS 50 VILKAVIŠKIS</t>
  </si>
  <si>
    <t>LAUKO 44 VILKAVIŠKIS</t>
  </si>
  <si>
    <t>AUŠROS 10 VILKAVIŠKIS</t>
  </si>
  <si>
    <t>AUŠROS 8 VILKAVISKIS</t>
  </si>
  <si>
    <t>VIENYBĖS 72 VILKAVIŠKIS</t>
  </si>
  <si>
    <t>STATYBININKŲ 4 VILKAVIŠKIS</t>
  </si>
  <si>
    <t>BIRUTES 2 VILKAVIŠKIS</t>
  </si>
  <si>
    <t>AUŠROS 4 VILKAVIŠKIS</t>
  </si>
  <si>
    <t>VIENYBES 70 VILKAVIŠKIS</t>
  </si>
  <si>
    <t>STATYBININKŲ 8 VILKAVIŠKIS</t>
  </si>
  <si>
    <t>PASIENIO 3 KYBARTAI</t>
  </si>
  <si>
    <t>DVARO  27</t>
  </si>
  <si>
    <t>DVARO  25</t>
  </si>
  <si>
    <t>LAUKO 32 VILKAVIŠKIS</t>
  </si>
  <si>
    <t>DARVINO 19 KYBARTAI</t>
  </si>
  <si>
    <t>VIŠTYČIO 2 VIRBALIS</t>
  </si>
  <si>
    <t>VASARIO 16-OS 4 PILVIŠKIAI</t>
  </si>
  <si>
    <t>K.NAUMIESČIO 9A KYBARTAI</t>
  </si>
  <si>
    <t>VASARIO 16-OS 12 PILVIŠKIAI</t>
  </si>
  <si>
    <t>Vilkaviškis</t>
  </si>
  <si>
    <t>Žibučio g. 5 renovuotas</t>
  </si>
  <si>
    <t>Ažupiečių g. 6 renovuotas</t>
  </si>
  <si>
    <t>Ramybės g.5 renovuotas</t>
  </si>
  <si>
    <t>A.Vienuolio g.13 renovuotas</t>
  </si>
  <si>
    <t>Statybininkų g. 15 renovuotas</t>
  </si>
  <si>
    <t>Ramybės g. 9 renovuotas</t>
  </si>
  <si>
    <t>Liudiškių g. 31a renovuotas</t>
  </si>
  <si>
    <t>Liudiškių g. 31c renovuotas</t>
  </si>
  <si>
    <t>Liudiškių g. 23 renovuotas</t>
  </si>
  <si>
    <t>Žiburio g. 13</t>
  </si>
  <si>
    <t>V.Kudirkos g.. 4 renovuotas</t>
  </si>
  <si>
    <t>Šaltupio g. 12</t>
  </si>
  <si>
    <t>Šaltupio g. 10</t>
  </si>
  <si>
    <t>Storių g. 9</t>
  </si>
  <si>
    <t>Mindaugo g. 6</t>
  </si>
  <si>
    <t>Statybininkų g. 19</t>
  </si>
  <si>
    <t>Šviesos g. 9</t>
  </si>
  <si>
    <t>Šviesos g. 12a</t>
  </si>
  <si>
    <t>Ramybės  g. 16</t>
  </si>
  <si>
    <t>Vairuotojų g. 3</t>
  </si>
  <si>
    <t>Šviesos g. 8</t>
  </si>
  <si>
    <t>Valaukio g. 6</t>
  </si>
  <si>
    <t>Dariaus ir Girėno g.5</t>
  </si>
  <si>
    <t>Mindaugo g. 13</t>
  </si>
  <si>
    <t>Vilniaus g. 39a</t>
  </si>
  <si>
    <t>Šviesos g. 5</t>
  </si>
  <si>
    <t>Vilniaus g. 35</t>
  </si>
  <si>
    <t>Šaltupio g. 49</t>
  </si>
  <si>
    <t>Paupio g.4</t>
  </si>
  <si>
    <t>Šviesos g.16</t>
  </si>
  <si>
    <t>Basanavičiaus g. 60</t>
  </si>
  <si>
    <t>Mindaugo g.19</t>
  </si>
  <si>
    <t>Anykščiai</t>
  </si>
  <si>
    <t>Kęstučio g. 7</t>
  </si>
  <si>
    <t>Kęstučio g. 9</t>
  </si>
  <si>
    <t>Pušyno g. 11</t>
  </si>
  <si>
    <t>Kęstučio g. 25, 2 laiptinė</t>
  </si>
  <si>
    <t>S. Dariaus ir S. Girėno g. 29, 2 laiptinė</t>
  </si>
  <si>
    <t>B. Sruogos g. 8</t>
  </si>
  <si>
    <t>Kęstučio g. 27, 1 laiptinė</t>
  </si>
  <si>
    <t>S. Dariaus ir S. Girėno g. 7</t>
  </si>
  <si>
    <t>Druskupio g. 4B</t>
  </si>
  <si>
    <t>Birštonas</t>
  </si>
  <si>
    <t>Saulės 13, Elektrėnai(renuov)</t>
  </si>
  <si>
    <t>Saulės 17, Elektrėnai(renuov)</t>
  </si>
  <si>
    <t>Sodų 1, Elektrėnai</t>
  </si>
  <si>
    <t>Sodų 10, Elektrėnai</t>
  </si>
  <si>
    <t>Sodų 4, Elektrėnai</t>
  </si>
  <si>
    <t>Šarkinės 25, Elektrėnai</t>
  </si>
  <si>
    <t>Šarkinės 27, Elektrėnai</t>
  </si>
  <si>
    <t>Šarkinės 5, Elektrėnai(renuov)</t>
  </si>
  <si>
    <t>Taikos 1, Elektrėnai</t>
  </si>
  <si>
    <t>Taikos 3, Elektręnai</t>
  </si>
  <si>
    <t>Draugystės 11, Elektrėnai</t>
  </si>
  <si>
    <t>Draugystės 18, Elektrėnai</t>
  </si>
  <si>
    <t>Draugystės 19, Elektrėnai</t>
  </si>
  <si>
    <t>Pergalės 25, Elektrėnai</t>
  </si>
  <si>
    <t>Pergalės 27, Elektrėnai</t>
  </si>
  <si>
    <t>Pergalės 51, Elektrėnai</t>
  </si>
  <si>
    <t>Pergalės 7, Elektrėnai</t>
  </si>
  <si>
    <t>Saulės 24, Elektrėnai</t>
  </si>
  <si>
    <t>Saulės 7, Elektrėnai</t>
  </si>
  <si>
    <t>Šviesos 18, Elektrėnai</t>
  </si>
  <si>
    <t>Saulės 1, Elektrėnai</t>
  </si>
  <si>
    <t>Saulės 11, Elektrėnai</t>
  </si>
  <si>
    <t>Saulės 15, Elektrėnai</t>
  </si>
  <si>
    <t>Trakų 10, Elektrėnai</t>
  </si>
  <si>
    <t>Trakų 12, Elektrėnai</t>
  </si>
  <si>
    <t>Trakų 13, Elektrėnai</t>
  </si>
  <si>
    <t>Trakų 15, Elektrėnai</t>
  </si>
  <si>
    <t>Trakų 19, Elektrėnai</t>
  </si>
  <si>
    <t>Trakų 3, Elektrėnai</t>
  </si>
  <si>
    <t>Trakų 33, Elektrėnai</t>
  </si>
  <si>
    <t>Elektrėnai</t>
  </si>
  <si>
    <t xml:space="preserve">Aukštaičių g. 11, Ignalina (ren) </t>
  </si>
  <si>
    <t>Turistų g. 47, Ignalina (ren)</t>
  </si>
  <si>
    <t>Atgimimo g. 19, Ignalina (ren)</t>
  </si>
  <si>
    <t>Melioratorių g. 13, Vidiškės, Ignalinos r. (ren)</t>
  </si>
  <si>
    <t>Laisvės g. 54, Ignalina (ren)</t>
  </si>
  <si>
    <t>Smėlio g. 32, Ignalina (ren)</t>
  </si>
  <si>
    <t xml:space="preserve">Aukštaičių g. 34, Ignalina  </t>
  </si>
  <si>
    <t>Aukštaičių g. 46, Ignalina</t>
  </si>
  <si>
    <t>Vasario 16-osios g. 44, Ignalina</t>
  </si>
  <si>
    <t xml:space="preserve">Vasario 16-osios g.1, Dūkštas,  Ignalinos r. </t>
  </si>
  <si>
    <t xml:space="preserve">Melioratorių g. 4, Vidiškės, Ignalinos r. </t>
  </si>
  <si>
    <t xml:space="preserve">Sodų g.4, Vidiškės, Ignalinos r. </t>
  </si>
  <si>
    <t>Ignalina</t>
  </si>
  <si>
    <t>PARKO   3 (renov.)</t>
  </si>
  <si>
    <t>ŽEIMIŲ TAKAS 3  (renov.)</t>
  </si>
  <si>
    <t>PANERIŲ  21 (renov.)</t>
  </si>
  <si>
    <t>PARKO 1  (renov.)</t>
  </si>
  <si>
    <t>BIRUTĖS   6  (renov.)</t>
  </si>
  <si>
    <t>PANERIŲ  19  (renov.)</t>
  </si>
  <si>
    <t>KOSMONAUTŲ  20 (renov.)</t>
  </si>
  <si>
    <t>CHEMIKŲ  28   (renov.)</t>
  </si>
  <si>
    <t>A.KULVIEČIO 16 (renov.)</t>
  </si>
  <si>
    <t>CHEMIKŲ 112</t>
  </si>
  <si>
    <t>KOSMONAUTŲ  24</t>
  </si>
  <si>
    <t>SODŲ  50A</t>
  </si>
  <si>
    <t>LIETAVOS  29</t>
  </si>
  <si>
    <t>KOSMONAUTŲ  12</t>
  </si>
  <si>
    <t>KOSMONAUTŲ   6</t>
  </si>
  <si>
    <t>SODŲ  31</t>
  </si>
  <si>
    <t>LIETAVOS  25</t>
  </si>
  <si>
    <t>A.KULVIEČIO   5</t>
  </si>
  <si>
    <t>KOSMONAUTŲ   7</t>
  </si>
  <si>
    <t>LIETAVOS  19</t>
  </si>
  <si>
    <t>CHEMIKŲ  90</t>
  </si>
  <si>
    <t>VILTIES  31A</t>
  </si>
  <si>
    <t>A.KULVIEČIO   1</t>
  </si>
  <si>
    <t>RUKLIO   3</t>
  </si>
  <si>
    <t>P.VAIČIŪNO  12</t>
  </si>
  <si>
    <t>VILNIAUS   9</t>
  </si>
  <si>
    <t>SODŲ  43</t>
  </si>
  <si>
    <t>RUKLIO  10</t>
  </si>
  <si>
    <t>MOKYKLOS  10</t>
  </si>
  <si>
    <t>GIRELĖS   2</t>
  </si>
  <si>
    <t>ŽEMAITĖS  20</t>
  </si>
  <si>
    <t>ŽEIMIŲ  26</t>
  </si>
  <si>
    <t>MIŠKININKŲ  13</t>
  </si>
  <si>
    <t>GIRELĖS   3</t>
  </si>
  <si>
    <t>CHEMIKŲ   8</t>
  </si>
  <si>
    <t>CHEMIKŲ  14</t>
  </si>
  <si>
    <t>Jonava</t>
  </si>
  <si>
    <t>Birutės g. 3, Kaišiadorys</t>
  </si>
  <si>
    <t>Gedimino g. 46, Kaišiadorys</t>
  </si>
  <si>
    <t>Gedimino g. 89, Kaišiadorys</t>
  </si>
  <si>
    <t>Gedimino g. 99, Kaišiadorys</t>
  </si>
  <si>
    <t>Gedimino g. 121, Kaišiadorys</t>
  </si>
  <si>
    <t>Birutės g. 5, Kaišiadorys</t>
  </si>
  <si>
    <t>Gedimino g. 22, Kaišiadorys</t>
  </si>
  <si>
    <t>Gedimino g. 28, Kaišiadorys</t>
  </si>
  <si>
    <t>Gedimino g. 94, Kaišiadorys</t>
  </si>
  <si>
    <t>Gedimino g. 98, Kaišiadorys</t>
  </si>
  <si>
    <t>Gedimino g. 127, Kaišiadorys</t>
  </si>
  <si>
    <t>J. Basanavičiaus g. 7, Kaišiadorys</t>
  </si>
  <si>
    <t>J. Basanavičiaus g. 3, Kaišiadorys</t>
  </si>
  <si>
    <t>Mokyklos g. 50, Mūro Strėvininkai</t>
  </si>
  <si>
    <t>Mokyklos g. 52, Mūro Strėvininkai</t>
  </si>
  <si>
    <t>Rūmų g. 1, Mūro Strėvininkai</t>
  </si>
  <si>
    <t>Ateities g. 6, Stasiūnai</t>
  </si>
  <si>
    <t>Pavasario g. 6, Stasiūnai</t>
  </si>
  <si>
    <t>Parko g. 6, Stasiūnai</t>
  </si>
  <si>
    <t xml:space="preserve">Parko g. 8, Stasiūnai </t>
  </si>
  <si>
    <t>Rožių g. 1, Žiežmariai</t>
  </si>
  <si>
    <t>Kaišiadorys</t>
  </si>
  <si>
    <t>Radvilėnų  5)</t>
  </si>
  <si>
    <t>Karaliaus Mindaugo 7</t>
  </si>
  <si>
    <t>Krėvės 82B</t>
  </si>
  <si>
    <t xml:space="preserve">Archyvo 48 </t>
  </si>
  <si>
    <t>Ašmenos 1-oji g. 10</t>
  </si>
  <si>
    <t>Jaunimo 4 (renov.)*</t>
  </si>
  <si>
    <t>Saulės 3</t>
  </si>
  <si>
    <t>Geležinio Vilko 1A</t>
  </si>
  <si>
    <t>Sukilėlių 87A</t>
  </si>
  <si>
    <t>Prūsų g. 15</t>
  </si>
  <si>
    <t>Kovo 11-osios 114 (renov.)</t>
  </si>
  <si>
    <t>Krėvės 115 A (renov)**</t>
  </si>
  <si>
    <t>Taikos 78 (renov.)</t>
  </si>
  <si>
    <t>Sąjungos a. 10 (renov.)</t>
  </si>
  <si>
    <t>Vievio 54 (renov.)</t>
  </si>
  <si>
    <t>Krėvės 61 (renov.)</t>
  </si>
  <si>
    <t>Partizanų 160 (renov.)</t>
  </si>
  <si>
    <t>Masiulio T. 1 (renov)</t>
  </si>
  <si>
    <t>Masiulio T.12 (renov)</t>
  </si>
  <si>
    <t>Jėgainės 23 (renov)</t>
  </si>
  <si>
    <t>Partizanų 20</t>
  </si>
  <si>
    <t>Partizanų 198</t>
  </si>
  <si>
    <t>Šiaurės 101</t>
  </si>
  <si>
    <t>Taikos 39</t>
  </si>
  <si>
    <t>Pašilės 96</t>
  </si>
  <si>
    <t>Gravrogkų 17</t>
  </si>
  <si>
    <t>Lukšio 64</t>
  </si>
  <si>
    <t>Lukšos-Daumanto 2</t>
  </si>
  <si>
    <t xml:space="preserve">Šiaurės 1 </t>
  </si>
  <si>
    <t>Baltų 2</t>
  </si>
  <si>
    <t>Kalantos R. 23</t>
  </si>
  <si>
    <t>Savanorių 237</t>
  </si>
  <si>
    <t>Baršausko 75</t>
  </si>
  <si>
    <t>Stulginskio A. 64</t>
  </si>
  <si>
    <t>Juozapavičiaus 48 A</t>
  </si>
  <si>
    <t>Draugystės 6</t>
  </si>
  <si>
    <t xml:space="preserve">Armatūrininkų 6 </t>
  </si>
  <si>
    <t>Strazdo A. 77</t>
  </si>
  <si>
    <t>Instituto 18</t>
  </si>
  <si>
    <t>Jakšto 8</t>
  </si>
  <si>
    <t>Kaunas</t>
  </si>
  <si>
    <t>ŽEMAITIJOS 23 (renov.)</t>
  </si>
  <si>
    <t>PAVASARIO 45 (renov.)</t>
  </si>
  <si>
    <t>Sodų g.10-ojo NSB (renov.)</t>
  </si>
  <si>
    <t>ŽEMAITIJOS 19 (renov.)</t>
  </si>
  <si>
    <t>ŽEMAITIJOS 32 (renov.)</t>
  </si>
  <si>
    <t>ŽEMAITIJOS 29 (renov.)</t>
  </si>
  <si>
    <t>NAFTININKŲ 12 (renov.)</t>
  </si>
  <si>
    <t>NAFTININKŲ 14 (renov.)</t>
  </si>
  <si>
    <t>VENTOS 45 (renov.)</t>
  </si>
  <si>
    <t>VENTOS 59 (renov.)</t>
  </si>
  <si>
    <t>PAVASARIO 41C (renov.)</t>
  </si>
  <si>
    <t>MINDAUGO 13 (renov.)</t>
  </si>
  <si>
    <t>NAFTININKŲ 2 (renov.)</t>
  </si>
  <si>
    <t>ŽEMAITIJOS 41 (renov.)</t>
  </si>
  <si>
    <t>Gamyklos g. 31-ojo NSB (renov.)</t>
  </si>
  <si>
    <t>NAFTININKŲ 22 (renov.)</t>
  </si>
  <si>
    <t>Stoties 8 (renov.)</t>
  </si>
  <si>
    <t>LAISVĖS 226 (renov.)</t>
  </si>
  <si>
    <t>VASARIO 16-OSIOS 12 (renov.)</t>
  </si>
  <si>
    <t>MINDAUGO 15 (renov.)</t>
  </si>
  <si>
    <t>NAFTININKŲ 58</t>
  </si>
  <si>
    <t>VENTOS 33</t>
  </si>
  <si>
    <t>Bažnyčios 17 Viekšniai</t>
  </si>
  <si>
    <t>DRAUGYSTĖS 20</t>
  </si>
  <si>
    <t>BAŽNYČIOS 21</t>
  </si>
  <si>
    <t>TAIKOS 9</t>
  </si>
  <si>
    <t>DRAUGYSTĖS 16</t>
  </si>
  <si>
    <t>Bažnyčios 11 Viekšniai</t>
  </si>
  <si>
    <t>Tilto 15 Viekšniai</t>
  </si>
  <si>
    <t>Pavenčių g.11-ojo NSB</t>
  </si>
  <si>
    <t>S.Daukanto 4 Viekšniai</t>
  </si>
  <si>
    <t>SODŲ 11</t>
  </si>
  <si>
    <t>ŽEMAITIJOS 18</t>
  </si>
  <si>
    <t>S.Daukanto 6 Viekšniai</t>
  </si>
  <si>
    <t>LAISVĖS 218</t>
  </si>
  <si>
    <t>S.Daukanto 8 Viekšniai</t>
  </si>
  <si>
    <t>Mažeikių 6 Viekšniai</t>
  </si>
  <si>
    <t>Bažnyčios 13 Viekšniai</t>
  </si>
  <si>
    <t>VASARIO 16-OSIOS 8</t>
  </si>
  <si>
    <t>Tirkšlių 7 Viekšniai</t>
  </si>
  <si>
    <t>Mažeikiai</t>
  </si>
  <si>
    <t>P.Mašioto 49</t>
  </si>
  <si>
    <t>V.Didžiojo 70</t>
  </si>
  <si>
    <t>V.Didžiojo 78</t>
  </si>
  <si>
    <t xml:space="preserve">P.Mašioto 37 </t>
  </si>
  <si>
    <t>P.Mašioto 63</t>
  </si>
  <si>
    <t xml:space="preserve">P. Mašioto 57 </t>
  </si>
  <si>
    <t>Kruojos 4</t>
  </si>
  <si>
    <t>Kruojos 6</t>
  </si>
  <si>
    <t xml:space="preserve">Pergalės g. 4  </t>
  </si>
  <si>
    <t>Saulėtekio 50</t>
  </si>
  <si>
    <t>P.Mašioto 53</t>
  </si>
  <si>
    <t>P.Mašioto 39</t>
  </si>
  <si>
    <t xml:space="preserve">Pergalės 14 </t>
  </si>
  <si>
    <t>Taikos g. 18</t>
  </si>
  <si>
    <t>Vytauto Didžiojo g. 72</t>
  </si>
  <si>
    <t>Mindaugo -6b</t>
  </si>
  <si>
    <t>iki 1993</t>
  </si>
  <si>
    <t>P.Mašioto 61</t>
  </si>
  <si>
    <t>Basanavičiaus 2a</t>
  </si>
  <si>
    <t>Mindaugo -6a</t>
  </si>
  <si>
    <t>L.Giros 8</t>
  </si>
  <si>
    <t>Ušinsko 31a</t>
  </si>
  <si>
    <t>Vasario 16-osios 19</t>
  </si>
  <si>
    <t>Mindaugo 2c</t>
  </si>
  <si>
    <t>Vilniaus 32</t>
  </si>
  <si>
    <t>Mažoji - 3</t>
  </si>
  <si>
    <t>Skvero 6</t>
  </si>
  <si>
    <t>V.Didžiojo 35</t>
  </si>
  <si>
    <t>Vilniaus 28</t>
  </si>
  <si>
    <t>Taikos 24A</t>
  </si>
  <si>
    <t xml:space="preserve">Taikos 24 </t>
  </si>
  <si>
    <t>Vilniaus 34</t>
  </si>
  <si>
    <t>Vasario 16-osios 13</t>
  </si>
  <si>
    <t>Vilniaus 33</t>
  </si>
  <si>
    <t>Mažoji - 1</t>
  </si>
  <si>
    <t>Linkuva Joniškėlio 2</t>
  </si>
  <si>
    <t>Kęstučio 8</t>
  </si>
  <si>
    <t>Ušinsko 22</t>
  </si>
  <si>
    <t>Pakruojis</t>
  </si>
  <si>
    <t>Kniaudiškių g. 54 (apšiltintas), Panevėžys</t>
  </si>
  <si>
    <t>Gėlių g. 3 (su ind.apsk.priet., apšiltintas),Pasvalys</t>
  </si>
  <si>
    <t xml:space="preserve">iki 1992 </t>
  </si>
  <si>
    <t>Klaipėdos g. 99 K1, Panevėžys</t>
  </si>
  <si>
    <t>Kranto g. 47 (su ind.apskaitos priet., apšiltintas), Panevėžys</t>
  </si>
  <si>
    <t>Klaipėdos g. 99 K2, Panevėžys</t>
  </si>
  <si>
    <t>Molainių g. 8 (apšiltintas), Panevėžys</t>
  </si>
  <si>
    <t>Kranto g. 37  (su dalikliais, apšiltintas), Panevėžys</t>
  </si>
  <si>
    <t>Pušaloto g. 76, Panevėžys</t>
  </si>
  <si>
    <t>Klaipėdos g. 99 K3, Panevėžys</t>
  </si>
  <si>
    <t>Jakšto g. 10 (su ind.apskaitos priet., apšiltintas), Panevėžys</t>
  </si>
  <si>
    <t>Margirio g. 9, Panevėžys</t>
  </si>
  <si>
    <t>Margirio g. 18, Panevėžys</t>
  </si>
  <si>
    <t>J. Basanavičiaus g. 130, Kėdainiai</t>
  </si>
  <si>
    <t>Margirio g. 20, Panevėžys</t>
  </si>
  <si>
    <t>Respublikos g. 24, Kėdainiai</t>
  </si>
  <si>
    <t>Margirio g. 10, Panevėžys</t>
  </si>
  <si>
    <t>Chemikų g. 3, Kėdainiai</t>
  </si>
  <si>
    <t>J. Basanavičiaus g. 138, Kėdainiai</t>
  </si>
  <si>
    <t>Respublikos g. 26, Kėdainiai</t>
  </si>
  <si>
    <t>Liepų al. 13, Panevėžys</t>
  </si>
  <si>
    <t>Vilties g. 22, Panevėžys</t>
  </si>
  <si>
    <t>P. Širvio g. 5, Rokiškis</t>
  </si>
  <si>
    <t>Vilniaus g. 20, Panevėžys</t>
  </si>
  <si>
    <t>Ramygalos g. 67, Panevėžys</t>
  </si>
  <si>
    <t>Vilties g. 47, Panevėžys</t>
  </si>
  <si>
    <t>Technikos g. 7, Kupiškis</t>
  </si>
  <si>
    <t>Liepų al. 15A, Panevėžys</t>
  </si>
  <si>
    <t>Marijonų g. 29, Panevėžys</t>
  </si>
  <si>
    <t>Švyturio g. 19, Panevėžys</t>
  </si>
  <si>
    <t>Smėlynės g. 73, Panevėžys</t>
  </si>
  <si>
    <t>Vytauto g. 36, Kupiškis</t>
  </si>
  <si>
    <t>Smetonos g. 5A, Panevėžys</t>
  </si>
  <si>
    <t>Švyturio g. 9, Panevėžys</t>
  </si>
  <si>
    <t>Seinų g. 17, Panevėžys</t>
  </si>
  <si>
    <t>Marijonų g. 39, Panevėžys</t>
  </si>
  <si>
    <t>Žagienės g. 4, Panevėžys</t>
  </si>
  <si>
    <t>Vytauto skg. 12,Zarasai</t>
  </si>
  <si>
    <t>Kerbedžio g. 24, Panevėžys</t>
  </si>
  <si>
    <t>Nevėžio g. 24, Panevėžys</t>
  </si>
  <si>
    <t>Jakšto g. 8, Panevėžys</t>
  </si>
  <si>
    <t>Panevėžys</t>
  </si>
  <si>
    <t>Pasvalys</t>
  </si>
  <si>
    <t>Kėdainiai</t>
  </si>
  <si>
    <t>Rokiškis</t>
  </si>
  <si>
    <t>Kupiškis</t>
  </si>
  <si>
    <t>Zarasai</t>
  </si>
  <si>
    <t>I. Končiaus g. 7</t>
  </si>
  <si>
    <t>I. Končiaus g. 7A</t>
  </si>
  <si>
    <t>A. Vaišvilos g. 9</t>
  </si>
  <si>
    <t>A. Vaišvilos g. 19</t>
  </si>
  <si>
    <t>A. Vaišvilos g. 21</t>
  </si>
  <si>
    <t>A. Vaišvilos g. 23</t>
  </si>
  <si>
    <t>A. Vaišvilos g. 25</t>
  </si>
  <si>
    <t>A. Vaišvilos g. 31</t>
  </si>
  <si>
    <t xml:space="preserve">Žemaičių g. 13 (komp. šil.punkt. butuose) </t>
  </si>
  <si>
    <t>A. Jucio g. 30</t>
  </si>
  <si>
    <t>V. Mačernio g. 10</t>
  </si>
  <si>
    <t>A. Jucio g. 12</t>
  </si>
  <si>
    <t>V. Mačernio g. 6</t>
  </si>
  <si>
    <t>J. Tumo-Vaižganto g. 96</t>
  </si>
  <si>
    <t>A. Jucio g. 45</t>
  </si>
  <si>
    <t>A. Jucio g. 53</t>
  </si>
  <si>
    <t>Gandingos g. 14</t>
  </si>
  <si>
    <t>Gandingos g. 16</t>
  </si>
  <si>
    <t>V. Mačernio g. 53</t>
  </si>
  <si>
    <t>Mendeno skg. 4</t>
  </si>
  <si>
    <t>Mendeno skg. 6</t>
  </si>
  <si>
    <t>V. Mačernio g. 51</t>
  </si>
  <si>
    <t>V. Mačernio g. 45</t>
  </si>
  <si>
    <t>A. Jucio g. 10</t>
  </si>
  <si>
    <t>V. Mačernio g. 27</t>
  </si>
  <si>
    <t>V. Mačernio g. 47</t>
  </si>
  <si>
    <t>A. Jucio skg. 1</t>
  </si>
  <si>
    <t>Gandingos g. 10</t>
  </si>
  <si>
    <t>V. Mačernio g. 8</t>
  </si>
  <si>
    <t>A. Jucio g. 47</t>
  </si>
  <si>
    <t>I. Končiaus g. 8</t>
  </si>
  <si>
    <t>Vėjo 12</t>
  </si>
  <si>
    <t>Lentpjūvės g. 6</t>
  </si>
  <si>
    <t>Vytauto g.27</t>
  </si>
  <si>
    <t>Dariaus ir Girėno g. 33</t>
  </si>
  <si>
    <t>Dariaus ir Girėno g. 35</t>
  </si>
  <si>
    <t>Dariaus ir Girėno g. 51</t>
  </si>
  <si>
    <t>S. Nėries g. 4</t>
  </si>
  <si>
    <t>Senamiesčio a. 2</t>
  </si>
  <si>
    <t>Plungė</t>
  </si>
  <si>
    <t>Jaunystės 20, Radviliškis</t>
  </si>
  <si>
    <t>Vaižganto 58c, Radviliškis</t>
  </si>
  <si>
    <t>Jaunystės 35, Radviliškis</t>
  </si>
  <si>
    <t>Radvilų 23, Radviliškis</t>
  </si>
  <si>
    <t>NAUJOJI 10, Radviliškis</t>
  </si>
  <si>
    <t>NAUJOJI 4, Radviliškis</t>
  </si>
  <si>
    <t>NAUJOJI 6, Radviliškis</t>
  </si>
  <si>
    <t>NAUJOJI 2, Radviliškis</t>
  </si>
  <si>
    <t>Laisvės al. 36, Radviliškis</t>
  </si>
  <si>
    <t>NAUJOJI 8, Radviliškis</t>
  </si>
  <si>
    <t>Laisvės al. 38, Radviliškis</t>
  </si>
  <si>
    <t>Laisvės al. 34, Radviliškis</t>
  </si>
  <si>
    <t>Gedimino 3, Radviliškis</t>
  </si>
  <si>
    <t>Povyliaus 6A, Radviliškis</t>
  </si>
  <si>
    <t>Gedimino 43, Radviliškis</t>
  </si>
  <si>
    <t>Stiklo 10, Radviliškis</t>
  </si>
  <si>
    <t>Gedimino 1, Radviliškis</t>
  </si>
  <si>
    <t>Jaunystės 1, Radviliškis</t>
  </si>
  <si>
    <t>Povyliaus 10, Radviliškis</t>
  </si>
  <si>
    <t>Gedimino 7, Radviliškis</t>
  </si>
  <si>
    <t>Povyliaus 4, Radviliškis</t>
  </si>
  <si>
    <t>Jaunystės 29, Radviliškis</t>
  </si>
  <si>
    <t>Radvilų 10, Radviliškis</t>
  </si>
  <si>
    <t>Vaižganto 58e, Radviliškis</t>
  </si>
  <si>
    <t>Jaramino 12, Radviliškis</t>
  </si>
  <si>
    <t>Jaunystės 37, Radviliškis</t>
  </si>
  <si>
    <t>Jaunystės 27, Radviliškis</t>
  </si>
  <si>
    <t>Jaramino 16b, Radviliškis</t>
  </si>
  <si>
    <t>Kudirkos 2a, Radviliškis</t>
  </si>
  <si>
    <t>Žalioji 6, Radviliškis</t>
  </si>
  <si>
    <t>Bernotėno 1, Radviliškis</t>
  </si>
  <si>
    <t>Vasario 16-osios 1, Radviliškis</t>
  </si>
  <si>
    <t>MAIRONIO 11, Radviliškis</t>
  </si>
  <si>
    <t>Kaštonų 4a, Radviliškis</t>
  </si>
  <si>
    <t>Kudirkos 5, Radviliškis</t>
  </si>
  <si>
    <t>Kudirkos 11, Radviliškis</t>
  </si>
  <si>
    <t>Kudirkos 7, Radviliškis</t>
  </si>
  <si>
    <t>Topolių 8, Radviliškis</t>
  </si>
  <si>
    <t>Kražių 12, Radviliškis</t>
  </si>
  <si>
    <t>Stiklo 1a, Radviliškis</t>
  </si>
  <si>
    <t>Radviliškis</t>
  </si>
  <si>
    <t>Ateities 19</t>
  </si>
  <si>
    <t>Pieninės 7 (renovuotas)</t>
  </si>
  <si>
    <t>Partizanų 14B (renovuotas)</t>
  </si>
  <si>
    <t>V. Kudirkos 3 (renovuotas)</t>
  </si>
  <si>
    <t>V. Kudirkos 9 (renovuotas)</t>
  </si>
  <si>
    <t>V. Kudirkos 11 (renovuotas)</t>
  </si>
  <si>
    <t>Vaižganto 1 (renovuotas)</t>
  </si>
  <si>
    <t>Gamyklos 2 (renovuotas)</t>
  </si>
  <si>
    <t>Dubysos 3(renov.šild.ir k.v. sist.)</t>
  </si>
  <si>
    <t>Algirdo 25</t>
  </si>
  <si>
    <t>Algirdo 27</t>
  </si>
  <si>
    <t>Rytų 6</t>
  </si>
  <si>
    <t>Rytų 4</t>
  </si>
  <si>
    <t>V. Grybo 4</t>
  </si>
  <si>
    <t>Vytauto Didžiojo 41</t>
  </si>
  <si>
    <t>Vaižganto 20B</t>
  </si>
  <si>
    <t>V.Grybo 2</t>
  </si>
  <si>
    <t>Dubysos 1</t>
  </si>
  <si>
    <t>Dubysos 16</t>
  </si>
  <si>
    <t>Dariaus ir Girėno 28</t>
  </si>
  <si>
    <t>Jaunimo 17A</t>
  </si>
  <si>
    <t>Dariaus ir Girėno 23</t>
  </si>
  <si>
    <t>Stonų 3</t>
  </si>
  <si>
    <t>Vytauto Didžiojo 37</t>
  </si>
  <si>
    <t>Partizanų 14A</t>
  </si>
  <si>
    <t>Dominikonų 4</t>
  </si>
  <si>
    <t>Dariaus ir Girėno 26</t>
  </si>
  <si>
    <t>iki1960</t>
  </si>
  <si>
    <t>Vytauto Didžiojo 3</t>
  </si>
  <si>
    <t>Jaunimo 12</t>
  </si>
  <si>
    <t>Raseiniai</t>
  </si>
  <si>
    <t>Vytauto g. 21</t>
  </si>
  <si>
    <t>V. Kudirkos g. 70</t>
  </si>
  <si>
    <t>V. Kudirkos g. 102B</t>
  </si>
  <si>
    <t>V. Kudirkos g. 102</t>
  </si>
  <si>
    <t>Šaulių g. 18</t>
  </si>
  <si>
    <t>Bažnyčios g. 11</t>
  </si>
  <si>
    <t>Kęstučio g. 21</t>
  </si>
  <si>
    <t>V. Kudirkos g. 80</t>
  </si>
  <si>
    <t>J. Basanavičiaus g. 4</t>
  </si>
  <si>
    <t>S. Banaičio g. 12</t>
  </si>
  <si>
    <t>Vytauto g. 17</t>
  </si>
  <si>
    <t>S. Banaičio g. 3</t>
  </si>
  <si>
    <t>Draugystės takas 1</t>
  </si>
  <si>
    <t>V. Kudirkos g. 86</t>
  </si>
  <si>
    <t>Jaunystės takas 6</t>
  </si>
  <si>
    <t>Draugystės takas 4</t>
  </si>
  <si>
    <t>Bažnyčios g. 15</t>
  </si>
  <si>
    <t>V. Kudirkos g. 53</t>
  </si>
  <si>
    <t>Vytauto g. 4</t>
  </si>
  <si>
    <t>V. Kudirkos g. 37</t>
  </si>
  <si>
    <t>V. Kudirkos g. 43</t>
  </si>
  <si>
    <t>Draugystės takas 6</t>
  </si>
  <si>
    <t>V. Kudirkos g. 57</t>
  </si>
  <si>
    <t>Jaunystės takas 4</t>
  </si>
  <si>
    <t>Jaunystės takas 5</t>
  </si>
  <si>
    <t>V. Kudirkos g. 47</t>
  </si>
  <si>
    <t>Šaulių g. 22</t>
  </si>
  <si>
    <t>Šaulių g. 10</t>
  </si>
  <si>
    <t>Šaulių g. 26</t>
  </si>
  <si>
    <t>Vytauto g. 19</t>
  </si>
  <si>
    <t>Vytauto g. 10</t>
  </si>
  <si>
    <t>Vytauto g. 6</t>
  </si>
  <si>
    <t>Šaulių g. 12</t>
  </si>
  <si>
    <t>V. Kudirkos g. 108</t>
  </si>
  <si>
    <t>Šakiai</t>
  </si>
  <si>
    <t>A. Mickevičiaus g.1</t>
  </si>
  <si>
    <t>A. Mickevičiaus g.7</t>
  </si>
  <si>
    <t>A. Mickevičiaus g.15</t>
  </si>
  <si>
    <t>A. Mickevičiaus g. 16</t>
  </si>
  <si>
    <t>A. Mickevičiaus g.17A</t>
  </si>
  <si>
    <t>Šalčios g.12</t>
  </si>
  <si>
    <t>Vilniaus g.26</t>
  </si>
  <si>
    <t>Vilniaus g.51</t>
  </si>
  <si>
    <t>Mokyklos g.17</t>
  </si>
  <si>
    <t>A.Mickevičiaus g.3</t>
  </si>
  <si>
    <t>A.Mickevičiaus g.21</t>
  </si>
  <si>
    <t>Pramonės g.7</t>
  </si>
  <si>
    <t>A. Mickevičiaus g.24</t>
  </si>
  <si>
    <t>Šalčios g.6</t>
  </si>
  <si>
    <t>J. Sniadeckio g.27</t>
  </si>
  <si>
    <t>J. Sniadeckio g.23</t>
  </si>
  <si>
    <t>Mokyklos g.21</t>
  </si>
  <si>
    <t>A. Mickevičiaus g.5</t>
  </si>
  <si>
    <t>Vilniaus g.13</t>
  </si>
  <si>
    <t>Vilniaus g.15A</t>
  </si>
  <si>
    <t>Mokyklos g.19</t>
  </si>
  <si>
    <t>Šalčios g.7</t>
  </si>
  <si>
    <t>Vilniaus g.26A</t>
  </si>
  <si>
    <t>Vilniaus g.9</t>
  </si>
  <si>
    <t>Vytauto g.22/1</t>
  </si>
  <si>
    <t>Vytauto g.22/2</t>
  </si>
  <si>
    <t>Vytauto g.29</t>
  </si>
  <si>
    <t>Vilniaus g.45/1</t>
  </si>
  <si>
    <t>Vilniaus g.45/2</t>
  </si>
  <si>
    <t>Vilniaus g.45/3</t>
  </si>
  <si>
    <t>Vytauto g.38</t>
  </si>
  <si>
    <t>Šalčininkai</t>
  </si>
  <si>
    <t>Kviečių g. 56 (renov.), Šiauliai</t>
  </si>
  <si>
    <t>K. Korsako g. 41 (renov.), Šiauliai</t>
  </si>
  <si>
    <t>Kviečių g. 22 (renov.), Šiauliai</t>
  </si>
  <si>
    <t>Dainų g.40A (renov.), Šiauliai</t>
  </si>
  <si>
    <t>Kelmės g. 1A (renov.), Šiauliai</t>
  </si>
  <si>
    <t>Gegužių g. 19 (renov.), Šiauliai</t>
  </si>
  <si>
    <t>Miglovaros g. 25 (renov.), Šiauliai</t>
  </si>
  <si>
    <t>Gegužių g. 73 (renov.), Šiauliai</t>
  </si>
  <si>
    <t>Klevų g. 13 (renov.), Šiauliai</t>
  </si>
  <si>
    <t>Sevastopolio g. 5 (renov.), Šiauliai</t>
  </si>
  <si>
    <t>Vytauto g. 63 (renov.), Šiauliai</t>
  </si>
  <si>
    <t>P. Cvirkos g. 63 (renov.), Šiauliai</t>
  </si>
  <si>
    <t>Ežero g. 31 (renov.), Šiauliai</t>
  </si>
  <si>
    <t>V. Grinkevičiaus g. 6 (renov.), Šiauliai</t>
  </si>
  <si>
    <t>Gytarių g. 16 (renov.), Šiauliai</t>
  </si>
  <si>
    <t>Gardino g. 27 (renov.), Šiauliai</t>
  </si>
  <si>
    <t>Draugystės pr. 18 (renov.)</t>
  </si>
  <si>
    <t>Dainų g. 4 (renov.), Šiauliai</t>
  </si>
  <si>
    <t>Architektų g. 14, Šiauliai</t>
  </si>
  <si>
    <t>Ežero g. 7 (renov.), Šiauliai</t>
  </si>
  <si>
    <t>Vytauto g. 61, Šiauliai</t>
  </si>
  <si>
    <t>Dainavos takas 3B, Šiauliai</t>
  </si>
  <si>
    <t>Vytauto g. 50, Šiauliai</t>
  </si>
  <si>
    <t>Varpo g. 31, Šiauliai</t>
  </si>
  <si>
    <t>Stoties g. 8, Šiauliai</t>
  </si>
  <si>
    <t>P. Cvirkos g. 75, Šiauliai</t>
  </si>
  <si>
    <t>Kauno g. 22, Šiauliai</t>
  </si>
  <si>
    <t>Draugystės pr. 3A, Šiauliai</t>
  </si>
  <si>
    <t>Ežero g. 23, Šiauliai</t>
  </si>
  <si>
    <t>Radviliškio g. 124, Šiauliai</t>
  </si>
  <si>
    <t>Aušros al. 51A, Šiauliai</t>
  </si>
  <si>
    <t>P. Cvirkos g. 75A, Šiauliai</t>
  </si>
  <si>
    <t>Statybininkų g. 10, Kužių mstl., Šiaulių r.</t>
  </si>
  <si>
    <t>Poilsio g. 11, Aukštelkės k., Šiaulių r.</t>
  </si>
  <si>
    <t>Rasos g. 1, Ginkūnų k., Šiaulių r.</t>
  </si>
  <si>
    <t>A. Mickevičiaus g. 38, Šiauliai</t>
  </si>
  <si>
    <t>Energetikų g. 11, Šiauliai</t>
  </si>
  <si>
    <t>P. Višinskio g. 37, Šiauliai</t>
  </si>
  <si>
    <t>Ežero g. 14, Šiauliai</t>
  </si>
  <si>
    <t>Ežero g. 15, Šiauliai</t>
  </si>
  <si>
    <t>Šiauliai</t>
  </si>
  <si>
    <t>Ramučių 2 Naujoji Akmenė</t>
  </si>
  <si>
    <t>Sodo 7 Akmenė</t>
  </si>
  <si>
    <t>Kęstučio 2 Akmenė</t>
  </si>
  <si>
    <t>V.Kudirkos 20 Naujoji Akmenė</t>
  </si>
  <si>
    <t>Laižuvos 10 Akmenė</t>
  </si>
  <si>
    <t>Stadiono 13 Akmenė</t>
  </si>
  <si>
    <t>V.Kudirkos 17 Naujoji Akmenė</t>
  </si>
  <si>
    <t>V.Kudirkos 12,Naujoji Akmenė</t>
  </si>
  <si>
    <t>Žalgirio 27 Naujoji Akmenė</t>
  </si>
  <si>
    <t>Žalgirio 7 Naujoji Akmenė</t>
  </si>
  <si>
    <t>Respublikos 20 Naujoji Akmenė</t>
  </si>
  <si>
    <t>Žemaičių 47 Venta</t>
  </si>
  <si>
    <t>Ventos 24 Venta</t>
  </si>
  <si>
    <t>Ramučių 9 Naujoji Akmenė</t>
  </si>
  <si>
    <t>Respublikos 14 Naujoji Akmenė</t>
  </si>
  <si>
    <t>Ramučių 34 Naujoji Akmenė</t>
  </si>
  <si>
    <t>Stadiono 18 Akmenė</t>
  </si>
  <si>
    <t>Žalgirio 5 Naujoji Akmenė</t>
  </si>
  <si>
    <t>Bausko 8 Venta</t>
  </si>
  <si>
    <t>Bausko 5 Venta</t>
  </si>
  <si>
    <t>Žalgirio 3 Naujoji Akmenė</t>
  </si>
  <si>
    <t>Vytauto 4 Naujoji Akmenė</t>
  </si>
  <si>
    <t>Žalgirio 25 Naujoji Akmenė</t>
  </si>
  <si>
    <t>Akmenė</t>
  </si>
  <si>
    <t>Bažnyčios g. 21, Lentvaris(renov.)</t>
  </si>
  <si>
    <t>Vytauto g. 64, Trakai (renov.)</t>
  </si>
  <si>
    <t>Vytauto g. 64A, Trakai (renov.)</t>
  </si>
  <si>
    <t>Senkelio g. 11, Trakai (renov.)</t>
  </si>
  <si>
    <t>iki 1992 m.</t>
  </si>
  <si>
    <t>Vytauto g. 7, Lentvaris</t>
  </si>
  <si>
    <t>Mindaugo g. 10, Trakai</t>
  </si>
  <si>
    <t>Birutės g. 37, Trakai</t>
  </si>
  <si>
    <t>Vytauto g. 38, Trakai</t>
  </si>
  <si>
    <t>Vytauto g. 52, Trakai</t>
  </si>
  <si>
    <t>Sodų g. 23A, Lentvaris</t>
  </si>
  <si>
    <t>Bažnyčios g. 23, Lentvaris</t>
  </si>
  <si>
    <t>Ežero g. 5, Lentvaris</t>
  </si>
  <si>
    <t>Geležinkelio g. 26, Lentvaris</t>
  </si>
  <si>
    <t>Vytauto g. 44, Trakai</t>
  </si>
  <si>
    <t>Vytauto g. 9, Lentvaris</t>
  </si>
  <si>
    <t>Pakalnės g. 5, Lentvaris</t>
  </si>
  <si>
    <t>Vytauto g. 4, Lentvaris</t>
  </si>
  <si>
    <t>Ežero g. 3, Lentvaris</t>
  </si>
  <si>
    <t>Vytauto g. 46, Trakai</t>
  </si>
  <si>
    <t>Vytauto g. 40A, Trakai</t>
  </si>
  <si>
    <t>Ežero g. 8, Lentvaris</t>
  </si>
  <si>
    <t>Konduktorių g. 6A, Lentvaris</t>
  </si>
  <si>
    <t>Vytauto g. 10, Lentvaris</t>
  </si>
  <si>
    <t>Trakų g. 10, Trakai</t>
  </si>
  <si>
    <t>Mindaugo g. 11B, Trakai</t>
  </si>
  <si>
    <t>Bažnyčios g. 15, Lentvaris</t>
  </si>
  <si>
    <t>Vytauto g. 70, Trakai</t>
  </si>
  <si>
    <t>Lauko g. 3, Lentvaris</t>
  </si>
  <si>
    <t>Lauko g. 9, Lentvaris</t>
  </si>
  <si>
    <t>Klevų al. 57, Lentvaris</t>
  </si>
  <si>
    <t>Bažnyčios g. 11, Lentvaris</t>
  </si>
  <si>
    <t>Trakų g. 27, Trakai</t>
  </si>
  <si>
    <t>Bažnyčios g. 20, Lentvaris</t>
  </si>
  <si>
    <t>Lauko g. 12A, Lentvaris</t>
  </si>
  <si>
    <t>Trakai</t>
  </si>
  <si>
    <t>Lentvaris</t>
  </si>
  <si>
    <t>Taikos g. 26, Utena (renov.)</t>
  </si>
  <si>
    <t>Aušros g. 94, Utena (renov.)</t>
  </si>
  <si>
    <t>Taikos g. 20, Utena (renov.)</t>
  </si>
  <si>
    <t>Taikos g. 28, Utena (renov.)</t>
  </si>
  <si>
    <t>J.Basanavičiaus g. 100, Utena (renov.)</t>
  </si>
  <si>
    <t>Aušros g. 69 Ik. Utena (renov.)</t>
  </si>
  <si>
    <t>Maironio g. 13, Utena (renov.)</t>
  </si>
  <si>
    <t>Taikos g. 22, Utena (renov.)</t>
  </si>
  <si>
    <t>Vyžuonų 11a., Utena (renov.)</t>
  </si>
  <si>
    <t>Aušros g. 99, Utena (renov.)</t>
  </si>
  <si>
    <t>Aušros g. 26, Utena (renov.)</t>
  </si>
  <si>
    <t>Krašuonos g. 3, Utena</t>
  </si>
  <si>
    <t>Aukštakalnio g. 90, Utena</t>
  </si>
  <si>
    <t>Aukštakalnio g. 116, Utena</t>
  </si>
  <si>
    <t>Vaižganto g. 46, Utena</t>
  </si>
  <si>
    <t>Vaižganto g. 66, Utena</t>
  </si>
  <si>
    <t>Krašuonos g. 5, Utena</t>
  </si>
  <si>
    <t>Aukštakalnio g. 114, Utena</t>
  </si>
  <si>
    <t>Aukštakalnio g. 68, Utena</t>
  </si>
  <si>
    <t>Aukštakalnio g. 14, 16 Utena (renov.)</t>
  </si>
  <si>
    <t>Vaižganto g. 36, Utena</t>
  </si>
  <si>
    <t>Taikos g. 81, Utena</t>
  </si>
  <si>
    <t>Sėlių g. 30a, Utena</t>
  </si>
  <si>
    <t>Taikos g. 49, Utena</t>
  </si>
  <si>
    <t>Taikos g. 17, Utena</t>
  </si>
  <si>
    <t>Taikos g. 86, Utena</t>
  </si>
  <si>
    <t>A.Baranausko 14 g. Utena</t>
  </si>
  <si>
    <t>Ežero g. 5, Utena</t>
  </si>
  <si>
    <t>A.Baranausko g. 17, Utena</t>
  </si>
  <si>
    <t>J.Basanavičiaus g. 106, Utena</t>
  </si>
  <si>
    <t>Utenio a. 10, Utena</t>
  </si>
  <si>
    <t>Kauno g. 27, Utena</t>
  </si>
  <si>
    <t>Kęstučio g. 6, Utena</t>
  </si>
  <si>
    <t>Aušros g. 82, Utena</t>
  </si>
  <si>
    <t>Utenio a. 5, Utena</t>
  </si>
  <si>
    <t>J.Basanavičiaus g. 110, Utena</t>
  </si>
  <si>
    <t>K.Donelaičio g. 12, Utena</t>
  </si>
  <si>
    <t>Bažnyčios g. 4, Utena</t>
  </si>
  <si>
    <t>Kęstučio g. 9, Utena</t>
  </si>
  <si>
    <t>Tauragnų g. 4, Utena</t>
  </si>
  <si>
    <t>Utena</t>
  </si>
  <si>
    <t>Aušros g. 7, Varėna</t>
  </si>
  <si>
    <t>renov.</t>
  </si>
  <si>
    <t>Aušros g. 13, Varėna</t>
  </si>
  <si>
    <t>Melioratorių g. 5, Varėna</t>
  </si>
  <si>
    <t>M.K.Čiurlionio g. 55, Varėna</t>
  </si>
  <si>
    <t>Pušelės 7, Naujieji Valkininkai</t>
  </si>
  <si>
    <t>Savanorių g. 46, Varėna</t>
  </si>
  <si>
    <t>Sporto g. 6, Varėna</t>
  </si>
  <si>
    <t>Sporto g. 8, Varėna</t>
  </si>
  <si>
    <t>Šiltnamių g. 1, Varėna</t>
  </si>
  <si>
    <t>Vytauto g. 4, Varėna</t>
  </si>
  <si>
    <t>Aušros g. 10, Varėna</t>
  </si>
  <si>
    <t>Basanavičiaus g. 21, Varėna</t>
  </si>
  <si>
    <t>Basanavičiaus g. 30, Varėna</t>
  </si>
  <si>
    <t>Laisvės g. 3, Varėna</t>
  </si>
  <si>
    <t>Marcinkonių g. 8, Varėna</t>
  </si>
  <si>
    <t>M.K.Čiurlionio g. 8, Varėna</t>
  </si>
  <si>
    <t>M.K.Čiurlionio g. 11, Varėna</t>
  </si>
  <si>
    <t>Vasario 16 g. 4, Varėna</t>
  </si>
  <si>
    <t>Vytauto g. 50, Varėna</t>
  </si>
  <si>
    <t>Vytauto g. 56, Varėna</t>
  </si>
  <si>
    <t>Dzūkų g. 17, Varėna</t>
  </si>
  <si>
    <t>Kalno g. 9, Matuizos</t>
  </si>
  <si>
    <t>Melioratorių g. 7, Varėna</t>
  </si>
  <si>
    <t>Sporto g. 12, Varėna</t>
  </si>
  <si>
    <t>Sporto g. 14, Varėna</t>
  </si>
  <si>
    <t>Vasario 16 g. 11, Varėna</t>
  </si>
  <si>
    <t>Vasario 16 g. 15, Varėna</t>
  </si>
  <si>
    <t>Vytauto g. 19A, Varėna</t>
  </si>
  <si>
    <t>Vytauto g. 58, Varėna</t>
  </si>
  <si>
    <t>Žalioji g. 21, Varėna</t>
  </si>
  <si>
    <t>Mechanizatorių g. 21, Varėna</t>
  </si>
  <si>
    <t>Mokyklos g. 4, Užuperkasis</t>
  </si>
  <si>
    <t>Mokyklos g. 5, Vilkiautinis</t>
  </si>
  <si>
    <t>M.K.Čiurliono g. 37, Varėna</t>
  </si>
  <si>
    <t>Perliaus g. 29, Perloja</t>
  </si>
  <si>
    <t>Vasario 16 g. 13, Varėna</t>
  </si>
  <si>
    <t>Vilties 33, Naujieji Valkininkai</t>
  </si>
  <si>
    <t>Vytauto g. 64, Varėna</t>
  </si>
  <si>
    <t>Vytauto g. 73, Varėna</t>
  </si>
  <si>
    <t>Varėna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</si>
</sst>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L_t_-;\-* #,##0.00\ _L_t_-;_-* &quot;-&quot;??\ _L_t_-;_-@_-"/>
    <numFmt numFmtId="165" formatCode="0.0"/>
    <numFmt numFmtId="166" formatCode="0.00000"/>
  </numFmts>
  <fonts count="16" x14ac:knownFonts="1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8"/>
      <name val="Arial"/>
      <family val="2"/>
      <charset val="186"/>
    </font>
    <font>
      <i/>
      <sz val="8"/>
      <name val="Arial"/>
      <family val="2"/>
      <charset val="186"/>
    </font>
    <font>
      <sz val="7.5"/>
      <name val="Arial"/>
      <family val="2"/>
      <charset val="186"/>
    </font>
    <font>
      <b/>
      <i/>
      <sz val="8"/>
      <name val="Arial"/>
      <family val="2"/>
      <charset val="186"/>
    </font>
    <font>
      <b/>
      <sz val="26"/>
      <name val="Arial"/>
      <family val="2"/>
      <charset val="186"/>
    </font>
    <font>
      <b/>
      <sz val="28"/>
      <name val="Arial"/>
      <family val="2"/>
      <charset val="186"/>
    </font>
    <font>
      <b/>
      <sz val="12"/>
      <name val="Arial"/>
      <family val="2"/>
      <charset val="186"/>
    </font>
    <font>
      <sz val="1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Arial"/>
      <family val="2"/>
    </font>
    <font>
      <sz val="10"/>
      <color indexed="8"/>
      <name val="Arial"/>
      <family val="2"/>
      <charset val="186"/>
    </font>
    <font>
      <sz val="8"/>
      <color theme="1"/>
      <name val="Arial"/>
      <family val="2"/>
      <charset val="186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13"/>
      </patternFill>
    </fill>
    <fill>
      <patternFill patternType="solid">
        <fgColor theme="9" tint="-0.249977111117893"/>
        <bgColor indexed="52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26"/>
      </patternFill>
    </fill>
    <fill>
      <patternFill patternType="solid">
        <fgColor theme="5" tint="0.59999389629810485"/>
        <bgColor indexed="22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8">
    <xf numFmtId="0" fontId="0" fillId="0" borderId="0"/>
    <xf numFmtId="0" fontId="11" fillId="0" borderId="0"/>
    <xf numFmtId="0" fontId="10" fillId="0" borderId="0"/>
    <xf numFmtId="0" fontId="12" fillId="0" borderId="0"/>
    <xf numFmtId="0" fontId="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4" fillId="0" borderId="0">
      <alignment vertical="top"/>
    </xf>
    <xf numFmtId="0" fontId="10" fillId="0" borderId="0"/>
    <xf numFmtId="164" fontId="10" fillId="0" borderId="0" applyFont="0" applyFill="0" applyBorder="0" applyAlignment="0" applyProtection="0"/>
    <xf numFmtId="0" fontId="1" fillId="0" borderId="0"/>
    <xf numFmtId="0" fontId="10" fillId="0" borderId="0"/>
  </cellStyleXfs>
  <cellXfs count="278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5" borderId="21" xfId="0" applyFont="1" applyFill="1" applyBorder="1" applyAlignment="1">
      <alignment horizontal="center" vertical="center" wrapText="1"/>
    </xf>
    <xf numFmtId="0" fontId="3" fillId="6" borderId="26" xfId="0" applyFont="1" applyFill="1" applyBorder="1" applyAlignment="1">
      <alignment horizontal="center" vertical="center" wrapText="1"/>
    </xf>
    <xf numFmtId="165" fontId="3" fillId="3" borderId="1" xfId="4" applyNumberFormat="1" applyFont="1" applyFill="1" applyBorder="1" applyAlignment="1">
      <alignment horizontal="center" vertical="center"/>
    </xf>
    <xf numFmtId="166" fontId="3" fillId="3" borderId="1" xfId="4" applyNumberFormat="1" applyFont="1" applyFill="1" applyBorder="1" applyAlignment="1">
      <alignment horizontal="center" vertical="center"/>
    </xf>
    <xf numFmtId="2" fontId="3" fillId="3" borderId="1" xfId="4" applyNumberFormat="1" applyFont="1" applyFill="1" applyBorder="1" applyAlignment="1">
      <alignment horizontal="center" vertical="center"/>
    </xf>
    <xf numFmtId="2" fontId="3" fillId="3" borderId="3" xfId="4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  <protection locked="0"/>
    </xf>
    <xf numFmtId="165" fontId="3" fillId="3" borderId="1" xfId="0" applyNumberFormat="1" applyFont="1" applyFill="1" applyBorder="1" applyAlignment="1" applyProtection="1">
      <alignment horizontal="center" vertical="center"/>
      <protection locked="0"/>
    </xf>
    <xf numFmtId="166" fontId="3" fillId="3" borderId="1" xfId="0" applyNumberFormat="1" applyFont="1" applyFill="1" applyBorder="1" applyAlignment="1" applyProtection="1">
      <alignment horizontal="center" vertical="center"/>
    </xf>
    <xf numFmtId="2" fontId="3" fillId="3" borderId="1" xfId="0" applyNumberFormat="1" applyFont="1" applyFill="1" applyBorder="1" applyAlignment="1" applyProtection="1">
      <alignment horizontal="center" vertical="center"/>
      <protection locked="0"/>
    </xf>
    <xf numFmtId="2" fontId="3" fillId="3" borderId="1" xfId="0" applyNumberFormat="1" applyFont="1" applyFill="1" applyBorder="1" applyAlignment="1" applyProtection="1">
      <alignment horizontal="center" vertical="center"/>
    </xf>
    <xf numFmtId="2" fontId="3" fillId="3" borderId="3" xfId="0" applyNumberFormat="1" applyFont="1" applyFill="1" applyBorder="1" applyAlignment="1" applyProtection="1">
      <alignment horizontal="center" vertical="center"/>
    </xf>
    <xf numFmtId="0" fontId="15" fillId="3" borderId="1" xfId="1" applyFont="1" applyFill="1" applyBorder="1" applyAlignment="1" applyProtection="1">
      <alignment horizontal="center" vertical="center" wrapText="1"/>
      <protection locked="0"/>
    </xf>
    <xf numFmtId="0" fontId="15" fillId="3" borderId="1" xfId="1" applyFont="1" applyFill="1" applyBorder="1" applyAlignment="1" applyProtection="1">
      <alignment horizontal="center" vertical="center"/>
      <protection locked="0"/>
    </xf>
    <xf numFmtId="2" fontId="15" fillId="3" borderId="1" xfId="0" applyNumberFormat="1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>
      <alignment horizontal="center" vertical="center"/>
    </xf>
    <xf numFmtId="165" fontId="3" fillId="3" borderId="1" xfId="0" applyNumberFormat="1" applyFont="1" applyFill="1" applyBorder="1" applyAlignment="1">
      <alignment horizontal="center" vertical="center"/>
    </xf>
    <xf numFmtId="166" fontId="3" fillId="3" borderId="1" xfId="0" applyNumberFormat="1" applyFont="1" applyFill="1" applyBorder="1" applyAlignment="1">
      <alignment horizontal="center" vertical="center"/>
    </xf>
    <xf numFmtId="2" fontId="3" fillId="3" borderId="1" xfId="0" applyNumberFormat="1" applyFont="1" applyFill="1" applyBorder="1" applyAlignment="1">
      <alignment horizontal="center" vertical="center"/>
    </xf>
    <xf numFmtId="2" fontId="3" fillId="3" borderId="3" xfId="0" applyNumberFormat="1" applyFont="1" applyFill="1" applyBorder="1" applyAlignment="1">
      <alignment horizontal="center" vertical="center"/>
    </xf>
    <xf numFmtId="165" fontId="3" fillId="3" borderId="1" xfId="13" applyNumberFormat="1" applyFont="1" applyFill="1" applyBorder="1" applyAlignment="1">
      <alignment horizontal="center" vertical="center"/>
    </xf>
    <xf numFmtId="0" fontId="3" fillId="3" borderId="1" xfId="14" applyFont="1" applyFill="1" applyBorder="1" applyAlignment="1" applyProtection="1">
      <alignment horizontal="center" vertical="center"/>
      <protection locked="0"/>
    </xf>
    <xf numFmtId="165" fontId="3" fillId="3" borderId="1" xfId="14" applyNumberFormat="1" applyFont="1" applyFill="1" applyBorder="1" applyAlignment="1" applyProtection="1">
      <alignment horizontal="center" vertical="center"/>
      <protection locked="0"/>
    </xf>
    <xf numFmtId="166" fontId="3" fillId="3" borderId="1" xfId="14" applyNumberFormat="1" applyFont="1" applyFill="1" applyBorder="1" applyAlignment="1" applyProtection="1">
      <alignment horizontal="center" vertical="center"/>
    </xf>
    <xf numFmtId="2" fontId="3" fillId="3" borderId="1" xfId="14" applyNumberFormat="1" applyFont="1" applyFill="1" applyBorder="1" applyAlignment="1" applyProtection="1">
      <alignment horizontal="center" vertical="center"/>
      <protection locked="0"/>
    </xf>
    <xf numFmtId="2" fontId="3" fillId="3" borderId="1" xfId="14" applyNumberFormat="1" applyFont="1" applyFill="1" applyBorder="1" applyAlignment="1" applyProtection="1">
      <alignment horizontal="center" vertical="center"/>
    </xf>
    <xf numFmtId="2" fontId="3" fillId="3" borderId="3" xfId="14" applyNumberFormat="1" applyFont="1" applyFill="1" applyBorder="1" applyAlignment="1" applyProtection="1">
      <alignment horizontal="center" vertical="center"/>
    </xf>
    <xf numFmtId="0" fontId="3" fillId="3" borderId="1" xfId="1" applyFont="1" applyFill="1" applyBorder="1" applyAlignment="1">
      <alignment horizontal="center" vertical="center"/>
    </xf>
    <xf numFmtId="165" fontId="3" fillId="3" borderId="1" xfId="1" applyNumberFormat="1" applyFont="1" applyFill="1" applyBorder="1" applyAlignment="1">
      <alignment horizontal="center" vertical="center"/>
    </xf>
    <xf numFmtId="0" fontId="3" fillId="7" borderId="1" xfId="9" applyFont="1" applyFill="1" applyBorder="1" applyAlignment="1" applyProtection="1">
      <alignment horizontal="center" vertical="center"/>
      <protection locked="0"/>
    </xf>
    <xf numFmtId="165" fontId="3" fillId="7" borderId="1" xfId="9" applyNumberFormat="1" applyFont="1" applyFill="1" applyBorder="1" applyAlignment="1" applyProtection="1">
      <alignment horizontal="center" vertical="center"/>
      <protection locked="0"/>
    </xf>
    <xf numFmtId="166" fontId="3" fillId="7" borderId="1" xfId="9" applyNumberFormat="1" applyFont="1" applyFill="1" applyBorder="1" applyAlignment="1" applyProtection="1">
      <alignment horizontal="center" vertical="center"/>
    </xf>
    <xf numFmtId="2" fontId="3" fillId="7" borderId="1" xfId="9" applyNumberFormat="1" applyFont="1" applyFill="1" applyBorder="1" applyAlignment="1" applyProtection="1">
      <alignment horizontal="center" vertical="center"/>
      <protection locked="0"/>
    </xf>
    <xf numFmtId="2" fontId="3" fillId="7" borderId="1" xfId="9" applyNumberFormat="1" applyFont="1" applyFill="1" applyBorder="1" applyAlignment="1" applyProtection="1">
      <alignment horizontal="center" vertical="center"/>
    </xf>
    <xf numFmtId="2" fontId="3" fillId="7" borderId="3" xfId="9" applyNumberFormat="1" applyFont="1" applyFill="1" applyBorder="1" applyAlignment="1" applyProtection="1">
      <alignment horizontal="center" vertical="center"/>
    </xf>
    <xf numFmtId="4" fontId="15" fillId="3" borderId="1" xfId="1" applyNumberFormat="1" applyFont="1" applyFill="1" applyBorder="1" applyAlignment="1" applyProtection="1">
      <alignment horizontal="center" vertical="center"/>
      <protection locked="0"/>
    </xf>
    <xf numFmtId="0" fontId="3" fillId="3" borderId="26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 applyProtection="1">
      <alignment horizontal="center" vertical="center"/>
      <protection locked="0"/>
    </xf>
    <xf numFmtId="165" fontId="3" fillId="4" borderId="22" xfId="0" applyNumberFormat="1" applyFont="1" applyFill="1" applyBorder="1" applyAlignment="1" applyProtection="1">
      <alignment horizontal="center" vertical="center"/>
      <protection locked="0"/>
    </xf>
    <xf numFmtId="166" fontId="3" fillId="4" borderId="22" xfId="0" applyNumberFormat="1" applyFont="1" applyFill="1" applyBorder="1" applyAlignment="1" applyProtection="1">
      <alignment horizontal="center" vertical="center"/>
    </xf>
    <xf numFmtId="2" fontId="3" fillId="4" borderId="22" xfId="0" applyNumberFormat="1" applyFont="1" applyFill="1" applyBorder="1" applyAlignment="1" applyProtection="1">
      <alignment horizontal="center" vertical="center"/>
      <protection locked="0"/>
    </xf>
    <xf numFmtId="2" fontId="3" fillId="4" borderId="22" xfId="0" applyNumberFormat="1" applyFont="1" applyFill="1" applyBorder="1" applyAlignment="1" applyProtection="1">
      <alignment horizontal="center" vertical="center"/>
    </xf>
    <xf numFmtId="2" fontId="3" fillId="4" borderId="23" xfId="0" applyNumberFormat="1" applyFont="1" applyFill="1" applyBorder="1" applyAlignment="1" applyProtection="1">
      <alignment horizontal="center" vertical="center"/>
    </xf>
    <xf numFmtId="0" fontId="3" fillId="4" borderId="1" xfId="0" applyFont="1" applyFill="1" applyBorder="1" applyAlignment="1" applyProtection="1">
      <alignment horizontal="center" vertical="center"/>
      <protection locked="0"/>
    </xf>
    <xf numFmtId="165" fontId="3" fillId="4" borderId="1" xfId="0" applyNumberFormat="1" applyFont="1" applyFill="1" applyBorder="1" applyAlignment="1" applyProtection="1">
      <alignment horizontal="center" vertical="center"/>
      <protection locked="0"/>
    </xf>
    <xf numFmtId="166" fontId="3" fillId="4" borderId="1" xfId="0" applyNumberFormat="1" applyFont="1" applyFill="1" applyBorder="1" applyAlignment="1" applyProtection="1">
      <alignment horizontal="center" vertical="center"/>
    </xf>
    <xf numFmtId="2" fontId="3" fillId="4" borderId="1" xfId="0" applyNumberFormat="1" applyFont="1" applyFill="1" applyBorder="1" applyAlignment="1" applyProtection="1">
      <alignment horizontal="center" vertical="center"/>
      <protection locked="0"/>
    </xf>
    <xf numFmtId="2" fontId="3" fillId="4" borderId="1" xfId="0" applyNumberFormat="1" applyFont="1" applyFill="1" applyBorder="1" applyAlignment="1" applyProtection="1">
      <alignment horizontal="center" vertical="center"/>
    </xf>
    <xf numFmtId="2" fontId="3" fillId="4" borderId="3" xfId="0" applyNumberFormat="1" applyFont="1" applyFill="1" applyBorder="1" applyAlignment="1" applyProtection="1">
      <alignment horizontal="center" vertical="center"/>
    </xf>
    <xf numFmtId="0" fontId="3" fillId="4" borderId="1" xfId="4" applyFont="1" applyFill="1" applyBorder="1" applyAlignment="1">
      <alignment horizontal="center" vertical="center"/>
    </xf>
    <xf numFmtId="165" fontId="3" fillId="4" borderId="1" xfId="4" applyNumberFormat="1" applyFont="1" applyFill="1" applyBorder="1" applyAlignment="1">
      <alignment horizontal="center" vertical="center"/>
    </xf>
    <xf numFmtId="166" fontId="3" fillId="4" borderId="1" xfId="4" applyNumberFormat="1" applyFont="1" applyFill="1" applyBorder="1" applyAlignment="1">
      <alignment horizontal="center" vertical="center"/>
    </xf>
    <xf numFmtId="2" fontId="3" fillId="4" borderId="1" xfId="4" applyNumberFormat="1" applyFont="1" applyFill="1" applyBorder="1" applyAlignment="1">
      <alignment horizontal="center" vertical="center"/>
    </xf>
    <xf numFmtId="2" fontId="3" fillId="4" borderId="3" xfId="4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165" fontId="3" fillId="4" borderId="1" xfId="0" applyNumberFormat="1" applyFont="1" applyFill="1" applyBorder="1" applyAlignment="1">
      <alignment horizontal="center" vertical="center"/>
    </xf>
    <xf numFmtId="165" fontId="3" fillId="4" borderId="1" xfId="13" applyNumberFormat="1" applyFont="1" applyFill="1" applyBorder="1" applyAlignment="1">
      <alignment horizontal="center" vertical="center"/>
    </xf>
    <xf numFmtId="166" fontId="3" fillId="4" borderId="1" xfId="0" applyNumberFormat="1" applyFont="1" applyFill="1" applyBorder="1" applyAlignment="1">
      <alignment horizontal="center" vertical="center"/>
    </xf>
    <xf numFmtId="2" fontId="3" fillId="4" borderId="1" xfId="0" applyNumberFormat="1" applyFont="1" applyFill="1" applyBorder="1" applyAlignment="1">
      <alignment horizontal="center" vertical="center"/>
    </xf>
    <xf numFmtId="2" fontId="3" fillId="4" borderId="3" xfId="0" applyNumberFormat="1" applyFont="1" applyFill="1" applyBorder="1" applyAlignment="1">
      <alignment horizontal="center" vertical="center"/>
    </xf>
    <xf numFmtId="0" fontId="3" fillId="8" borderId="1" xfId="9" applyFont="1" applyFill="1" applyBorder="1" applyAlignment="1" applyProtection="1">
      <alignment horizontal="center" vertical="center"/>
      <protection locked="0"/>
    </xf>
    <xf numFmtId="165" fontId="3" fillId="8" borderId="1" xfId="9" applyNumberFormat="1" applyFont="1" applyFill="1" applyBorder="1" applyAlignment="1" applyProtection="1">
      <alignment horizontal="center" vertical="center"/>
      <protection locked="0"/>
    </xf>
    <xf numFmtId="166" fontId="3" fillId="8" borderId="1" xfId="9" applyNumberFormat="1" applyFont="1" applyFill="1" applyBorder="1" applyAlignment="1" applyProtection="1">
      <alignment horizontal="center" vertical="center"/>
    </xf>
    <xf numFmtId="2" fontId="3" fillId="8" borderId="1" xfId="9" applyNumberFormat="1" applyFont="1" applyFill="1" applyBorder="1" applyAlignment="1" applyProtection="1">
      <alignment horizontal="center" vertical="center"/>
      <protection locked="0"/>
    </xf>
    <xf numFmtId="2" fontId="3" fillId="8" borderId="1" xfId="9" applyNumberFormat="1" applyFont="1" applyFill="1" applyBorder="1" applyAlignment="1" applyProtection="1">
      <alignment horizontal="center" vertical="center"/>
    </xf>
    <xf numFmtId="2" fontId="3" fillId="8" borderId="3" xfId="9" applyNumberFormat="1" applyFont="1" applyFill="1" applyBorder="1" applyAlignment="1" applyProtection="1">
      <alignment horizontal="center" vertical="center"/>
    </xf>
    <xf numFmtId="0" fontId="3" fillId="4" borderId="1" xfId="1" applyFont="1" applyFill="1" applyBorder="1" applyAlignment="1">
      <alignment horizontal="center" vertical="center"/>
    </xf>
    <xf numFmtId="165" fontId="3" fillId="4" borderId="1" xfId="1" applyNumberFormat="1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center" vertical="center" wrapText="1"/>
    </xf>
    <xf numFmtId="0" fontId="3" fillId="4" borderId="27" xfId="0" applyFont="1" applyFill="1" applyBorder="1" applyAlignment="1">
      <alignment horizontal="center" vertical="center" wrapText="1"/>
    </xf>
    <xf numFmtId="0" fontId="15" fillId="9" borderId="1" xfId="1" applyFont="1" applyFill="1" applyBorder="1" applyAlignment="1" applyProtection="1">
      <alignment horizontal="center" vertical="center" wrapText="1"/>
      <protection locked="0"/>
    </xf>
    <xf numFmtId="0" fontId="15" fillId="9" borderId="1" xfId="1" applyFont="1" applyFill="1" applyBorder="1" applyAlignment="1" applyProtection="1">
      <alignment horizontal="center" vertical="center"/>
      <protection locked="0"/>
    </xf>
    <xf numFmtId="0" fontId="8" fillId="6" borderId="28" xfId="0" applyFont="1" applyFill="1" applyBorder="1" applyAlignment="1">
      <alignment horizontal="center" vertical="center" textRotation="90" wrapText="1"/>
    </xf>
    <xf numFmtId="0" fontId="8" fillId="6" borderId="29" xfId="0" applyFont="1" applyFill="1" applyBorder="1" applyAlignment="1">
      <alignment horizontal="center" vertical="center" textRotation="90" wrapText="1"/>
    </xf>
    <xf numFmtId="0" fontId="8" fillId="6" borderId="30" xfId="0" applyFont="1" applyFill="1" applyBorder="1" applyAlignment="1">
      <alignment horizontal="center" vertical="center" textRotation="90" wrapText="1"/>
    </xf>
    <xf numFmtId="0" fontId="8" fillId="3" borderId="28" xfId="0" applyFont="1" applyFill="1" applyBorder="1" applyAlignment="1">
      <alignment horizontal="center" vertical="center" textRotation="90" wrapText="1"/>
    </xf>
    <xf numFmtId="0" fontId="8" fillId="3" borderId="29" xfId="0" applyFont="1" applyFill="1" applyBorder="1" applyAlignment="1">
      <alignment horizontal="center" vertical="center" textRotation="90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5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3" borderId="1" xfId="4" applyFont="1" applyFill="1" applyBorder="1" applyAlignment="1">
      <alignment horizontal="center" vertical="center"/>
    </xf>
    <xf numFmtId="0" fontId="15" fillId="9" borderId="1" xfId="0" applyFont="1" applyFill="1" applyBorder="1" applyAlignment="1" applyProtection="1">
      <alignment horizontal="center" vertical="center" wrapText="1"/>
      <protection locked="0"/>
    </xf>
    <xf numFmtId="0" fontId="15" fillId="3" borderId="1" xfId="0" applyFont="1" applyFill="1" applyBorder="1" applyAlignment="1" applyProtection="1">
      <alignment horizontal="center" vertical="center" wrapText="1"/>
      <protection locked="0"/>
    </xf>
    <xf numFmtId="165" fontId="15" fillId="9" borderId="1" xfId="1" applyNumberFormat="1" applyFont="1" applyFill="1" applyBorder="1" applyAlignment="1" applyProtection="1">
      <alignment horizontal="center" vertical="center" wrapText="1"/>
      <protection locked="0"/>
    </xf>
    <xf numFmtId="165" fontId="15" fillId="3" borderId="1" xfId="0" applyNumberFormat="1" applyFont="1" applyFill="1" applyBorder="1" applyAlignment="1" applyProtection="1">
      <alignment horizontal="center" vertical="center" wrapText="1"/>
      <protection locked="0"/>
    </xf>
    <xf numFmtId="165" fontId="15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7" fillId="9" borderId="8" xfId="0" applyFont="1" applyFill="1" applyBorder="1" applyAlignment="1">
      <alignment horizontal="center" vertical="center" textRotation="90"/>
    </xf>
    <xf numFmtId="0" fontId="7" fillId="9" borderId="9" xfId="0" applyFont="1" applyFill="1" applyBorder="1" applyAlignment="1">
      <alignment horizontal="center" vertical="center" textRotation="90"/>
    </xf>
    <xf numFmtId="0" fontId="3" fillId="9" borderId="1" xfId="0" applyFont="1" applyFill="1" applyBorder="1" applyAlignment="1">
      <alignment horizontal="center" vertical="center" wrapText="1"/>
    </xf>
    <xf numFmtId="0" fontId="3" fillId="9" borderId="1" xfId="4" applyFont="1" applyFill="1" applyBorder="1" applyAlignment="1">
      <alignment horizontal="center" vertical="center"/>
    </xf>
    <xf numFmtId="165" fontId="3" fillId="9" borderId="1" xfId="4" applyNumberFormat="1" applyFont="1" applyFill="1" applyBorder="1" applyAlignment="1">
      <alignment horizontal="center" vertical="center"/>
    </xf>
    <xf numFmtId="166" fontId="3" fillId="9" borderId="1" xfId="4" applyNumberFormat="1" applyFont="1" applyFill="1" applyBorder="1" applyAlignment="1">
      <alignment horizontal="center" vertical="center"/>
    </xf>
    <xf numFmtId="2" fontId="3" fillId="9" borderId="1" xfId="4" applyNumberFormat="1" applyFont="1" applyFill="1" applyBorder="1" applyAlignment="1">
      <alignment horizontal="center" vertical="center"/>
    </xf>
    <xf numFmtId="0" fontId="3" fillId="9" borderId="1" xfId="0" applyFont="1" applyFill="1" applyBorder="1" applyAlignment="1" applyProtection="1">
      <alignment horizontal="center" vertical="center"/>
      <protection locked="0"/>
    </xf>
    <xf numFmtId="165" fontId="3" fillId="9" borderId="1" xfId="0" applyNumberFormat="1" applyFont="1" applyFill="1" applyBorder="1" applyAlignment="1" applyProtection="1">
      <alignment horizontal="center" vertical="center"/>
      <protection locked="0"/>
    </xf>
    <xf numFmtId="166" fontId="3" fillId="9" borderId="1" xfId="0" applyNumberFormat="1" applyFont="1" applyFill="1" applyBorder="1" applyAlignment="1" applyProtection="1">
      <alignment horizontal="center" vertical="center"/>
    </xf>
    <xf numFmtId="2" fontId="3" fillId="9" borderId="1" xfId="0" applyNumberFormat="1" applyFont="1" applyFill="1" applyBorder="1" applyAlignment="1" applyProtection="1">
      <alignment horizontal="center" vertical="center"/>
      <protection locked="0"/>
    </xf>
    <xf numFmtId="2" fontId="3" fillId="9" borderId="1" xfId="0" applyNumberFormat="1" applyFont="1" applyFill="1" applyBorder="1" applyAlignment="1" applyProtection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165" fontId="3" fillId="9" borderId="1" xfId="0" applyNumberFormat="1" applyFont="1" applyFill="1" applyBorder="1" applyAlignment="1">
      <alignment horizontal="center" vertical="center"/>
    </xf>
    <xf numFmtId="166" fontId="3" fillId="9" borderId="1" xfId="0" applyNumberFormat="1" applyFont="1" applyFill="1" applyBorder="1" applyAlignment="1">
      <alignment horizontal="center" vertical="center"/>
    </xf>
    <xf numFmtId="2" fontId="3" fillId="9" borderId="1" xfId="0" applyNumberFormat="1" applyFont="1" applyFill="1" applyBorder="1" applyAlignment="1">
      <alignment horizontal="center" vertical="center"/>
    </xf>
    <xf numFmtId="1" fontId="3" fillId="9" borderId="1" xfId="4" applyNumberFormat="1" applyFont="1" applyFill="1" applyBorder="1" applyAlignment="1">
      <alignment horizontal="center" vertical="center"/>
    </xf>
    <xf numFmtId="165" fontId="15" fillId="9" borderId="1" xfId="0" applyNumberFormat="1" applyFont="1" applyFill="1" applyBorder="1" applyAlignment="1" applyProtection="1">
      <alignment horizontal="center" vertical="center" wrapText="1"/>
      <protection locked="0"/>
    </xf>
    <xf numFmtId="2" fontId="15" fillId="9" borderId="1" xfId="0" applyNumberFormat="1" applyFont="1" applyFill="1" applyBorder="1" applyAlignment="1" applyProtection="1">
      <alignment horizontal="center" vertical="center"/>
      <protection locked="0"/>
    </xf>
    <xf numFmtId="0" fontId="3" fillId="9" borderId="1" xfId="8" applyFont="1" applyFill="1" applyBorder="1" applyAlignment="1">
      <alignment horizontal="center" vertical="center"/>
    </xf>
    <xf numFmtId="165" fontId="3" fillId="9" borderId="1" xfId="8" applyNumberFormat="1" applyFont="1" applyFill="1" applyBorder="1" applyAlignment="1">
      <alignment horizontal="center" vertical="center"/>
    </xf>
    <xf numFmtId="166" fontId="3" fillId="9" borderId="1" xfId="8" applyNumberFormat="1" applyFont="1" applyFill="1" applyBorder="1" applyAlignment="1">
      <alignment horizontal="center" vertical="center"/>
    </xf>
    <xf numFmtId="2" fontId="3" fillId="9" borderId="1" xfId="8" applyNumberFormat="1" applyFont="1" applyFill="1" applyBorder="1" applyAlignment="1">
      <alignment horizontal="center" vertical="center"/>
    </xf>
    <xf numFmtId="2" fontId="3" fillId="9" borderId="3" xfId="4" applyNumberFormat="1" applyFont="1" applyFill="1" applyBorder="1" applyAlignment="1">
      <alignment horizontal="center" vertical="center"/>
    </xf>
    <xf numFmtId="2" fontId="3" fillId="9" borderId="3" xfId="0" applyNumberFormat="1" applyFont="1" applyFill="1" applyBorder="1" applyAlignment="1" applyProtection="1">
      <alignment horizontal="center" vertical="center"/>
    </xf>
    <xf numFmtId="2" fontId="3" fillId="9" borderId="3" xfId="0" applyNumberFormat="1" applyFont="1" applyFill="1" applyBorder="1" applyAlignment="1">
      <alignment horizontal="center" vertical="center"/>
    </xf>
    <xf numFmtId="2" fontId="3" fillId="9" borderId="3" xfId="8" applyNumberFormat="1" applyFont="1" applyFill="1" applyBorder="1" applyAlignment="1">
      <alignment horizontal="center" vertical="center"/>
    </xf>
    <xf numFmtId="0" fontId="7" fillId="9" borderId="31" xfId="0" applyFont="1" applyFill="1" applyBorder="1" applyAlignment="1">
      <alignment horizontal="center" vertical="center" textRotation="90"/>
    </xf>
    <xf numFmtId="0" fontId="3" fillId="9" borderId="24" xfId="0" applyFont="1" applyFill="1" applyBorder="1" applyAlignment="1">
      <alignment horizontal="center" vertical="center" wrapText="1"/>
    </xf>
    <xf numFmtId="0" fontId="15" fillId="6" borderId="1" xfId="1" applyFont="1" applyFill="1" applyBorder="1" applyAlignment="1" applyProtection="1">
      <alignment horizontal="center" vertical="center"/>
      <protection locked="0"/>
    </xf>
    <xf numFmtId="0" fontId="3" fillId="6" borderId="1" xfId="0" applyFont="1" applyFill="1" applyBorder="1" applyAlignment="1">
      <alignment horizontal="center" vertical="center"/>
    </xf>
    <xf numFmtId="165" fontId="3" fillId="6" borderId="1" xfId="0" applyNumberFormat="1" applyFont="1" applyFill="1" applyBorder="1" applyAlignment="1">
      <alignment horizontal="center" vertical="center"/>
    </xf>
    <xf numFmtId="166" fontId="3" fillId="6" borderId="1" xfId="0" applyNumberFormat="1" applyFont="1" applyFill="1" applyBorder="1" applyAlignment="1">
      <alignment horizontal="center" vertical="center"/>
    </xf>
    <xf numFmtId="2" fontId="3" fillId="6" borderId="1" xfId="0" applyNumberFormat="1" applyFont="1" applyFill="1" applyBorder="1" applyAlignment="1">
      <alignment horizontal="center" vertical="center"/>
    </xf>
    <xf numFmtId="2" fontId="3" fillId="6" borderId="3" xfId="0" applyNumberFormat="1" applyFont="1" applyFill="1" applyBorder="1" applyAlignment="1">
      <alignment horizontal="center" vertical="center"/>
    </xf>
    <xf numFmtId="0" fontId="3" fillId="6" borderId="1" xfId="4" applyFont="1" applyFill="1" applyBorder="1" applyAlignment="1">
      <alignment horizontal="center" vertical="center"/>
    </xf>
    <xf numFmtId="165" fontId="3" fillId="6" borderId="1" xfId="4" applyNumberFormat="1" applyFont="1" applyFill="1" applyBorder="1" applyAlignment="1">
      <alignment horizontal="center" vertical="center"/>
    </xf>
    <xf numFmtId="166" fontId="3" fillId="6" borderId="1" xfId="4" applyNumberFormat="1" applyFont="1" applyFill="1" applyBorder="1" applyAlignment="1">
      <alignment horizontal="center" vertical="center"/>
    </xf>
    <xf numFmtId="2" fontId="3" fillId="6" borderId="1" xfId="4" applyNumberFormat="1" applyFont="1" applyFill="1" applyBorder="1" applyAlignment="1">
      <alignment horizontal="center" vertical="center"/>
    </xf>
    <xf numFmtId="2" fontId="3" fillId="6" borderId="3" xfId="4" applyNumberFormat="1" applyFont="1" applyFill="1" applyBorder="1" applyAlignment="1">
      <alignment horizontal="center" vertical="center"/>
    </xf>
    <xf numFmtId="0" fontId="15" fillId="6" borderId="1" xfId="0" applyFont="1" applyFill="1" applyBorder="1" applyAlignment="1" applyProtection="1">
      <alignment horizontal="center" vertical="center" wrapText="1"/>
      <protection locked="0"/>
    </xf>
    <xf numFmtId="0" fontId="15" fillId="6" borderId="1" xfId="1" applyFont="1" applyFill="1" applyBorder="1" applyAlignment="1" applyProtection="1">
      <alignment horizontal="center" vertical="center" wrapText="1"/>
      <protection locked="0"/>
    </xf>
    <xf numFmtId="165" fontId="15" fillId="6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6" borderId="1" xfId="0" applyFont="1" applyFill="1" applyBorder="1" applyAlignment="1" applyProtection="1">
      <alignment horizontal="center" vertical="center"/>
      <protection locked="0"/>
    </xf>
    <xf numFmtId="165" fontId="3" fillId="6" borderId="1" xfId="0" applyNumberFormat="1" applyFont="1" applyFill="1" applyBorder="1" applyAlignment="1" applyProtection="1">
      <alignment horizontal="center" vertical="center"/>
      <protection locked="0"/>
    </xf>
    <xf numFmtId="166" fontId="3" fillId="6" borderId="1" xfId="0" applyNumberFormat="1" applyFont="1" applyFill="1" applyBorder="1" applyAlignment="1" applyProtection="1">
      <alignment horizontal="center" vertical="center"/>
    </xf>
    <xf numFmtId="2" fontId="3" fillId="6" borderId="1" xfId="0" applyNumberFormat="1" applyFont="1" applyFill="1" applyBorder="1" applyAlignment="1" applyProtection="1">
      <alignment horizontal="center" vertical="center"/>
      <protection locked="0"/>
    </xf>
    <xf numFmtId="2" fontId="3" fillId="6" borderId="1" xfId="0" applyNumberFormat="1" applyFont="1" applyFill="1" applyBorder="1" applyAlignment="1" applyProtection="1">
      <alignment horizontal="center" vertical="center"/>
    </xf>
    <xf numFmtId="2" fontId="3" fillId="6" borderId="3" xfId="0" applyNumberFormat="1" applyFont="1" applyFill="1" applyBorder="1" applyAlignment="1" applyProtection="1">
      <alignment horizontal="center" vertical="center"/>
    </xf>
    <xf numFmtId="0" fontId="3" fillId="6" borderId="1" xfId="14" applyFont="1" applyFill="1" applyBorder="1" applyAlignment="1" applyProtection="1">
      <alignment horizontal="center" vertical="center"/>
      <protection locked="0"/>
    </xf>
    <xf numFmtId="165" fontId="3" fillId="6" borderId="1" xfId="14" applyNumberFormat="1" applyFont="1" applyFill="1" applyBorder="1" applyAlignment="1" applyProtection="1">
      <alignment horizontal="center" vertical="center"/>
      <protection locked="0"/>
    </xf>
    <xf numFmtId="166" fontId="3" fillId="6" borderId="1" xfId="14" applyNumberFormat="1" applyFont="1" applyFill="1" applyBorder="1" applyAlignment="1" applyProtection="1">
      <alignment horizontal="center" vertical="center"/>
    </xf>
    <xf numFmtId="2" fontId="3" fillId="6" borderId="1" xfId="14" applyNumberFormat="1" applyFont="1" applyFill="1" applyBorder="1" applyAlignment="1" applyProtection="1">
      <alignment horizontal="center" vertical="center"/>
      <protection locked="0"/>
    </xf>
    <xf numFmtId="2" fontId="3" fillId="6" borderId="1" xfId="14" applyNumberFormat="1" applyFont="1" applyFill="1" applyBorder="1" applyAlignment="1" applyProtection="1">
      <alignment horizontal="center" vertical="center"/>
    </xf>
    <xf numFmtId="2" fontId="3" fillId="6" borderId="3" xfId="14" applyNumberFormat="1" applyFont="1" applyFill="1" applyBorder="1" applyAlignment="1" applyProtection="1">
      <alignment horizontal="center" vertical="center"/>
    </xf>
    <xf numFmtId="0" fontId="3" fillId="6" borderId="1" xfId="8" applyFont="1" applyFill="1" applyBorder="1" applyAlignment="1">
      <alignment horizontal="center" vertical="center"/>
    </xf>
    <xf numFmtId="165" fontId="3" fillId="6" borderId="1" xfId="8" applyNumberFormat="1" applyFont="1" applyFill="1" applyBorder="1" applyAlignment="1">
      <alignment horizontal="center" vertical="center"/>
    </xf>
    <xf numFmtId="166" fontId="3" fillId="6" borderId="1" xfId="8" applyNumberFormat="1" applyFont="1" applyFill="1" applyBorder="1" applyAlignment="1">
      <alignment horizontal="center" vertical="center"/>
    </xf>
    <xf numFmtId="2" fontId="3" fillId="6" borderId="1" xfId="8" applyNumberFormat="1" applyFont="1" applyFill="1" applyBorder="1" applyAlignment="1">
      <alignment horizontal="center" vertical="center"/>
    </xf>
    <xf numFmtId="2" fontId="3" fillId="6" borderId="3" xfId="8" applyNumberFormat="1" applyFont="1" applyFill="1" applyBorder="1" applyAlignment="1">
      <alignment horizontal="center" vertical="center"/>
    </xf>
    <xf numFmtId="1" fontId="3" fillId="6" borderId="1" xfId="4" applyNumberFormat="1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8" fillId="3" borderId="30" xfId="0" applyFont="1" applyFill="1" applyBorder="1" applyAlignment="1">
      <alignment horizontal="center" vertical="center" textRotation="90" wrapText="1"/>
    </xf>
    <xf numFmtId="0" fontId="3" fillId="6" borderId="15" xfId="0" applyFont="1" applyFill="1" applyBorder="1" applyAlignment="1">
      <alignment horizontal="center" vertical="center"/>
    </xf>
    <xf numFmtId="0" fontId="3" fillId="6" borderId="26" xfId="0" applyFont="1" applyFill="1" applyBorder="1" applyAlignment="1">
      <alignment horizontal="center" vertical="center"/>
    </xf>
    <xf numFmtId="0" fontId="3" fillId="6" borderId="27" xfId="0" applyFont="1" applyFill="1" applyBorder="1" applyAlignment="1">
      <alignment horizontal="center" vertical="center" wrapText="1"/>
    </xf>
    <xf numFmtId="0" fontId="15" fillId="4" borderId="1" xfId="1" applyFont="1" applyFill="1" applyBorder="1" applyAlignment="1" applyProtection="1">
      <alignment horizontal="center" vertical="center" wrapText="1"/>
      <protection locked="0"/>
    </xf>
    <xf numFmtId="4" fontId="15" fillId="4" borderId="1" xfId="1" applyNumberFormat="1" applyFont="1" applyFill="1" applyBorder="1" applyAlignment="1" applyProtection="1">
      <alignment horizontal="center" vertical="center"/>
      <protection locked="0"/>
    </xf>
    <xf numFmtId="0" fontId="15" fillId="4" borderId="1" xfId="0" applyFont="1" applyFill="1" applyBorder="1" applyAlignment="1" applyProtection="1">
      <alignment horizontal="center" vertical="center" wrapText="1"/>
      <protection locked="0"/>
    </xf>
    <xf numFmtId="165" fontId="15" fillId="4" borderId="1" xfId="1" applyNumberFormat="1" applyFont="1" applyFill="1" applyBorder="1" applyAlignment="1" applyProtection="1">
      <alignment horizontal="center" vertical="center" wrapText="1"/>
      <protection locked="0"/>
    </xf>
    <xf numFmtId="0" fontId="15" fillId="4" borderId="1" xfId="1" applyFont="1" applyFill="1" applyBorder="1" applyAlignment="1" applyProtection="1">
      <alignment horizontal="center" vertical="center"/>
      <protection locked="0"/>
    </xf>
    <xf numFmtId="0" fontId="3" fillId="4" borderId="26" xfId="0" applyFont="1" applyFill="1" applyBorder="1" applyAlignment="1">
      <alignment horizontal="center" vertical="center"/>
    </xf>
    <xf numFmtId="0" fontId="8" fillId="4" borderId="28" xfId="0" applyFont="1" applyFill="1" applyBorder="1" applyAlignment="1">
      <alignment horizontal="center" vertical="center" textRotation="90" wrapText="1"/>
    </xf>
    <xf numFmtId="0" fontId="8" fillId="4" borderId="29" xfId="0" applyFont="1" applyFill="1" applyBorder="1" applyAlignment="1">
      <alignment horizontal="center" vertical="center" textRotation="90" wrapText="1"/>
    </xf>
    <xf numFmtId="0" fontId="8" fillId="4" borderId="30" xfId="0" applyFont="1" applyFill="1" applyBorder="1" applyAlignment="1">
      <alignment horizontal="center" vertical="center" textRotation="90" wrapText="1"/>
    </xf>
    <xf numFmtId="0" fontId="3" fillId="2" borderId="0" xfId="0" applyFont="1" applyFill="1" applyAlignment="1">
      <alignment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9" borderId="22" xfId="0" applyFont="1" applyFill="1" applyBorder="1" applyAlignment="1">
      <alignment horizontal="center" vertical="center"/>
    </xf>
    <xf numFmtId="165" fontId="3" fillId="9" borderId="22" xfId="0" applyNumberFormat="1" applyFont="1" applyFill="1" applyBorder="1" applyAlignment="1">
      <alignment horizontal="center" vertical="center"/>
    </xf>
    <xf numFmtId="165" fontId="3" fillId="9" borderId="22" xfId="13" applyNumberFormat="1" applyFont="1" applyFill="1" applyBorder="1" applyAlignment="1">
      <alignment horizontal="center" vertical="center"/>
    </xf>
    <xf numFmtId="166" fontId="3" fillId="9" borderId="22" xfId="0" applyNumberFormat="1" applyFont="1" applyFill="1" applyBorder="1" applyAlignment="1">
      <alignment horizontal="center" vertical="center"/>
    </xf>
    <xf numFmtId="2" fontId="3" fillId="9" borderId="22" xfId="0" applyNumberFormat="1" applyFont="1" applyFill="1" applyBorder="1" applyAlignment="1">
      <alignment horizontal="center" vertical="center"/>
    </xf>
    <xf numFmtId="2" fontId="3" fillId="9" borderId="23" xfId="0" applyNumberFormat="1" applyFont="1" applyFill="1" applyBorder="1" applyAlignment="1">
      <alignment horizontal="center" vertical="center"/>
    </xf>
    <xf numFmtId="0" fontId="3" fillId="10" borderId="1" xfId="9" applyFont="1" applyFill="1" applyBorder="1" applyAlignment="1" applyProtection="1">
      <alignment horizontal="center" vertical="center"/>
      <protection locked="0"/>
    </xf>
    <xf numFmtId="165" fontId="3" fillId="10" borderId="1" xfId="9" applyNumberFormat="1" applyFont="1" applyFill="1" applyBorder="1" applyAlignment="1" applyProtection="1">
      <alignment horizontal="center" vertical="center"/>
      <protection locked="0"/>
    </xf>
    <xf numFmtId="166" fontId="3" fillId="10" borderId="1" xfId="9" applyNumberFormat="1" applyFont="1" applyFill="1" applyBorder="1" applyAlignment="1" applyProtection="1">
      <alignment horizontal="center" vertical="center"/>
    </xf>
    <xf numFmtId="2" fontId="3" fillId="10" borderId="1" xfId="9" applyNumberFormat="1" applyFont="1" applyFill="1" applyBorder="1" applyAlignment="1" applyProtection="1">
      <alignment horizontal="center" vertical="center"/>
      <protection locked="0"/>
    </xf>
    <xf numFmtId="2" fontId="3" fillId="10" borderId="1" xfId="9" applyNumberFormat="1" applyFont="1" applyFill="1" applyBorder="1" applyAlignment="1" applyProtection="1">
      <alignment horizontal="center" vertical="center"/>
    </xf>
    <xf numFmtId="2" fontId="3" fillId="10" borderId="3" xfId="9" applyNumberFormat="1" applyFont="1" applyFill="1" applyBorder="1" applyAlignment="1" applyProtection="1">
      <alignment horizontal="center" vertical="center"/>
    </xf>
    <xf numFmtId="165" fontId="3" fillId="9" borderId="1" xfId="13" applyNumberFormat="1" applyFont="1" applyFill="1" applyBorder="1" applyAlignment="1">
      <alignment horizontal="center" vertical="center"/>
    </xf>
    <xf numFmtId="0" fontId="3" fillId="9" borderId="1" xfId="17" applyFont="1" applyFill="1" applyBorder="1" applyAlignment="1">
      <alignment horizontal="center" vertical="center"/>
    </xf>
    <xf numFmtId="165" fontId="3" fillId="9" borderId="1" xfId="17" applyNumberFormat="1" applyFont="1" applyFill="1" applyBorder="1" applyAlignment="1">
      <alignment horizontal="center" vertical="center"/>
    </xf>
    <xf numFmtId="166" fontId="3" fillId="9" borderId="1" xfId="17" applyNumberFormat="1" applyFont="1" applyFill="1" applyBorder="1" applyAlignment="1">
      <alignment horizontal="center" vertical="center"/>
    </xf>
    <xf numFmtId="2" fontId="3" fillId="9" borderId="1" xfId="17" applyNumberFormat="1" applyFont="1" applyFill="1" applyBorder="1" applyAlignment="1">
      <alignment horizontal="center" vertical="center"/>
    </xf>
    <xf numFmtId="2" fontId="3" fillId="9" borderId="3" xfId="17" applyNumberFormat="1" applyFont="1" applyFill="1" applyBorder="1" applyAlignment="1">
      <alignment horizontal="center" vertical="center"/>
    </xf>
    <xf numFmtId="165" fontId="3" fillId="9" borderId="1" xfId="15" applyNumberFormat="1" applyFont="1" applyFill="1" applyBorder="1" applyAlignment="1">
      <alignment horizontal="center" vertical="center"/>
    </xf>
    <xf numFmtId="0" fontId="3" fillId="9" borderId="1" xfId="1" applyFont="1" applyFill="1" applyBorder="1" applyAlignment="1">
      <alignment horizontal="center" vertical="center"/>
    </xf>
    <xf numFmtId="165" fontId="3" fillId="9" borderId="1" xfId="1" applyNumberFormat="1" applyFont="1" applyFill="1" applyBorder="1" applyAlignment="1">
      <alignment horizontal="center" vertical="center"/>
    </xf>
    <xf numFmtId="0" fontId="3" fillId="9" borderId="24" xfId="17" applyFont="1" applyFill="1" applyBorder="1" applyAlignment="1">
      <alignment horizontal="center" vertical="center"/>
    </xf>
    <xf numFmtId="165" fontId="3" fillId="9" borderId="24" xfId="17" applyNumberFormat="1" applyFont="1" applyFill="1" applyBorder="1" applyAlignment="1">
      <alignment horizontal="center" vertical="center"/>
    </xf>
    <xf numFmtId="166" fontId="3" fillId="9" borderId="24" xfId="17" applyNumberFormat="1" applyFont="1" applyFill="1" applyBorder="1" applyAlignment="1">
      <alignment horizontal="center" vertical="center"/>
    </xf>
    <xf numFmtId="2" fontId="3" fillId="9" borderId="24" xfId="17" applyNumberFormat="1" applyFont="1" applyFill="1" applyBorder="1" applyAlignment="1">
      <alignment horizontal="center" vertical="center"/>
    </xf>
    <xf numFmtId="2" fontId="3" fillId="9" borderId="25" xfId="17" applyNumberFormat="1" applyFont="1" applyFill="1" applyBorder="1" applyAlignment="1">
      <alignment horizontal="center" vertical="center"/>
    </xf>
    <xf numFmtId="0" fontId="3" fillId="6" borderId="22" xfId="4" applyFont="1" applyFill="1" applyBorder="1" applyAlignment="1">
      <alignment horizontal="center" vertical="center"/>
    </xf>
    <xf numFmtId="165" fontId="3" fillId="6" borderId="22" xfId="4" applyNumberFormat="1" applyFont="1" applyFill="1" applyBorder="1" applyAlignment="1">
      <alignment horizontal="center" vertical="center"/>
    </xf>
    <xf numFmtId="166" fontId="3" fillId="6" borderId="22" xfId="4" applyNumberFormat="1" applyFont="1" applyFill="1" applyBorder="1" applyAlignment="1">
      <alignment horizontal="center" vertical="center"/>
    </xf>
    <xf numFmtId="2" fontId="3" fillId="6" borderId="22" xfId="4" applyNumberFormat="1" applyFont="1" applyFill="1" applyBorder="1" applyAlignment="1">
      <alignment horizontal="center" vertical="center"/>
    </xf>
    <xf numFmtId="2" fontId="3" fillId="6" borderId="23" xfId="4" applyNumberFormat="1" applyFont="1" applyFill="1" applyBorder="1" applyAlignment="1">
      <alignment horizontal="center" vertical="center"/>
    </xf>
    <xf numFmtId="165" fontId="3" fillId="6" borderId="1" xfId="13" applyNumberFormat="1" applyFont="1" applyFill="1" applyBorder="1" applyAlignment="1">
      <alignment horizontal="center" vertical="center"/>
    </xf>
    <xf numFmtId="0" fontId="3" fillId="6" borderId="1" xfId="17" applyFont="1" applyFill="1" applyBorder="1" applyAlignment="1">
      <alignment horizontal="center" vertical="center"/>
    </xf>
    <xf numFmtId="165" fontId="3" fillId="6" borderId="1" xfId="17" applyNumberFormat="1" applyFont="1" applyFill="1" applyBorder="1" applyAlignment="1">
      <alignment horizontal="center" vertical="center"/>
    </xf>
    <xf numFmtId="166" fontId="3" fillId="6" borderId="1" xfId="17" applyNumberFormat="1" applyFont="1" applyFill="1" applyBorder="1" applyAlignment="1">
      <alignment horizontal="center" vertical="center"/>
    </xf>
    <xf numFmtId="2" fontId="3" fillId="6" borderId="1" xfId="17" applyNumberFormat="1" applyFont="1" applyFill="1" applyBorder="1" applyAlignment="1">
      <alignment horizontal="center" vertical="center"/>
    </xf>
    <xf numFmtId="2" fontId="3" fillId="6" borderId="3" xfId="17" applyNumberFormat="1" applyFont="1" applyFill="1" applyBorder="1" applyAlignment="1">
      <alignment horizontal="center" vertical="center"/>
    </xf>
    <xf numFmtId="165" fontId="15" fillId="6" borderId="1" xfId="0" applyNumberFormat="1" applyFont="1" applyFill="1" applyBorder="1" applyAlignment="1" applyProtection="1">
      <alignment horizontal="center" vertical="center" wrapText="1"/>
      <protection locked="0"/>
    </xf>
    <xf numFmtId="2" fontId="15" fillId="6" borderId="1" xfId="0" applyNumberFormat="1" applyFont="1" applyFill="1" applyBorder="1" applyAlignment="1" applyProtection="1">
      <alignment horizontal="center" vertical="center"/>
      <protection locked="0"/>
    </xf>
    <xf numFmtId="0" fontId="3" fillId="11" borderId="1" xfId="9" applyFont="1" applyFill="1" applyBorder="1" applyAlignment="1" applyProtection="1">
      <alignment horizontal="center" vertical="center"/>
      <protection locked="0"/>
    </xf>
    <xf numFmtId="165" fontId="3" fillId="11" borderId="1" xfId="9" applyNumberFormat="1" applyFont="1" applyFill="1" applyBorder="1" applyAlignment="1" applyProtection="1">
      <alignment horizontal="center" vertical="center"/>
      <protection locked="0"/>
    </xf>
    <xf numFmtId="166" fontId="3" fillId="11" borderId="1" xfId="9" applyNumberFormat="1" applyFont="1" applyFill="1" applyBorder="1" applyAlignment="1" applyProtection="1">
      <alignment horizontal="center" vertical="center"/>
    </xf>
    <xf numFmtId="2" fontId="3" fillId="11" borderId="1" xfId="9" applyNumberFormat="1" applyFont="1" applyFill="1" applyBorder="1" applyAlignment="1" applyProtection="1">
      <alignment horizontal="center" vertical="center"/>
      <protection locked="0"/>
    </xf>
    <xf numFmtId="2" fontId="3" fillId="11" borderId="1" xfId="9" applyNumberFormat="1" applyFont="1" applyFill="1" applyBorder="1" applyAlignment="1" applyProtection="1">
      <alignment horizontal="center" vertical="center"/>
    </xf>
    <xf numFmtId="2" fontId="3" fillId="11" borderId="3" xfId="9" applyNumberFormat="1" applyFont="1" applyFill="1" applyBorder="1" applyAlignment="1" applyProtection="1">
      <alignment horizontal="center" vertical="center"/>
    </xf>
    <xf numFmtId="165" fontId="3" fillId="6" borderId="1" xfId="15" applyNumberFormat="1" applyFont="1" applyFill="1" applyBorder="1" applyAlignment="1">
      <alignment horizontal="center" vertical="center"/>
    </xf>
    <xf numFmtId="0" fontId="3" fillId="6" borderId="1" xfId="1" applyFont="1" applyFill="1" applyBorder="1" applyAlignment="1">
      <alignment horizontal="center" vertical="center"/>
    </xf>
    <xf numFmtId="165" fontId="3" fillId="6" borderId="1" xfId="1" applyNumberFormat="1" applyFont="1" applyFill="1" applyBorder="1" applyAlignment="1">
      <alignment horizontal="center" vertical="center"/>
    </xf>
    <xf numFmtId="0" fontId="3" fillId="6" borderId="24" xfId="0" applyFont="1" applyFill="1" applyBorder="1" applyAlignment="1">
      <alignment horizontal="center" vertical="center"/>
    </xf>
    <xf numFmtId="165" fontId="3" fillId="6" borderId="24" xfId="0" applyNumberFormat="1" applyFont="1" applyFill="1" applyBorder="1" applyAlignment="1">
      <alignment horizontal="center" vertical="center"/>
    </xf>
    <xf numFmtId="166" fontId="3" fillId="6" borderId="24" xfId="0" applyNumberFormat="1" applyFont="1" applyFill="1" applyBorder="1" applyAlignment="1">
      <alignment horizontal="center" vertical="center"/>
    </xf>
    <xf numFmtId="2" fontId="3" fillId="6" borderId="24" xfId="0" applyNumberFormat="1" applyFont="1" applyFill="1" applyBorder="1" applyAlignment="1">
      <alignment horizontal="center" vertical="center"/>
    </xf>
    <xf numFmtId="2" fontId="3" fillId="6" borderId="25" xfId="0" applyNumberFormat="1" applyFont="1" applyFill="1" applyBorder="1" applyAlignment="1">
      <alignment horizontal="center" vertical="center"/>
    </xf>
    <xf numFmtId="0" fontId="3" fillId="3" borderId="22" xfId="4" applyFont="1" applyFill="1" applyBorder="1" applyAlignment="1">
      <alignment horizontal="center" vertical="center"/>
    </xf>
    <xf numFmtId="165" fontId="3" fillId="3" borderId="22" xfId="4" applyNumberFormat="1" applyFont="1" applyFill="1" applyBorder="1" applyAlignment="1">
      <alignment horizontal="center" vertical="center"/>
    </xf>
    <xf numFmtId="166" fontId="3" fillId="3" borderId="22" xfId="4" applyNumberFormat="1" applyFont="1" applyFill="1" applyBorder="1" applyAlignment="1">
      <alignment horizontal="center" vertical="center"/>
    </xf>
    <xf numFmtId="2" fontId="3" fillId="3" borderId="22" xfId="4" applyNumberFormat="1" applyFont="1" applyFill="1" applyBorder="1" applyAlignment="1">
      <alignment horizontal="center" vertical="center"/>
    </xf>
    <xf numFmtId="2" fontId="3" fillId="3" borderId="23" xfId="4" applyNumberFormat="1" applyFont="1" applyFill="1" applyBorder="1" applyAlignment="1">
      <alignment horizontal="center" vertical="center"/>
    </xf>
    <xf numFmtId="0" fontId="3" fillId="3" borderId="1" xfId="17" applyFont="1" applyFill="1" applyBorder="1" applyAlignment="1">
      <alignment horizontal="center" vertical="center"/>
    </xf>
    <xf numFmtId="165" fontId="3" fillId="3" borderId="1" xfId="17" applyNumberFormat="1" applyFont="1" applyFill="1" applyBorder="1" applyAlignment="1">
      <alignment horizontal="center" vertical="center"/>
    </xf>
    <xf numFmtId="166" fontId="3" fillId="3" borderId="1" xfId="17" applyNumberFormat="1" applyFont="1" applyFill="1" applyBorder="1" applyAlignment="1">
      <alignment horizontal="center" vertical="center"/>
    </xf>
    <xf numFmtId="2" fontId="3" fillId="3" borderId="1" xfId="17" applyNumberFormat="1" applyFont="1" applyFill="1" applyBorder="1" applyAlignment="1">
      <alignment horizontal="center" vertical="center"/>
    </xf>
    <xf numFmtId="2" fontId="3" fillId="3" borderId="3" xfId="17" applyNumberFormat="1" applyFont="1" applyFill="1" applyBorder="1" applyAlignment="1">
      <alignment horizontal="center" vertical="center"/>
    </xf>
    <xf numFmtId="0" fontId="15" fillId="3" borderId="1" xfId="0" applyFont="1" applyFill="1" applyBorder="1" applyAlignment="1" applyProtection="1">
      <alignment horizontal="center" vertical="center"/>
      <protection locked="0"/>
    </xf>
    <xf numFmtId="165" fontId="3" fillId="3" borderId="1" xfId="15" applyNumberFormat="1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0" fontId="3" fillId="3" borderId="24" xfId="0" applyFont="1" applyFill="1" applyBorder="1" applyAlignment="1" applyProtection="1">
      <alignment horizontal="center" vertical="center"/>
      <protection locked="0"/>
    </xf>
    <xf numFmtId="165" fontId="3" fillId="3" borderId="24" xfId="0" applyNumberFormat="1" applyFont="1" applyFill="1" applyBorder="1" applyAlignment="1" applyProtection="1">
      <alignment horizontal="center" vertical="center"/>
      <protection locked="0"/>
    </xf>
    <xf numFmtId="166" fontId="3" fillId="3" borderId="24" xfId="0" applyNumberFormat="1" applyFont="1" applyFill="1" applyBorder="1" applyAlignment="1" applyProtection="1">
      <alignment horizontal="center" vertical="center"/>
    </xf>
    <xf numFmtId="2" fontId="3" fillId="3" borderId="24" xfId="0" applyNumberFormat="1" applyFont="1" applyFill="1" applyBorder="1" applyAlignment="1" applyProtection="1">
      <alignment horizontal="center" vertical="center"/>
      <protection locked="0"/>
    </xf>
    <xf numFmtId="2" fontId="3" fillId="3" borderId="24" xfId="0" applyNumberFormat="1" applyFont="1" applyFill="1" applyBorder="1" applyAlignment="1" applyProtection="1">
      <alignment horizontal="center" vertical="center"/>
    </xf>
    <xf numFmtId="2" fontId="3" fillId="3" borderId="25" xfId="0" applyNumberFormat="1" applyFont="1" applyFill="1" applyBorder="1" applyAlignment="1" applyProtection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165" fontId="15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15" fillId="4" borderId="1" xfId="0" applyNumberFormat="1" applyFont="1" applyFill="1" applyBorder="1" applyAlignment="1" applyProtection="1">
      <alignment horizontal="center" vertical="center"/>
      <protection locked="0"/>
    </xf>
    <xf numFmtId="0" fontId="3" fillId="4" borderId="1" xfId="17" applyFont="1" applyFill="1" applyBorder="1" applyAlignment="1">
      <alignment horizontal="center" vertical="center"/>
    </xf>
    <xf numFmtId="165" fontId="3" fillId="4" borderId="1" xfId="17" applyNumberFormat="1" applyFont="1" applyFill="1" applyBorder="1" applyAlignment="1">
      <alignment horizontal="center" vertical="center"/>
    </xf>
    <xf numFmtId="166" fontId="3" fillId="4" borderId="1" xfId="17" applyNumberFormat="1" applyFont="1" applyFill="1" applyBorder="1" applyAlignment="1">
      <alignment horizontal="center" vertical="center"/>
    </xf>
    <xf numFmtId="2" fontId="3" fillId="4" borderId="1" xfId="17" applyNumberFormat="1" applyFont="1" applyFill="1" applyBorder="1" applyAlignment="1">
      <alignment horizontal="center" vertical="center"/>
    </xf>
    <xf numFmtId="2" fontId="3" fillId="4" borderId="3" xfId="17" applyNumberFormat="1" applyFont="1" applyFill="1" applyBorder="1" applyAlignment="1">
      <alignment horizontal="center" vertical="center"/>
    </xf>
    <xf numFmtId="0" fontId="3" fillId="4" borderId="24" xfId="17" applyFont="1" applyFill="1" applyBorder="1" applyAlignment="1">
      <alignment horizontal="center" vertical="center"/>
    </xf>
    <xf numFmtId="165" fontId="3" fillId="4" borderId="24" xfId="17" applyNumberFormat="1" applyFont="1" applyFill="1" applyBorder="1" applyAlignment="1">
      <alignment horizontal="center" vertical="center"/>
    </xf>
    <xf numFmtId="166" fontId="3" fillId="4" borderId="24" xfId="17" applyNumberFormat="1" applyFont="1" applyFill="1" applyBorder="1" applyAlignment="1">
      <alignment horizontal="center" vertical="center"/>
    </xf>
    <xf numFmtId="2" fontId="3" fillId="4" borderId="24" xfId="17" applyNumberFormat="1" applyFont="1" applyFill="1" applyBorder="1" applyAlignment="1">
      <alignment horizontal="center" vertical="center"/>
    </xf>
    <xf numFmtId="2" fontId="3" fillId="4" borderId="25" xfId="17" applyNumberFormat="1" applyFont="1" applyFill="1" applyBorder="1" applyAlignment="1">
      <alignment horizontal="center" vertical="center"/>
    </xf>
    <xf numFmtId="0" fontId="3" fillId="5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</cellXfs>
  <cellStyles count="18">
    <cellStyle name="Comma 2" xfId="15"/>
    <cellStyle name="Excel Built-in Normal" xfId="9"/>
    <cellStyle name="Įprastas 2" xfId="2"/>
    <cellStyle name="Įprastas 2 2" xfId="3"/>
    <cellStyle name="Įprastas 3" xfId="6"/>
    <cellStyle name="Įprastas 4" xfId="7"/>
    <cellStyle name="Įprastas 5" xfId="8"/>
    <cellStyle name="Įprastas 6" xfId="17"/>
    <cellStyle name="Normal" xfId="0" builtinId="0"/>
    <cellStyle name="Normal 2" xfId="11"/>
    <cellStyle name="Normal 2 3" xfId="14"/>
    <cellStyle name="Normal 3" xfId="13"/>
    <cellStyle name="Normal 4" xfId="12"/>
    <cellStyle name="Paprastas 2" xfId="5"/>
    <cellStyle name="Paprastas 3" xfId="1"/>
    <cellStyle name="Paprastas 3 2" xfId="16"/>
    <cellStyle name="Paprastas 4" xfId="4"/>
    <cellStyle name="Paprastas 5" xfId="10"/>
  </cellStyles>
  <dxfs count="0"/>
  <tableStyles count="0" defaultTableStyle="TableStyleMedium9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71"/>
  <sheetViews>
    <sheetView tabSelected="1" zoomScale="85" zoomScaleNormal="85" workbookViewId="0">
      <pane xSplit="1" ySplit="5" topLeftCell="B6" activePane="bottomRight" state="frozen"/>
      <selection pane="topRight" activeCell="C1" sqref="C1"/>
      <selection pane="bottomLeft" activeCell="A9" sqref="A9"/>
      <selection pane="bottomRight" activeCell="Y14" sqref="Y14"/>
    </sheetView>
  </sheetViews>
  <sheetFormatPr defaultRowHeight="11.25" x14ac:dyDescent="0.2"/>
  <cols>
    <col min="1" max="1" width="8.7109375" style="276" customWidth="1"/>
    <col min="2" max="2" width="12.140625" style="2" bestFit="1" customWidth="1"/>
    <col min="3" max="3" width="27" style="277" customWidth="1"/>
    <col min="4" max="4" width="6.28515625" style="2" customWidth="1"/>
    <col min="5" max="6" width="7.7109375" style="2" customWidth="1"/>
    <col min="7" max="7" width="8.5703125" style="2" customWidth="1"/>
    <col min="8" max="8" width="9.5703125" style="2" customWidth="1"/>
    <col min="9" max="9" width="7.140625" style="2" customWidth="1"/>
    <col min="10" max="10" width="10.85546875" style="186" customWidth="1"/>
    <col min="11" max="11" width="12.28515625" style="2" customWidth="1"/>
    <col min="12" max="12" width="8.140625" style="186" customWidth="1"/>
    <col min="13" max="14" width="10.140625" style="186" customWidth="1"/>
    <col min="15" max="15" width="11.28515625" style="2" customWidth="1"/>
    <col min="16" max="16" width="11.85546875" style="2" customWidth="1"/>
    <col min="17" max="17" width="11.7109375" style="2" customWidth="1"/>
    <col min="18" max="16384" width="9.140625" style="186"/>
  </cols>
  <sheetData>
    <row r="1" spans="1:17" ht="19.5" customHeight="1" thickBot="1" x14ac:dyDescent="0.25">
      <c r="A1" s="92" t="s">
        <v>31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</row>
    <row r="2" spans="1:17" ht="12.75" customHeight="1" x14ac:dyDescent="0.2">
      <c r="A2" s="98" t="s">
        <v>0</v>
      </c>
      <c r="B2" s="95" t="s">
        <v>23</v>
      </c>
      <c r="C2" s="90" t="s">
        <v>1</v>
      </c>
      <c r="D2" s="90" t="s">
        <v>2</v>
      </c>
      <c r="E2" s="90" t="s">
        <v>14</v>
      </c>
      <c r="F2" s="187" t="s">
        <v>10</v>
      </c>
      <c r="G2" s="188"/>
      <c r="H2" s="188"/>
      <c r="I2" s="189"/>
      <c r="J2" s="90" t="s">
        <v>3</v>
      </c>
      <c r="K2" s="90" t="s">
        <v>13</v>
      </c>
      <c r="L2" s="90" t="s">
        <v>4</v>
      </c>
      <c r="M2" s="90" t="s">
        <v>5</v>
      </c>
      <c r="N2" s="90" t="s">
        <v>9</v>
      </c>
      <c r="O2" s="101" t="s">
        <v>17</v>
      </c>
      <c r="P2" s="90" t="s">
        <v>21</v>
      </c>
      <c r="Q2" s="93" t="s">
        <v>19</v>
      </c>
    </row>
    <row r="3" spans="1:17" s="2" customFormat="1" ht="52.5" customHeight="1" x14ac:dyDescent="0.2">
      <c r="A3" s="99"/>
      <c r="B3" s="96"/>
      <c r="C3" s="103"/>
      <c r="D3" s="91"/>
      <c r="E3" s="91"/>
      <c r="F3" s="1" t="s">
        <v>16</v>
      </c>
      <c r="G3" s="1" t="s">
        <v>11</v>
      </c>
      <c r="H3" s="1" t="s">
        <v>15</v>
      </c>
      <c r="I3" s="1" t="s">
        <v>12</v>
      </c>
      <c r="J3" s="91"/>
      <c r="K3" s="91"/>
      <c r="L3" s="91"/>
      <c r="M3" s="91"/>
      <c r="N3" s="91"/>
      <c r="O3" s="102"/>
      <c r="P3" s="91"/>
      <c r="Q3" s="94"/>
    </row>
    <row r="4" spans="1:17" s="7" customFormat="1" ht="13.5" customHeight="1" x14ac:dyDescent="0.2">
      <c r="A4" s="100"/>
      <c r="B4" s="97"/>
      <c r="C4" s="91"/>
      <c r="D4" s="3" t="s">
        <v>6</v>
      </c>
      <c r="E4" s="3" t="s">
        <v>7</v>
      </c>
      <c r="F4" s="3" t="s">
        <v>8</v>
      </c>
      <c r="G4" s="3" t="s">
        <v>8</v>
      </c>
      <c r="H4" s="3" t="s">
        <v>8</v>
      </c>
      <c r="I4" s="3" t="s">
        <v>8</v>
      </c>
      <c r="J4" s="3" t="s">
        <v>18</v>
      </c>
      <c r="K4" s="3" t="s">
        <v>8</v>
      </c>
      <c r="L4" s="3" t="s">
        <v>18</v>
      </c>
      <c r="M4" s="3" t="s">
        <v>22</v>
      </c>
      <c r="N4" s="3" t="s">
        <v>28</v>
      </c>
      <c r="O4" s="3" t="s">
        <v>29</v>
      </c>
      <c r="P4" s="4" t="s">
        <v>20</v>
      </c>
      <c r="Q4" s="5" t="s">
        <v>30</v>
      </c>
    </row>
    <row r="5" spans="1:17" s="7" customFormat="1" ht="13.5" customHeight="1" thickBot="1" x14ac:dyDescent="0.25">
      <c r="A5" s="13">
        <v>1</v>
      </c>
      <c r="B5" s="8">
        <v>2</v>
      </c>
      <c r="C5" s="10">
        <v>3</v>
      </c>
      <c r="D5" s="9">
        <v>4</v>
      </c>
      <c r="E5" s="9">
        <v>5</v>
      </c>
      <c r="F5" s="9">
        <v>6</v>
      </c>
      <c r="G5" s="9">
        <v>7</v>
      </c>
      <c r="H5" s="9">
        <v>8</v>
      </c>
      <c r="I5" s="9">
        <v>9</v>
      </c>
      <c r="J5" s="9">
        <v>10</v>
      </c>
      <c r="K5" s="9">
        <v>11</v>
      </c>
      <c r="L5" s="10">
        <v>12</v>
      </c>
      <c r="M5" s="9">
        <v>13</v>
      </c>
      <c r="N5" s="9">
        <v>14</v>
      </c>
      <c r="O5" s="11">
        <v>15</v>
      </c>
      <c r="P5" s="10">
        <v>16</v>
      </c>
      <c r="Q5" s="12">
        <v>17</v>
      </c>
    </row>
    <row r="6" spans="1:17" s="6" customFormat="1" ht="11.25" customHeight="1" x14ac:dyDescent="0.2">
      <c r="A6" s="110" t="s">
        <v>27</v>
      </c>
      <c r="B6" s="190" t="s">
        <v>444</v>
      </c>
      <c r="C6" s="190" t="s">
        <v>409</v>
      </c>
      <c r="D6" s="190">
        <v>64</v>
      </c>
      <c r="E6" s="190">
        <v>1987</v>
      </c>
      <c r="F6" s="191">
        <v>18.23</v>
      </c>
      <c r="G6" s="192">
        <v>7.8988800000000001</v>
      </c>
      <c r="H6" s="192">
        <v>3.8311199999999999</v>
      </c>
      <c r="I6" s="191">
        <v>6.5</v>
      </c>
      <c r="J6" s="191">
        <v>2419.08</v>
      </c>
      <c r="K6" s="191">
        <f>I6/J6*L6</f>
        <v>6.5</v>
      </c>
      <c r="L6" s="191">
        <v>2419.08</v>
      </c>
      <c r="M6" s="193">
        <f>K6/L6</f>
        <v>2.6869719066752651E-3</v>
      </c>
      <c r="N6" s="194">
        <v>57.23</v>
      </c>
      <c r="O6" s="194">
        <f>ROUND(M6*N6,2)</f>
        <v>0.15</v>
      </c>
      <c r="P6" s="194">
        <f>ROUND(M6*60*1000,2)</f>
        <v>161.22</v>
      </c>
      <c r="Q6" s="195">
        <f>ROUND(P6*N6/1000,2)</f>
        <v>9.23</v>
      </c>
    </row>
    <row r="7" spans="1:17" s="6" customFormat="1" ht="12.75" customHeight="1" x14ac:dyDescent="0.2">
      <c r="A7" s="111"/>
      <c r="B7" s="122" t="s">
        <v>485</v>
      </c>
      <c r="C7" s="117" t="s">
        <v>445</v>
      </c>
      <c r="D7" s="117">
        <v>45</v>
      </c>
      <c r="E7" s="117" t="s">
        <v>58</v>
      </c>
      <c r="F7" s="118">
        <v>21.96</v>
      </c>
      <c r="G7" s="118">
        <v>4.8212849999999996</v>
      </c>
      <c r="H7" s="118">
        <v>7.2</v>
      </c>
      <c r="I7" s="118">
        <v>9.9387150000000002</v>
      </c>
      <c r="J7" s="118">
        <v>2325.27</v>
      </c>
      <c r="K7" s="118">
        <v>9.9387150000000002</v>
      </c>
      <c r="L7" s="118">
        <v>2325.27</v>
      </c>
      <c r="M7" s="119">
        <v>4.274219768026939E-3</v>
      </c>
      <c r="N7" s="120">
        <v>52.4</v>
      </c>
      <c r="O7" s="121">
        <v>0.2239691158446116</v>
      </c>
      <c r="P7" s="121">
        <v>256.45318608161631</v>
      </c>
      <c r="Q7" s="134">
        <v>13.438146950676693</v>
      </c>
    </row>
    <row r="8" spans="1:17" s="6" customFormat="1" ht="12.75" customHeight="1" x14ac:dyDescent="0.2">
      <c r="A8" s="111"/>
      <c r="B8" s="112" t="s">
        <v>815</v>
      </c>
      <c r="C8" s="117" t="s">
        <v>792</v>
      </c>
      <c r="D8" s="117">
        <v>45</v>
      </c>
      <c r="E8" s="117" t="s">
        <v>58</v>
      </c>
      <c r="F8" s="118">
        <f>+G8+H8+I8</f>
        <v>21.800874</v>
      </c>
      <c r="G8" s="118">
        <v>3.06033</v>
      </c>
      <c r="H8" s="118">
        <v>7.2</v>
      </c>
      <c r="I8" s="118">
        <v>11.540544000000001</v>
      </c>
      <c r="J8" s="118">
        <v>2322.87</v>
      </c>
      <c r="K8" s="118">
        <v>11.540544000000001</v>
      </c>
      <c r="L8" s="118">
        <v>2322.87</v>
      </c>
      <c r="M8" s="119">
        <f>K8/L8</f>
        <v>4.9682263751307651E-3</v>
      </c>
      <c r="N8" s="120">
        <v>62.347999999999999</v>
      </c>
      <c r="O8" s="121">
        <f>M8*N8</f>
        <v>0.30975897803665292</v>
      </c>
      <c r="P8" s="121">
        <f>M8*60*1000</f>
        <v>298.09358250784589</v>
      </c>
      <c r="Q8" s="134">
        <f>P8*N8/1000</f>
        <v>18.585538682199175</v>
      </c>
    </row>
    <row r="9" spans="1:17" s="6" customFormat="1" ht="12.75" customHeight="1" x14ac:dyDescent="0.2">
      <c r="A9" s="111"/>
      <c r="B9" s="122" t="s">
        <v>485</v>
      </c>
      <c r="C9" s="117" t="s">
        <v>446</v>
      </c>
      <c r="D9" s="117">
        <v>36</v>
      </c>
      <c r="E9" s="117" t="s">
        <v>58</v>
      </c>
      <c r="F9" s="118">
        <v>21.072998999999999</v>
      </c>
      <c r="G9" s="118">
        <v>3.1619999999999999</v>
      </c>
      <c r="H9" s="118">
        <v>5.76</v>
      </c>
      <c r="I9" s="118">
        <v>12.150998999999999</v>
      </c>
      <c r="J9" s="118">
        <v>2347.84</v>
      </c>
      <c r="K9" s="118">
        <v>12.150998999999999</v>
      </c>
      <c r="L9" s="118">
        <v>2347.84</v>
      </c>
      <c r="M9" s="119">
        <v>5.1753948309935932E-3</v>
      </c>
      <c r="N9" s="120">
        <v>52.4</v>
      </c>
      <c r="O9" s="121">
        <v>0.2711906891440643</v>
      </c>
      <c r="P9" s="121">
        <v>310.52368985961562</v>
      </c>
      <c r="Q9" s="134">
        <v>16.271441348643858</v>
      </c>
    </row>
    <row r="10" spans="1:17" s="6" customFormat="1" ht="12.75" customHeight="1" x14ac:dyDescent="0.2">
      <c r="A10" s="111"/>
      <c r="B10" s="122" t="s">
        <v>485</v>
      </c>
      <c r="C10" s="117" t="s">
        <v>447</v>
      </c>
      <c r="D10" s="117">
        <v>100</v>
      </c>
      <c r="E10" s="117" t="s">
        <v>58</v>
      </c>
      <c r="F10" s="118">
        <v>47.580849999999998</v>
      </c>
      <c r="G10" s="118">
        <v>7.7308349999999999</v>
      </c>
      <c r="H10" s="118">
        <v>16</v>
      </c>
      <c r="I10" s="118">
        <v>23.850014999999999</v>
      </c>
      <c r="J10" s="118">
        <v>4428.2300000000005</v>
      </c>
      <c r="K10" s="118">
        <v>23.850014999999999</v>
      </c>
      <c r="L10" s="118">
        <v>4428.2300000000005</v>
      </c>
      <c r="M10" s="119">
        <v>5.3859024937729059E-3</v>
      </c>
      <c r="N10" s="120">
        <v>52.4</v>
      </c>
      <c r="O10" s="121">
        <v>0.28222129067370028</v>
      </c>
      <c r="P10" s="121">
        <v>323.15414962637436</v>
      </c>
      <c r="Q10" s="134">
        <v>16.933277440422014</v>
      </c>
    </row>
    <row r="11" spans="1:17" s="6" customFormat="1" ht="12.75" customHeight="1" x14ac:dyDescent="0.2">
      <c r="A11" s="111"/>
      <c r="B11" s="122" t="s">
        <v>485</v>
      </c>
      <c r="C11" s="117" t="s">
        <v>448</v>
      </c>
      <c r="D11" s="117">
        <v>60</v>
      </c>
      <c r="E11" s="117" t="s">
        <v>58</v>
      </c>
      <c r="F11" s="118">
        <v>28.489000000000001</v>
      </c>
      <c r="G11" s="118">
        <v>4.1820000000000004</v>
      </c>
      <c r="H11" s="118">
        <v>9.6</v>
      </c>
      <c r="I11" s="118">
        <v>14.707000000000001</v>
      </c>
      <c r="J11" s="118">
        <v>2725.38</v>
      </c>
      <c r="K11" s="118">
        <v>14.707000000000001</v>
      </c>
      <c r="L11" s="118">
        <v>2725.38</v>
      </c>
      <c r="M11" s="119">
        <v>5.3963117069913188E-3</v>
      </c>
      <c r="N11" s="120">
        <v>52.4</v>
      </c>
      <c r="O11" s="121">
        <v>0.28276673344634512</v>
      </c>
      <c r="P11" s="121">
        <v>323.77870241947915</v>
      </c>
      <c r="Q11" s="134">
        <v>16.966004006780707</v>
      </c>
    </row>
    <row r="12" spans="1:17" s="6" customFormat="1" ht="12.75" customHeight="1" x14ac:dyDescent="0.2">
      <c r="A12" s="111"/>
      <c r="B12" s="122" t="s">
        <v>485</v>
      </c>
      <c r="C12" s="117" t="s">
        <v>449</v>
      </c>
      <c r="D12" s="117">
        <v>45</v>
      </c>
      <c r="E12" s="117" t="s">
        <v>58</v>
      </c>
      <c r="F12" s="118">
        <v>23.484999000000002</v>
      </c>
      <c r="G12" s="118">
        <v>3.5358300000000003</v>
      </c>
      <c r="H12" s="118">
        <v>7.2</v>
      </c>
      <c r="I12" s="118">
        <v>12.749169</v>
      </c>
      <c r="J12" s="118">
        <v>2336.12</v>
      </c>
      <c r="K12" s="118">
        <v>12.749169</v>
      </c>
      <c r="L12" s="118">
        <v>2336.12</v>
      </c>
      <c r="M12" s="119">
        <v>5.4574118624043291E-3</v>
      </c>
      <c r="N12" s="120">
        <v>52.4</v>
      </c>
      <c r="O12" s="121">
        <v>0.28596838158998683</v>
      </c>
      <c r="P12" s="121">
        <v>327.44471174425979</v>
      </c>
      <c r="Q12" s="134">
        <v>17.158102895399214</v>
      </c>
    </row>
    <row r="13" spans="1:17" s="6" customFormat="1" ht="12.75" customHeight="1" x14ac:dyDescent="0.2">
      <c r="A13" s="111"/>
      <c r="B13" s="122" t="s">
        <v>485</v>
      </c>
      <c r="C13" s="117" t="s">
        <v>450</v>
      </c>
      <c r="D13" s="117">
        <v>45</v>
      </c>
      <c r="E13" s="117" t="s">
        <v>58</v>
      </c>
      <c r="F13" s="118">
        <v>24.157004000000001</v>
      </c>
      <c r="G13" s="118">
        <v>3.06</v>
      </c>
      <c r="H13" s="118">
        <v>7.04</v>
      </c>
      <c r="I13" s="118">
        <v>14.057003999999999</v>
      </c>
      <c r="J13" s="118">
        <v>2331.34</v>
      </c>
      <c r="K13" s="118">
        <v>14.057003999999999</v>
      </c>
      <c r="L13" s="118">
        <v>2331.34</v>
      </c>
      <c r="M13" s="119">
        <v>6.0295812708571032E-3</v>
      </c>
      <c r="N13" s="120">
        <v>52.4</v>
      </c>
      <c r="O13" s="121">
        <v>0.3159500585929122</v>
      </c>
      <c r="P13" s="121">
        <v>361.77487625142618</v>
      </c>
      <c r="Q13" s="134">
        <v>18.957003515574733</v>
      </c>
    </row>
    <row r="14" spans="1:17" s="6" customFormat="1" ht="12.75" customHeight="1" x14ac:dyDescent="0.2">
      <c r="A14" s="111"/>
      <c r="B14" s="112" t="s">
        <v>815</v>
      </c>
      <c r="C14" s="117" t="s">
        <v>793</v>
      </c>
      <c r="D14" s="117">
        <v>25</v>
      </c>
      <c r="E14" s="117" t="s">
        <v>58</v>
      </c>
      <c r="F14" s="118">
        <f>+G14+H14+I14</f>
        <v>11.839991000000001</v>
      </c>
      <c r="G14" s="118">
        <v>1.9596849999999999</v>
      </c>
      <c r="H14" s="118">
        <v>3.68</v>
      </c>
      <c r="I14" s="118">
        <v>6.2003060000000003</v>
      </c>
      <c r="J14" s="118">
        <v>971.5</v>
      </c>
      <c r="K14" s="118">
        <v>6.2003060000000003</v>
      </c>
      <c r="L14" s="118">
        <v>971.5</v>
      </c>
      <c r="M14" s="119">
        <f>K14/L14</f>
        <v>6.3821986618630986E-3</v>
      </c>
      <c r="N14" s="120">
        <v>62.347999999999999</v>
      </c>
      <c r="O14" s="121">
        <f>M14*N14</f>
        <v>0.39791732216984044</v>
      </c>
      <c r="P14" s="121">
        <f>M14*60*1000</f>
        <v>382.93191971178589</v>
      </c>
      <c r="Q14" s="134">
        <f>P14*N14/1000</f>
        <v>23.875039330190425</v>
      </c>
    </row>
    <row r="15" spans="1:17" s="6" customFormat="1" ht="12.75" customHeight="1" x14ac:dyDescent="0.2">
      <c r="A15" s="111"/>
      <c r="B15" s="112" t="s">
        <v>611</v>
      </c>
      <c r="C15" s="122" t="s">
        <v>582</v>
      </c>
      <c r="D15" s="122">
        <v>60</v>
      </c>
      <c r="E15" s="122">
        <v>1968</v>
      </c>
      <c r="F15" s="123">
        <v>32.26</v>
      </c>
      <c r="G15" s="123">
        <v>5.0857060000000001</v>
      </c>
      <c r="H15" s="123">
        <v>9.6</v>
      </c>
      <c r="I15" s="123">
        <v>17.574300000000001</v>
      </c>
      <c r="J15" s="123">
        <v>2726.22</v>
      </c>
      <c r="K15" s="123">
        <v>17.574300000000001</v>
      </c>
      <c r="L15" s="123">
        <v>2726.22</v>
      </c>
      <c r="M15" s="124">
        <f>K15/L15</f>
        <v>6.4463983097475634E-3</v>
      </c>
      <c r="N15" s="125">
        <v>56.570999999999998</v>
      </c>
      <c r="O15" s="125">
        <f>M15*N15</f>
        <v>0.36467919878072941</v>
      </c>
      <c r="P15" s="125">
        <f>M15*1000*60</f>
        <v>386.78389858485377</v>
      </c>
      <c r="Q15" s="135">
        <f>O15*60</f>
        <v>21.880751926843764</v>
      </c>
    </row>
    <row r="16" spans="1:17" s="6" customFormat="1" ht="12.75" customHeight="1" x14ac:dyDescent="0.2">
      <c r="A16" s="111"/>
      <c r="B16" s="122" t="s">
        <v>791</v>
      </c>
      <c r="C16" s="117" t="s">
        <v>751</v>
      </c>
      <c r="D16" s="117">
        <v>30</v>
      </c>
      <c r="E16" s="117">
        <v>1991</v>
      </c>
      <c r="F16" s="118">
        <v>17.547000000000001</v>
      </c>
      <c r="G16" s="118">
        <v>2.681</v>
      </c>
      <c r="H16" s="118">
        <v>4.6399999999999997</v>
      </c>
      <c r="I16" s="118">
        <f>F16-G16-H16</f>
        <v>10.225999999999999</v>
      </c>
      <c r="J16" s="118">
        <v>1509.41</v>
      </c>
      <c r="K16" s="118">
        <v>10.226000000000001</v>
      </c>
      <c r="L16" s="118">
        <v>1509.41</v>
      </c>
      <c r="M16" s="119">
        <f>K16/L16</f>
        <v>6.7748325504667388E-3</v>
      </c>
      <c r="N16" s="120">
        <v>44.908000000000001</v>
      </c>
      <c r="O16" s="121">
        <f>M16*N16</f>
        <v>0.30424418017636029</v>
      </c>
      <c r="P16" s="121">
        <f>M16*60*1000</f>
        <v>406.48995302800432</v>
      </c>
      <c r="Q16" s="134">
        <f>P16*N16/1000</f>
        <v>18.254650810581616</v>
      </c>
    </row>
    <row r="17" spans="1:17" s="6" customFormat="1" ht="12.75" customHeight="1" x14ac:dyDescent="0.2">
      <c r="A17" s="111"/>
      <c r="B17" s="122" t="s">
        <v>485</v>
      </c>
      <c r="C17" s="117" t="s">
        <v>451</v>
      </c>
      <c r="D17" s="117">
        <v>45</v>
      </c>
      <c r="E17" s="117" t="s">
        <v>58</v>
      </c>
      <c r="F17" s="118">
        <v>27.785381000000001</v>
      </c>
      <c r="G17" s="118">
        <v>4.586481</v>
      </c>
      <c r="H17" s="118">
        <v>7.04</v>
      </c>
      <c r="I17" s="118">
        <v>16.158900000000003</v>
      </c>
      <c r="J17" s="118">
        <v>2328.9</v>
      </c>
      <c r="K17" s="118">
        <v>16.158900000000003</v>
      </c>
      <c r="L17" s="118">
        <v>2328.9</v>
      </c>
      <c r="M17" s="119">
        <v>6.938425866288807E-3</v>
      </c>
      <c r="N17" s="120">
        <v>52.4</v>
      </c>
      <c r="O17" s="121">
        <v>0.3635735153935335</v>
      </c>
      <c r="P17" s="121">
        <v>416.30555197732843</v>
      </c>
      <c r="Q17" s="134">
        <v>21.814410923612009</v>
      </c>
    </row>
    <row r="18" spans="1:17" s="6" customFormat="1" ht="12.75" customHeight="1" x14ac:dyDescent="0.2">
      <c r="A18" s="111"/>
      <c r="B18" s="122" t="s">
        <v>485</v>
      </c>
      <c r="C18" s="117" t="s">
        <v>452</v>
      </c>
      <c r="D18" s="117">
        <v>75</v>
      </c>
      <c r="E18" s="117" t="s">
        <v>58</v>
      </c>
      <c r="F18" s="118">
        <v>48.231286000000004</v>
      </c>
      <c r="G18" s="118">
        <v>8.6284860000000005</v>
      </c>
      <c r="H18" s="118">
        <v>11.92</v>
      </c>
      <c r="I18" s="118">
        <v>27.682800000000004</v>
      </c>
      <c r="J18" s="118">
        <v>3988.9900000000002</v>
      </c>
      <c r="K18" s="118">
        <v>27.682800000000004</v>
      </c>
      <c r="L18" s="118">
        <v>3988.9900000000002</v>
      </c>
      <c r="M18" s="119">
        <v>6.939801804466795E-3</v>
      </c>
      <c r="N18" s="120">
        <v>52.4</v>
      </c>
      <c r="O18" s="121">
        <v>0.36364561455406003</v>
      </c>
      <c r="P18" s="121">
        <v>416.38810826800773</v>
      </c>
      <c r="Q18" s="134">
        <v>21.818736873243605</v>
      </c>
    </row>
    <row r="19" spans="1:17" s="6" customFormat="1" ht="12.75" customHeight="1" x14ac:dyDescent="0.2">
      <c r="A19" s="111"/>
      <c r="B19" s="122" t="s">
        <v>791</v>
      </c>
      <c r="C19" s="117" t="s">
        <v>752</v>
      </c>
      <c r="D19" s="117">
        <v>45</v>
      </c>
      <c r="E19" s="117">
        <v>1989</v>
      </c>
      <c r="F19" s="118">
        <v>27.946999999999999</v>
      </c>
      <c r="G19" s="118">
        <v>4.5149999999999997</v>
      </c>
      <c r="H19" s="118">
        <v>7.2</v>
      </c>
      <c r="I19" s="118">
        <f>F19-G19-H19</f>
        <v>16.231999999999999</v>
      </c>
      <c r="J19" s="118">
        <v>2332.0100000000002</v>
      </c>
      <c r="K19" s="118">
        <v>16.231999999999999</v>
      </c>
      <c r="L19" s="118">
        <v>2332.0100000000002</v>
      </c>
      <c r="M19" s="119">
        <f>K19/L19</f>
        <v>6.9605190372253965E-3</v>
      </c>
      <c r="N19" s="120">
        <v>44.908000000000001</v>
      </c>
      <c r="O19" s="121">
        <f>M19*N19</f>
        <v>0.31258298892371811</v>
      </c>
      <c r="P19" s="121">
        <f>M19*60*1000</f>
        <v>417.63114223352375</v>
      </c>
      <c r="Q19" s="134">
        <f>P19*N19/1000</f>
        <v>18.754979335423087</v>
      </c>
    </row>
    <row r="20" spans="1:17" s="6" customFormat="1" ht="12.75" customHeight="1" x14ac:dyDescent="0.2">
      <c r="A20" s="111"/>
      <c r="B20" s="122" t="s">
        <v>485</v>
      </c>
      <c r="C20" s="117" t="s">
        <v>453</v>
      </c>
      <c r="D20" s="117">
        <v>62</v>
      </c>
      <c r="E20" s="117" t="s">
        <v>58</v>
      </c>
      <c r="F20" s="118">
        <v>32.928809000000001</v>
      </c>
      <c r="G20" s="118">
        <v>4.3227089999999997</v>
      </c>
      <c r="H20" s="118">
        <v>9.6</v>
      </c>
      <c r="I20" s="118">
        <v>19.0061</v>
      </c>
      <c r="J20" s="118">
        <v>2726.17</v>
      </c>
      <c r="K20" s="118">
        <v>19.0061</v>
      </c>
      <c r="L20" s="118">
        <v>2726.17</v>
      </c>
      <c r="M20" s="119">
        <v>6.9717222330228854E-3</v>
      </c>
      <c r="N20" s="120">
        <v>52.4</v>
      </c>
      <c r="O20" s="121">
        <v>0.36531824501039917</v>
      </c>
      <c r="P20" s="121">
        <v>418.3033339813731</v>
      </c>
      <c r="Q20" s="134">
        <v>21.919094700623951</v>
      </c>
    </row>
    <row r="21" spans="1:17" s="6" customFormat="1" ht="12.75" customHeight="1" x14ac:dyDescent="0.2">
      <c r="A21" s="111"/>
      <c r="B21" s="112" t="s">
        <v>611</v>
      </c>
      <c r="C21" s="122" t="s">
        <v>583</v>
      </c>
      <c r="D21" s="122">
        <v>60</v>
      </c>
      <c r="E21" s="122">
        <v>1980</v>
      </c>
      <c r="F21" s="123">
        <v>37.67</v>
      </c>
      <c r="G21" s="123">
        <v>6.3373210000000002</v>
      </c>
      <c r="H21" s="123">
        <v>9.44</v>
      </c>
      <c r="I21" s="123">
        <v>21.88982</v>
      </c>
      <c r="J21" s="123">
        <v>3117.83</v>
      </c>
      <c r="K21" s="123">
        <v>21.88982</v>
      </c>
      <c r="L21" s="123">
        <v>3117.83</v>
      </c>
      <c r="M21" s="124">
        <f>K21/L21</f>
        <v>7.0208510406276166E-3</v>
      </c>
      <c r="N21" s="125">
        <v>56.570999999999998</v>
      </c>
      <c r="O21" s="125">
        <f>M21*N21</f>
        <v>0.39717656421934489</v>
      </c>
      <c r="P21" s="125">
        <f>M21*1000*60</f>
        <v>421.25106243765697</v>
      </c>
      <c r="Q21" s="135">
        <f>O21*60</f>
        <v>23.830593853160693</v>
      </c>
    </row>
    <row r="22" spans="1:17" s="6" customFormat="1" ht="12.75" customHeight="1" x14ac:dyDescent="0.2">
      <c r="A22" s="111"/>
      <c r="B22" s="112" t="s">
        <v>815</v>
      </c>
      <c r="C22" s="117" t="s">
        <v>794</v>
      </c>
      <c r="D22" s="117">
        <v>12</v>
      </c>
      <c r="E22" s="117" t="s">
        <v>58</v>
      </c>
      <c r="F22" s="118">
        <f>+G22+H22+I22</f>
        <v>7.8989729999999998</v>
      </c>
      <c r="G22" s="118">
        <v>1.052324</v>
      </c>
      <c r="H22" s="118">
        <v>1.92</v>
      </c>
      <c r="I22" s="118">
        <v>4.9266490000000003</v>
      </c>
      <c r="J22" s="118">
        <v>699.92</v>
      </c>
      <c r="K22" s="118">
        <v>4.9266490000000003</v>
      </c>
      <c r="L22" s="118">
        <v>699.92</v>
      </c>
      <c r="M22" s="119">
        <f>K22/L22</f>
        <v>7.038874442793463E-3</v>
      </c>
      <c r="N22" s="120">
        <v>62.347999999999999</v>
      </c>
      <c r="O22" s="121">
        <f>M22*N22</f>
        <v>0.43885974375928682</v>
      </c>
      <c r="P22" s="121">
        <f>M22*60*1000</f>
        <v>422.33246656760775</v>
      </c>
      <c r="Q22" s="134">
        <f>P22*N22/1000</f>
        <v>26.331584625557205</v>
      </c>
    </row>
    <row r="23" spans="1:17" s="6" customFormat="1" ht="12.75" customHeight="1" x14ac:dyDescent="0.2">
      <c r="A23" s="111"/>
      <c r="B23" s="122" t="s">
        <v>485</v>
      </c>
      <c r="C23" s="117" t="s">
        <v>454</v>
      </c>
      <c r="D23" s="117">
        <v>50</v>
      </c>
      <c r="E23" s="117" t="s">
        <v>58</v>
      </c>
      <c r="F23" s="118">
        <v>23.9299</v>
      </c>
      <c r="G23" s="118">
        <v>2.907</v>
      </c>
      <c r="H23" s="118">
        <v>8</v>
      </c>
      <c r="I23" s="118">
        <v>13.0229</v>
      </c>
      <c r="J23" s="118">
        <v>1843.92</v>
      </c>
      <c r="K23" s="118">
        <v>13.0229</v>
      </c>
      <c r="L23" s="118">
        <v>1843.92</v>
      </c>
      <c r="M23" s="119">
        <v>7.0626165994186292E-3</v>
      </c>
      <c r="N23" s="120">
        <v>52.4</v>
      </c>
      <c r="O23" s="121">
        <v>0.37008110980953618</v>
      </c>
      <c r="P23" s="121">
        <v>423.75699596511771</v>
      </c>
      <c r="Q23" s="134">
        <v>22.204866588572166</v>
      </c>
    </row>
    <row r="24" spans="1:17" s="6" customFormat="1" ht="12.75" customHeight="1" x14ac:dyDescent="0.2">
      <c r="A24" s="111"/>
      <c r="B24" s="112" t="s">
        <v>205</v>
      </c>
      <c r="C24" s="113" t="s">
        <v>220</v>
      </c>
      <c r="D24" s="113">
        <v>44</v>
      </c>
      <c r="E24" s="113">
        <v>1985</v>
      </c>
      <c r="F24" s="114">
        <v>28.582999999999998</v>
      </c>
      <c r="G24" s="114">
        <v>5.4060360000000003</v>
      </c>
      <c r="H24" s="114">
        <v>6.32</v>
      </c>
      <c r="I24" s="114">
        <v>16.856963</v>
      </c>
      <c r="J24" s="114">
        <v>2285.27</v>
      </c>
      <c r="K24" s="114">
        <v>16.856963</v>
      </c>
      <c r="L24" s="114">
        <v>2285.27</v>
      </c>
      <c r="M24" s="115">
        <v>7.3763550915209143E-3</v>
      </c>
      <c r="N24" s="116">
        <v>73.683999999999997</v>
      </c>
      <c r="O24" s="116">
        <v>0.54351934856362705</v>
      </c>
      <c r="P24" s="116">
        <v>442.58130549125485</v>
      </c>
      <c r="Q24" s="133">
        <v>32.611160913817621</v>
      </c>
    </row>
    <row r="25" spans="1:17" s="6" customFormat="1" ht="12.75" customHeight="1" x14ac:dyDescent="0.2">
      <c r="A25" s="111"/>
      <c r="B25" s="112" t="s">
        <v>934</v>
      </c>
      <c r="C25" s="117" t="s">
        <v>903</v>
      </c>
      <c r="D25" s="117">
        <v>8</v>
      </c>
      <c r="E25" s="117" t="s">
        <v>895</v>
      </c>
      <c r="F25" s="118">
        <f>SUM(G25+H25+I25)</f>
        <v>4.9000000000000004</v>
      </c>
      <c r="G25" s="118">
        <v>0.61199999999999999</v>
      </c>
      <c r="H25" s="118">
        <v>1.28</v>
      </c>
      <c r="I25" s="118">
        <v>3.008</v>
      </c>
      <c r="J25" s="118">
        <v>407.05</v>
      </c>
      <c r="K25" s="118">
        <v>3.008</v>
      </c>
      <c r="L25" s="118">
        <v>407.05</v>
      </c>
      <c r="M25" s="119">
        <f>K25/L25</f>
        <v>7.3897555582852223E-3</v>
      </c>
      <c r="N25" s="120">
        <v>53.85</v>
      </c>
      <c r="O25" s="121">
        <f>M25*N25</f>
        <v>0.39793833681365925</v>
      </c>
      <c r="P25" s="121">
        <f>M25*60*1000</f>
        <v>443.38533349711332</v>
      </c>
      <c r="Q25" s="134">
        <f>P25*N25/1000</f>
        <v>23.876300208819554</v>
      </c>
    </row>
    <row r="26" spans="1:17" s="6" customFormat="1" ht="12.75" customHeight="1" x14ac:dyDescent="0.2">
      <c r="A26" s="111"/>
      <c r="B26" s="122" t="s">
        <v>852</v>
      </c>
      <c r="C26" s="117" t="s">
        <v>816</v>
      </c>
      <c r="D26" s="117">
        <v>12</v>
      </c>
      <c r="E26" s="117">
        <v>1958</v>
      </c>
      <c r="F26" s="118">
        <v>11</v>
      </c>
      <c r="G26" s="118">
        <v>0.42299999999999999</v>
      </c>
      <c r="H26" s="118">
        <v>1.87</v>
      </c>
      <c r="I26" s="118">
        <v>4.2350000000000003</v>
      </c>
      <c r="J26" s="118">
        <v>563.53</v>
      </c>
      <c r="K26" s="118">
        <v>4.2</v>
      </c>
      <c r="L26" s="118">
        <v>563.5</v>
      </c>
      <c r="M26" s="119">
        <f>K26/L26</f>
        <v>7.4534161490683237E-3</v>
      </c>
      <c r="N26" s="120">
        <v>73.7</v>
      </c>
      <c r="O26" s="121">
        <f>M26*N26</f>
        <v>0.54931677018633551</v>
      </c>
      <c r="P26" s="121">
        <f>M26*60*1000</f>
        <v>447.20496894409945</v>
      </c>
      <c r="Q26" s="134">
        <f>P26*N26/1000</f>
        <v>32.959006211180132</v>
      </c>
    </row>
    <row r="27" spans="1:17" s="6" customFormat="1" ht="12.75" customHeight="1" x14ac:dyDescent="0.2">
      <c r="A27" s="111"/>
      <c r="B27" s="122" t="s">
        <v>524</v>
      </c>
      <c r="C27" s="117" t="s">
        <v>486</v>
      </c>
      <c r="D27" s="117">
        <v>27</v>
      </c>
      <c r="E27" s="117" t="s">
        <v>58</v>
      </c>
      <c r="F27" s="118">
        <v>16.366</v>
      </c>
      <c r="G27" s="118">
        <v>2.0139999999999998</v>
      </c>
      <c r="H27" s="118">
        <v>4.3230000000000004</v>
      </c>
      <c r="I27" s="118">
        <v>10.029</v>
      </c>
      <c r="J27" s="118">
        <v>1344.29</v>
      </c>
      <c r="K27" s="118">
        <v>10.029</v>
      </c>
      <c r="L27" s="118">
        <v>1344.29</v>
      </c>
      <c r="M27" s="119">
        <v>7.4604438030484495E-3</v>
      </c>
      <c r="N27" s="120">
        <v>75.3</v>
      </c>
      <c r="O27" s="121">
        <v>0.56177141836954825</v>
      </c>
      <c r="P27" s="121">
        <v>447.62662818290698</v>
      </c>
      <c r="Q27" s="134">
        <v>33.706285102172892</v>
      </c>
    </row>
    <row r="28" spans="1:17" s="6" customFormat="1" ht="12.75" customHeight="1" x14ac:dyDescent="0.2">
      <c r="A28" s="111"/>
      <c r="B28" s="112" t="s">
        <v>611</v>
      </c>
      <c r="C28" s="122" t="s">
        <v>574</v>
      </c>
      <c r="D28" s="122">
        <v>50</v>
      </c>
      <c r="E28" s="122">
        <v>1978</v>
      </c>
      <c r="F28" s="123">
        <v>32.51</v>
      </c>
      <c r="G28" s="123">
        <v>5.0078940000000003</v>
      </c>
      <c r="H28" s="123">
        <v>8</v>
      </c>
      <c r="I28" s="123">
        <v>19.50197</v>
      </c>
      <c r="J28" s="123">
        <v>2590.16</v>
      </c>
      <c r="K28" s="123">
        <v>19.50197</v>
      </c>
      <c r="L28" s="123">
        <v>2590.16</v>
      </c>
      <c r="M28" s="124">
        <f>K28/L28</f>
        <v>7.5292530191185102E-3</v>
      </c>
      <c r="N28" s="125">
        <v>56.570999999999998</v>
      </c>
      <c r="O28" s="125">
        <f>M28*N28</f>
        <v>0.42593737254455322</v>
      </c>
      <c r="P28" s="125">
        <f>M28*1000*60</f>
        <v>451.75518114711059</v>
      </c>
      <c r="Q28" s="135">
        <f>O28*60</f>
        <v>25.556242352673195</v>
      </c>
    </row>
    <row r="29" spans="1:17" s="6" customFormat="1" ht="12.75" customHeight="1" x14ac:dyDescent="0.2">
      <c r="A29" s="111"/>
      <c r="B29" s="122" t="s">
        <v>381</v>
      </c>
      <c r="C29" s="117" t="s">
        <v>345</v>
      </c>
      <c r="D29" s="117">
        <v>60</v>
      </c>
      <c r="E29" s="117">
        <v>1963</v>
      </c>
      <c r="F29" s="118">
        <v>36.879000000000005</v>
      </c>
      <c r="G29" s="118">
        <v>5.26938</v>
      </c>
      <c r="H29" s="118">
        <v>9.6</v>
      </c>
      <c r="I29" s="118">
        <v>22.009620000000002</v>
      </c>
      <c r="J29" s="118">
        <v>2908.86</v>
      </c>
      <c r="K29" s="118">
        <v>22.009620000000002</v>
      </c>
      <c r="L29" s="118">
        <v>2908.86</v>
      </c>
      <c r="M29" s="119">
        <v>7.5664074585920262E-3</v>
      </c>
      <c r="N29" s="120">
        <v>51.99</v>
      </c>
      <c r="O29" s="121">
        <v>0.39337752377219948</v>
      </c>
      <c r="P29" s="121">
        <v>453.98444751552159</v>
      </c>
      <c r="Q29" s="134">
        <v>23.60265142633197</v>
      </c>
    </row>
    <row r="30" spans="1:17" s="6" customFormat="1" ht="12.75" customHeight="1" x14ac:dyDescent="0.2">
      <c r="A30" s="111"/>
      <c r="B30" s="112" t="s">
        <v>815</v>
      </c>
      <c r="C30" s="117" t="s">
        <v>795</v>
      </c>
      <c r="D30" s="117">
        <v>100</v>
      </c>
      <c r="E30" s="117" t="s">
        <v>58</v>
      </c>
      <c r="F30" s="118">
        <f>+G30+H30+I30</f>
        <v>53.022086299999998</v>
      </c>
      <c r="G30" s="118">
        <v>6.4530672999999998</v>
      </c>
      <c r="H30" s="118">
        <v>12.9</v>
      </c>
      <c r="I30" s="118">
        <v>33.669018999999999</v>
      </c>
      <c r="J30" s="118">
        <v>4438</v>
      </c>
      <c r="K30" s="118">
        <v>33.669018999999999</v>
      </c>
      <c r="L30" s="118">
        <v>4438</v>
      </c>
      <c r="M30" s="119">
        <f>K30/L30</f>
        <v>7.586529743127535E-3</v>
      </c>
      <c r="N30" s="120">
        <v>62.347999999999999</v>
      </c>
      <c r="O30" s="121">
        <f>M30*N30</f>
        <v>0.47300495642451557</v>
      </c>
      <c r="P30" s="121">
        <f>M30*60*1000</f>
        <v>455.19178458765208</v>
      </c>
      <c r="Q30" s="134">
        <f>P30*N30/1000</f>
        <v>28.380297385470932</v>
      </c>
    </row>
    <row r="31" spans="1:17" s="6" customFormat="1" ht="12.75" customHeight="1" x14ac:dyDescent="0.2">
      <c r="A31" s="111"/>
      <c r="B31" s="112" t="s">
        <v>652</v>
      </c>
      <c r="C31" s="117" t="s">
        <v>612</v>
      </c>
      <c r="D31" s="117">
        <v>39</v>
      </c>
      <c r="E31" s="117">
        <v>1992</v>
      </c>
      <c r="F31" s="118">
        <f>G31+H31+I31</f>
        <v>27.001997000000003</v>
      </c>
      <c r="G31" s="118">
        <v>3.0397799999999999</v>
      </c>
      <c r="H31" s="118">
        <v>6.4</v>
      </c>
      <c r="I31" s="118">
        <v>17.562217</v>
      </c>
      <c r="J31" s="118">
        <v>2267.6400000000003</v>
      </c>
      <c r="K31" s="118">
        <f>I31</f>
        <v>17.562217</v>
      </c>
      <c r="L31" s="118">
        <f>J31</f>
        <v>2267.6400000000003</v>
      </c>
      <c r="M31" s="119">
        <f>K31/L31</f>
        <v>7.7447112416432935E-3</v>
      </c>
      <c r="N31" s="120">
        <v>54.390999999999998</v>
      </c>
      <c r="O31" s="121">
        <f>M31*N31</f>
        <v>0.42124258914422036</v>
      </c>
      <c r="P31" s="121">
        <f>M31*60*1000</f>
        <v>464.68267449859763</v>
      </c>
      <c r="Q31" s="134">
        <f>P31*N31/1000</f>
        <v>25.274555348653223</v>
      </c>
    </row>
    <row r="32" spans="1:17" s="6" customFormat="1" ht="12.75" customHeight="1" x14ac:dyDescent="0.2">
      <c r="A32" s="111"/>
      <c r="B32" s="122" t="s">
        <v>381</v>
      </c>
      <c r="C32" s="117" t="s">
        <v>346</v>
      </c>
      <c r="D32" s="117">
        <v>75</v>
      </c>
      <c r="E32" s="117" t="s">
        <v>58</v>
      </c>
      <c r="F32" s="118">
        <v>51.313000000000002</v>
      </c>
      <c r="G32" s="118">
        <v>8.1023800000000001</v>
      </c>
      <c r="H32" s="118">
        <v>12</v>
      </c>
      <c r="I32" s="118">
        <v>31.210619999999999</v>
      </c>
      <c r="J32" s="118">
        <v>4020.7000000000003</v>
      </c>
      <c r="K32" s="118">
        <v>31.210619999999999</v>
      </c>
      <c r="L32" s="118">
        <v>4020.7000000000003</v>
      </c>
      <c r="M32" s="119">
        <v>7.7624841445519425E-3</v>
      </c>
      <c r="N32" s="120">
        <v>51.99</v>
      </c>
      <c r="O32" s="121">
        <v>0.40357155067525552</v>
      </c>
      <c r="P32" s="121">
        <v>465.74904867311653</v>
      </c>
      <c r="Q32" s="134">
        <v>24.214293040515329</v>
      </c>
    </row>
    <row r="33" spans="1:17" s="6" customFormat="1" ht="12.75" customHeight="1" x14ac:dyDescent="0.2">
      <c r="A33" s="111"/>
      <c r="B33" s="112" t="s">
        <v>815</v>
      </c>
      <c r="C33" s="117" t="s">
        <v>796</v>
      </c>
      <c r="D33" s="117">
        <v>41</v>
      </c>
      <c r="E33" s="117" t="s">
        <v>58</v>
      </c>
      <c r="F33" s="118">
        <f>+G33+H33+I33</f>
        <v>26.706842000000002</v>
      </c>
      <c r="G33" s="118">
        <v>2.8616769999999998</v>
      </c>
      <c r="H33" s="118">
        <v>6.32</v>
      </c>
      <c r="I33" s="118">
        <v>17.525165000000001</v>
      </c>
      <c r="J33" s="118">
        <v>2250.7399999999998</v>
      </c>
      <c r="K33" s="118">
        <v>17.525165000000001</v>
      </c>
      <c r="L33" s="118">
        <v>2250.7399999999998</v>
      </c>
      <c r="M33" s="119">
        <f>K33/L33</f>
        <v>7.7864013613300528E-3</v>
      </c>
      <c r="N33" s="120">
        <v>62.347999999999999</v>
      </c>
      <c r="O33" s="121">
        <f>M33*N33</f>
        <v>0.48546655207620615</v>
      </c>
      <c r="P33" s="121">
        <f>M33*60*1000</f>
        <v>467.18408167980317</v>
      </c>
      <c r="Q33" s="134">
        <f>P33*N33/1000</f>
        <v>29.127993124572367</v>
      </c>
    </row>
    <row r="34" spans="1:17" s="6" customFormat="1" ht="12.75" customHeight="1" x14ac:dyDescent="0.2">
      <c r="A34" s="111"/>
      <c r="B34" s="112" t="s">
        <v>815</v>
      </c>
      <c r="C34" s="117" t="s">
        <v>797</v>
      </c>
      <c r="D34" s="117">
        <v>40</v>
      </c>
      <c r="E34" s="117" t="s">
        <v>58</v>
      </c>
      <c r="F34" s="118">
        <f>+G34+H34+I34</f>
        <v>26.820001999999999</v>
      </c>
      <c r="G34" s="118">
        <v>3.054961</v>
      </c>
      <c r="H34" s="118">
        <v>6.17</v>
      </c>
      <c r="I34" s="118">
        <v>17.595040999999998</v>
      </c>
      <c r="J34" s="118">
        <v>2233.8000000000002</v>
      </c>
      <c r="K34" s="118">
        <v>17.595040999999998</v>
      </c>
      <c r="L34" s="118">
        <v>2233.8000000000002</v>
      </c>
      <c r="M34" s="119">
        <f>K34/L34</f>
        <v>7.876730683140834E-3</v>
      </c>
      <c r="N34" s="120">
        <v>62.347999999999999</v>
      </c>
      <c r="O34" s="121">
        <f>M34*N34</f>
        <v>0.49109840463246474</v>
      </c>
      <c r="P34" s="121">
        <f>M34*60*1000</f>
        <v>472.60384098845003</v>
      </c>
      <c r="Q34" s="134">
        <f>P34*N34/1000</f>
        <v>29.465904277947882</v>
      </c>
    </row>
    <row r="35" spans="1:17" s="6" customFormat="1" ht="12.75" customHeight="1" x14ac:dyDescent="0.2">
      <c r="A35" s="111"/>
      <c r="B35" s="122" t="s">
        <v>381</v>
      </c>
      <c r="C35" s="117" t="s">
        <v>347</v>
      </c>
      <c r="D35" s="117">
        <v>60</v>
      </c>
      <c r="E35" s="117">
        <v>1965</v>
      </c>
      <c r="F35" s="118">
        <v>35.923999999999999</v>
      </c>
      <c r="G35" s="118">
        <v>4.9860800000000003</v>
      </c>
      <c r="H35" s="118">
        <v>9.6</v>
      </c>
      <c r="I35" s="118">
        <v>21.33792</v>
      </c>
      <c r="J35" s="118">
        <v>2701.31</v>
      </c>
      <c r="K35" s="118">
        <v>21.33792</v>
      </c>
      <c r="L35" s="118">
        <v>2701.31</v>
      </c>
      <c r="M35" s="119">
        <v>7.8991008066456644E-3</v>
      </c>
      <c r="N35" s="120">
        <v>51.99</v>
      </c>
      <c r="O35" s="121">
        <v>0.41067425093750809</v>
      </c>
      <c r="P35" s="121">
        <v>473.94604839873989</v>
      </c>
      <c r="Q35" s="134">
        <v>24.640455056250488</v>
      </c>
    </row>
    <row r="36" spans="1:17" s="6" customFormat="1" ht="12.75" customHeight="1" x14ac:dyDescent="0.2">
      <c r="A36" s="111"/>
      <c r="B36" s="122" t="s">
        <v>381</v>
      </c>
      <c r="C36" s="117" t="s">
        <v>348</v>
      </c>
      <c r="D36" s="117">
        <v>60</v>
      </c>
      <c r="E36" s="117">
        <v>1964</v>
      </c>
      <c r="F36" s="118">
        <v>38.673000000000002</v>
      </c>
      <c r="G36" s="118">
        <v>6.0626199999999999</v>
      </c>
      <c r="H36" s="118">
        <v>9.52</v>
      </c>
      <c r="I36" s="118">
        <v>23.09038</v>
      </c>
      <c r="J36" s="118">
        <v>2879.62</v>
      </c>
      <c r="K36" s="118">
        <v>23.09038</v>
      </c>
      <c r="L36" s="118">
        <v>2879.62</v>
      </c>
      <c r="M36" s="119">
        <v>8.0185510588202617E-3</v>
      </c>
      <c r="N36" s="120">
        <v>51.99</v>
      </c>
      <c r="O36" s="121">
        <v>0.41688446954806541</v>
      </c>
      <c r="P36" s="121">
        <v>481.11306352921565</v>
      </c>
      <c r="Q36" s="134">
        <v>25.013068172883923</v>
      </c>
    </row>
    <row r="37" spans="1:17" s="6" customFormat="1" ht="12.75" customHeight="1" x14ac:dyDescent="0.2">
      <c r="A37" s="111"/>
      <c r="B37" s="122" t="s">
        <v>791</v>
      </c>
      <c r="C37" s="117" t="s">
        <v>753</v>
      </c>
      <c r="D37" s="117">
        <v>20</v>
      </c>
      <c r="E37" s="117">
        <v>1993</v>
      </c>
      <c r="F37" s="118">
        <v>18.117999999999999</v>
      </c>
      <c r="G37" s="118">
        <v>2.7530000000000001</v>
      </c>
      <c r="H37" s="118">
        <v>3.2</v>
      </c>
      <c r="I37" s="118">
        <f>F37-G37-H37</f>
        <v>12.164999999999999</v>
      </c>
      <c r="J37" s="118">
        <v>1515.58</v>
      </c>
      <c r="K37" s="118">
        <v>12.164999999999999</v>
      </c>
      <c r="L37" s="118">
        <v>1515.58</v>
      </c>
      <c r="M37" s="119">
        <f>K37/L37</f>
        <v>8.0266300690164816E-3</v>
      </c>
      <c r="N37" s="120">
        <v>44.908000000000001</v>
      </c>
      <c r="O37" s="121">
        <f>M37*N37</f>
        <v>0.36045990313939219</v>
      </c>
      <c r="P37" s="121">
        <f>M37*60*1000</f>
        <v>481.5978041409889</v>
      </c>
      <c r="Q37" s="134">
        <f>P37*N37/1000</f>
        <v>21.627594188363531</v>
      </c>
    </row>
    <row r="38" spans="1:17" s="6" customFormat="1" ht="12.75" customHeight="1" x14ac:dyDescent="0.2">
      <c r="A38" s="111"/>
      <c r="B38" s="122" t="s">
        <v>566</v>
      </c>
      <c r="C38" s="105" t="s">
        <v>525</v>
      </c>
      <c r="D38" s="83">
        <v>40</v>
      </c>
      <c r="E38" s="84" t="s">
        <v>58</v>
      </c>
      <c r="F38" s="127">
        <v>33.53</v>
      </c>
      <c r="G38" s="127">
        <v>7.09</v>
      </c>
      <c r="H38" s="127">
        <v>6.4</v>
      </c>
      <c r="I38" s="127">
        <v>20.04</v>
      </c>
      <c r="J38" s="107">
        <v>2495.71</v>
      </c>
      <c r="K38" s="127">
        <v>20.04</v>
      </c>
      <c r="L38" s="127">
        <v>2495.71</v>
      </c>
      <c r="M38" s="119">
        <v>8.0297791009372073E-3</v>
      </c>
      <c r="N38" s="128">
        <v>56.5</v>
      </c>
      <c r="O38" s="121">
        <v>0.45368251920295222</v>
      </c>
      <c r="P38" s="121">
        <v>481.78674605623246</v>
      </c>
      <c r="Q38" s="134">
        <v>27.220951152177136</v>
      </c>
    </row>
    <row r="39" spans="1:17" s="6" customFormat="1" ht="12.75" customHeight="1" x14ac:dyDescent="0.2">
      <c r="A39" s="111"/>
      <c r="B39" s="112" t="s">
        <v>611</v>
      </c>
      <c r="C39" s="122" t="s">
        <v>578</v>
      </c>
      <c r="D39" s="122">
        <v>12</v>
      </c>
      <c r="E39" s="122">
        <v>1963</v>
      </c>
      <c r="F39" s="123">
        <v>7.06</v>
      </c>
      <c r="G39" s="123">
        <v>0.84662099999999996</v>
      </c>
      <c r="H39" s="123">
        <v>1.92</v>
      </c>
      <c r="I39" s="123">
        <v>4.29338</v>
      </c>
      <c r="J39" s="123">
        <v>532.45000000000005</v>
      </c>
      <c r="K39" s="123">
        <v>4.29338</v>
      </c>
      <c r="L39" s="123">
        <v>532.45000000000005</v>
      </c>
      <c r="M39" s="124">
        <f>K39/L39</f>
        <v>8.0634425767677712E-3</v>
      </c>
      <c r="N39" s="125">
        <v>56.570999999999998</v>
      </c>
      <c r="O39" s="125">
        <f>M39*N39</f>
        <v>0.45615701001032954</v>
      </c>
      <c r="P39" s="125">
        <f>M39*1000*60</f>
        <v>483.8065546060663</v>
      </c>
      <c r="Q39" s="135">
        <f>O39*60</f>
        <v>27.369420600619772</v>
      </c>
    </row>
    <row r="40" spans="1:17" s="6" customFormat="1" ht="22.5" x14ac:dyDescent="0.2">
      <c r="A40" s="111"/>
      <c r="B40" s="122" t="s">
        <v>567</v>
      </c>
      <c r="C40" s="83" t="s">
        <v>526</v>
      </c>
      <c r="D40" s="83">
        <v>20</v>
      </c>
      <c r="E40" s="84" t="s">
        <v>527</v>
      </c>
      <c r="F40" s="127">
        <v>12.54</v>
      </c>
      <c r="G40" s="127">
        <v>1.55</v>
      </c>
      <c r="H40" s="127">
        <v>3.2</v>
      </c>
      <c r="I40" s="127">
        <v>7.79</v>
      </c>
      <c r="J40" s="107">
        <v>960.25</v>
      </c>
      <c r="K40" s="127">
        <v>7.79</v>
      </c>
      <c r="L40" s="107">
        <v>960.25</v>
      </c>
      <c r="M40" s="119">
        <v>8.1124707107524084E-3</v>
      </c>
      <c r="N40" s="128">
        <v>56.5</v>
      </c>
      <c r="O40" s="121">
        <v>0.45835459515751109</v>
      </c>
      <c r="P40" s="121">
        <v>486.7482426451445</v>
      </c>
      <c r="Q40" s="134">
        <v>27.501275709450663</v>
      </c>
    </row>
    <row r="41" spans="1:17" s="6" customFormat="1" ht="12" customHeight="1" x14ac:dyDescent="0.2">
      <c r="A41" s="111"/>
      <c r="B41" s="122" t="s">
        <v>718</v>
      </c>
      <c r="C41" s="117" t="s">
        <v>684</v>
      </c>
      <c r="D41" s="117">
        <v>40</v>
      </c>
      <c r="E41" s="117">
        <v>1975</v>
      </c>
      <c r="F41" s="118">
        <v>25.222000000000001</v>
      </c>
      <c r="G41" s="118">
        <v>3.0289999999999999</v>
      </c>
      <c r="H41" s="118">
        <v>6.4</v>
      </c>
      <c r="I41" s="118">
        <v>15.792999999999999</v>
      </c>
      <c r="J41" s="118">
        <v>1929.52</v>
      </c>
      <c r="K41" s="118">
        <v>15.792999999999999</v>
      </c>
      <c r="L41" s="118">
        <v>1929.52</v>
      </c>
      <c r="M41" s="119">
        <v>8.1849371864505163E-3</v>
      </c>
      <c r="N41" s="120">
        <v>70.305000000000007</v>
      </c>
      <c r="O41" s="121">
        <v>0.57544200889340358</v>
      </c>
      <c r="P41" s="121">
        <v>491.09623118703098</v>
      </c>
      <c r="Q41" s="134">
        <v>34.52652053360422</v>
      </c>
    </row>
    <row r="42" spans="1:17" s="6" customFormat="1" ht="12.75" customHeight="1" x14ac:dyDescent="0.2">
      <c r="A42" s="111"/>
      <c r="B42" s="112" t="s">
        <v>893</v>
      </c>
      <c r="C42" s="196" t="s">
        <v>853</v>
      </c>
      <c r="D42" s="196">
        <v>30</v>
      </c>
      <c r="E42" s="196" t="s">
        <v>58</v>
      </c>
      <c r="F42" s="197">
        <f>G42+H42+I42</f>
        <v>22.43</v>
      </c>
      <c r="G42" s="197">
        <v>4.9358000000000004</v>
      </c>
      <c r="H42" s="197">
        <v>4.72</v>
      </c>
      <c r="I42" s="197">
        <v>12.7742</v>
      </c>
      <c r="J42" s="197">
        <v>1538.89</v>
      </c>
      <c r="K42" s="197">
        <f>I42</f>
        <v>12.7742</v>
      </c>
      <c r="L42" s="197">
        <f>J42</f>
        <v>1538.89</v>
      </c>
      <c r="M42" s="198">
        <f>K42/L42</f>
        <v>8.3009181942828927E-3</v>
      </c>
      <c r="N42" s="199">
        <v>45.1</v>
      </c>
      <c r="O42" s="200">
        <f>M42*N42</f>
        <v>0.3743714105621585</v>
      </c>
      <c r="P42" s="200">
        <f>M42*60*1000</f>
        <v>498.05509165697362</v>
      </c>
      <c r="Q42" s="201">
        <f>P42*N42/1000</f>
        <v>22.462284633729514</v>
      </c>
    </row>
    <row r="43" spans="1:17" s="6" customFormat="1" ht="12.75" customHeight="1" x14ac:dyDescent="0.2">
      <c r="A43" s="111"/>
      <c r="B43" s="122" t="s">
        <v>524</v>
      </c>
      <c r="C43" s="117" t="s">
        <v>487</v>
      </c>
      <c r="D43" s="117">
        <v>36</v>
      </c>
      <c r="E43" s="117" t="s">
        <v>58</v>
      </c>
      <c r="F43" s="118">
        <v>19.399000000000001</v>
      </c>
      <c r="G43" s="118">
        <v>1.68</v>
      </c>
      <c r="H43" s="118">
        <v>5.4009999999999998</v>
      </c>
      <c r="I43" s="118">
        <v>12.318</v>
      </c>
      <c r="J43" s="118">
        <v>1482.56</v>
      </c>
      <c r="K43" s="118">
        <v>12.318</v>
      </c>
      <c r="L43" s="118">
        <v>1482.56</v>
      </c>
      <c r="M43" s="119">
        <v>8.3086013382257708E-3</v>
      </c>
      <c r="N43" s="120">
        <v>75.3</v>
      </c>
      <c r="O43" s="121">
        <v>0.62563768076840054</v>
      </c>
      <c r="P43" s="121">
        <v>498.51608029354628</v>
      </c>
      <c r="Q43" s="134">
        <v>37.538260846104038</v>
      </c>
    </row>
    <row r="44" spans="1:17" s="6" customFormat="1" ht="12.75" customHeight="1" x14ac:dyDescent="0.2">
      <c r="A44" s="111"/>
      <c r="B44" s="122" t="s">
        <v>331</v>
      </c>
      <c r="C44" s="117" t="s">
        <v>308</v>
      </c>
      <c r="D44" s="117">
        <v>36</v>
      </c>
      <c r="E44" s="117">
        <v>1995</v>
      </c>
      <c r="F44" s="118">
        <v>28.669</v>
      </c>
      <c r="G44" s="118">
        <v>3.7440000000000002</v>
      </c>
      <c r="H44" s="118">
        <v>8.64</v>
      </c>
      <c r="I44" s="118">
        <v>16.285</v>
      </c>
      <c r="J44" s="118">
        <v>1958.13</v>
      </c>
      <c r="K44" s="118">
        <v>16.285</v>
      </c>
      <c r="L44" s="118">
        <v>1958.13</v>
      </c>
      <c r="M44" s="119">
        <f>K44/L44</f>
        <v>8.3166081925102001E-3</v>
      </c>
      <c r="N44" s="120">
        <v>49.9</v>
      </c>
      <c r="O44" s="121">
        <f>M44*N44</f>
        <v>0.41499874880625898</v>
      </c>
      <c r="P44" s="121">
        <f>M44*60*1000</f>
        <v>498.99649155061201</v>
      </c>
      <c r="Q44" s="134">
        <f>P44*N44/1000</f>
        <v>24.899924928375537</v>
      </c>
    </row>
    <row r="45" spans="1:17" s="6" customFormat="1" ht="12.75" customHeight="1" x14ac:dyDescent="0.2">
      <c r="A45" s="111"/>
      <c r="B45" s="122" t="s">
        <v>381</v>
      </c>
      <c r="C45" s="117" t="s">
        <v>349</v>
      </c>
      <c r="D45" s="117">
        <v>60</v>
      </c>
      <c r="E45" s="117">
        <v>1964</v>
      </c>
      <c r="F45" s="118">
        <v>37.681000000000004</v>
      </c>
      <c r="G45" s="118">
        <v>5.4393600000000006</v>
      </c>
      <c r="H45" s="118">
        <v>9.6</v>
      </c>
      <c r="I45" s="118">
        <v>22.641640000000002</v>
      </c>
      <c r="J45" s="118">
        <v>2701.1</v>
      </c>
      <c r="K45" s="118">
        <v>22.641640000000002</v>
      </c>
      <c r="L45" s="118">
        <v>2701.1</v>
      </c>
      <c r="M45" s="119">
        <v>8.3823775498870837E-3</v>
      </c>
      <c r="N45" s="120">
        <v>51.99</v>
      </c>
      <c r="O45" s="121">
        <v>0.43579980881862951</v>
      </c>
      <c r="P45" s="121">
        <v>502.94265299322507</v>
      </c>
      <c r="Q45" s="134">
        <v>26.147988529117772</v>
      </c>
    </row>
    <row r="46" spans="1:17" s="6" customFormat="1" ht="12.75" customHeight="1" x14ac:dyDescent="0.2">
      <c r="A46" s="111"/>
      <c r="B46" s="122" t="s">
        <v>718</v>
      </c>
      <c r="C46" s="117" t="s">
        <v>685</v>
      </c>
      <c r="D46" s="117">
        <v>36</v>
      </c>
      <c r="E46" s="117">
        <v>1970</v>
      </c>
      <c r="F46" s="118">
        <v>22.172000000000001</v>
      </c>
      <c r="G46" s="118">
        <v>3.048</v>
      </c>
      <c r="H46" s="118">
        <v>5.8659999999999997</v>
      </c>
      <c r="I46" s="118">
        <v>13.257999999999999</v>
      </c>
      <c r="J46" s="118">
        <v>1538.45</v>
      </c>
      <c r="K46" s="118">
        <v>11.651999999999999</v>
      </c>
      <c r="L46" s="118">
        <v>1389.47</v>
      </c>
      <c r="M46" s="119">
        <v>8.3859313263330622E-3</v>
      </c>
      <c r="N46" s="120">
        <v>70.305000000000007</v>
      </c>
      <c r="O46" s="121">
        <v>0.58957290189784595</v>
      </c>
      <c r="P46" s="121">
        <v>503.15587957998378</v>
      </c>
      <c r="Q46" s="134">
        <v>35.374374113870765</v>
      </c>
    </row>
    <row r="47" spans="1:17" s="6" customFormat="1" ht="12.75" customHeight="1" x14ac:dyDescent="0.2">
      <c r="A47" s="111"/>
      <c r="B47" s="122" t="s">
        <v>791</v>
      </c>
      <c r="C47" s="117" t="s">
        <v>754</v>
      </c>
      <c r="D47" s="117">
        <v>29</v>
      </c>
      <c r="E47" s="117">
        <v>1984</v>
      </c>
      <c r="F47" s="118">
        <v>17.047999999999998</v>
      </c>
      <c r="G47" s="118">
        <v>2.343</v>
      </c>
      <c r="H47" s="118">
        <v>2.2189999999999999</v>
      </c>
      <c r="I47" s="118">
        <f>F47-G47-H47</f>
        <v>12.485999999999999</v>
      </c>
      <c r="J47" s="118">
        <v>1486.56</v>
      </c>
      <c r="K47" s="118">
        <v>12.486000000000001</v>
      </c>
      <c r="L47" s="118">
        <v>1486.56</v>
      </c>
      <c r="M47" s="119">
        <f>K47/L47</f>
        <v>8.3992573458185355E-3</v>
      </c>
      <c r="N47" s="120">
        <v>44.908000000000001</v>
      </c>
      <c r="O47" s="121">
        <f>M47*N47</f>
        <v>0.37719384888601881</v>
      </c>
      <c r="P47" s="121">
        <f>M47*60*1000</f>
        <v>503.95544074911214</v>
      </c>
      <c r="Q47" s="134">
        <f>P47*N47/1000</f>
        <v>22.63163093316113</v>
      </c>
    </row>
    <row r="48" spans="1:17" s="6" customFormat="1" ht="12.75" customHeight="1" x14ac:dyDescent="0.2">
      <c r="A48" s="111"/>
      <c r="B48" s="112" t="s">
        <v>893</v>
      </c>
      <c r="C48" s="196" t="s">
        <v>854</v>
      </c>
      <c r="D48" s="196">
        <v>12</v>
      </c>
      <c r="E48" s="196" t="s">
        <v>58</v>
      </c>
      <c r="F48" s="197">
        <f>G48+H48+I48</f>
        <v>9.5599999999999987</v>
      </c>
      <c r="G48" s="197">
        <v>1.6254</v>
      </c>
      <c r="H48" s="197">
        <v>1.92</v>
      </c>
      <c r="I48" s="197">
        <v>6.0145999999999997</v>
      </c>
      <c r="J48" s="197">
        <v>705.43</v>
      </c>
      <c r="K48" s="197">
        <f>I48</f>
        <v>6.0145999999999997</v>
      </c>
      <c r="L48" s="197">
        <f>J48</f>
        <v>705.43</v>
      </c>
      <c r="M48" s="198">
        <f>K48/L48</f>
        <v>8.5261471726464713E-3</v>
      </c>
      <c r="N48" s="199">
        <v>45.1</v>
      </c>
      <c r="O48" s="200">
        <f>M48*N48</f>
        <v>0.38452923748635587</v>
      </c>
      <c r="P48" s="200">
        <f>M48*60*1000</f>
        <v>511.56883035878832</v>
      </c>
      <c r="Q48" s="201">
        <f>P48*N48/1000</f>
        <v>23.071754249181353</v>
      </c>
    </row>
    <row r="49" spans="1:17" s="6" customFormat="1" ht="12.75" customHeight="1" x14ac:dyDescent="0.2">
      <c r="A49" s="111"/>
      <c r="B49" s="122" t="s">
        <v>524</v>
      </c>
      <c r="C49" s="117" t="s">
        <v>488</v>
      </c>
      <c r="D49" s="117">
        <v>24</v>
      </c>
      <c r="E49" s="117" t="s">
        <v>58</v>
      </c>
      <c r="F49" s="118">
        <v>14.532</v>
      </c>
      <c r="G49" s="118">
        <v>1.1220000000000001</v>
      </c>
      <c r="H49" s="118">
        <v>3.843</v>
      </c>
      <c r="I49" s="118">
        <v>9.5670000000000002</v>
      </c>
      <c r="J49" s="118">
        <v>1118.24</v>
      </c>
      <c r="K49" s="118">
        <v>9.5670000000000002</v>
      </c>
      <c r="L49" s="118">
        <v>1118.24</v>
      </c>
      <c r="M49" s="119">
        <v>8.5554084990699664E-3</v>
      </c>
      <c r="N49" s="120">
        <v>75.3</v>
      </c>
      <c r="O49" s="121">
        <v>0.6442222599799684</v>
      </c>
      <c r="P49" s="121">
        <v>513.32450994419798</v>
      </c>
      <c r="Q49" s="134">
        <v>38.653335598798108</v>
      </c>
    </row>
    <row r="50" spans="1:17" s="6" customFormat="1" ht="12.75" customHeight="1" x14ac:dyDescent="0.2">
      <c r="A50" s="111"/>
      <c r="B50" s="122" t="s">
        <v>381</v>
      </c>
      <c r="C50" s="117" t="s">
        <v>350</v>
      </c>
      <c r="D50" s="117">
        <v>60</v>
      </c>
      <c r="E50" s="117">
        <v>1966</v>
      </c>
      <c r="F50" s="118">
        <v>37.94</v>
      </c>
      <c r="G50" s="118">
        <v>5.1392889999999998</v>
      </c>
      <c r="H50" s="118">
        <v>9.6</v>
      </c>
      <c r="I50" s="118">
        <v>23.200711000000002</v>
      </c>
      <c r="J50" s="118">
        <v>2708.28</v>
      </c>
      <c r="K50" s="118">
        <v>23.200711000000002</v>
      </c>
      <c r="L50" s="118">
        <v>2708.28</v>
      </c>
      <c r="M50" s="119">
        <v>8.5665850650597421E-3</v>
      </c>
      <c r="N50" s="120">
        <v>51.99</v>
      </c>
      <c r="O50" s="121">
        <v>0.44537675753245604</v>
      </c>
      <c r="P50" s="121">
        <v>513.99510390358455</v>
      </c>
      <c r="Q50" s="134">
        <v>26.722605451947363</v>
      </c>
    </row>
    <row r="51" spans="1:17" s="6" customFormat="1" ht="12.75" customHeight="1" x14ac:dyDescent="0.2">
      <c r="A51" s="111"/>
      <c r="B51" s="122" t="s">
        <v>381</v>
      </c>
      <c r="C51" s="117" t="s">
        <v>351</v>
      </c>
      <c r="D51" s="117">
        <v>60</v>
      </c>
      <c r="E51" s="117">
        <v>1970</v>
      </c>
      <c r="F51" s="118">
        <v>39.238</v>
      </c>
      <c r="G51" s="118">
        <v>6.2892600000000005</v>
      </c>
      <c r="H51" s="118">
        <v>9.6</v>
      </c>
      <c r="I51" s="118">
        <v>23.348739999999999</v>
      </c>
      <c r="J51" s="118">
        <v>2697.76</v>
      </c>
      <c r="K51" s="118">
        <v>23.348739999999999</v>
      </c>
      <c r="L51" s="118">
        <v>2697.76</v>
      </c>
      <c r="M51" s="119">
        <v>8.654861811280468E-3</v>
      </c>
      <c r="N51" s="120">
        <v>51.99</v>
      </c>
      <c r="O51" s="121">
        <v>0.44996626556847152</v>
      </c>
      <c r="P51" s="121">
        <v>519.29170867682808</v>
      </c>
      <c r="Q51" s="134">
        <v>26.997975934108293</v>
      </c>
    </row>
    <row r="52" spans="1:17" s="6" customFormat="1" ht="12.75" customHeight="1" x14ac:dyDescent="0.2">
      <c r="A52" s="111"/>
      <c r="B52" s="112" t="s">
        <v>611</v>
      </c>
      <c r="C52" s="122" t="s">
        <v>584</v>
      </c>
      <c r="D52" s="122">
        <v>85</v>
      </c>
      <c r="E52" s="122">
        <v>1970</v>
      </c>
      <c r="F52" s="123">
        <v>52.91</v>
      </c>
      <c r="G52" s="123">
        <v>6.3799859999999997</v>
      </c>
      <c r="H52" s="123">
        <v>13.6</v>
      </c>
      <c r="I52" s="123">
        <v>32.930010000000003</v>
      </c>
      <c r="J52" s="123">
        <v>3789.83</v>
      </c>
      <c r="K52" s="123">
        <v>32.930010000000003</v>
      </c>
      <c r="L52" s="123">
        <v>3789.83</v>
      </c>
      <c r="M52" s="124">
        <f>K52/L52</f>
        <v>8.6890467382441973E-3</v>
      </c>
      <c r="N52" s="125">
        <v>56.570999999999998</v>
      </c>
      <c r="O52" s="125">
        <f>M52*N52</f>
        <v>0.49154806302921245</v>
      </c>
      <c r="P52" s="125">
        <f>M52*1000*60</f>
        <v>521.34280429465184</v>
      </c>
      <c r="Q52" s="135">
        <f>O52*60</f>
        <v>29.492883781752745</v>
      </c>
    </row>
    <row r="53" spans="1:17" s="6" customFormat="1" ht="12.75" customHeight="1" x14ac:dyDescent="0.2">
      <c r="A53" s="111"/>
      <c r="B53" s="122" t="s">
        <v>524</v>
      </c>
      <c r="C53" s="117" t="s">
        <v>489</v>
      </c>
      <c r="D53" s="117">
        <v>31</v>
      </c>
      <c r="E53" s="117" t="s">
        <v>58</v>
      </c>
      <c r="F53" s="118">
        <v>22.603999999999999</v>
      </c>
      <c r="G53" s="118">
        <v>2.5449999999999999</v>
      </c>
      <c r="H53" s="118">
        <v>4.9640000000000004</v>
      </c>
      <c r="I53" s="118">
        <v>15.095000000000001</v>
      </c>
      <c r="J53" s="118">
        <v>1737.18</v>
      </c>
      <c r="K53" s="118">
        <v>15.095000000000001</v>
      </c>
      <c r="L53" s="118">
        <v>1737.18</v>
      </c>
      <c r="M53" s="119">
        <v>8.6893701285992234E-3</v>
      </c>
      <c r="N53" s="120">
        <v>75.3</v>
      </c>
      <c r="O53" s="121">
        <v>0.65430957068352147</v>
      </c>
      <c r="P53" s="121">
        <v>521.36220771595345</v>
      </c>
      <c r="Q53" s="134">
        <v>39.258574241011296</v>
      </c>
    </row>
    <row r="54" spans="1:17" s="6" customFormat="1" ht="12.75" customHeight="1" x14ac:dyDescent="0.2">
      <c r="A54" s="111"/>
      <c r="B54" s="122" t="s">
        <v>791</v>
      </c>
      <c r="C54" s="117" t="s">
        <v>755</v>
      </c>
      <c r="D54" s="117">
        <v>20</v>
      </c>
      <c r="E54" s="117">
        <v>1980</v>
      </c>
      <c r="F54" s="118">
        <v>16.468</v>
      </c>
      <c r="G54" s="118">
        <v>4.0990000000000002</v>
      </c>
      <c r="H54" s="118">
        <v>3.2</v>
      </c>
      <c r="I54" s="118">
        <f>F54-G54-H54</f>
        <v>9.1690000000000005</v>
      </c>
      <c r="J54" s="118">
        <v>1046.24</v>
      </c>
      <c r="K54" s="118">
        <v>9.1690000000000005</v>
      </c>
      <c r="L54" s="118">
        <v>1046.24</v>
      </c>
      <c r="M54" s="119">
        <f>K54/L54</f>
        <v>8.7637635724116848E-3</v>
      </c>
      <c r="N54" s="120">
        <v>44.908000000000001</v>
      </c>
      <c r="O54" s="121">
        <f>M54*N54</f>
        <v>0.39356309450986393</v>
      </c>
      <c r="P54" s="121">
        <f>M54*60*1000</f>
        <v>525.82581434470114</v>
      </c>
      <c r="Q54" s="134">
        <f>P54*N54/1000</f>
        <v>23.613785670591838</v>
      </c>
    </row>
    <row r="55" spans="1:17" s="6" customFormat="1" ht="12.75" customHeight="1" x14ac:dyDescent="0.2">
      <c r="A55" s="111"/>
      <c r="B55" s="122" t="s">
        <v>791</v>
      </c>
      <c r="C55" s="117" t="s">
        <v>756</v>
      </c>
      <c r="D55" s="117">
        <v>60</v>
      </c>
      <c r="E55" s="117">
        <v>1971</v>
      </c>
      <c r="F55" s="118">
        <v>38.079000000000001</v>
      </c>
      <c r="G55" s="118">
        <v>3.944</v>
      </c>
      <c r="H55" s="118">
        <v>9.6</v>
      </c>
      <c r="I55" s="118">
        <f>F55-G55-H55</f>
        <v>24.534999999999997</v>
      </c>
      <c r="J55" s="118">
        <v>2799.22</v>
      </c>
      <c r="K55" s="118">
        <v>24.535</v>
      </c>
      <c r="L55" s="118">
        <v>2799.22</v>
      </c>
      <c r="M55" s="119">
        <f>K55/L55</f>
        <v>8.7649416623202178E-3</v>
      </c>
      <c r="N55" s="120">
        <v>44.908000000000001</v>
      </c>
      <c r="O55" s="121">
        <f>M55*N55</f>
        <v>0.39361600017147635</v>
      </c>
      <c r="P55" s="121">
        <f>M55*60*1000</f>
        <v>525.89649973921303</v>
      </c>
      <c r="Q55" s="134">
        <f>P55*N55/1000</f>
        <v>23.616960010288579</v>
      </c>
    </row>
    <row r="56" spans="1:17" s="6" customFormat="1" ht="12.75" customHeight="1" x14ac:dyDescent="0.2">
      <c r="A56" s="111"/>
      <c r="B56" s="112" t="s">
        <v>611</v>
      </c>
      <c r="C56" s="122" t="s">
        <v>581</v>
      </c>
      <c r="D56" s="122">
        <v>60</v>
      </c>
      <c r="E56" s="122">
        <v>1986</v>
      </c>
      <c r="F56" s="123">
        <v>48.67</v>
      </c>
      <c r="G56" s="123">
        <v>6.3591920000000002</v>
      </c>
      <c r="H56" s="123">
        <v>9.2799999999999994</v>
      </c>
      <c r="I56" s="123">
        <v>33.390549999999998</v>
      </c>
      <c r="J56" s="123">
        <v>3808.22</v>
      </c>
      <c r="K56" s="123">
        <v>33.390549999999998</v>
      </c>
      <c r="L56" s="123">
        <v>3808.22</v>
      </c>
      <c r="M56" s="124">
        <f>K56/L56</f>
        <v>8.7680202299236908E-3</v>
      </c>
      <c r="N56" s="125">
        <v>56.570999999999998</v>
      </c>
      <c r="O56" s="125">
        <f>M56*N56</f>
        <v>0.49601567242701311</v>
      </c>
      <c r="P56" s="125">
        <f>M56*1000*60</f>
        <v>526.08121379542149</v>
      </c>
      <c r="Q56" s="135">
        <f>O56*60</f>
        <v>29.760940345620785</v>
      </c>
    </row>
    <row r="57" spans="1:17" s="6" customFormat="1" x14ac:dyDescent="0.2">
      <c r="A57" s="111"/>
      <c r="B57" s="112" t="s">
        <v>205</v>
      </c>
      <c r="C57" s="113" t="s">
        <v>221</v>
      </c>
      <c r="D57" s="113">
        <v>45</v>
      </c>
      <c r="E57" s="113">
        <v>1975</v>
      </c>
      <c r="F57" s="114">
        <v>30.890999999999998</v>
      </c>
      <c r="G57" s="114">
        <v>3.2890920000000001</v>
      </c>
      <c r="H57" s="114">
        <v>7.2</v>
      </c>
      <c r="I57" s="114">
        <v>20.401910999999998</v>
      </c>
      <c r="J57" s="114">
        <v>2325.2199999999998</v>
      </c>
      <c r="K57" s="114">
        <v>20.401910999999998</v>
      </c>
      <c r="L57" s="114">
        <v>2325.2199999999998</v>
      </c>
      <c r="M57" s="115">
        <v>8.7741852383860456E-3</v>
      </c>
      <c r="N57" s="116">
        <v>73.683999999999997</v>
      </c>
      <c r="O57" s="116">
        <v>0.64651706510523732</v>
      </c>
      <c r="P57" s="116">
        <v>526.45111430316274</v>
      </c>
      <c r="Q57" s="133">
        <v>38.791023906314244</v>
      </c>
    </row>
    <row r="58" spans="1:17" s="6" customFormat="1" x14ac:dyDescent="0.2">
      <c r="A58" s="111"/>
      <c r="B58" s="122" t="s">
        <v>566</v>
      </c>
      <c r="C58" s="83" t="s">
        <v>528</v>
      </c>
      <c r="D58" s="83">
        <v>52</v>
      </c>
      <c r="E58" s="84">
        <v>2007</v>
      </c>
      <c r="F58" s="127">
        <v>49.64</v>
      </c>
      <c r="G58" s="127">
        <v>0</v>
      </c>
      <c r="H58" s="127">
        <v>16.809000000000001</v>
      </c>
      <c r="I58" s="127">
        <v>32.831899999999997</v>
      </c>
      <c r="J58" s="107">
        <v>3741.59</v>
      </c>
      <c r="K58" s="127">
        <v>32.831899999999997</v>
      </c>
      <c r="L58" s="107">
        <v>3741.59</v>
      </c>
      <c r="M58" s="119">
        <v>8.7748524023209366E-3</v>
      </c>
      <c r="N58" s="128">
        <v>56.5</v>
      </c>
      <c r="O58" s="121">
        <v>0.49577916073113293</v>
      </c>
      <c r="P58" s="121">
        <v>526.49114413925622</v>
      </c>
      <c r="Q58" s="134">
        <v>29.746749643867979</v>
      </c>
    </row>
    <row r="59" spans="1:17" s="6" customFormat="1" ht="12.75" customHeight="1" x14ac:dyDescent="0.2">
      <c r="A59" s="111"/>
      <c r="B59" s="122" t="s">
        <v>176</v>
      </c>
      <c r="C59" s="113" t="s">
        <v>153</v>
      </c>
      <c r="D59" s="113">
        <v>45</v>
      </c>
      <c r="E59" s="113">
        <v>1983</v>
      </c>
      <c r="F59" s="114">
        <v>28.725999999999999</v>
      </c>
      <c r="G59" s="114">
        <v>2.4620760000000002</v>
      </c>
      <c r="H59" s="114">
        <v>6.88</v>
      </c>
      <c r="I59" s="114">
        <v>19.383918999999999</v>
      </c>
      <c r="J59" s="114">
        <v>2205.25</v>
      </c>
      <c r="K59" s="114">
        <v>19.383918999999999</v>
      </c>
      <c r="L59" s="114">
        <v>2205.25</v>
      </c>
      <c r="M59" s="115">
        <v>8.7898963836299734E-3</v>
      </c>
      <c r="N59" s="116">
        <v>95.048000000000016</v>
      </c>
      <c r="O59" s="116">
        <v>0.83546207147126184</v>
      </c>
      <c r="P59" s="116">
        <v>527.39378301779834</v>
      </c>
      <c r="Q59" s="133">
        <v>50.127724288275708</v>
      </c>
    </row>
    <row r="60" spans="1:17" s="6" customFormat="1" ht="12.75" customHeight="1" x14ac:dyDescent="0.2">
      <c r="A60" s="111"/>
      <c r="B60" s="112" t="s">
        <v>652</v>
      </c>
      <c r="C60" s="117" t="s">
        <v>613</v>
      </c>
      <c r="D60" s="117">
        <v>45</v>
      </c>
      <c r="E60" s="117">
        <v>1973</v>
      </c>
      <c r="F60" s="118">
        <f>G60+H60+I60</f>
        <v>29.657969000000001</v>
      </c>
      <c r="G60" s="118">
        <v>3.6162899999999998</v>
      </c>
      <c r="H60" s="118">
        <v>7.2</v>
      </c>
      <c r="I60" s="118">
        <v>18.841678999999999</v>
      </c>
      <c r="J60" s="118">
        <v>2141</v>
      </c>
      <c r="K60" s="118">
        <f>I60</f>
        <v>18.841678999999999</v>
      </c>
      <c r="L60" s="118">
        <f>J60</f>
        <v>2141</v>
      </c>
      <c r="M60" s="119">
        <f>K60/L60</f>
        <v>8.8004105558150397E-3</v>
      </c>
      <c r="N60" s="120">
        <v>54.390999999999998</v>
      </c>
      <c r="O60" s="121">
        <f>M60*N60</f>
        <v>0.4786631305413358</v>
      </c>
      <c r="P60" s="121">
        <f>M60*60*1000</f>
        <v>528.0246333489024</v>
      </c>
      <c r="Q60" s="134">
        <f>P60*N60/1000</f>
        <v>28.719787832480151</v>
      </c>
    </row>
    <row r="61" spans="1:17" s="6" customFormat="1" ht="12.75" customHeight="1" x14ac:dyDescent="0.2">
      <c r="A61" s="111"/>
      <c r="B61" s="112" t="s">
        <v>652</v>
      </c>
      <c r="C61" s="117" t="s">
        <v>614</v>
      </c>
      <c r="D61" s="117">
        <v>45</v>
      </c>
      <c r="E61" s="117">
        <v>1990</v>
      </c>
      <c r="F61" s="118">
        <f>G61+H61+I61</f>
        <v>31.961847000000002</v>
      </c>
      <c r="G61" s="118">
        <v>4.1068470000000001</v>
      </c>
      <c r="H61" s="118">
        <v>7.2</v>
      </c>
      <c r="I61" s="118">
        <v>20.655000000000001</v>
      </c>
      <c r="J61" s="118">
        <v>2333.65</v>
      </c>
      <c r="K61" s="118">
        <f>I61</f>
        <v>20.655000000000001</v>
      </c>
      <c r="L61" s="118">
        <f>J61</f>
        <v>2333.65</v>
      </c>
      <c r="M61" s="119">
        <f>K61/L61</f>
        <v>8.8509416579178549E-3</v>
      </c>
      <c r="N61" s="120">
        <v>54.390999999999998</v>
      </c>
      <c r="O61" s="121">
        <f>M61*N61</f>
        <v>0.48141156771581001</v>
      </c>
      <c r="P61" s="121">
        <f>M61*60*1000</f>
        <v>531.05649947507129</v>
      </c>
      <c r="Q61" s="134">
        <f>P61*N61/1000</f>
        <v>28.884694062948601</v>
      </c>
    </row>
    <row r="62" spans="1:17" s="6" customFormat="1" ht="12.75" customHeight="1" x14ac:dyDescent="0.2">
      <c r="A62" s="111"/>
      <c r="B62" s="112" t="s">
        <v>611</v>
      </c>
      <c r="C62" s="122" t="s">
        <v>573</v>
      </c>
      <c r="D62" s="122">
        <v>30</v>
      </c>
      <c r="E62" s="122">
        <v>2007</v>
      </c>
      <c r="F62" s="123">
        <v>17.881</v>
      </c>
      <c r="G62" s="123">
        <v>2.80124</v>
      </c>
      <c r="H62" s="123">
        <v>2.4</v>
      </c>
      <c r="I62" s="123">
        <v>12.68</v>
      </c>
      <c r="J62" s="123">
        <v>1423.9</v>
      </c>
      <c r="K62" s="123">
        <v>12.68</v>
      </c>
      <c r="L62" s="123">
        <v>1423.9</v>
      </c>
      <c r="M62" s="124">
        <f>K62/L62</f>
        <v>8.905119741554883E-3</v>
      </c>
      <c r="N62" s="125">
        <v>56.570999999999998</v>
      </c>
      <c r="O62" s="125">
        <f>M62*N62</f>
        <v>0.50377152889950128</v>
      </c>
      <c r="P62" s="125">
        <f>M62*1000*60</f>
        <v>534.30718449329299</v>
      </c>
      <c r="Q62" s="135">
        <f>O62*60</f>
        <v>30.226291733970076</v>
      </c>
    </row>
    <row r="63" spans="1:17" s="6" customFormat="1" ht="12.75" customHeight="1" x14ac:dyDescent="0.2">
      <c r="A63" s="111"/>
      <c r="B63" s="122" t="s">
        <v>791</v>
      </c>
      <c r="C63" s="117" t="s">
        <v>757</v>
      </c>
      <c r="D63" s="117">
        <v>23</v>
      </c>
      <c r="E63" s="117">
        <v>1991</v>
      </c>
      <c r="F63" s="118">
        <v>17.2</v>
      </c>
      <c r="G63" s="118">
        <v>2.7490000000000001</v>
      </c>
      <c r="H63" s="118">
        <v>3.52</v>
      </c>
      <c r="I63" s="118">
        <f>F63-G63-H63</f>
        <v>10.930999999999999</v>
      </c>
      <c r="J63" s="118">
        <v>1222.06</v>
      </c>
      <c r="K63" s="118">
        <v>10.930999999999999</v>
      </c>
      <c r="L63" s="118">
        <v>1222.06</v>
      </c>
      <c r="M63" s="119">
        <f>K63/L63</f>
        <v>8.9447326645172905E-3</v>
      </c>
      <c r="N63" s="120">
        <v>44.908000000000001</v>
      </c>
      <c r="O63" s="121">
        <f>M63*N63</f>
        <v>0.40169005449814249</v>
      </c>
      <c r="P63" s="121">
        <f>M63*60*1000</f>
        <v>536.68395987103747</v>
      </c>
      <c r="Q63" s="134">
        <f>P63*N63/1000</f>
        <v>24.101403269888554</v>
      </c>
    </row>
    <row r="64" spans="1:17" s="6" customFormat="1" ht="12.75" customHeight="1" x14ac:dyDescent="0.2">
      <c r="A64" s="111"/>
      <c r="B64" s="122" t="s">
        <v>718</v>
      </c>
      <c r="C64" s="117" t="s">
        <v>686</v>
      </c>
      <c r="D64" s="117">
        <v>28</v>
      </c>
      <c r="E64" s="117">
        <v>1981</v>
      </c>
      <c r="F64" s="118">
        <v>18.978000000000002</v>
      </c>
      <c r="G64" s="118">
        <v>1.7569999999999999</v>
      </c>
      <c r="H64" s="118">
        <v>4.45</v>
      </c>
      <c r="I64" s="118">
        <v>12.741</v>
      </c>
      <c r="J64" s="118">
        <v>1420.11</v>
      </c>
      <c r="K64" s="118">
        <v>12.741</v>
      </c>
      <c r="L64" s="118">
        <v>1420.11</v>
      </c>
      <c r="M64" s="119">
        <v>8.9718402095612312E-3</v>
      </c>
      <c r="N64" s="120">
        <v>70.305000000000007</v>
      </c>
      <c r="O64" s="121">
        <v>0.63076522593320239</v>
      </c>
      <c r="P64" s="121">
        <v>538.31041257367383</v>
      </c>
      <c r="Q64" s="134">
        <v>37.845913555992141</v>
      </c>
    </row>
    <row r="65" spans="1:17" s="6" customFormat="1" ht="12.75" customHeight="1" x14ac:dyDescent="0.2">
      <c r="A65" s="111"/>
      <c r="B65" s="122" t="s">
        <v>444</v>
      </c>
      <c r="C65" s="122" t="s">
        <v>408</v>
      </c>
      <c r="D65" s="122">
        <v>86</v>
      </c>
      <c r="E65" s="122">
        <v>2006</v>
      </c>
      <c r="F65" s="123">
        <v>61.62</v>
      </c>
      <c r="G65" s="202">
        <v>11.654112</v>
      </c>
      <c r="H65" s="202">
        <v>4.4071879999999997</v>
      </c>
      <c r="I65" s="123">
        <f>F65-G65-H65</f>
        <v>45.558700000000002</v>
      </c>
      <c r="J65" s="123">
        <v>5049.0600000000004</v>
      </c>
      <c r="K65" s="123">
        <f>I65/J65*L65</f>
        <v>45.558700000000002</v>
      </c>
      <c r="L65" s="123">
        <v>5049.0600000000004</v>
      </c>
      <c r="M65" s="124">
        <f>K65/L65</f>
        <v>9.0232043192198155E-3</v>
      </c>
      <c r="N65" s="125">
        <v>57.23</v>
      </c>
      <c r="O65" s="125">
        <f>ROUND(M65*N65,2)</f>
        <v>0.52</v>
      </c>
      <c r="P65" s="125">
        <f>ROUND(M65*60*1000,2)</f>
        <v>541.39</v>
      </c>
      <c r="Q65" s="135">
        <f>ROUND(P65*N65/1000,2)</f>
        <v>30.98</v>
      </c>
    </row>
    <row r="66" spans="1:17" s="6" customFormat="1" ht="12.75" customHeight="1" x14ac:dyDescent="0.2">
      <c r="A66" s="111"/>
      <c r="B66" s="112" t="s">
        <v>652</v>
      </c>
      <c r="C66" s="117" t="s">
        <v>615</v>
      </c>
      <c r="D66" s="117">
        <v>32</v>
      </c>
      <c r="E66" s="117">
        <v>1965</v>
      </c>
      <c r="F66" s="118">
        <f>G66+H66+I66</f>
        <v>19.248932</v>
      </c>
      <c r="G66" s="118">
        <v>2.384655</v>
      </c>
      <c r="H66" s="118">
        <v>5.12</v>
      </c>
      <c r="I66" s="118">
        <v>11.744277</v>
      </c>
      <c r="J66" s="118">
        <v>1301.47</v>
      </c>
      <c r="K66" s="118">
        <f>I66</f>
        <v>11.744277</v>
      </c>
      <c r="L66" s="118">
        <f>J66</f>
        <v>1301.47</v>
      </c>
      <c r="M66" s="119">
        <f>K66/L66</f>
        <v>9.02385533281597E-3</v>
      </c>
      <c r="N66" s="120">
        <v>54.281999999999996</v>
      </c>
      <c r="O66" s="121">
        <f>M66*N66</f>
        <v>0.48983291517591643</v>
      </c>
      <c r="P66" s="121">
        <f>M66*60*1000</f>
        <v>541.43131996895818</v>
      </c>
      <c r="Q66" s="134">
        <f>P66*N66/1000</f>
        <v>29.389974910554987</v>
      </c>
    </row>
    <row r="67" spans="1:17" s="6" customFormat="1" ht="12.75" customHeight="1" x14ac:dyDescent="0.2">
      <c r="A67" s="111"/>
      <c r="B67" s="122" t="s">
        <v>791</v>
      </c>
      <c r="C67" s="117" t="s">
        <v>759</v>
      </c>
      <c r="D67" s="117">
        <v>31</v>
      </c>
      <c r="E67" s="117">
        <v>1987</v>
      </c>
      <c r="F67" s="118">
        <v>22.408999999999999</v>
      </c>
      <c r="G67" s="118">
        <v>3.1320000000000001</v>
      </c>
      <c r="H67" s="118">
        <v>4.8</v>
      </c>
      <c r="I67" s="118">
        <f>F67-G67-H67</f>
        <v>14.476999999999997</v>
      </c>
      <c r="J67" s="118">
        <v>1593.91</v>
      </c>
      <c r="K67" s="118">
        <v>14.477</v>
      </c>
      <c r="L67" s="118">
        <v>1593.91</v>
      </c>
      <c r="M67" s="119">
        <f>K67/L67</f>
        <v>9.0826960116945112E-3</v>
      </c>
      <c r="N67" s="120">
        <v>44.908000000000001</v>
      </c>
      <c r="O67" s="121">
        <f>M67*N67</f>
        <v>0.40788571249317712</v>
      </c>
      <c r="P67" s="121">
        <f>M67*60*1000</f>
        <v>544.96176070167064</v>
      </c>
      <c r="Q67" s="134">
        <f>P67*N67/1000</f>
        <v>24.473142749590625</v>
      </c>
    </row>
    <row r="68" spans="1:17" s="6" customFormat="1" ht="12.75" customHeight="1" x14ac:dyDescent="0.2">
      <c r="A68" s="111"/>
      <c r="B68" s="122" t="s">
        <v>205</v>
      </c>
      <c r="C68" s="122" t="s">
        <v>177</v>
      </c>
      <c r="D68" s="122">
        <v>31</v>
      </c>
      <c r="E68" s="122">
        <v>1991</v>
      </c>
      <c r="F68" s="123">
        <v>21.228999999999999</v>
      </c>
      <c r="G68" s="123">
        <v>2.6894339999999999</v>
      </c>
      <c r="H68" s="123">
        <v>4.8</v>
      </c>
      <c r="I68" s="123">
        <v>13.739568</v>
      </c>
      <c r="J68" s="123">
        <v>1504.89</v>
      </c>
      <c r="K68" s="123">
        <v>13.739568</v>
      </c>
      <c r="L68" s="123">
        <v>1504.89</v>
      </c>
      <c r="M68" s="124">
        <v>9.1299483683192784E-3</v>
      </c>
      <c r="N68" s="125">
        <v>63.111000000000004</v>
      </c>
      <c r="O68" s="125">
        <v>0.57620017147299807</v>
      </c>
      <c r="P68" s="125">
        <v>547.79690209915668</v>
      </c>
      <c r="Q68" s="135">
        <v>34.572010288379886</v>
      </c>
    </row>
    <row r="69" spans="1:17" s="6" customFormat="1" ht="12.75" customHeight="1" x14ac:dyDescent="0.2">
      <c r="A69" s="111"/>
      <c r="B69" s="122" t="s">
        <v>791</v>
      </c>
      <c r="C69" s="117" t="s">
        <v>758</v>
      </c>
      <c r="D69" s="117">
        <v>30</v>
      </c>
      <c r="E69" s="117">
        <v>1985</v>
      </c>
      <c r="F69" s="118">
        <v>21.364999999999998</v>
      </c>
      <c r="G69" s="118">
        <v>2.8860000000000001</v>
      </c>
      <c r="H69" s="118">
        <v>4.8</v>
      </c>
      <c r="I69" s="118">
        <f>F69-G69-H69</f>
        <v>13.678999999999998</v>
      </c>
      <c r="J69" s="118">
        <v>1496.4</v>
      </c>
      <c r="K69" s="118">
        <v>13.679</v>
      </c>
      <c r="L69" s="118">
        <v>1496.4</v>
      </c>
      <c r="M69" s="119">
        <f>K69/L69</f>
        <v>9.1412723870622822E-3</v>
      </c>
      <c r="N69" s="120">
        <v>44.908000000000001</v>
      </c>
      <c r="O69" s="121">
        <f>M69*N69</f>
        <v>0.410516260358193</v>
      </c>
      <c r="P69" s="121">
        <f>M69*60*1000</f>
        <v>548.47634322373699</v>
      </c>
      <c r="Q69" s="134">
        <f>P69*N69/1000</f>
        <v>24.630975621491579</v>
      </c>
    </row>
    <row r="70" spans="1:17" s="6" customFormat="1" ht="12.75" customHeight="1" x14ac:dyDescent="0.2">
      <c r="A70" s="111"/>
      <c r="B70" s="122" t="s">
        <v>524</v>
      </c>
      <c r="C70" s="117" t="s">
        <v>490</v>
      </c>
      <c r="D70" s="117">
        <v>30</v>
      </c>
      <c r="E70" s="117" t="s">
        <v>58</v>
      </c>
      <c r="F70" s="118">
        <v>21.3</v>
      </c>
      <c r="G70" s="118">
        <v>1.9179999999999999</v>
      </c>
      <c r="H70" s="118">
        <v>4.8</v>
      </c>
      <c r="I70" s="118">
        <v>14.582000000000001</v>
      </c>
      <c r="J70" s="118">
        <v>1592.21</v>
      </c>
      <c r="K70" s="118">
        <v>14.582000000000001</v>
      </c>
      <c r="L70" s="118">
        <v>1592.21</v>
      </c>
      <c r="M70" s="119">
        <v>9.1583396662500548E-3</v>
      </c>
      <c r="N70" s="120">
        <v>75.3</v>
      </c>
      <c r="O70" s="121">
        <v>0.68962297686862906</v>
      </c>
      <c r="P70" s="121">
        <v>549.50037997500328</v>
      </c>
      <c r="Q70" s="134">
        <v>41.377378612117745</v>
      </c>
    </row>
    <row r="71" spans="1:17" s="6" customFormat="1" ht="12.75" customHeight="1" x14ac:dyDescent="0.2">
      <c r="A71" s="111"/>
      <c r="B71" s="112" t="s">
        <v>934</v>
      </c>
      <c r="C71" s="117" t="s">
        <v>897</v>
      </c>
      <c r="D71" s="117">
        <v>40</v>
      </c>
      <c r="E71" s="117" t="s">
        <v>895</v>
      </c>
      <c r="F71" s="118">
        <f>SUM(G71+H71+I71)</f>
        <v>30.4</v>
      </c>
      <c r="G71" s="118">
        <v>3.9369999999999998</v>
      </c>
      <c r="H71" s="118">
        <v>6.4</v>
      </c>
      <c r="I71" s="118">
        <v>20.062999999999999</v>
      </c>
      <c r="J71" s="118">
        <v>2190.4299999999998</v>
      </c>
      <c r="K71" s="118">
        <v>20.062999999999999</v>
      </c>
      <c r="L71" s="118">
        <v>2190.4299999999998</v>
      </c>
      <c r="M71" s="119">
        <f>K71/L71</f>
        <v>9.1593887958072162E-3</v>
      </c>
      <c r="N71" s="120">
        <v>53.85</v>
      </c>
      <c r="O71" s="121">
        <f>M71*N71</f>
        <v>0.49323308665421861</v>
      </c>
      <c r="P71" s="121">
        <f>M71*60*1000</f>
        <v>549.56332774843293</v>
      </c>
      <c r="Q71" s="134">
        <f>P71*N71/1000</f>
        <v>29.593985199253115</v>
      </c>
    </row>
    <row r="72" spans="1:17" s="6" customFormat="1" ht="12.75" customHeight="1" x14ac:dyDescent="0.2">
      <c r="A72" s="111"/>
      <c r="B72" s="112" t="s">
        <v>893</v>
      </c>
      <c r="C72" s="196" t="s">
        <v>855</v>
      </c>
      <c r="D72" s="196">
        <v>60</v>
      </c>
      <c r="E72" s="196" t="s">
        <v>58</v>
      </c>
      <c r="F72" s="197">
        <f>G72+H72+I72</f>
        <v>44.387</v>
      </c>
      <c r="G72" s="197">
        <v>5.8731</v>
      </c>
      <c r="H72" s="197">
        <v>9.6</v>
      </c>
      <c r="I72" s="197">
        <v>28.913900000000002</v>
      </c>
      <c r="J72" s="197">
        <v>3128.28</v>
      </c>
      <c r="K72" s="197">
        <f>I72</f>
        <v>28.913900000000002</v>
      </c>
      <c r="L72" s="197">
        <f>J72</f>
        <v>3128.28</v>
      </c>
      <c r="M72" s="198">
        <f>K72/L72</f>
        <v>9.2427468129451327E-3</v>
      </c>
      <c r="N72" s="199">
        <v>45.1</v>
      </c>
      <c r="O72" s="200">
        <f>M72*N72</f>
        <v>0.41684788126382549</v>
      </c>
      <c r="P72" s="200">
        <f>M72*60*1000</f>
        <v>554.56480877670799</v>
      </c>
      <c r="Q72" s="201">
        <f>P72*N72/1000</f>
        <v>25.010872875829534</v>
      </c>
    </row>
    <row r="73" spans="1:17" s="6" customFormat="1" ht="12.75" customHeight="1" x14ac:dyDescent="0.2">
      <c r="A73" s="111"/>
      <c r="B73" s="122" t="s">
        <v>718</v>
      </c>
      <c r="C73" s="117" t="s">
        <v>687</v>
      </c>
      <c r="D73" s="117">
        <v>20</v>
      </c>
      <c r="E73" s="117">
        <v>1979</v>
      </c>
      <c r="F73" s="118">
        <v>13.333</v>
      </c>
      <c r="G73" s="118">
        <v>1.2809999999999999</v>
      </c>
      <c r="H73" s="118">
        <v>3.1680000000000001</v>
      </c>
      <c r="I73" s="118">
        <v>8.8840000000000003</v>
      </c>
      <c r="J73" s="118">
        <v>960.93</v>
      </c>
      <c r="K73" s="118">
        <v>8.8840000000000003</v>
      </c>
      <c r="L73" s="118">
        <v>960.93</v>
      </c>
      <c r="M73" s="119">
        <v>9.2452103691215808E-3</v>
      </c>
      <c r="N73" s="120">
        <v>70.305000000000007</v>
      </c>
      <c r="O73" s="121">
        <v>0.64998451500109278</v>
      </c>
      <c r="P73" s="121">
        <v>554.71262214729484</v>
      </c>
      <c r="Q73" s="134">
        <v>38.999070900065568</v>
      </c>
    </row>
    <row r="74" spans="1:17" s="6" customFormat="1" ht="12.75" customHeight="1" x14ac:dyDescent="0.2">
      <c r="A74" s="111"/>
      <c r="B74" s="122" t="s">
        <v>290</v>
      </c>
      <c r="C74" s="117" t="s">
        <v>260</v>
      </c>
      <c r="D74" s="117">
        <v>50</v>
      </c>
      <c r="E74" s="117">
        <v>1977</v>
      </c>
      <c r="F74" s="118">
        <v>35.506999999999998</v>
      </c>
      <c r="G74" s="118">
        <v>3.7530000000000001</v>
      </c>
      <c r="H74" s="118">
        <v>8</v>
      </c>
      <c r="I74" s="118">
        <v>23.707000000000001</v>
      </c>
      <c r="J74" s="118">
        <v>2555.87</v>
      </c>
      <c r="K74" s="118">
        <v>23.707000000000001</v>
      </c>
      <c r="L74" s="118">
        <v>2555.87</v>
      </c>
      <c r="M74" s="119">
        <v>9.2755108827913789E-3</v>
      </c>
      <c r="N74" s="120">
        <v>65.509</v>
      </c>
      <c r="O74" s="121">
        <v>0.60762944242078043</v>
      </c>
      <c r="P74" s="121">
        <v>556.53065296748275</v>
      </c>
      <c r="Q74" s="134">
        <v>36.457766545246827</v>
      </c>
    </row>
    <row r="75" spans="1:17" s="6" customFormat="1" ht="12.75" customHeight="1" x14ac:dyDescent="0.2">
      <c r="A75" s="111"/>
      <c r="B75" s="112" t="s">
        <v>893</v>
      </c>
      <c r="C75" s="196" t="s">
        <v>856</v>
      </c>
      <c r="D75" s="196">
        <v>30</v>
      </c>
      <c r="E75" s="196" t="s">
        <v>58</v>
      </c>
      <c r="F75" s="197">
        <f>G75+H75+I75</f>
        <v>22</v>
      </c>
      <c r="G75" s="197">
        <v>2.7631999999999999</v>
      </c>
      <c r="H75" s="197">
        <v>4.8</v>
      </c>
      <c r="I75" s="197">
        <v>14.4368</v>
      </c>
      <c r="J75" s="197">
        <v>1554.23</v>
      </c>
      <c r="K75" s="197">
        <f>I75</f>
        <v>14.4368</v>
      </c>
      <c r="L75" s="197">
        <f>J75</f>
        <v>1554.23</v>
      </c>
      <c r="M75" s="198">
        <f>K75/L75</f>
        <v>9.2887153124055002E-3</v>
      </c>
      <c r="N75" s="199">
        <v>45.1</v>
      </c>
      <c r="O75" s="200">
        <f>M75*N75</f>
        <v>0.41892106058948808</v>
      </c>
      <c r="P75" s="200">
        <f>M75*60*1000</f>
        <v>557.32291874433008</v>
      </c>
      <c r="Q75" s="201">
        <f>P75*N75/1000</f>
        <v>25.135263635369288</v>
      </c>
    </row>
    <row r="76" spans="1:17" s="6" customFormat="1" ht="12.75" customHeight="1" x14ac:dyDescent="0.2">
      <c r="A76" s="111"/>
      <c r="B76" s="122" t="s">
        <v>290</v>
      </c>
      <c r="C76" s="117" t="s">
        <v>263</v>
      </c>
      <c r="D76" s="117">
        <v>39</v>
      </c>
      <c r="E76" s="117">
        <v>1979</v>
      </c>
      <c r="F76" s="118">
        <v>30.163</v>
      </c>
      <c r="G76" s="118">
        <v>3.1419999999999999</v>
      </c>
      <c r="H76" s="118">
        <v>6.24</v>
      </c>
      <c r="I76" s="118">
        <v>20.780999999999999</v>
      </c>
      <c r="J76" s="118">
        <v>2234.0300000000002</v>
      </c>
      <c r="K76" s="118">
        <v>20.780999999999999</v>
      </c>
      <c r="L76" s="118">
        <v>2234.0300000000002</v>
      </c>
      <c r="M76" s="119">
        <v>9.3020236970855347E-3</v>
      </c>
      <c r="N76" s="120">
        <v>65.509</v>
      </c>
      <c r="O76" s="121">
        <v>0.60936627037237634</v>
      </c>
      <c r="P76" s="121">
        <v>558.12142182513207</v>
      </c>
      <c r="Q76" s="134">
        <v>36.561976222342579</v>
      </c>
    </row>
    <row r="77" spans="1:17" s="6" customFormat="1" ht="12.75" customHeight="1" x14ac:dyDescent="0.2">
      <c r="A77" s="111"/>
      <c r="B77" s="122" t="s">
        <v>290</v>
      </c>
      <c r="C77" s="117" t="s">
        <v>263</v>
      </c>
      <c r="D77" s="117">
        <v>39</v>
      </c>
      <c r="E77" s="117">
        <v>1979</v>
      </c>
      <c r="F77" s="118">
        <v>30.163</v>
      </c>
      <c r="G77" s="118">
        <v>3.1419999999999999</v>
      </c>
      <c r="H77" s="118">
        <v>6.24</v>
      </c>
      <c r="I77" s="118">
        <v>20.780999999999999</v>
      </c>
      <c r="J77" s="118">
        <v>2234.0300000000002</v>
      </c>
      <c r="K77" s="118">
        <v>20.780999999999999</v>
      </c>
      <c r="L77" s="118">
        <v>2234.0300000000002</v>
      </c>
      <c r="M77" s="119">
        <v>9.3020236970855347E-3</v>
      </c>
      <c r="N77" s="120">
        <v>65.509</v>
      </c>
      <c r="O77" s="121">
        <v>0.60936627037237634</v>
      </c>
      <c r="P77" s="121">
        <v>558.12142182513207</v>
      </c>
      <c r="Q77" s="134">
        <v>36.561976222342579</v>
      </c>
    </row>
    <row r="78" spans="1:17" s="6" customFormat="1" ht="12.75" customHeight="1" x14ac:dyDescent="0.2">
      <c r="A78" s="111"/>
      <c r="B78" s="112" t="s">
        <v>934</v>
      </c>
      <c r="C78" s="117" t="s">
        <v>896</v>
      </c>
      <c r="D78" s="117">
        <v>10</v>
      </c>
      <c r="E78" s="117" t="s">
        <v>895</v>
      </c>
      <c r="F78" s="118">
        <f>SUM(G78+H78+I78)</f>
        <v>9.7010000000000005</v>
      </c>
      <c r="G78" s="118">
        <v>1.734</v>
      </c>
      <c r="H78" s="118">
        <v>1.6</v>
      </c>
      <c r="I78" s="118">
        <v>6.367</v>
      </c>
      <c r="J78" s="118">
        <v>684.27</v>
      </c>
      <c r="K78" s="118">
        <v>6.367</v>
      </c>
      <c r="L78" s="118">
        <v>684.27</v>
      </c>
      <c r="M78" s="119">
        <f>K78/L78</f>
        <v>9.3048065821970862E-3</v>
      </c>
      <c r="N78" s="120">
        <v>53.85</v>
      </c>
      <c r="O78" s="121">
        <f>M78*N78</f>
        <v>0.50106383445131308</v>
      </c>
      <c r="P78" s="121">
        <f>M78*60*1000</f>
        <v>558.28839493182511</v>
      </c>
      <c r="Q78" s="134">
        <f>P78*N78/1000</f>
        <v>30.063830067078783</v>
      </c>
    </row>
    <row r="79" spans="1:17" s="6" customFormat="1" ht="12.75" customHeight="1" x14ac:dyDescent="0.2">
      <c r="A79" s="111"/>
      <c r="B79" s="122" t="s">
        <v>524</v>
      </c>
      <c r="C79" s="117" t="s">
        <v>491</v>
      </c>
      <c r="D79" s="117">
        <v>16</v>
      </c>
      <c r="E79" s="117" t="s">
        <v>58</v>
      </c>
      <c r="F79" s="118">
        <v>11.274999999999999</v>
      </c>
      <c r="G79" s="118">
        <v>1.0409999999999999</v>
      </c>
      <c r="H79" s="118">
        <v>2.5619999999999998</v>
      </c>
      <c r="I79" s="118">
        <v>7.6719999999999997</v>
      </c>
      <c r="J79" s="118">
        <v>824.49</v>
      </c>
      <c r="K79" s="118">
        <v>7.6719999999999997</v>
      </c>
      <c r="L79" s="118">
        <v>824.49</v>
      </c>
      <c r="M79" s="119">
        <v>9.3051462115974724E-3</v>
      </c>
      <c r="N79" s="120">
        <v>75.3</v>
      </c>
      <c r="O79" s="121">
        <v>0.70067750973328968</v>
      </c>
      <c r="P79" s="121">
        <v>558.30877269584835</v>
      </c>
      <c r="Q79" s="134">
        <v>42.040650583997376</v>
      </c>
    </row>
    <row r="80" spans="1:17" s="6" customFormat="1" ht="12.75" customHeight="1" x14ac:dyDescent="0.2">
      <c r="A80" s="111"/>
      <c r="B80" s="122" t="s">
        <v>290</v>
      </c>
      <c r="C80" s="117" t="s">
        <v>259</v>
      </c>
      <c r="D80" s="117">
        <v>12</v>
      </c>
      <c r="E80" s="117">
        <v>1990</v>
      </c>
      <c r="F80" s="118">
        <v>9.98</v>
      </c>
      <c r="G80" s="118">
        <v>1.3680000000000001</v>
      </c>
      <c r="H80" s="118">
        <v>1.92</v>
      </c>
      <c r="I80" s="118">
        <v>6.6619999999999999</v>
      </c>
      <c r="J80" s="118">
        <v>707.4</v>
      </c>
      <c r="K80" s="118">
        <v>6.6619999999999999</v>
      </c>
      <c r="L80" s="118">
        <v>707.4</v>
      </c>
      <c r="M80" s="119">
        <v>9.417585524455754E-3</v>
      </c>
      <c r="N80" s="120">
        <v>65.509</v>
      </c>
      <c r="O80" s="121">
        <v>0.61693661012157197</v>
      </c>
      <c r="P80" s="121">
        <v>565.05513146734518</v>
      </c>
      <c r="Q80" s="134">
        <v>37.016196607294319</v>
      </c>
    </row>
    <row r="81" spans="1:17" s="6" customFormat="1" ht="12.75" customHeight="1" x14ac:dyDescent="0.2">
      <c r="A81" s="111"/>
      <c r="B81" s="122" t="s">
        <v>381</v>
      </c>
      <c r="C81" s="117" t="s">
        <v>352</v>
      </c>
      <c r="D81" s="117">
        <v>30</v>
      </c>
      <c r="E81" s="117">
        <v>1987</v>
      </c>
      <c r="F81" s="118">
        <v>22.053000000000001</v>
      </c>
      <c r="G81" s="118">
        <v>3.00298</v>
      </c>
      <c r="H81" s="118">
        <v>4.7999980000000004</v>
      </c>
      <c r="I81" s="118">
        <v>14.250022</v>
      </c>
      <c r="J81" s="118">
        <v>1510.76</v>
      </c>
      <c r="K81" s="118">
        <v>14.250022</v>
      </c>
      <c r="L81" s="118">
        <v>1510.76</v>
      </c>
      <c r="M81" s="119">
        <v>9.432353252667532E-3</v>
      </c>
      <c r="N81" s="120">
        <v>51.99</v>
      </c>
      <c r="O81" s="121">
        <v>0.49038804560618499</v>
      </c>
      <c r="P81" s="121">
        <v>565.94119516005196</v>
      </c>
      <c r="Q81" s="134">
        <v>29.423282736371103</v>
      </c>
    </row>
    <row r="82" spans="1:17" s="6" customFormat="1" ht="12.75" customHeight="1" x14ac:dyDescent="0.2">
      <c r="A82" s="111"/>
      <c r="B82" s="112" t="s">
        <v>611</v>
      </c>
      <c r="C82" s="122" t="s">
        <v>576</v>
      </c>
      <c r="D82" s="122">
        <v>12</v>
      </c>
      <c r="E82" s="122">
        <v>1962</v>
      </c>
      <c r="F82" s="123">
        <v>8.11</v>
      </c>
      <c r="G82" s="123">
        <v>1.1753899999999999</v>
      </c>
      <c r="H82" s="123">
        <v>1.92</v>
      </c>
      <c r="I82" s="123">
        <v>5.0146040000000003</v>
      </c>
      <c r="J82" s="123">
        <v>528.27</v>
      </c>
      <c r="K82" s="123">
        <v>5.0146040000000003</v>
      </c>
      <c r="L82" s="123">
        <v>528.27</v>
      </c>
      <c r="M82" s="124">
        <f>K82/L82</f>
        <v>9.4925019402956837E-3</v>
      </c>
      <c r="N82" s="125">
        <v>56.570999999999998</v>
      </c>
      <c r="O82" s="125">
        <f>M82*N82</f>
        <v>0.53700032726446711</v>
      </c>
      <c r="P82" s="125">
        <f>M82*1000*60</f>
        <v>569.55011641774104</v>
      </c>
      <c r="Q82" s="135">
        <f>O82*60</f>
        <v>32.220019635868027</v>
      </c>
    </row>
    <row r="83" spans="1:17" s="6" customFormat="1" ht="12.75" customHeight="1" x14ac:dyDescent="0.2">
      <c r="A83" s="111"/>
      <c r="B83" s="122" t="s">
        <v>205</v>
      </c>
      <c r="C83" s="122" t="s">
        <v>178</v>
      </c>
      <c r="D83" s="122">
        <v>40</v>
      </c>
      <c r="E83" s="122">
        <v>1984</v>
      </c>
      <c r="F83" s="123">
        <v>31.001000000000001</v>
      </c>
      <c r="G83" s="123">
        <v>3.103809</v>
      </c>
      <c r="H83" s="123">
        <v>6.4</v>
      </c>
      <c r="I83" s="123">
        <v>21.497194</v>
      </c>
      <c r="J83" s="123">
        <v>2262.7800000000002</v>
      </c>
      <c r="K83" s="123">
        <v>21.497194</v>
      </c>
      <c r="L83" s="123">
        <v>2262.7800000000002</v>
      </c>
      <c r="M83" s="124">
        <v>9.5003464764581609E-3</v>
      </c>
      <c r="N83" s="125">
        <v>63.111000000000004</v>
      </c>
      <c r="O83" s="125">
        <v>0.59957636647575108</v>
      </c>
      <c r="P83" s="125">
        <v>570.02078858748962</v>
      </c>
      <c r="Q83" s="135">
        <v>35.974581988545062</v>
      </c>
    </row>
    <row r="84" spans="1:17" s="6" customFormat="1" ht="12.75" customHeight="1" x14ac:dyDescent="0.2">
      <c r="A84" s="111"/>
      <c r="B84" s="122" t="s">
        <v>152</v>
      </c>
      <c r="C84" s="203" t="s">
        <v>130</v>
      </c>
      <c r="D84" s="203">
        <v>55</v>
      </c>
      <c r="E84" s="203">
        <v>1993</v>
      </c>
      <c r="F84" s="204">
        <v>50.585000000000001</v>
      </c>
      <c r="G84" s="204">
        <v>8.1701999999999995</v>
      </c>
      <c r="H84" s="204">
        <v>8.64</v>
      </c>
      <c r="I84" s="204">
        <v>33.774799999999999</v>
      </c>
      <c r="J84" s="204">
        <v>3524.86</v>
      </c>
      <c r="K84" s="204">
        <v>33.774799999999999</v>
      </c>
      <c r="L84" s="204">
        <v>3524.86</v>
      </c>
      <c r="M84" s="205">
        <v>9.5818841031984243E-3</v>
      </c>
      <c r="N84" s="206">
        <v>72.811999999999998</v>
      </c>
      <c r="O84" s="206">
        <v>0.69767614532208366</v>
      </c>
      <c r="P84" s="206">
        <v>574.91304619190544</v>
      </c>
      <c r="Q84" s="207">
        <v>41.860568719325016</v>
      </c>
    </row>
    <row r="85" spans="1:17" s="6" customFormat="1" ht="22.5" x14ac:dyDescent="0.2">
      <c r="A85" s="111"/>
      <c r="B85" s="122" t="s">
        <v>566</v>
      </c>
      <c r="C85" s="83" t="s">
        <v>529</v>
      </c>
      <c r="D85" s="83">
        <v>20</v>
      </c>
      <c r="E85" s="84" t="s">
        <v>58</v>
      </c>
      <c r="F85" s="127">
        <v>13.65</v>
      </c>
      <c r="G85" s="127">
        <v>1.81</v>
      </c>
      <c r="H85" s="127">
        <v>3.2</v>
      </c>
      <c r="I85" s="127">
        <v>8.6390100000000007</v>
      </c>
      <c r="J85" s="127">
        <v>899.93</v>
      </c>
      <c r="K85" s="127">
        <v>8.6390100000000007</v>
      </c>
      <c r="L85" s="127">
        <v>899.93</v>
      </c>
      <c r="M85" s="119">
        <v>9.5996466391830484E-3</v>
      </c>
      <c r="N85" s="128">
        <v>56.5</v>
      </c>
      <c r="O85" s="121">
        <v>0.54238003511384225</v>
      </c>
      <c r="P85" s="121">
        <v>575.97879835098286</v>
      </c>
      <c r="Q85" s="134">
        <v>32.542802106830528</v>
      </c>
    </row>
    <row r="86" spans="1:17" s="6" customFormat="1" ht="12.75" customHeight="1" x14ac:dyDescent="0.2">
      <c r="A86" s="111"/>
      <c r="B86" s="122" t="s">
        <v>205</v>
      </c>
      <c r="C86" s="122" t="s">
        <v>179</v>
      </c>
      <c r="D86" s="122">
        <v>50</v>
      </c>
      <c r="E86" s="122">
        <v>1973</v>
      </c>
      <c r="F86" s="123">
        <v>36.399000000000001</v>
      </c>
      <c r="G86" s="123">
        <v>3.171894</v>
      </c>
      <c r="H86" s="123">
        <v>8.01</v>
      </c>
      <c r="I86" s="123">
        <v>25.217105</v>
      </c>
      <c r="J86" s="123">
        <v>2622.52</v>
      </c>
      <c r="K86" s="123">
        <v>25.217105</v>
      </c>
      <c r="L86" s="123">
        <v>2622.52</v>
      </c>
      <c r="M86" s="124">
        <v>9.6156006436557209E-3</v>
      </c>
      <c r="N86" s="125">
        <v>63.111000000000004</v>
      </c>
      <c r="O86" s="125">
        <v>0.60685017222175619</v>
      </c>
      <c r="P86" s="125">
        <v>576.93603861934332</v>
      </c>
      <c r="Q86" s="135">
        <v>36.411010333305377</v>
      </c>
    </row>
    <row r="87" spans="1:17" s="6" customFormat="1" ht="12.75" customHeight="1" x14ac:dyDescent="0.2">
      <c r="A87" s="111"/>
      <c r="B87" s="122" t="s">
        <v>257</v>
      </c>
      <c r="C87" s="117" t="s">
        <v>230</v>
      </c>
      <c r="D87" s="117">
        <v>40</v>
      </c>
      <c r="E87" s="117">
        <v>1982</v>
      </c>
      <c r="F87" s="118">
        <v>32.243000000000002</v>
      </c>
      <c r="G87" s="118">
        <v>3.904992</v>
      </c>
      <c r="H87" s="118">
        <v>9.6</v>
      </c>
      <c r="I87" s="118">
        <v>18.738004999999998</v>
      </c>
      <c r="J87" s="118">
        <v>1944.42</v>
      </c>
      <c r="K87" s="118">
        <v>18.738004999999998</v>
      </c>
      <c r="L87" s="118">
        <v>1944.42</v>
      </c>
      <c r="M87" s="119">
        <v>9.6368094341757419E-3</v>
      </c>
      <c r="N87" s="120">
        <v>76.191000000000017</v>
      </c>
      <c r="O87" s="121">
        <v>0.73423814759928407</v>
      </c>
      <c r="P87" s="121">
        <v>578.2085660505445</v>
      </c>
      <c r="Q87" s="134">
        <v>44.054288855957047</v>
      </c>
    </row>
    <row r="88" spans="1:17" s="6" customFormat="1" ht="12.75" customHeight="1" x14ac:dyDescent="0.2">
      <c r="A88" s="111"/>
      <c r="B88" s="122" t="s">
        <v>403</v>
      </c>
      <c r="C88" s="117" t="s">
        <v>384</v>
      </c>
      <c r="D88" s="117">
        <v>60</v>
      </c>
      <c r="E88" s="117" t="s">
        <v>58</v>
      </c>
      <c r="F88" s="118">
        <v>47.508000000000003</v>
      </c>
      <c r="G88" s="118">
        <v>4.9669999999999996</v>
      </c>
      <c r="H88" s="118">
        <v>10.776</v>
      </c>
      <c r="I88" s="118">
        <v>31.765000000000001</v>
      </c>
      <c r="J88" s="118">
        <v>3292.01</v>
      </c>
      <c r="K88" s="118">
        <v>31.765000000000001</v>
      </c>
      <c r="L88" s="118">
        <v>3292.01</v>
      </c>
      <c r="M88" s="119">
        <v>9.6491201424053989E-3</v>
      </c>
      <c r="N88" s="120">
        <v>65.510000000000005</v>
      </c>
      <c r="O88" s="121">
        <v>0.63211386052897778</v>
      </c>
      <c r="P88" s="121">
        <v>578.94720854432387</v>
      </c>
      <c r="Q88" s="134">
        <v>37.926831631738658</v>
      </c>
    </row>
    <row r="89" spans="1:17" s="6" customFormat="1" ht="12.75" customHeight="1" x14ac:dyDescent="0.2">
      <c r="A89" s="111"/>
      <c r="B89" s="112" t="s">
        <v>93</v>
      </c>
      <c r="C89" s="203" t="s">
        <v>32</v>
      </c>
      <c r="D89" s="203">
        <v>47</v>
      </c>
      <c r="E89" s="203">
        <v>2007</v>
      </c>
      <c r="F89" s="204">
        <v>42.066000000000003</v>
      </c>
      <c r="G89" s="204">
        <v>10.486551</v>
      </c>
      <c r="H89" s="204">
        <v>3.76</v>
      </c>
      <c r="I89" s="204">
        <v>27.819454</v>
      </c>
      <c r="J89" s="204">
        <v>2876.41</v>
      </c>
      <c r="K89" s="204">
        <v>27.819454</v>
      </c>
      <c r="L89" s="204">
        <v>2876.41</v>
      </c>
      <c r="M89" s="205">
        <v>9.6715885426625556E-3</v>
      </c>
      <c r="N89" s="206">
        <v>43.273000000000003</v>
      </c>
      <c r="O89" s="206">
        <v>0.41851865100663682</v>
      </c>
      <c r="P89" s="206">
        <v>580.29531255975326</v>
      </c>
      <c r="Q89" s="207">
        <v>25.111119060398202</v>
      </c>
    </row>
    <row r="90" spans="1:17" s="6" customFormat="1" ht="12.75" customHeight="1" x14ac:dyDescent="0.2">
      <c r="A90" s="111"/>
      <c r="B90" s="122" t="s">
        <v>791</v>
      </c>
      <c r="C90" s="117" t="s">
        <v>760</v>
      </c>
      <c r="D90" s="117">
        <v>45</v>
      </c>
      <c r="E90" s="117">
        <v>1973</v>
      </c>
      <c r="F90" s="118">
        <v>34.076000000000001</v>
      </c>
      <c r="G90" s="118">
        <v>4.4340000000000002</v>
      </c>
      <c r="H90" s="118">
        <v>7.2</v>
      </c>
      <c r="I90" s="118">
        <f>F90-G90-H90</f>
        <v>22.442</v>
      </c>
      <c r="J90" s="118">
        <v>2317.75</v>
      </c>
      <c r="K90" s="118">
        <v>22.442</v>
      </c>
      <c r="L90" s="118">
        <v>2317.75</v>
      </c>
      <c r="M90" s="119">
        <f>K90/L90</f>
        <v>9.6826663790313891E-3</v>
      </c>
      <c r="N90" s="120">
        <v>44.908000000000001</v>
      </c>
      <c r="O90" s="121">
        <f>M90*N90</f>
        <v>0.43482918174954166</v>
      </c>
      <c r="P90" s="121">
        <f>M90*60*1000</f>
        <v>580.95998274188332</v>
      </c>
      <c r="Q90" s="134">
        <f>P90*N90/1000</f>
        <v>26.089750904972497</v>
      </c>
    </row>
    <row r="91" spans="1:17" s="6" customFormat="1" ht="12.75" customHeight="1" x14ac:dyDescent="0.2">
      <c r="A91" s="111"/>
      <c r="B91" s="122" t="s">
        <v>524</v>
      </c>
      <c r="C91" s="117" t="s">
        <v>492</v>
      </c>
      <c r="D91" s="117">
        <v>18</v>
      </c>
      <c r="E91" s="117" t="s">
        <v>58</v>
      </c>
      <c r="F91" s="118">
        <v>13</v>
      </c>
      <c r="G91" s="118">
        <v>1.224</v>
      </c>
      <c r="H91" s="118">
        <v>3.0419999999999998</v>
      </c>
      <c r="I91" s="118">
        <v>8.734</v>
      </c>
      <c r="J91" s="118">
        <v>901.35</v>
      </c>
      <c r="K91" s="118">
        <v>8.734</v>
      </c>
      <c r="L91" s="118">
        <v>901.35</v>
      </c>
      <c r="M91" s="119">
        <v>9.6899095800743323E-3</v>
      </c>
      <c r="N91" s="120">
        <v>75.3</v>
      </c>
      <c r="O91" s="121">
        <v>0.72965019137959719</v>
      </c>
      <c r="P91" s="121">
        <v>581.39457480446004</v>
      </c>
      <c r="Q91" s="134">
        <v>43.779011482775836</v>
      </c>
    </row>
    <row r="92" spans="1:17" s="6" customFormat="1" ht="12.75" customHeight="1" x14ac:dyDescent="0.2">
      <c r="A92" s="111"/>
      <c r="B92" s="112" t="s">
        <v>652</v>
      </c>
      <c r="C92" s="117" t="s">
        <v>616</v>
      </c>
      <c r="D92" s="117">
        <v>32</v>
      </c>
      <c r="E92" s="117">
        <v>1964</v>
      </c>
      <c r="F92" s="118">
        <f>G92+H92+I92</f>
        <v>18.414914</v>
      </c>
      <c r="G92" s="118">
        <v>1.4150700000000001</v>
      </c>
      <c r="H92" s="118">
        <v>5.12</v>
      </c>
      <c r="I92" s="118">
        <v>11.879844</v>
      </c>
      <c r="J92" s="118">
        <v>1222.47</v>
      </c>
      <c r="K92" s="118">
        <f>I92</f>
        <v>11.879844</v>
      </c>
      <c r="L92" s="118">
        <f>J92</f>
        <v>1222.47</v>
      </c>
      <c r="M92" s="119">
        <f>K92/L92</f>
        <v>9.7179022798105467E-3</v>
      </c>
      <c r="N92" s="120">
        <v>54.281999999999996</v>
      </c>
      <c r="O92" s="121">
        <f>M92*N92</f>
        <v>0.52750717155267601</v>
      </c>
      <c r="P92" s="121">
        <f>M92*60*1000</f>
        <v>583.07413678863281</v>
      </c>
      <c r="Q92" s="134">
        <f>P92*N92/1000</f>
        <v>31.650430293160564</v>
      </c>
    </row>
    <row r="93" spans="1:17" s="6" customFormat="1" ht="12.75" customHeight="1" x14ac:dyDescent="0.2">
      <c r="A93" s="111"/>
      <c r="B93" s="112" t="s">
        <v>93</v>
      </c>
      <c r="C93" s="203" t="s">
        <v>33</v>
      </c>
      <c r="D93" s="203">
        <v>40</v>
      </c>
      <c r="E93" s="203">
        <v>2007</v>
      </c>
      <c r="F93" s="204">
        <v>32.375999999999998</v>
      </c>
      <c r="G93" s="204">
        <v>6.3255980000000003</v>
      </c>
      <c r="H93" s="204">
        <v>3.2</v>
      </c>
      <c r="I93" s="204">
        <v>22.850404999999999</v>
      </c>
      <c r="J93" s="204">
        <v>2350.71</v>
      </c>
      <c r="K93" s="204">
        <v>22.850404999999999</v>
      </c>
      <c r="L93" s="204">
        <v>2350.71</v>
      </c>
      <c r="M93" s="205">
        <v>9.7206397216160218E-3</v>
      </c>
      <c r="N93" s="206">
        <v>43.273000000000003</v>
      </c>
      <c r="O93" s="206">
        <v>0.42064124267349012</v>
      </c>
      <c r="P93" s="206">
        <v>583.23838329696127</v>
      </c>
      <c r="Q93" s="207">
        <v>25.238474560409404</v>
      </c>
    </row>
    <row r="94" spans="1:17" s="6" customFormat="1" ht="12.75" customHeight="1" x14ac:dyDescent="0.2">
      <c r="A94" s="111"/>
      <c r="B94" s="112" t="s">
        <v>893</v>
      </c>
      <c r="C94" s="196" t="s">
        <v>857</v>
      </c>
      <c r="D94" s="196">
        <v>55</v>
      </c>
      <c r="E94" s="196" t="s">
        <v>58</v>
      </c>
      <c r="F94" s="197">
        <f>G94+H94+I94</f>
        <v>38.89</v>
      </c>
      <c r="G94" s="197">
        <v>5.7484999999999999</v>
      </c>
      <c r="H94" s="197">
        <v>8.8000000000000007</v>
      </c>
      <c r="I94" s="197">
        <v>24.3415</v>
      </c>
      <c r="J94" s="197">
        <v>2498.02</v>
      </c>
      <c r="K94" s="197">
        <f>I94</f>
        <v>24.3415</v>
      </c>
      <c r="L94" s="197">
        <f>J94</f>
        <v>2498.02</v>
      </c>
      <c r="M94" s="198">
        <f>K94/L94</f>
        <v>9.7443174994595715E-3</v>
      </c>
      <c r="N94" s="199">
        <v>45.1</v>
      </c>
      <c r="O94" s="200">
        <f>M94*N94</f>
        <v>0.43946871922562669</v>
      </c>
      <c r="P94" s="200">
        <f>M94*60*1000</f>
        <v>584.65904996757433</v>
      </c>
      <c r="Q94" s="201">
        <f>P94*N94/1000</f>
        <v>26.368123153537603</v>
      </c>
    </row>
    <row r="95" spans="1:17" s="6" customFormat="1" ht="12.75" customHeight="1" x14ac:dyDescent="0.2">
      <c r="A95" s="111"/>
      <c r="B95" s="122" t="s">
        <v>381</v>
      </c>
      <c r="C95" s="117" t="s">
        <v>353</v>
      </c>
      <c r="D95" s="117">
        <v>45</v>
      </c>
      <c r="E95" s="117">
        <v>1989</v>
      </c>
      <c r="F95" s="118">
        <v>35.247</v>
      </c>
      <c r="G95" s="118">
        <v>5.3826999999999998</v>
      </c>
      <c r="H95" s="118">
        <v>7.2</v>
      </c>
      <c r="I95" s="118">
        <v>22.664299999999997</v>
      </c>
      <c r="J95" s="118">
        <v>2313.0500000000002</v>
      </c>
      <c r="K95" s="118">
        <v>22.664299999999997</v>
      </c>
      <c r="L95" s="118">
        <v>2313.0500000000002</v>
      </c>
      <c r="M95" s="119">
        <v>9.798447936706943E-3</v>
      </c>
      <c r="N95" s="120">
        <v>51.99</v>
      </c>
      <c r="O95" s="121">
        <v>0.50942130822939402</v>
      </c>
      <c r="P95" s="121">
        <v>587.90687620241658</v>
      </c>
      <c r="Q95" s="134">
        <v>30.565278493763639</v>
      </c>
    </row>
    <row r="96" spans="1:17" s="6" customFormat="1" ht="12.75" customHeight="1" x14ac:dyDescent="0.2">
      <c r="A96" s="111"/>
      <c r="B96" s="112" t="s">
        <v>611</v>
      </c>
      <c r="C96" s="122" t="s">
        <v>585</v>
      </c>
      <c r="D96" s="122">
        <v>24</v>
      </c>
      <c r="E96" s="122">
        <v>1991</v>
      </c>
      <c r="F96" s="123">
        <v>17.600000000000001</v>
      </c>
      <c r="G96" s="123">
        <v>2.2644799999999998</v>
      </c>
      <c r="H96" s="123">
        <v>3.84</v>
      </c>
      <c r="I96" s="123">
        <v>11.495520000000001</v>
      </c>
      <c r="J96" s="123">
        <v>1163.97</v>
      </c>
      <c r="K96" s="123">
        <v>11.495520000000001</v>
      </c>
      <c r="L96" s="123">
        <v>1163.97</v>
      </c>
      <c r="M96" s="124">
        <f>K96/L96</f>
        <v>9.8761308281141279E-3</v>
      </c>
      <c r="N96" s="125">
        <v>56.570999999999998</v>
      </c>
      <c r="O96" s="125">
        <f>M96*N96</f>
        <v>0.55870259707724435</v>
      </c>
      <c r="P96" s="125">
        <f>M96*1000*60</f>
        <v>592.56784968684769</v>
      </c>
      <c r="Q96" s="135">
        <f>O96*60</f>
        <v>33.522155824634659</v>
      </c>
    </row>
    <row r="97" spans="1:17" s="6" customFormat="1" ht="12.75" customHeight="1" x14ac:dyDescent="0.2">
      <c r="A97" s="111"/>
      <c r="B97" s="122" t="s">
        <v>566</v>
      </c>
      <c r="C97" s="83" t="s">
        <v>530</v>
      </c>
      <c r="D97" s="83">
        <v>92</v>
      </c>
      <c r="E97" s="84">
        <v>2007</v>
      </c>
      <c r="F97" s="127">
        <v>85.89</v>
      </c>
      <c r="G97" s="127">
        <v>0</v>
      </c>
      <c r="H97" s="127">
        <v>23.4681</v>
      </c>
      <c r="I97" s="127">
        <v>62.420999999999999</v>
      </c>
      <c r="J97" s="107">
        <v>6309.48</v>
      </c>
      <c r="K97" s="127">
        <v>62.420999999999999</v>
      </c>
      <c r="L97" s="107">
        <v>6309.48</v>
      </c>
      <c r="M97" s="119">
        <v>9.8932083151067919E-3</v>
      </c>
      <c r="N97" s="128">
        <v>56.5</v>
      </c>
      <c r="O97" s="121">
        <v>0.5589662698035337</v>
      </c>
      <c r="P97" s="121">
        <v>593.59249890640751</v>
      </c>
      <c r="Q97" s="134">
        <v>33.537976188212021</v>
      </c>
    </row>
    <row r="98" spans="1:17" s="6" customFormat="1" ht="12.75" customHeight="1" x14ac:dyDescent="0.2">
      <c r="A98" s="111"/>
      <c r="B98" s="112" t="s">
        <v>93</v>
      </c>
      <c r="C98" s="203" t="s">
        <v>34</v>
      </c>
      <c r="D98" s="203">
        <v>62</v>
      </c>
      <c r="E98" s="203">
        <v>2007</v>
      </c>
      <c r="F98" s="204">
        <v>49.877000000000002</v>
      </c>
      <c r="G98" s="204">
        <v>10.910035000000001</v>
      </c>
      <c r="H98" s="204">
        <v>0</v>
      </c>
      <c r="I98" s="204">
        <v>38.966974</v>
      </c>
      <c r="J98" s="204">
        <v>3936.72</v>
      </c>
      <c r="K98" s="204">
        <v>38.966974</v>
      </c>
      <c r="L98" s="204">
        <v>3936.72</v>
      </c>
      <c r="M98" s="205">
        <v>9.8983351622670655E-3</v>
      </c>
      <c r="N98" s="206">
        <v>43.273000000000003</v>
      </c>
      <c r="O98" s="206">
        <v>0.42833065747678278</v>
      </c>
      <c r="P98" s="206">
        <v>593.90010973602386</v>
      </c>
      <c r="Q98" s="207">
        <v>25.699839448606962</v>
      </c>
    </row>
    <row r="99" spans="1:17" s="6" customFormat="1" ht="12.75" customHeight="1" x14ac:dyDescent="0.2">
      <c r="A99" s="111"/>
      <c r="B99" s="112" t="s">
        <v>893</v>
      </c>
      <c r="C99" s="196" t="s">
        <v>858</v>
      </c>
      <c r="D99" s="196">
        <v>25</v>
      </c>
      <c r="E99" s="196" t="s">
        <v>58</v>
      </c>
      <c r="F99" s="197">
        <f>G99+H99+I99</f>
        <v>19.399999999999999</v>
      </c>
      <c r="G99" s="197">
        <v>2.7631999999999999</v>
      </c>
      <c r="H99" s="197">
        <v>4</v>
      </c>
      <c r="I99" s="197">
        <v>12.636799999999999</v>
      </c>
      <c r="J99" s="197">
        <v>1275.81</v>
      </c>
      <c r="K99" s="197">
        <f>I99</f>
        <v>12.636799999999999</v>
      </c>
      <c r="L99" s="197">
        <f>J99</f>
        <v>1275.81</v>
      </c>
      <c r="M99" s="198">
        <f>K99/L99</f>
        <v>9.9049231468635607E-3</v>
      </c>
      <c r="N99" s="199">
        <v>45.1</v>
      </c>
      <c r="O99" s="200">
        <f>M99*N99</f>
        <v>0.44671203392354658</v>
      </c>
      <c r="P99" s="200">
        <f>M99*60*1000</f>
        <v>594.29538881181361</v>
      </c>
      <c r="Q99" s="201">
        <f>P99*N99/1000</f>
        <v>26.802722035412792</v>
      </c>
    </row>
    <row r="100" spans="1:17" s="6" customFormat="1" ht="12.75" customHeight="1" x14ac:dyDescent="0.2">
      <c r="A100" s="111"/>
      <c r="B100" s="112" t="s">
        <v>611</v>
      </c>
      <c r="C100" s="122" t="s">
        <v>579</v>
      </c>
      <c r="D100" s="122">
        <v>55</v>
      </c>
      <c r="E100" s="122">
        <v>1966</v>
      </c>
      <c r="F100" s="123">
        <v>38.71</v>
      </c>
      <c r="G100" s="123">
        <v>4.4236430000000002</v>
      </c>
      <c r="H100" s="123">
        <v>8.8000000000000007</v>
      </c>
      <c r="I100" s="123">
        <v>25.486360000000001</v>
      </c>
      <c r="J100" s="123">
        <v>2564.02</v>
      </c>
      <c r="K100" s="123">
        <v>25.486360000000001</v>
      </c>
      <c r="L100" s="123">
        <v>2564.02</v>
      </c>
      <c r="M100" s="124">
        <f>K100/L100</f>
        <v>9.9400004680150703E-3</v>
      </c>
      <c r="N100" s="125">
        <v>56.570999999999998</v>
      </c>
      <c r="O100" s="125">
        <f>M100*N100</f>
        <v>0.5623157664760805</v>
      </c>
      <c r="P100" s="125">
        <f>M100*1000*60</f>
        <v>596.40002808090424</v>
      </c>
      <c r="Q100" s="135">
        <f>O100*60</f>
        <v>33.738945988564829</v>
      </c>
    </row>
    <row r="101" spans="1:17" s="6" customFormat="1" ht="12.75" customHeight="1" x14ac:dyDescent="0.2">
      <c r="A101" s="111"/>
      <c r="B101" s="112" t="s">
        <v>652</v>
      </c>
      <c r="C101" s="117" t="s">
        <v>617</v>
      </c>
      <c r="D101" s="117">
        <v>32</v>
      </c>
      <c r="E101" s="117">
        <v>1962</v>
      </c>
      <c r="F101" s="118">
        <f>G101+H101+I101</f>
        <v>18.658916999999999</v>
      </c>
      <c r="G101" s="118">
        <v>1.1530199999999999</v>
      </c>
      <c r="H101" s="118">
        <v>5.0529999999999999</v>
      </c>
      <c r="I101" s="118">
        <v>12.452897</v>
      </c>
      <c r="J101" s="118">
        <v>1246.02</v>
      </c>
      <c r="K101" s="118">
        <f>I101</f>
        <v>12.452897</v>
      </c>
      <c r="L101" s="118">
        <f>J101</f>
        <v>1246.02</v>
      </c>
      <c r="M101" s="119">
        <f>K101/L101</f>
        <v>9.9941389383798023E-3</v>
      </c>
      <c r="N101" s="120">
        <v>54.281999999999996</v>
      </c>
      <c r="O101" s="121">
        <f>M101*N101</f>
        <v>0.54250184985313243</v>
      </c>
      <c r="P101" s="121">
        <f>M101*60*1000</f>
        <v>599.64833630278815</v>
      </c>
      <c r="Q101" s="134">
        <f>P101*N101/1000</f>
        <v>32.550110991187942</v>
      </c>
    </row>
    <row r="102" spans="1:17" s="6" customFormat="1" ht="12.75" customHeight="1" x14ac:dyDescent="0.2">
      <c r="A102" s="111"/>
      <c r="B102" s="122" t="s">
        <v>257</v>
      </c>
      <c r="C102" s="114" t="s">
        <v>231</v>
      </c>
      <c r="D102" s="126">
        <v>20</v>
      </c>
      <c r="E102" s="126">
        <v>1990</v>
      </c>
      <c r="F102" s="114">
        <v>15.715</v>
      </c>
      <c r="G102" s="114">
        <v>1.7512080000000001</v>
      </c>
      <c r="H102" s="114">
        <v>3.2</v>
      </c>
      <c r="I102" s="114">
        <v>10.763795999999999</v>
      </c>
      <c r="J102" s="114">
        <v>1074.54</v>
      </c>
      <c r="K102" s="114">
        <v>10.763795999999999</v>
      </c>
      <c r="L102" s="114">
        <v>1074.54</v>
      </c>
      <c r="M102" s="115">
        <v>1.0017119883857279E-2</v>
      </c>
      <c r="N102" s="116">
        <v>76.191000000000017</v>
      </c>
      <c r="O102" s="116">
        <v>0.76321438107097006</v>
      </c>
      <c r="P102" s="116">
        <v>601.0271930314367</v>
      </c>
      <c r="Q102" s="133">
        <v>45.792862864258204</v>
      </c>
    </row>
    <row r="103" spans="1:17" s="6" customFormat="1" ht="12.75" customHeight="1" x14ac:dyDescent="0.2">
      <c r="A103" s="111"/>
      <c r="B103" s="122" t="s">
        <v>118</v>
      </c>
      <c r="C103" s="117" t="s">
        <v>94</v>
      </c>
      <c r="D103" s="117">
        <v>55</v>
      </c>
      <c r="E103" s="117">
        <v>1967</v>
      </c>
      <c r="F103" s="118">
        <v>39.927999999999997</v>
      </c>
      <c r="G103" s="118">
        <v>5.2453510000000003</v>
      </c>
      <c r="H103" s="118">
        <v>8.8000000000000007</v>
      </c>
      <c r="I103" s="118">
        <v>25.882656000000001</v>
      </c>
      <c r="J103" s="118">
        <v>2582.1799999999998</v>
      </c>
      <c r="K103" s="118">
        <v>25.882656000000001</v>
      </c>
      <c r="L103" s="118">
        <v>2582.1799999999998</v>
      </c>
      <c r="M103" s="119">
        <v>1.0023567683120465E-2</v>
      </c>
      <c r="N103" s="120">
        <v>71.831000000000017</v>
      </c>
      <c r="O103" s="121">
        <v>0.72000289024622632</v>
      </c>
      <c r="P103" s="121">
        <v>601.41406098722791</v>
      </c>
      <c r="Q103" s="134">
        <v>43.20017341477358</v>
      </c>
    </row>
    <row r="104" spans="1:17" s="6" customFormat="1" x14ac:dyDescent="0.2">
      <c r="A104" s="111"/>
      <c r="B104" s="122" t="s">
        <v>176</v>
      </c>
      <c r="C104" s="113" t="s">
        <v>154</v>
      </c>
      <c r="D104" s="113">
        <v>12</v>
      </c>
      <c r="E104" s="113">
        <v>1980</v>
      </c>
      <c r="F104" s="114">
        <v>8.35</v>
      </c>
      <c r="G104" s="114">
        <v>0.724302</v>
      </c>
      <c r="H104" s="114">
        <v>1.76</v>
      </c>
      <c r="I104" s="114">
        <v>5.8656929999999985</v>
      </c>
      <c r="J104" s="114">
        <v>584.73</v>
      </c>
      <c r="K104" s="114">
        <v>5.8656929999999985</v>
      </c>
      <c r="L104" s="114">
        <v>584.73</v>
      </c>
      <c r="M104" s="115">
        <v>1.0031455543584216E-2</v>
      </c>
      <c r="N104" s="116">
        <v>95.048000000000016</v>
      </c>
      <c r="O104" s="116">
        <v>0.95346978650659264</v>
      </c>
      <c r="P104" s="116">
        <v>601.88733261505286</v>
      </c>
      <c r="Q104" s="133">
        <v>57.208187190395556</v>
      </c>
    </row>
    <row r="105" spans="1:17" s="6" customFormat="1" ht="12.75" customHeight="1" x14ac:dyDescent="0.2">
      <c r="A105" s="111"/>
      <c r="B105" s="122" t="s">
        <v>290</v>
      </c>
      <c r="C105" s="117" t="s">
        <v>258</v>
      </c>
      <c r="D105" s="117">
        <v>20</v>
      </c>
      <c r="E105" s="117">
        <v>1983</v>
      </c>
      <c r="F105" s="118">
        <v>11.504</v>
      </c>
      <c r="G105" s="118">
        <v>1.8120000000000001</v>
      </c>
      <c r="H105" s="118">
        <v>3.2</v>
      </c>
      <c r="I105" s="118">
        <v>11.499000000000001</v>
      </c>
      <c r="J105" s="118">
        <v>1143.9000000000001</v>
      </c>
      <c r="K105" s="118">
        <v>11.499000000000001</v>
      </c>
      <c r="L105" s="118">
        <v>1143.9000000000001</v>
      </c>
      <c r="M105" s="119">
        <v>1.0052452137424599E-2</v>
      </c>
      <c r="N105" s="120">
        <v>65.509</v>
      </c>
      <c r="O105" s="121">
        <v>0.65852608707054805</v>
      </c>
      <c r="P105" s="121">
        <v>603.14712824547598</v>
      </c>
      <c r="Q105" s="134">
        <v>39.511565224232889</v>
      </c>
    </row>
    <row r="106" spans="1:17" s="6" customFormat="1" ht="12.75" customHeight="1" x14ac:dyDescent="0.2">
      <c r="A106" s="111"/>
      <c r="B106" s="122" t="s">
        <v>176</v>
      </c>
      <c r="C106" s="113" t="s">
        <v>155</v>
      </c>
      <c r="D106" s="113">
        <v>12</v>
      </c>
      <c r="E106" s="113">
        <v>1988</v>
      </c>
      <c r="F106" s="114">
        <v>8.5050000000000008</v>
      </c>
      <c r="G106" s="114">
        <v>1.0162260000000001</v>
      </c>
      <c r="H106" s="114">
        <v>1.367448</v>
      </c>
      <c r="I106" s="114">
        <v>6.121321</v>
      </c>
      <c r="J106" s="114">
        <v>608.15</v>
      </c>
      <c r="K106" s="114">
        <v>6.121321</v>
      </c>
      <c r="L106" s="114">
        <v>608.15</v>
      </c>
      <c r="M106" s="115">
        <v>1.0065478911452767E-2</v>
      </c>
      <c r="N106" s="116">
        <v>95.048000000000016</v>
      </c>
      <c r="O106" s="116">
        <v>0.95670363957576277</v>
      </c>
      <c r="P106" s="116">
        <v>603.92873468716607</v>
      </c>
      <c r="Q106" s="133">
        <v>57.402218374545775</v>
      </c>
    </row>
    <row r="107" spans="1:17" s="6" customFormat="1" ht="12.75" customHeight="1" x14ac:dyDescent="0.2">
      <c r="A107" s="111"/>
      <c r="B107" s="112" t="s">
        <v>934</v>
      </c>
      <c r="C107" s="117" t="s">
        <v>894</v>
      </c>
      <c r="D107" s="117">
        <v>40</v>
      </c>
      <c r="E107" s="117" t="s">
        <v>895</v>
      </c>
      <c r="F107" s="118">
        <f>SUM(G107+H107+I107)</f>
        <v>32.373000000000005</v>
      </c>
      <c r="G107" s="118">
        <v>3.8759999999999999</v>
      </c>
      <c r="H107" s="118">
        <v>6.24</v>
      </c>
      <c r="I107" s="118">
        <v>22.257000000000001</v>
      </c>
      <c r="J107" s="118">
        <v>2193.15</v>
      </c>
      <c r="K107" s="118">
        <v>22.257000000000001</v>
      </c>
      <c r="L107" s="118">
        <v>2193.15</v>
      </c>
      <c r="M107" s="119">
        <f>K107/L107</f>
        <v>1.0148416660967103E-2</v>
      </c>
      <c r="N107" s="120">
        <v>53.85</v>
      </c>
      <c r="O107" s="121">
        <f>M107*N107</f>
        <v>0.54649223719307849</v>
      </c>
      <c r="P107" s="121">
        <f>M107*60*1000</f>
        <v>608.9049996580261</v>
      </c>
      <c r="Q107" s="134">
        <f>P107*N107/1000</f>
        <v>32.78953423158471</v>
      </c>
    </row>
    <row r="108" spans="1:17" s="6" customFormat="1" ht="12.75" customHeight="1" x14ac:dyDescent="0.2">
      <c r="A108" s="111"/>
      <c r="B108" s="122" t="s">
        <v>683</v>
      </c>
      <c r="C108" s="117" t="s">
        <v>654</v>
      </c>
      <c r="D108" s="117">
        <v>50</v>
      </c>
      <c r="E108" s="117">
        <v>1975</v>
      </c>
      <c r="F108" s="118">
        <f>SUM(G108+H108+I108)</f>
        <v>38.200000000000003</v>
      </c>
      <c r="G108" s="118">
        <v>3.8</v>
      </c>
      <c r="H108" s="118">
        <v>8</v>
      </c>
      <c r="I108" s="118">
        <v>26.4</v>
      </c>
      <c r="J108" s="118">
        <v>2599.5700000000002</v>
      </c>
      <c r="K108" s="118">
        <v>25.9</v>
      </c>
      <c r="L108" s="118">
        <v>2549.31</v>
      </c>
      <c r="M108" s="119">
        <f>K108/L108</f>
        <v>1.0159611816530746E-2</v>
      </c>
      <c r="N108" s="120">
        <v>62</v>
      </c>
      <c r="O108" s="121">
        <f>M108*N108</f>
        <v>0.62989593262490629</v>
      </c>
      <c r="P108" s="121">
        <f>M108*60*1000</f>
        <v>609.57670899184484</v>
      </c>
      <c r="Q108" s="134">
        <f>P108*N108/1000</f>
        <v>37.793755957494383</v>
      </c>
    </row>
    <row r="109" spans="1:17" s="6" customFormat="1" ht="12.75" customHeight="1" x14ac:dyDescent="0.2">
      <c r="A109" s="111"/>
      <c r="B109" s="112" t="s">
        <v>652</v>
      </c>
      <c r="C109" s="117" t="s">
        <v>618</v>
      </c>
      <c r="D109" s="117">
        <v>32</v>
      </c>
      <c r="E109" s="117">
        <v>1962</v>
      </c>
      <c r="F109" s="118">
        <f>G109+H109+I109</f>
        <v>19.808783999999999</v>
      </c>
      <c r="G109" s="118">
        <v>1.9653750000000001</v>
      </c>
      <c r="H109" s="118">
        <v>5.12</v>
      </c>
      <c r="I109" s="118">
        <v>12.723409</v>
      </c>
      <c r="J109" s="118">
        <v>1250.07</v>
      </c>
      <c r="K109" s="118">
        <f>I109</f>
        <v>12.723409</v>
      </c>
      <c r="L109" s="118">
        <f>J109</f>
        <v>1250.07</v>
      </c>
      <c r="M109" s="119">
        <f>K109/L109</f>
        <v>1.0178157223195502E-2</v>
      </c>
      <c r="N109" s="120">
        <v>54.281999999999996</v>
      </c>
      <c r="O109" s="121">
        <f>M109*N109</f>
        <v>0.55249073038949825</v>
      </c>
      <c r="P109" s="121">
        <f>M109*60*1000</f>
        <v>610.68943339173006</v>
      </c>
      <c r="Q109" s="134">
        <f>P109*N109/1000</f>
        <v>33.149443823369886</v>
      </c>
    </row>
    <row r="110" spans="1:17" s="6" customFormat="1" ht="12.75" customHeight="1" x14ac:dyDescent="0.2">
      <c r="A110" s="111"/>
      <c r="B110" s="122" t="s">
        <v>205</v>
      </c>
      <c r="C110" s="122" t="s">
        <v>180</v>
      </c>
      <c r="D110" s="122">
        <v>21</v>
      </c>
      <c r="E110" s="122">
        <v>1988</v>
      </c>
      <c r="F110" s="123">
        <v>15.565</v>
      </c>
      <c r="G110" s="123">
        <v>1.4467680000000001</v>
      </c>
      <c r="H110" s="123">
        <v>3.2</v>
      </c>
      <c r="I110" s="123">
        <v>10.918234</v>
      </c>
      <c r="J110" s="123">
        <v>1072.1099999999999</v>
      </c>
      <c r="K110" s="123">
        <v>10.918234</v>
      </c>
      <c r="L110" s="123">
        <v>1072.1099999999999</v>
      </c>
      <c r="M110" s="124">
        <v>1.0183874788967552E-2</v>
      </c>
      <c r="N110" s="125">
        <v>63.111000000000004</v>
      </c>
      <c r="O110" s="125">
        <v>0.64271452180653121</v>
      </c>
      <c r="P110" s="125">
        <v>611.0324873380531</v>
      </c>
      <c r="Q110" s="135">
        <v>38.56287130839187</v>
      </c>
    </row>
    <row r="111" spans="1:17" s="6" customFormat="1" ht="12.75" customHeight="1" x14ac:dyDescent="0.2">
      <c r="A111" s="111"/>
      <c r="B111" s="122" t="s">
        <v>290</v>
      </c>
      <c r="C111" s="117" t="s">
        <v>264</v>
      </c>
      <c r="D111" s="117">
        <v>21</v>
      </c>
      <c r="E111" s="117">
        <v>1982</v>
      </c>
      <c r="F111" s="118">
        <v>18.164999999999999</v>
      </c>
      <c r="G111" s="118">
        <v>2.31</v>
      </c>
      <c r="H111" s="118">
        <v>3.57</v>
      </c>
      <c r="I111" s="118">
        <v>12.285</v>
      </c>
      <c r="J111" s="118">
        <v>1204.17</v>
      </c>
      <c r="K111" s="118">
        <v>12.285</v>
      </c>
      <c r="L111" s="118">
        <v>1204.2</v>
      </c>
      <c r="M111" s="119">
        <v>1.0201793721973093E-2</v>
      </c>
      <c r="N111" s="120">
        <v>65.509</v>
      </c>
      <c r="O111" s="121">
        <v>0.66830930493273533</v>
      </c>
      <c r="P111" s="121">
        <v>612.10762331838555</v>
      </c>
      <c r="Q111" s="134">
        <v>40.098558295964118</v>
      </c>
    </row>
    <row r="112" spans="1:17" s="6" customFormat="1" ht="12.75" customHeight="1" x14ac:dyDescent="0.2">
      <c r="A112" s="111"/>
      <c r="B112" s="122" t="s">
        <v>118</v>
      </c>
      <c r="C112" s="117" t="s">
        <v>95</v>
      </c>
      <c r="D112" s="117">
        <v>30</v>
      </c>
      <c r="E112" s="117">
        <v>1973</v>
      </c>
      <c r="F112" s="118">
        <v>23.957000000000001</v>
      </c>
      <c r="G112" s="118">
        <v>3.0141</v>
      </c>
      <c r="H112" s="118">
        <v>4.8</v>
      </c>
      <c r="I112" s="118">
        <v>16.142904999999999</v>
      </c>
      <c r="J112" s="118">
        <v>1569.45</v>
      </c>
      <c r="K112" s="118">
        <v>16.142904999999999</v>
      </c>
      <c r="L112" s="118">
        <v>1569.45</v>
      </c>
      <c r="M112" s="119">
        <v>1.0285708369173913E-2</v>
      </c>
      <c r="N112" s="120">
        <v>71.831000000000017</v>
      </c>
      <c r="O112" s="121">
        <v>0.73883271786613147</v>
      </c>
      <c r="P112" s="121">
        <v>617.14250215043478</v>
      </c>
      <c r="Q112" s="134">
        <v>44.329963071967889</v>
      </c>
    </row>
    <row r="113" spans="1:17" s="6" customFormat="1" ht="12.75" customHeight="1" x14ac:dyDescent="0.2">
      <c r="A113" s="111"/>
      <c r="B113" s="122" t="s">
        <v>118</v>
      </c>
      <c r="C113" s="117" t="s">
        <v>96</v>
      </c>
      <c r="D113" s="117">
        <v>20</v>
      </c>
      <c r="E113" s="117">
        <v>1976</v>
      </c>
      <c r="F113" s="118">
        <v>25.459</v>
      </c>
      <c r="G113" s="118">
        <v>4.6920000000000002</v>
      </c>
      <c r="H113" s="118">
        <v>3.04</v>
      </c>
      <c r="I113" s="118">
        <v>17.727</v>
      </c>
      <c r="J113" s="118">
        <v>1720.29</v>
      </c>
      <c r="K113" s="118">
        <v>17.727</v>
      </c>
      <c r="L113" s="118">
        <v>1720.29</v>
      </c>
      <c r="M113" s="119">
        <v>1.0304657935580629E-2</v>
      </c>
      <c r="N113" s="120">
        <v>71.831000000000017</v>
      </c>
      <c r="O113" s="121">
        <v>0.74019388417069232</v>
      </c>
      <c r="P113" s="121">
        <v>618.27947613483764</v>
      </c>
      <c r="Q113" s="134">
        <v>44.411633050241527</v>
      </c>
    </row>
    <row r="114" spans="1:17" s="6" customFormat="1" ht="12.75" customHeight="1" x14ac:dyDescent="0.2">
      <c r="A114" s="111"/>
      <c r="B114" s="112" t="s">
        <v>893</v>
      </c>
      <c r="C114" s="196" t="s">
        <v>859</v>
      </c>
      <c r="D114" s="196">
        <v>45</v>
      </c>
      <c r="E114" s="196" t="s">
        <v>58</v>
      </c>
      <c r="F114" s="197">
        <f>G114+H114+I114</f>
        <v>32.159999999999997</v>
      </c>
      <c r="G114" s="197">
        <v>5.4737999999999998</v>
      </c>
      <c r="H114" s="197">
        <v>7.2</v>
      </c>
      <c r="I114" s="197">
        <v>19.4862</v>
      </c>
      <c r="J114" s="197">
        <v>1888.38</v>
      </c>
      <c r="K114" s="197">
        <f>I114</f>
        <v>19.4862</v>
      </c>
      <c r="L114" s="197">
        <f>J114</f>
        <v>1888.38</v>
      </c>
      <c r="M114" s="198">
        <f>K114/L114</f>
        <v>1.0319003590379055E-2</v>
      </c>
      <c r="N114" s="199">
        <v>45.1</v>
      </c>
      <c r="O114" s="200">
        <f>M114*N114</f>
        <v>0.46538706192609541</v>
      </c>
      <c r="P114" s="200">
        <f>M114*60*1000</f>
        <v>619.14021542274338</v>
      </c>
      <c r="Q114" s="201">
        <f>P114*N114/1000</f>
        <v>27.923223715565726</v>
      </c>
    </row>
    <row r="115" spans="1:17" s="6" customFormat="1" ht="12.75" customHeight="1" x14ac:dyDescent="0.2">
      <c r="A115" s="111"/>
      <c r="B115" s="112" t="s">
        <v>893</v>
      </c>
      <c r="C115" s="196" t="s">
        <v>860</v>
      </c>
      <c r="D115" s="196">
        <v>30</v>
      </c>
      <c r="E115" s="196" t="s">
        <v>58</v>
      </c>
      <c r="F115" s="197">
        <f>G115+H115+I115</f>
        <v>26.037999999999997</v>
      </c>
      <c r="G115" s="197">
        <v>3.4674999999999998</v>
      </c>
      <c r="H115" s="197">
        <v>4.8</v>
      </c>
      <c r="I115" s="197">
        <v>17.770499999999998</v>
      </c>
      <c r="J115" s="197">
        <v>1720.83</v>
      </c>
      <c r="K115" s="197">
        <f>I115</f>
        <v>17.770499999999998</v>
      </c>
      <c r="L115" s="197">
        <f>J115</f>
        <v>1720.83</v>
      </c>
      <c r="M115" s="198">
        <f>K115/L115</f>
        <v>1.0326702812015132E-2</v>
      </c>
      <c r="N115" s="199">
        <v>45.1</v>
      </c>
      <c r="O115" s="200">
        <f>M115*N115</f>
        <v>0.4657342968218825</v>
      </c>
      <c r="P115" s="200">
        <f>M115*60*1000</f>
        <v>619.60216872090791</v>
      </c>
      <c r="Q115" s="201">
        <f>P115*N115/1000</f>
        <v>27.944057809312948</v>
      </c>
    </row>
    <row r="116" spans="1:17" s="6" customFormat="1" ht="12.75" customHeight="1" x14ac:dyDescent="0.2">
      <c r="A116" s="111"/>
      <c r="B116" s="112" t="s">
        <v>93</v>
      </c>
      <c r="C116" s="203" t="s">
        <v>35</v>
      </c>
      <c r="D116" s="203">
        <v>52</v>
      </c>
      <c r="E116" s="203">
        <v>2009</v>
      </c>
      <c r="F116" s="204">
        <v>41.649000000000001</v>
      </c>
      <c r="G116" s="204">
        <v>9.7432970000000001</v>
      </c>
      <c r="H116" s="204">
        <v>4.16</v>
      </c>
      <c r="I116" s="204">
        <v>27.745708</v>
      </c>
      <c r="J116" s="204">
        <v>2686.29</v>
      </c>
      <c r="K116" s="204">
        <v>27.745708</v>
      </c>
      <c r="L116" s="204">
        <v>2686.29</v>
      </c>
      <c r="M116" s="205">
        <v>1.0328634659697949E-2</v>
      </c>
      <c r="N116" s="206">
        <v>43.273000000000003</v>
      </c>
      <c r="O116" s="206">
        <v>0.44695100762910939</v>
      </c>
      <c r="P116" s="206">
        <v>619.71807958187696</v>
      </c>
      <c r="Q116" s="207">
        <v>26.817060457746564</v>
      </c>
    </row>
    <row r="117" spans="1:17" s="6" customFormat="1" ht="12.75" customHeight="1" x14ac:dyDescent="0.2">
      <c r="A117" s="111"/>
      <c r="B117" s="122" t="s">
        <v>118</v>
      </c>
      <c r="C117" s="117" t="s">
        <v>97</v>
      </c>
      <c r="D117" s="117">
        <v>30</v>
      </c>
      <c r="E117" s="117">
        <v>1971</v>
      </c>
      <c r="F117" s="118">
        <v>24.849</v>
      </c>
      <c r="G117" s="118">
        <v>3.7676210000000001</v>
      </c>
      <c r="H117" s="118">
        <v>4.8</v>
      </c>
      <c r="I117" s="118">
        <v>16.281375000000001</v>
      </c>
      <c r="J117" s="118">
        <v>1569.65</v>
      </c>
      <c r="K117" s="118">
        <v>16.281375000000001</v>
      </c>
      <c r="L117" s="118">
        <v>1569.65</v>
      </c>
      <c r="M117" s="119">
        <v>1.0372614914152837E-2</v>
      </c>
      <c r="N117" s="120">
        <v>71.831000000000017</v>
      </c>
      <c r="O117" s="121">
        <v>0.74507530189851268</v>
      </c>
      <c r="P117" s="121">
        <v>622.3568948491702</v>
      </c>
      <c r="Q117" s="134">
        <v>44.704518113910758</v>
      </c>
    </row>
    <row r="118" spans="1:17" s="6" customFormat="1" ht="12.75" customHeight="1" x14ac:dyDescent="0.2">
      <c r="A118" s="111"/>
      <c r="B118" s="122" t="s">
        <v>344</v>
      </c>
      <c r="C118" s="117" t="s">
        <v>332</v>
      </c>
      <c r="D118" s="117">
        <v>40</v>
      </c>
      <c r="E118" s="117">
        <v>1985</v>
      </c>
      <c r="F118" s="118">
        <v>34.659999999999997</v>
      </c>
      <c r="G118" s="118">
        <v>4.6239999999999997</v>
      </c>
      <c r="H118" s="118">
        <v>6.4</v>
      </c>
      <c r="I118" s="118">
        <v>23.635999999999999</v>
      </c>
      <c r="J118" s="118">
        <v>2266.1799999999998</v>
      </c>
      <c r="K118" s="118">
        <v>23.635999999999999</v>
      </c>
      <c r="L118" s="118">
        <v>2266.1799999999998</v>
      </c>
      <c r="M118" s="119">
        <f>K118/L118</f>
        <v>1.0429886416789488E-2</v>
      </c>
      <c r="N118" s="120">
        <v>66.5</v>
      </c>
      <c r="O118" s="121">
        <f>M118*N118</f>
        <v>0.69358744671650097</v>
      </c>
      <c r="P118" s="121">
        <f>M118*60*1000</f>
        <v>625.79318500736929</v>
      </c>
      <c r="Q118" s="134">
        <f>P118*N118/1000</f>
        <v>41.615246802990058</v>
      </c>
    </row>
    <row r="119" spans="1:17" s="6" customFormat="1" ht="12.75" customHeight="1" x14ac:dyDescent="0.2">
      <c r="A119" s="111"/>
      <c r="B119" s="112" t="s">
        <v>93</v>
      </c>
      <c r="C119" s="203" t="s">
        <v>36</v>
      </c>
      <c r="D119" s="203">
        <v>116</v>
      </c>
      <c r="E119" s="203">
        <v>2007</v>
      </c>
      <c r="F119" s="204">
        <v>95.111000000000004</v>
      </c>
      <c r="G119" s="204">
        <v>21.365770000000001</v>
      </c>
      <c r="H119" s="204">
        <v>0</v>
      </c>
      <c r="I119" s="204">
        <v>73.745239999999995</v>
      </c>
      <c r="J119" s="204">
        <v>7056.51</v>
      </c>
      <c r="K119" s="204">
        <v>73.745239999999995</v>
      </c>
      <c r="L119" s="204">
        <v>7056.51</v>
      </c>
      <c r="M119" s="205">
        <v>1.0450667539619443E-2</v>
      </c>
      <c r="N119" s="206">
        <v>43.273000000000003</v>
      </c>
      <c r="O119" s="206">
        <v>0.45223173644195219</v>
      </c>
      <c r="P119" s="206">
        <v>627.0400523771666</v>
      </c>
      <c r="Q119" s="207">
        <v>27.133904186517132</v>
      </c>
    </row>
    <row r="120" spans="1:17" s="6" customFormat="1" ht="12.75" customHeight="1" x14ac:dyDescent="0.2">
      <c r="A120" s="111"/>
      <c r="B120" s="122" t="s">
        <v>683</v>
      </c>
      <c r="C120" s="117" t="s">
        <v>658</v>
      </c>
      <c r="D120" s="117">
        <v>12</v>
      </c>
      <c r="E120" s="117">
        <v>1963</v>
      </c>
      <c r="F120" s="118">
        <f>SUM(G120+H120+I120)</f>
        <v>7.9899999999999993</v>
      </c>
      <c r="G120" s="118">
        <v>0.7</v>
      </c>
      <c r="H120" s="118">
        <v>1.69</v>
      </c>
      <c r="I120" s="118">
        <v>5.6</v>
      </c>
      <c r="J120" s="118">
        <v>533.91999999999996</v>
      </c>
      <c r="K120" s="118">
        <v>5.58</v>
      </c>
      <c r="L120" s="118">
        <v>533.91999999999996</v>
      </c>
      <c r="M120" s="119">
        <f>K120/L120</f>
        <v>1.0451003895714715E-2</v>
      </c>
      <c r="N120" s="120">
        <v>62</v>
      </c>
      <c r="O120" s="121">
        <f>M120*N120</f>
        <v>0.64796224153431226</v>
      </c>
      <c r="P120" s="121">
        <f>M120*60*1000</f>
        <v>627.06023374288293</v>
      </c>
      <c r="Q120" s="134">
        <f>P120*N120/1000</f>
        <v>38.877734492058742</v>
      </c>
    </row>
    <row r="121" spans="1:17" s="6" customFormat="1" ht="12.75" customHeight="1" x14ac:dyDescent="0.2">
      <c r="A121" s="111"/>
      <c r="B121" s="122" t="s">
        <v>444</v>
      </c>
      <c r="C121" s="122" t="s">
        <v>404</v>
      </c>
      <c r="D121" s="122">
        <v>60</v>
      </c>
      <c r="E121" s="122">
        <v>2005</v>
      </c>
      <c r="F121" s="123">
        <v>65.94</v>
      </c>
      <c r="G121" s="202">
        <v>9.3482000000000003</v>
      </c>
      <c r="H121" s="202">
        <v>5.0217999999999998</v>
      </c>
      <c r="I121" s="123">
        <v>51.57</v>
      </c>
      <c r="J121" s="123">
        <v>4933.47</v>
      </c>
      <c r="K121" s="123">
        <f>I121/J121*L121</f>
        <v>50.042072010167288</v>
      </c>
      <c r="L121" s="123">
        <v>4787.3</v>
      </c>
      <c r="M121" s="124">
        <f>K121/L121</f>
        <v>1.0453088799567039E-2</v>
      </c>
      <c r="N121" s="125">
        <v>57.23</v>
      </c>
      <c r="O121" s="125">
        <f>ROUND(M121*N121,2)</f>
        <v>0.6</v>
      </c>
      <c r="P121" s="125">
        <f>ROUND(M121*60*1000,2)</f>
        <v>627.19000000000005</v>
      </c>
      <c r="Q121" s="135">
        <f>ROUND(P121*N121/1000,2)</f>
        <v>35.89</v>
      </c>
    </row>
    <row r="122" spans="1:17" s="6" customFormat="1" ht="12.75" customHeight="1" x14ac:dyDescent="0.2">
      <c r="A122" s="111"/>
      <c r="B122" s="112" t="s">
        <v>893</v>
      </c>
      <c r="C122" s="196" t="s">
        <v>861</v>
      </c>
      <c r="D122" s="196">
        <v>20</v>
      </c>
      <c r="E122" s="196" t="s">
        <v>58</v>
      </c>
      <c r="F122" s="197">
        <f>G122+H122+I122</f>
        <v>16.966999999999999</v>
      </c>
      <c r="G122" s="197">
        <v>2.7515000000000001</v>
      </c>
      <c r="H122" s="197">
        <v>3.2</v>
      </c>
      <c r="I122" s="197">
        <v>11.015499999999999</v>
      </c>
      <c r="J122" s="197">
        <v>1053.1400000000001</v>
      </c>
      <c r="K122" s="197">
        <f>I122</f>
        <v>11.015499999999999</v>
      </c>
      <c r="L122" s="197">
        <f>J122</f>
        <v>1053.1400000000001</v>
      </c>
      <c r="M122" s="198">
        <f>K122/L122</f>
        <v>1.0459672977951648E-2</v>
      </c>
      <c r="N122" s="199">
        <v>45.1</v>
      </c>
      <c r="O122" s="200">
        <f>M122*N122</f>
        <v>0.47173125130561933</v>
      </c>
      <c r="P122" s="200">
        <f>M122*60*1000</f>
        <v>627.58037867709891</v>
      </c>
      <c r="Q122" s="201">
        <f>P122*N122/1000</f>
        <v>28.30387507833716</v>
      </c>
    </row>
    <row r="123" spans="1:17" s="6" customFormat="1" ht="12.75" customHeight="1" x14ac:dyDescent="0.2">
      <c r="A123" s="111"/>
      <c r="B123" s="122" t="s">
        <v>566</v>
      </c>
      <c r="C123" s="105" t="s">
        <v>531</v>
      </c>
      <c r="D123" s="83">
        <v>45</v>
      </c>
      <c r="E123" s="84" t="s">
        <v>527</v>
      </c>
      <c r="F123" s="127">
        <v>36.229999999999997</v>
      </c>
      <c r="G123" s="127">
        <v>4.76</v>
      </c>
      <c r="H123" s="127">
        <v>7.2</v>
      </c>
      <c r="I123" s="127">
        <v>24.27</v>
      </c>
      <c r="J123" s="107">
        <v>2319.88</v>
      </c>
      <c r="K123" s="127">
        <v>24.27</v>
      </c>
      <c r="L123" s="107">
        <v>2319.88</v>
      </c>
      <c r="M123" s="119">
        <v>1.0461748021449384E-2</v>
      </c>
      <c r="N123" s="128">
        <v>56.5</v>
      </c>
      <c r="O123" s="121">
        <v>0.59108876321189019</v>
      </c>
      <c r="P123" s="121">
        <v>627.70488128696297</v>
      </c>
      <c r="Q123" s="134">
        <v>35.465325792713408</v>
      </c>
    </row>
    <row r="124" spans="1:17" s="6" customFormat="1" ht="12.75" customHeight="1" x14ac:dyDescent="0.2">
      <c r="A124" s="111"/>
      <c r="B124" s="112" t="s">
        <v>652</v>
      </c>
      <c r="C124" s="117" t="s">
        <v>619</v>
      </c>
      <c r="D124" s="117">
        <v>32</v>
      </c>
      <c r="E124" s="117">
        <v>1962</v>
      </c>
      <c r="F124" s="118">
        <f>G124+H124+I124</f>
        <v>20.487943000000001</v>
      </c>
      <c r="G124" s="118">
        <v>2.4632700000000001</v>
      </c>
      <c r="H124" s="118">
        <v>5.0529999999999999</v>
      </c>
      <c r="I124" s="118">
        <v>12.971673000000001</v>
      </c>
      <c r="J124" s="118">
        <v>1236.8699999999999</v>
      </c>
      <c r="K124" s="118">
        <f>I124</f>
        <v>12.971673000000001</v>
      </c>
      <c r="L124" s="118">
        <f>J124</f>
        <v>1236.8699999999999</v>
      </c>
      <c r="M124" s="119">
        <f>K124/L124</f>
        <v>1.0487499090446047E-2</v>
      </c>
      <c r="N124" s="120">
        <v>54.281999999999996</v>
      </c>
      <c r="O124" s="121">
        <f>M124*N124</f>
        <v>0.56928242562759235</v>
      </c>
      <c r="P124" s="121">
        <f>M124*60*1000</f>
        <v>629.24994542676279</v>
      </c>
      <c r="Q124" s="134">
        <f>P124*N124/1000</f>
        <v>34.156945537655531</v>
      </c>
    </row>
    <row r="125" spans="1:17" s="6" customFormat="1" x14ac:dyDescent="0.2">
      <c r="A125" s="111"/>
      <c r="B125" s="112" t="s">
        <v>93</v>
      </c>
      <c r="C125" s="203" t="s">
        <v>37</v>
      </c>
      <c r="D125" s="203">
        <v>40</v>
      </c>
      <c r="E125" s="203">
        <v>2007</v>
      </c>
      <c r="F125" s="204">
        <v>34.884</v>
      </c>
      <c r="G125" s="204">
        <v>6.9571440000000004</v>
      </c>
      <c r="H125" s="204">
        <v>3.2</v>
      </c>
      <c r="I125" s="204">
        <v>24.726855</v>
      </c>
      <c r="J125" s="204">
        <v>2352.7399999999998</v>
      </c>
      <c r="K125" s="204">
        <v>24.726855</v>
      </c>
      <c r="L125" s="204">
        <v>2352.7399999999998</v>
      </c>
      <c r="M125" s="205">
        <v>1.0509811963922916E-2</v>
      </c>
      <c r="N125" s="206">
        <v>43.273000000000003</v>
      </c>
      <c r="O125" s="206">
        <v>0.4547910931148364</v>
      </c>
      <c r="P125" s="206">
        <v>630.58871783537495</v>
      </c>
      <c r="Q125" s="207">
        <v>27.287465586890182</v>
      </c>
    </row>
    <row r="126" spans="1:17" s="6" customFormat="1" ht="12.75" customHeight="1" x14ac:dyDescent="0.2">
      <c r="A126" s="111"/>
      <c r="B126" s="122" t="s">
        <v>344</v>
      </c>
      <c r="C126" s="117" t="s">
        <v>333</v>
      </c>
      <c r="D126" s="117">
        <v>30</v>
      </c>
      <c r="E126" s="117">
        <v>1990</v>
      </c>
      <c r="F126" s="118">
        <v>24.423999999999999</v>
      </c>
      <c r="G126" s="118">
        <v>2.5790000000000002</v>
      </c>
      <c r="H126" s="118">
        <v>4.8</v>
      </c>
      <c r="I126" s="118">
        <v>17.045000000000002</v>
      </c>
      <c r="J126" s="118">
        <v>1613.98</v>
      </c>
      <c r="K126" s="118">
        <v>17.045000000000002</v>
      </c>
      <c r="L126" s="118">
        <v>1613.98</v>
      </c>
      <c r="M126" s="119">
        <f>K126/L126</f>
        <v>1.0560849576822514E-2</v>
      </c>
      <c r="N126" s="120">
        <v>66.5</v>
      </c>
      <c r="O126" s="121">
        <f>M126*N126</f>
        <v>0.70229649685869722</v>
      </c>
      <c r="P126" s="121">
        <f>M126*60*1000</f>
        <v>633.65097460935078</v>
      </c>
      <c r="Q126" s="134">
        <f>P126*N126/1000</f>
        <v>42.137789811521827</v>
      </c>
    </row>
    <row r="127" spans="1:17" s="6" customFormat="1" ht="12.75" customHeight="1" x14ac:dyDescent="0.2">
      <c r="A127" s="111"/>
      <c r="B127" s="122" t="s">
        <v>118</v>
      </c>
      <c r="C127" s="117" t="s">
        <v>98</v>
      </c>
      <c r="D127" s="117">
        <v>40</v>
      </c>
      <c r="E127" s="117">
        <v>2009</v>
      </c>
      <c r="F127" s="118">
        <v>35.472000000000001</v>
      </c>
      <c r="G127" s="118">
        <v>8.6536930000000005</v>
      </c>
      <c r="H127" s="118">
        <v>3.28</v>
      </c>
      <c r="I127" s="118">
        <v>23.538315000000001</v>
      </c>
      <c r="J127" s="118">
        <v>2225.48</v>
      </c>
      <c r="K127" s="118">
        <v>23.538315000000001</v>
      </c>
      <c r="L127" s="118">
        <v>2225.48</v>
      </c>
      <c r="M127" s="119">
        <v>1.0576736254650682E-2</v>
      </c>
      <c r="N127" s="120">
        <v>71.831000000000017</v>
      </c>
      <c r="O127" s="121">
        <v>0.75973754190781329</v>
      </c>
      <c r="P127" s="121">
        <v>634.60417527904087</v>
      </c>
      <c r="Q127" s="134">
        <v>45.584252514468794</v>
      </c>
    </row>
    <row r="128" spans="1:17" s="6" customFormat="1" ht="22.5" x14ac:dyDescent="0.2">
      <c r="A128" s="111"/>
      <c r="B128" s="122" t="s">
        <v>566</v>
      </c>
      <c r="C128" s="105" t="s">
        <v>532</v>
      </c>
      <c r="D128" s="83">
        <v>40</v>
      </c>
      <c r="E128" s="84" t="s">
        <v>58</v>
      </c>
      <c r="F128" s="127">
        <v>38.28</v>
      </c>
      <c r="G128" s="127">
        <v>4.2</v>
      </c>
      <c r="H128" s="127">
        <v>6.4</v>
      </c>
      <c r="I128" s="127">
        <v>27.68</v>
      </c>
      <c r="J128" s="107">
        <v>2612.13</v>
      </c>
      <c r="K128" s="127">
        <v>27.68</v>
      </c>
      <c r="L128" s="107">
        <v>2612.13</v>
      </c>
      <c r="M128" s="119">
        <v>1.0596716089934267E-2</v>
      </c>
      <c r="N128" s="128">
        <v>56.5</v>
      </c>
      <c r="O128" s="121">
        <v>0.59871445908128607</v>
      </c>
      <c r="P128" s="121">
        <v>635.80296539605604</v>
      </c>
      <c r="Q128" s="134">
        <v>35.922867544877171</v>
      </c>
    </row>
    <row r="129" spans="1:17" s="6" customFormat="1" ht="12.75" customHeight="1" x14ac:dyDescent="0.2">
      <c r="A129" s="111"/>
      <c r="B129" s="122" t="s">
        <v>118</v>
      </c>
      <c r="C129" s="113" t="s">
        <v>99</v>
      </c>
      <c r="D129" s="113">
        <v>36</v>
      </c>
      <c r="E129" s="113">
        <v>1984</v>
      </c>
      <c r="F129" s="114">
        <v>36.594999999999999</v>
      </c>
      <c r="G129" s="114">
        <v>4.0952999999999999</v>
      </c>
      <c r="H129" s="114">
        <v>8.64</v>
      </c>
      <c r="I129" s="114">
        <v>23.859698000000002</v>
      </c>
      <c r="J129" s="114">
        <v>2249.59</v>
      </c>
      <c r="K129" s="114">
        <v>23.859698000000002</v>
      </c>
      <c r="L129" s="114">
        <v>2249.59</v>
      </c>
      <c r="M129" s="115">
        <v>1.060624291537569E-2</v>
      </c>
      <c r="N129" s="116">
        <v>71.831000000000017</v>
      </c>
      <c r="O129" s="116">
        <v>0.76185703485435141</v>
      </c>
      <c r="P129" s="116">
        <v>636.37457492254146</v>
      </c>
      <c r="Q129" s="133">
        <v>45.711422091261085</v>
      </c>
    </row>
    <row r="130" spans="1:17" s="6" customFormat="1" ht="11.25" customHeight="1" x14ac:dyDescent="0.2">
      <c r="A130" s="111"/>
      <c r="B130" s="112" t="s">
        <v>934</v>
      </c>
      <c r="C130" s="117" t="s">
        <v>899</v>
      </c>
      <c r="D130" s="117">
        <v>50</v>
      </c>
      <c r="E130" s="117" t="s">
        <v>895</v>
      </c>
      <c r="F130" s="118">
        <f>SUM(G130+H130+I130)</f>
        <v>39</v>
      </c>
      <c r="G130" s="118">
        <v>3.504</v>
      </c>
      <c r="H130" s="118">
        <v>7.84</v>
      </c>
      <c r="I130" s="118">
        <v>27.655999999999999</v>
      </c>
      <c r="J130" s="118">
        <v>2586.98</v>
      </c>
      <c r="K130" s="118">
        <v>27.655999999999999</v>
      </c>
      <c r="L130" s="118">
        <v>2586.98</v>
      </c>
      <c r="M130" s="119">
        <f>K130/L130</f>
        <v>1.0690457599208343E-2</v>
      </c>
      <c r="N130" s="120">
        <v>53.85</v>
      </c>
      <c r="O130" s="121">
        <f>M130*N130</f>
        <v>0.57568114171736928</v>
      </c>
      <c r="P130" s="121">
        <f>M130*60*1000</f>
        <v>641.42745595250062</v>
      </c>
      <c r="Q130" s="134">
        <f>P130*N130/1000</f>
        <v>34.540868503042162</v>
      </c>
    </row>
    <row r="131" spans="1:17" s="6" customFormat="1" ht="12.75" customHeight="1" x14ac:dyDescent="0.2">
      <c r="A131" s="111"/>
      <c r="B131" s="112" t="s">
        <v>93</v>
      </c>
      <c r="C131" s="203" t="s">
        <v>38</v>
      </c>
      <c r="D131" s="203">
        <v>61</v>
      </c>
      <c r="E131" s="203">
        <v>1965</v>
      </c>
      <c r="F131" s="204">
        <v>46.948999999999998</v>
      </c>
      <c r="G131" s="204">
        <v>8.4460669999999993</v>
      </c>
      <c r="H131" s="204">
        <v>9.6</v>
      </c>
      <c r="I131" s="204">
        <v>28.902930000000001</v>
      </c>
      <c r="J131" s="204">
        <v>2700.04</v>
      </c>
      <c r="K131" s="204">
        <v>28.902930000000001</v>
      </c>
      <c r="L131" s="204">
        <v>2700.04</v>
      </c>
      <c r="M131" s="205">
        <v>1.0704630301773307E-2</v>
      </c>
      <c r="N131" s="206">
        <v>43.273000000000003</v>
      </c>
      <c r="O131" s="206">
        <v>0.46322146704863637</v>
      </c>
      <c r="P131" s="206">
        <v>642.2778181063984</v>
      </c>
      <c r="Q131" s="207">
        <v>27.79328802291818</v>
      </c>
    </row>
    <row r="132" spans="1:17" s="6" customFormat="1" ht="12.75" customHeight="1" x14ac:dyDescent="0.2">
      <c r="A132" s="111"/>
      <c r="B132" s="122" t="s">
        <v>257</v>
      </c>
      <c r="C132" s="117" t="s">
        <v>232</v>
      </c>
      <c r="D132" s="117">
        <v>18</v>
      </c>
      <c r="E132" s="117">
        <v>1989</v>
      </c>
      <c r="F132" s="118">
        <v>12.372</v>
      </c>
      <c r="G132" s="118">
        <v>0.93469199999999997</v>
      </c>
      <c r="H132" s="118">
        <v>1.36</v>
      </c>
      <c r="I132" s="118">
        <v>10.077306</v>
      </c>
      <c r="J132" s="118">
        <v>937.87</v>
      </c>
      <c r="K132" s="118">
        <v>10.077306</v>
      </c>
      <c r="L132" s="118">
        <v>937.87</v>
      </c>
      <c r="M132" s="119">
        <v>1.074488575175664E-2</v>
      </c>
      <c r="N132" s="120">
        <v>76.191000000000017</v>
      </c>
      <c r="O132" s="121">
        <v>0.81866359031209035</v>
      </c>
      <c r="P132" s="121">
        <v>644.69314510539846</v>
      </c>
      <c r="Q132" s="134">
        <v>49.119815418725423</v>
      </c>
    </row>
    <row r="133" spans="1:17" s="6" customFormat="1" ht="12.75" customHeight="1" x14ac:dyDescent="0.2">
      <c r="A133" s="111"/>
      <c r="B133" s="112" t="s">
        <v>934</v>
      </c>
      <c r="C133" s="117" t="s">
        <v>904</v>
      </c>
      <c r="D133" s="117">
        <v>9</v>
      </c>
      <c r="E133" s="117" t="s">
        <v>895</v>
      </c>
      <c r="F133" s="118">
        <f>SUM(G133+H133+I133)</f>
        <v>7.5350000000000001</v>
      </c>
      <c r="G133" s="118">
        <v>1.02</v>
      </c>
      <c r="H133" s="118">
        <v>1.44</v>
      </c>
      <c r="I133" s="118">
        <v>5.0750000000000002</v>
      </c>
      <c r="J133" s="118">
        <v>471.43</v>
      </c>
      <c r="K133" s="118">
        <v>5.0750000000000002</v>
      </c>
      <c r="L133" s="118">
        <v>471.43</v>
      </c>
      <c r="M133" s="119">
        <f>K133/L133</f>
        <v>1.0765118893579111E-2</v>
      </c>
      <c r="N133" s="120">
        <v>53.85</v>
      </c>
      <c r="O133" s="121">
        <f>M133*N133</f>
        <v>0.5797016524192351</v>
      </c>
      <c r="P133" s="121">
        <f>M133*60*1000</f>
        <v>645.90713361474661</v>
      </c>
      <c r="Q133" s="134">
        <f>P133*N133/1000</f>
        <v>34.782099145154106</v>
      </c>
    </row>
    <row r="134" spans="1:17" s="6" customFormat="1" ht="12.75" customHeight="1" x14ac:dyDescent="0.2">
      <c r="A134" s="111"/>
      <c r="B134" s="112" t="s">
        <v>652</v>
      </c>
      <c r="C134" s="117" t="s">
        <v>620</v>
      </c>
      <c r="D134" s="117">
        <v>45</v>
      </c>
      <c r="E134" s="117">
        <v>1974</v>
      </c>
      <c r="F134" s="118">
        <f>G134+H134+I134</f>
        <v>36.400002000000001</v>
      </c>
      <c r="G134" s="118">
        <v>4.3238250000000003</v>
      </c>
      <c r="H134" s="118">
        <v>7.2</v>
      </c>
      <c r="I134" s="118">
        <v>24.876176999999998</v>
      </c>
      <c r="J134" s="118">
        <v>2308.86</v>
      </c>
      <c r="K134" s="118">
        <f>I134</f>
        <v>24.876176999999998</v>
      </c>
      <c r="L134" s="118">
        <f>J134</f>
        <v>2308.86</v>
      </c>
      <c r="M134" s="119">
        <f>K134/L134</f>
        <v>1.0774224942179255E-2</v>
      </c>
      <c r="N134" s="120">
        <v>54.281999999999996</v>
      </c>
      <c r="O134" s="121">
        <f>M134*N134</f>
        <v>0.58484647831137426</v>
      </c>
      <c r="P134" s="121">
        <f>M134*60*1000</f>
        <v>646.45349653075539</v>
      </c>
      <c r="Q134" s="134">
        <f>P134*N134/1000</f>
        <v>35.090788698682459</v>
      </c>
    </row>
    <row r="135" spans="1:17" s="6" customFormat="1" ht="12.75" customHeight="1" x14ac:dyDescent="0.2">
      <c r="A135" s="111"/>
      <c r="B135" s="122" t="s">
        <v>219</v>
      </c>
      <c r="C135" s="113" t="s">
        <v>194</v>
      </c>
      <c r="D135" s="113">
        <v>14</v>
      </c>
      <c r="E135" s="113">
        <v>2011</v>
      </c>
      <c r="F135" s="114">
        <v>9.1259999999999994</v>
      </c>
      <c r="G135" s="114">
        <v>0.95803499999999997</v>
      </c>
      <c r="H135" s="114">
        <v>2.59</v>
      </c>
      <c r="I135" s="114">
        <v>5.5779649999999998</v>
      </c>
      <c r="J135" s="114">
        <v>517.4</v>
      </c>
      <c r="K135" s="114">
        <v>5.5779649999999998</v>
      </c>
      <c r="L135" s="114">
        <v>517.4</v>
      </c>
      <c r="M135" s="115">
        <v>1.07807595670661E-2</v>
      </c>
      <c r="N135" s="116">
        <v>62.348000000000006</v>
      </c>
      <c r="O135" s="116">
        <v>0.67215879748743723</v>
      </c>
      <c r="P135" s="116">
        <v>646.84557402396604</v>
      </c>
      <c r="Q135" s="133">
        <v>40.32952784924624</v>
      </c>
    </row>
    <row r="136" spans="1:17" s="6" customFormat="1" ht="12.75" customHeight="1" x14ac:dyDescent="0.2">
      <c r="A136" s="111"/>
      <c r="B136" s="122" t="s">
        <v>290</v>
      </c>
      <c r="C136" s="117" t="s">
        <v>262</v>
      </c>
      <c r="D136" s="117">
        <v>22</v>
      </c>
      <c r="E136" s="117">
        <v>1992</v>
      </c>
      <c r="F136" s="118">
        <v>18.882000000000001</v>
      </c>
      <c r="G136" s="118">
        <v>2.6749999999999998</v>
      </c>
      <c r="H136" s="118">
        <v>3.57</v>
      </c>
      <c r="I136" s="118">
        <v>12.637</v>
      </c>
      <c r="J136" s="118">
        <v>1167.0999999999999</v>
      </c>
      <c r="K136" s="118">
        <v>12.637</v>
      </c>
      <c r="L136" s="118">
        <v>1167.0999999999999</v>
      </c>
      <c r="M136" s="119">
        <v>1.0827692571330649E-2</v>
      </c>
      <c r="N136" s="120">
        <v>65.509</v>
      </c>
      <c r="O136" s="121">
        <v>0.70931131265529956</v>
      </c>
      <c r="P136" s="121">
        <v>649.66155427983892</v>
      </c>
      <c r="Q136" s="134">
        <v>42.558678759317971</v>
      </c>
    </row>
    <row r="137" spans="1:17" s="6" customFormat="1" ht="12.75" customHeight="1" x14ac:dyDescent="0.2">
      <c r="A137" s="111"/>
      <c r="B137" s="122" t="s">
        <v>524</v>
      </c>
      <c r="C137" s="117" t="s">
        <v>493</v>
      </c>
      <c r="D137" s="117">
        <v>20</v>
      </c>
      <c r="E137" s="117" t="s">
        <v>58</v>
      </c>
      <c r="F137" s="118">
        <v>16</v>
      </c>
      <c r="G137" s="118">
        <v>1.371</v>
      </c>
      <c r="H137" s="118">
        <v>3.202</v>
      </c>
      <c r="I137" s="118">
        <v>11.427</v>
      </c>
      <c r="J137" s="118">
        <v>1054.0899999999999</v>
      </c>
      <c r="K137" s="118">
        <v>11.427</v>
      </c>
      <c r="L137" s="118">
        <v>1054.0899999999999</v>
      </c>
      <c r="M137" s="119">
        <v>1.0840630306710054E-2</v>
      </c>
      <c r="N137" s="120">
        <v>75.3</v>
      </c>
      <c r="O137" s="121">
        <v>0.81629946209526705</v>
      </c>
      <c r="P137" s="121">
        <v>650.43781840260317</v>
      </c>
      <c r="Q137" s="134">
        <v>48.977967725716013</v>
      </c>
    </row>
    <row r="138" spans="1:17" s="6" customFormat="1" ht="12.75" customHeight="1" x14ac:dyDescent="0.2">
      <c r="A138" s="111"/>
      <c r="B138" s="122" t="s">
        <v>344</v>
      </c>
      <c r="C138" s="117" t="s">
        <v>334</v>
      </c>
      <c r="D138" s="117">
        <v>40</v>
      </c>
      <c r="E138" s="117">
        <v>1990</v>
      </c>
      <c r="F138" s="118">
        <v>35.661000000000001</v>
      </c>
      <c r="G138" s="118">
        <v>3.6309999999999998</v>
      </c>
      <c r="H138" s="118">
        <v>6.4</v>
      </c>
      <c r="I138" s="118">
        <v>25.63</v>
      </c>
      <c r="J138" s="118">
        <v>2359.96</v>
      </c>
      <c r="K138" s="118">
        <v>25.63</v>
      </c>
      <c r="L138" s="118">
        <v>2359.96</v>
      </c>
      <c r="M138" s="119">
        <f>K138/L138</f>
        <v>1.0860353565314666E-2</v>
      </c>
      <c r="N138" s="120">
        <v>66.5</v>
      </c>
      <c r="O138" s="121">
        <f>M138*N138</f>
        <v>0.72221351209342532</v>
      </c>
      <c r="P138" s="121">
        <f>M138*60*1000</f>
        <v>651.6212139188799</v>
      </c>
      <c r="Q138" s="134">
        <f>P138*N138/1000</f>
        <v>43.332810725605512</v>
      </c>
    </row>
    <row r="139" spans="1:17" s="6" customFormat="1" ht="12.75" customHeight="1" x14ac:dyDescent="0.2">
      <c r="A139" s="111"/>
      <c r="B139" s="122" t="s">
        <v>205</v>
      </c>
      <c r="C139" s="122" t="s">
        <v>181</v>
      </c>
      <c r="D139" s="122">
        <v>32</v>
      </c>
      <c r="E139" s="122">
        <v>1973</v>
      </c>
      <c r="F139" s="123">
        <v>26.495000000000001</v>
      </c>
      <c r="G139" s="123">
        <v>2.2392059999999998</v>
      </c>
      <c r="H139" s="123">
        <v>5.13</v>
      </c>
      <c r="I139" s="123">
        <v>19.125792000000001</v>
      </c>
      <c r="J139" s="123">
        <v>1758.16</v>
      </c>
      <c r="K139" s="123">
        <v>19.125792000000001</v>
      </c>
      <c r="L139" s="123">
        <v>1758.16</v>
      </c>
      <c r="M139" s="124">
        <v>1.0878300040951904E-2</v>
      </c>
      <c r="N139" s="125">
        <v>63.111000000000004</v>
      </c>
      <c r="O139" s="125">
        <v>0.6865403938845156</v>
      </c>
      <c r="P139" s="125">
        <v>652.69800245711417</v>
      </c>
      <c r="Q139" s="135">
        <v>41.192423633070931</v>
      </c>
    </row>
    <row r="140" spans="1:17" s="6" customFormat="1" ht="12.75" customHeight="1" x14ac:dyDescent="0.2">
      <c r="A140" s="111"/>
      <c r="B140" s="122" t="s">
        <v>331</v>
      </c>
      <c r="C140" s="117" t="s">
        <v>307</v>
      </c>
      <c r="D140" s="117"/>
      <c r="E140" s="117">
        <v>2006</v>
      </c>
      <c r="F140" s="118">
        <v>16.260000000000002</v>
      </c>
      <c r="G140" s="118">
        <v>2.57</v>
      </c>
      <c r="H140" s="118">
        <v>1.2</v>
      </c>
      <c r="I140" s="118">
        <v>12.04</v>
      </c>
      <c r="J140" s="118">
        <v>1104.46</v>
      </c>
      <c r="K140" s="118">
        <v>12.04</v>
      </c>
      <c r="L140" s="118">
        <v>1104.46</v>
      </c>
      <c r="M140" s="119">
        <f>K140/L140</f>
        <v>1.0901254911902648E-2</v>
      </c>
      <c r="N140" s="120">
        <v>49.9</v>
      </c>
      <c r="O140" s="121">
        <f>M140*N140</f>
        <v>0.54397262010394209</v>
      </c>
      <c r="P140" s="121">
        <f>M140*60*1000</f>
        <v>654.07529471415887</v>
      </c>
      <c r="Q140" s="134">
        <f>P140*N140/1000</f>
        <v>32.638357206236527</v>
      </c>
    </row>
    <row r="141" spans="1:17" s="6" customFormat="1" ht="12.75" customHeight="1" x14ac:dyDescent="0.2">
      <c r="A141" s="111"/>
      <c r="B141" s="122" t="s">
        <v>290</v>
      </c>
      <c r="C141" s="117" t="s">
        <v>261</v>
      </c>
      <c r="D141" s="117">
        <v>10</v>
      </c>
      <c r="E141" s="117">
        <v>1963</v>
      </c>
      <c r="F141" s="118">
        <v>7.1130000000000004</v>
      </c>
      <c r="G141" s="118">
        <v>0.52900000000000003</v>
      </c>
      <c r="H141" s="118">
        <v>1.6</v>
      </c>
      <c r="I141" s="118">
        <v>4.984</v>
      </c>
      <c r="J141" s="118">
        <v>453.09</v>
      </c>
      <c r="K141" s="118">
        <v>4.984</v>
      </c>
      <c r="L141" s="118">
        <v>453.09</v>
      </c>
      <c r="M141" s="119">
        <v>1.1000022070670287E-2</v>
      </c>
      <c r="N141" s="120">
        <v>65.509</v>
      </c>
      <c r="O141" s="121">
        <v>0.7206004458275399</v>
      </c>
      <c r="P141" s="121">
        <v>660.00132424021717</v>
      </c>
      <c r="Q141" s="134">
        <v>43.236026749652389</v>
      </c>
    </row>
    <row r="142" spans="1:17" s="6" customFormat="1" ht="12.75" customHeight="1" x14ac:dyDescent="0.2">
      <c r="A142" s="111"/>
      <c r="B142" s="122" t="s">
        <v>219</v>
      </c>
      <c r="C142" s="113" t="s">
        <v>195</v>
      </c>
      <c r="D142" s="113">
        <v>8</v>
      </c>
      <c r="E142" s="113">
        <v>1980</v>
      </c>
      <c r="F142" s="114">
        <v>9.4410000000000007</v>
      </c>
      <c r="G142" s="114">
        <v>1.2540899999999999</v>
      </c>
      <c r="H142" s="114">
        <v>1.28</v>
      </c>
      <c r="I142" s="114">
        <v>6.9069099999999999</v>
      </c>
      <c r="J142" s="114">
        <v>627.78</v>
      </c>
      <c r="K142" s="114">
        <v>6.9069099999999999</v>
      </c>
      <c r="L142" s="114">
        <v>627.78</v>
      </c>
      <c r="M142" s="115">
        <v>1.100211857657141E-2</v>
      </c>
      <c r="N142" s="116">
        <v>62.348000000000006</v>
      </c>
      <c r="O142" s="116">
        <v>0.68596008901207439</v>
      </c>
      <c r="P142" s="116">
        <v>660.12711459428465</v>
      </c>
      <c r="Q142" s="133">
        <v>41.157605340724459</v>
      </c>
    </row>
    <row r="143" spans="1:17" s="6" customFormat="1" ht="12.75" customHeight="1" x14ac:dyDescent="0.2">
      <c r="A143" s="111"/>
      <c r="B143" s="122" t="s">
        <v>205</v>
      </c>
      <c r="C143" s="122" t="s">
        <v>182</v>
      </c>
      <c r="D143" s="122">
        <v>19</v>
      </c>
      <c r="E143" s="122">
        <v>1978</v>
      </c>
      <c r="F143" s="123">
        <v>16.234999999999999</v>
      </c>
      <c r="G143" s="123">
        <v>1.362465</v>
      </c>
      <c r="H143" s="123">
        <v>3.2</v>
      </c>
      <c r="I143" s="123">
        <v>11.672535</v>
      </c>
      <c r="J143" s="123">
        <v>1059.1500000000001</v>
      </c>
      <c r="K143" s="123">
        <v>11.672535</v>
      </c>
      <c r="L143" s="123">
        <v>1059.1500000000001</v>
      </c>
      <c r="M143" s="124">
        <v>1.1020662795638011E-2</v>
      </c>
      <c r="N143" s="125">
        <v>63.111000000000004</v>
      </c>
      <c r="O143" s="125">
        <v>0.69552504969551054</v>
      </c>
      <c r="P143" s="125">
        <v>661.23976773828065</v>
      </c>
      <c r="Q143" s="135">
        <v>41.731502981730635</v>
      </c>
    </row>
    <row r="144" spans="1:17" s="6" customFormat="1" ht="12.75" customHeight="1" x14ac:dyDescent="0.2">
      <c r="A144" s="111"/>
      <c r="B144" s="122" t="s">
        <v>205</v>
      </c>
      <c r="C144" s="122" t="s">
        <v>183</v>
      </c>
      <c r="D144" s="122">
        <v>29</v>
      </c>
      <c r="E144" s="122">
        <v>1987</v>
      </c>
      <c r="F144" s="123">
        <v>23.254000000000001</v>
      </c>
      <c r="G144" s="123">
        <v>2.3942969999999999</v>
      </c>
      <c r="H144" s="123">
        <v>4.8</v>
      </c>
      <c r="I144" s="123">
        <v>16.059702000000001</v>
      </c>
      <c r="J144" s="123">
        <v>1510.61</v>
      </c>
      <c r="K144" s="123">
        <v>16.059702000000001</v>
      </c>
      <c r="L144" s="123">
        <v>1454.7299999999998</v>
      </c>
      <c r="M144" s="124">
        <v>1.1039644470107858E-2</v>
      </c>
      <c r="N144" s="125">
        <v>63.111000000000004</v>
      </c>
      <c r="O144" s="125">
        <v>0.69672300215297711</v>
      </c>
      <c r="P144" s="125">
        <v>662.3786682064715</v>
      </c>
      <c r="Q144" s="135">
        <v>41.80338012917862</v>
      </c>
    </row>
    <row r="145" spans="1:17" s="6" customFormat="1" ht="12.75" customHeight="1" x14ac:dyDescent="0.2">
      <c r="A145" s="111"/>
      <c r="B145" s="122" t="s">
        <v>290</v>
      </c>
      <c r="C145" s="117" t="s">
        <v>265</v>
      </c>
      <c r="D145" s="117">
        <v>22</v>
      </c>
      <c r="E145" s="117">
        <v>1982</v>
      </c>
      <c r="F145" s="118">
        <v>19.184000000000001</v>
      </c>
      <c r="G145" s="118">
        <v>2.7679999999999998</v>
      </c>
      <c r="H145" s="118">
        <v>3.74</v>
      </c>
      <c r="I145" s="118">
        <v>12.677</v>
      </c>
      <c r="J145" s="118">
        <v>1146.26</v>
      </c>
      <c r="K145" s="118">
        <v>12.677</v>
      </c>
      <c r="L145" s="118">
        <v>1146.26</v>
      </c>
      <c r="M145" s="119">
        <v>1.105944550102071E-2</v>
      </c>
      <c r="N145" s="120">
        <v>65.509</v>
      </c>
      <c r="O145" s="121">
        <v>0.72449321532636568</v>
      </c>
      <c r="P145" s="121">
        <v>663.56673006124265</v>
      </c>
      <c r="Q145" s="134">
        <v>43.469592919581949</v>
      </c>
    </row>
    <row r="146" spans="1:17" s="6" customFormat="1" ht="12.75" customHeight="1" x14ac:dyDescent="0.2">
      <c r="A146" s="111"/>
      <c r="B146" s="122" t="s">
        <v>718</v>
      </c>
      <c r="C146" s="105" t="s">
        <v>688</v>
      </c>
      <c r="D146" s="83">
        <v>45</v>
      </c>
      <c r="E146" s="84">
        <v>1977</v>
      </c>
      <c r="F146" s="127">
        <v>33.149000000000001</v>
      </c>
      <c r="G146" s="127">
        <v>3.38</v>
      </c>
      <c r="H146" s="127">
        <v>7.2</v>
      </c>
      <c r="I146" s="127">
        <v>22.568999999999999</v>
      </c>
      <c r="J146" s="107">
        <v>2035.18</v>
      </c>
      <c r="K146" s="127">
        <v>22.568999999999999</v>
      </c>
      <c r="L146" s="107">
        <v>2035.18</v>
      </c>
      <c r="M146" s="119">
        <v>1.1089436806572392E-2</v>
      </c>
      <c r="N146" s="128">
        <v>70.305000000000007</v>
      </c>
      <c r="O146" s="121">
        <v>0.77964285468607208</v>
      </c>
      <c r="P146" s="121">
        <v>665.36620839434352</v>
      </c>
      <c r="Q146" s="134">
        <v>46.778571281164325</v>
      </c>
    </row>
    <row r="147" spans="1:17" s="6" customFormat="1" ht="12.75" customHeight="1" x14ac:dyDescent="0.2">
      <c r="A147" s="111"/>
      <c r="B147" s="112" t="s">
        <v>93</v>
      </c>
      <c r="C147" s="203" t="s">
        <v>39</v>
      </c>
      <c r="D147" s="203">
        <v>70</v>
      </c>
      <c r="E147" s="203">
        <v>2008</v>
      </c>
      <c r="F147" s="204">
        <v>63.704000000000001</v>
      </c>
      <c r="G147" s="204">
        <v>9.9186639999999997</v>
      </c>
      <c r="H147" s="204">
        <v>0</v>
      </c>
      <c r="I147" s="204">
        <v>53.123424</v>
      </c>
      <c r="J147" s="204">
        <v>4787.37</v>
      </c>
      <c r="K147" s="204">
        <v>53.123424</v>
      </c>
      <c r="L147" s="204">
        <v>4787.37</v>
      </c>
      <c r="M147" s="205">
        <v>1.1096577870521811E-2</v>
      </c>
      <c r="N147" s="206">
        <v>43.273000000000003</v>
      </c>
      <c r="O147" s="206">
        <v>0.48018221419109036</v>
      </c>
      <c r="P147" s="206">
        <v>665.7946722313086</v>
      </c>
      <c r="Q147" s="207">
        <v>28.81093285146542</v>
      </c>
    </row>
    <row r="148" spans="1:17" s="6" customFormat="1" ht="12.75" customHeight="1" x14ac:dyDescent="0.2">
      <c r="A148" s="111"/>
      <c r="B148" s="112" t="s">
        <v>934</v>
      </c>
      <c r="C148" s="117" t="s">
        <v>900</v>
      </c>
      <c r="D148" s="117">
        <v>20</v>
      </c>
      <c r="E148" s="117" t="s">
        <v>895</v>
      </c>
      <c r="F148" s="118">
        <f>SUM(G148+H148+I148)</f>
        <v>15.649000000000001</v>
      </c>
      <c r="G148" s="118">
        <v>1.7849999999999999</v>
      </c>
      <c r="H148" s="118">
        <v>3.12</v>
      </c>
      <c r="I148" s="118">
        <v>10.744</v>
      </c>
      <c r="J148" s="118">
        <v>961.24</v>
      </c>
      <c r="K148" s="118">
        <v>10.744</v>
      </c>
      <c r="L148" s="118">
        <v>961.24</v>
      </c>
      <c r="M148" s="119">
        <f>K148/L148</f>
        <v>1.1177229412009488E-2</v>
      </c>
      <c r="N148" s="120">
        <v>53.85</v>
      </c>
      <c r="O148" s="121">
        <f>M148*N148</f>
        <v>0.60189380383671087</v>
      </c>
      <c r="P148" s="121">
        <f>M148*60*1000</f>
        <v>670.63376472056927</v>
      </c>
      <c r="Q148" s="134">
        <f>P148*N148/1000</f>
        <v>36.113628230202657</v>
      </c>
    </row>
    <row r="149" spans="1:17" s="6" customFormat="1" ht="12.75" customHeight="1" x14ac:dyDescent="0.2">
      <c r="A149" s="111"/>
      <c r="B149" s="122" t="s">
        <v>118</v>
      </c>
      <c r="C149" s="117" t="s">
        <v>100</v>
      </c>
      <c r="D149" s="117">
        <v>34</v>
      </c>
      <c r="E149" s="117">
        <v>2001</v>
      </c>
      <c r="F149" s="118">
        <v>29.597000000000001</v>
      </c>
      <c r="G149" s="118">
        <v>4.4945009999999996</v>
      </c>
      <c r="H149" s="118">
        <v>5.44</v>
      </c>
      <c r="I149" s="118">
        <v>19.662502</v>
      </c>
      <c r="J149" s="118">
        <v>1747.92</v>
      </c>
      <c r="K149" s="118">
        <v>19.662502</v>
      </c>
      <c r="L149" s="118">
        <v>1747.92</v>
      </c>
      <c r="M149" s="119">
        <v>1.1249085770515813E-2</v>
      </c>
      <c r="N149" s="120">
        <v>71.831000000000017</v>
      </c>
      <c r="O149" s="121">
        <v>0.80803307998192153</v>
      </c>
      <c r="P149" s="121">
        <v>674.94514623094881</v>
      </c>
      <c r="Q149" s="134">
        <v>48.481984798915299</v>
      </c>
    </row>
    <row r="150" spans="1:17" s="6" customFormat="1" ht="12.75" customHeight="1" x14ac:dyDescent="0.2">
      <c r="A150" s="111"/>
      <c r="B150" s="122" t="s">
        <v>219</v>
      </c>
      <c r="C150" s="113" t="s">
        <v>196</v>
      </c>
      <c r="D150" s="113">
        <v>21</v>
      </c>
      <c r="E150" s="113">
        <v>2010</v>
      </c>
      <c r="F150" s="114">
        <v>17.84</v>
      </c>
      <c r="G150" s="114">
        <v>7.548</v>
      </c>
      <c r="H150" s="114">
        <v>-1.1897</v>
      </c>
      <c r="I150" s="114">
        <v>11.4817</v>
      </c>
      <c r="J150" s="114">
        <v>1013.26</v>
      </c>
      <c r="K150" s="114">
        <v>11.4817</v>
      </c>
      <c r="L150" s="114">
        <v>1013.26</v>
      </c>
      <c r="M150" s="115">
        <v>1.1331445038785701E-2</v>
      </c>
      <c r="N150" s="116">
        <v>62.348000000000006</v>
      </c>
      <c r="O150" s="116">
        <v>0.706492935278211</v>
      </c>
      <c r="P150" s="116">
        <v>679.88670232714207</v>
      </c>
      <c r="Q150" s="133">
        <v>42.389576116692659</v>
      </c>
    </row>
    <row r="151" spans="1:17" s="6" customFormat="1" ht="12.75" customHeight="1" x14ac:dyDescent="0.2">
      <c r="A151" s="111"/>
      <c r="B151" s="122" t="s">
        <v>205</v>
      </c>
      <c r="C151" s="122" t="s">
        <v>184</v>
      </c>
      <c r="D151" s="122">
        <v>20</v>
      </c>
      <c r="E151" s="122">
        <v>1978</v>
      </c>
      <c r="F151" s="123">
        <v>16.783000000000001</v>
      </c>
      <c r="G151" s="123">
        <v>1.6558170000000001</v>
      </c>
      <c r="H151" s="123">
        <v>3.2</v>
      </c>
      <c r="I151" s="123">
        <v>11.927183000000001</v>
      </c>
      <c r="J151" s="123">
        <v>1050.01</v>
      </c>
      <c r="K151" s="123">
        <v>11.927183000000001</v>
      </c>
      <c r="L151" s="123">
        <v>1050.01</v>
      </c>
      <c r="M151" s="124">
        <v>1.1359113722726452E-2</v>
      </c>
      <c r="N151" s="125">
        <v>63.111000000000004</v>
      </c>
      <c r="O151" s="125">
        <v>0.71688502615498917</v>
      </c>
      <c r="P151" s="125">
        <v>681.54682336358712</v>
      </c>
      <c r="Q151" s="135">
        <v>43.013101569299351</v>
      </c>
    </row>
    <row r="152" spans="1:17" s="6" customFormat="1" ht="12.75" customHeight="1" x14ac:dyDescent="0.2">
      <c r="A152" s="111"/>
      <c r="B152" s="122" t="s">
        <v>290</v>
      </c>
      <c r="C152" s="117" t="s">
        <v>266</v>
      </c>
      <c r="D152" s="117">
        <v>22</v>
      </c>
      <c r="E152" s="117">
        <v>1986</v>
      </c>
      <c r="F152" s="118">
        <v>18.399999999999999</v>
      </c>
      <c r="G152" s="118">
        <v>1.6259999999999999</v>
      </c>
      <c r="H152" s="118">
        <v>3.74</v>
      </c>
      <c r="I152" s="118">
        <v>13.034000000000001</v>
      </c>
      <c r="J152" s="118">
        <v>1144.1600000000001</v>
      </c>
      <c r="K152" s="118">
        <v>13.034000000000001</v>
      </c>
      <c r="L152" s="118">
        <v>1144.1600000000001</v>
      </c>
      <c r="M152" s="119">
        <v>1.1391763389735701E-2</v>
      </c>
      <c r="N152" s="120">
        <v>65.509</v>
      </c>
      <c r="O152" s="121">
        <v>0.7462630278981961</v>
      </c>
      <c r="P152" s="121">
        <v>683.50580338414215</v>
      </c>
      <c r="Q152" s="134">
        <v>44.775781673891771</v>
      </c>
    </row>
    <row r="153" spans="1:17" s="6" customFormat="1" ht="12.75" customHeight="1" x14ac:dyDescent="0.2">
      <c r="A153" s="111"/>
      <c r="B153" s="122" t="s">
        <v>257</v>
      </c>
      <c r="C153" s="129" t="s">
        <v>233</v>
      </c>
      <c r="D153" s="129">
        <v>36</v>
      </c>
      <c r="E153" s="129">
        <v>1972</v>
      </c>
      <c r="F153" s="130">
        <v>25.265000000000001</v>
      </c>
      <c r="G153" s="130">
        <v>2.164479</v>
      </c>
      <c r="H153" s="130">
        <v>5.76</v>
      </c>
      <c r="I153" s="130">
        <v>17.340522</v>
      </c>
      <c r="J153" s="130">
        <v>1508.84</v>
      </c>
      <c r="K153" s="130">
        <v>17.340522</v>
      </c>
      <c r="L153" s="130">
        <v>1508.84</v>
      </c>
      <c r="M153" s="131">
        <v>1.1492618170249994E-2</v>
      </c>
      <c r="N153" s="132">
        <v>76.191000000000017</v>
      </c>
      <c r="O153" s="132">
        <v>0.87563407100951751</v>
      </c>
      <c r="P153" s="132">
        <v>689.55709021499968</v>
      </c>
      <c r="Q153" s="136">
        <v>52.538044260571048</v>
      </c>
    </row>
    <row r="154" spans="1:17" s="6" customFormat="1" ht="12.75" customHeight="1" x14ac:dyDescent="0.2">
      <c r="A154" s="111"/>
      <c r="B154" s="112" t="s">
        <v>934</v>
      </c>
      <c r="C154" s="117" t="s">
        <v>901</v>
      </c>
      <c r="D154" s="117">
        <v>22</v>
      </c>
      <c r="E154" s="117" t="s">
        <v>895</v>
      </c>
      <c r="F154" s="118">
        <f>SUM(G154+H154+I154)</f>
        <v>19.700000000000003</v>
      </c>
      <c r="G154" s="118">
        <v>2.2360000000000002</v>
      </c>
      <c r="H154" s="118">
        <v>3.52</v>
      </c>
      <c r="I154" s="118">
        <v>13.944000000000001</v>
      </c>
      <c r="J154" s="118">
        <v>1210.95</v>
      </c>
      <c r="K154" s="118">
        <v>13.944000000000001</v>
      </c>
      <c r="L154" s="118">
        <v>1210.95</v>
      </c>
      <c r="M154" s="119">
        <f>K154/L154</f>
        <v>1.1514926297534993E-2</v>
      </c>
      <c r="N154" s="120">
        <v>53.85</v>
      </c>
      <c r="O154" s="121">
        <f>M154*N154</f>
        <v>0.62007878112225945</v>
      </c>
      <c r="P154" s="121">
        <f>M154*60*1000</f>
        <v>690.89557785209956</v>
      </c>
      <c r="Q154" s="134">
        <f>P154*N154/1000</f>
        <v>37.204726867335566</v>
      </c>
    </row>
    <row r="155" spans="1:17" s="6" customFormat="1" ht="12.75" customHeight="1" x14ac:dyDescent="0.2">
      <c r="A155" s="111"/>
      <c r="B155" s="112" t="s">
        <v>934</v>
      </c>
      <c r="C155" s="117" t="s">
        <v>898</v>
      </c>
      <c r="D155" s="117">
        <v>40</v>
      </c>
      <c r="E155" s="117" t="s">
        <v>895</v>
      </c>
      <c r="F155" s="118">
        <f>SUM(G155+H155+I155)</f>
        <v>33.299999999999997</v>
      </c>
      <c r="G155" s="118">
        <v>2.8050000000000002</v>
      </c>
      <c r="H155" s="118">
        <v>6.4</v>
      </c>
      <c r="I155" s="118">
        <v>24.094999999999999</v>
      </c>
      <c r="J155" s="118">
        <v>2091.87</v>
      </c>
      <c r="K155" s="118">
        <v>24.094999999999999</v>
      </c>
      <c r="L155" s="118">
        <v>2091.87</v>
      </c>
      <c r="M155" s="119">
        <f>K155/L155</f>
        <v>1.1518402195165091E-2</v>
      </c>
      <c r="N155" s="120">
        <v>53.85</v>
      </c>
      <c r="O155" s="121">
        <f>M155*N155</f>
        <v>0.62026595820964014</v>
      </c>
      <c r="P155" s="121">
        <f>M155*60*1000</f>
        <v>691.10413170990546</v>
      </c>
      <c r="Q155" s="134">
        <f>P155*N155/1000</f>
        <v>37.215957492578411</v>
      </c>
    </row>
    <row r="156" spans="1:17" s="6" customFormat="1" ht="12.75" customHeight="1" x14ac:dyDescent="0.2">
      <c r="A156" s="111"/>
      <c r="B156" s="122" t="s">
        <v>331</v>
      </c>
      <c r="C156" s="117" t="s">
        <v>302</v>
      </c>
      <c r="D156" s="117">
        <v>20</v>
      </c>
      <c r="E156" s="117">
        <v>1984</v>
      </c>
      <c r="F156" s="118">
        <v>17.132999999999999</v>
      </c>
      <c r="G156" s="118">
        <v>1.74</v>
      </c>
      <c r="H156" s="118">
        <v>3.2</v>
      </c>
      <c r="I156" s="118">
        <v>12.193</v>
      </c>
      <c r="J156" s="118">
        <v>1056.5999999999999</v>
      </c>
      <c r="K156" s="118">
        <v>12.193</v>
      </c>
      <c r="L156" s="118">
        <v>1056.5999999999999</v>
      </c>
      <c r="M156" s="119">
        <f>K156/L156</f>
        <v>1.1539844785159948E-2</v>
      </c>
      <c r="N156" s="120">
        <v>49.9</v>
      </c>
      <c r="O156" s="121">
        <f>M156*N156</f>
        <v>0.57583825477948136</v>
      </c>
      <c r="P156" s="121">
        <f>M156*60*1000</f>
        <v>692.3906871095968</v>
      </c>
      <c r="Q156" s="134">
        <f>P156*N156/1000</f>
        <v>34.550295286768879</v>
      </c>
    </row>
    <row r="157" spans="1:17" s="6" customFormat="1" ht="12.75" customHeight="1" x14ac:dyDescent="0.2">
      <c r="A157" s="111"/>
      <c r="B157" s="112" t="s">
        <v>611</v>
      </c>
      <c r="C157" s="122" t="s">
        <v>577</v>
      </c>
      <c r="D157" s="122">
        <v>12</v>
      </c>
      <c r="E157" s="122">
        <v>1962</v>
      </c>
      <c r="F157" s="123">
        <v>9</v>
      </c>
      <c r="G157" s="123">
        <v>0.91864500000000004</v>
      </c>
      <c r="H157" s="123">
        <v>1.92</v>
      </c>
      <c r="I157" s="123">
        <v>6.1613600000000002</v>
      </c>
      <c r="J157" s="123">
        <v>533.70000000000005</v>
      </c>
      <c r="K157" s="123">
        <v>6.1613600000000002</v>
      </c>
      <c r="L157" s="123">
        <v>533.70000000000005</v>
      </c>
      <c r="M157" s="124">
        <f>K157/L157</f>
        <v>1.1544613078508525E-2</v>
      </c>
      <c r="N157" s="125">
        <v>56.570999999999998</v>
      </c>
      <c r="O157" s="125">
        <f>M157*N157</f>
        <v>0.65309030646430577</v>
      </c>
      <c r="P157" s="125">
        <f>M157*1000*60</f>
        <v>692.67678471051147</v>
      </c>
      <c r="Q157" s="135">
        <f>O157*60</f>
        <v>39.185418387858348</v>
      </c>
    </row>
    <row r="158" spans="1:17" s="6" customFormat="1" ht="12.75" customHeight="1" x14ac:dyDescent="0.2">
      <c r="A158" s="111"/>
      <c r="B158" s="122" t="s">
        <v>257</v>
      </c>
      <c r="C158" s="113" t="s">
        <v>234</v>
      </c>
      <c r="D158" s="113">
        <v>12</v>
      </c>
      <c r="E158" s="113">
        <v>1968</v>
      </c>
      <c r="F158" s="114">
        <v>7.4740000000000002</v>
      </c>
      <c r="G158" s="114">
        <v>0.28025499999999998</v>
      </c>
      <c r="H158" s="114">
        <v>0.96</v>
      </c>
      <c r="I158" s="114">
        <v>6.2337470000000001</v>
      </c>
      <c r="J158" s="114">
        <v>536.53</v>
      </c>
      <c r="K158" s="114">
        <v>6.2337470000000001</v>
      </c>
      <c r="L158" s="114">
        <v>536.53</v>
      </c>
      <c r="M158" s="115">
        <v>1.1618636422940004E-2</v>
      </c>
      <c r="N158" s="116">
        <v>76.191000000000017</v>
      </c>
      <c r="O158" s="116">
        <v>0.88523552770022207</v>
      </c>
      <c r="P158" s="116">
        <v>697.11818537640022</v>
      </c>
      <c r="Q158" s="133">
        <v>53.114131662013321</v>
      </c>
    </row>
    <row r="159" spans="1:17" s="6" customFormat="1" ht="12.75" customHeight="1" x14ac:dyDescent="0.2">
      <c r="A159" s="111"/>
      <c r="B159" s="122" t="s">
        <v>257</v>
      </c>
      <c r="C159" s="117" t="s">
        <v>235</v>
      </c>
      <c r="D159" s="117">
        <v>24</v>
      </c>
      <c r="E159" s="117">
        <v>1969</v>
      </c>
      <c r="F159" s="118">
        <v>16.936</v>
      </c>
      <c r="G159" s="118">
        <v>1.1342159999999999</v>
      </c>
      <c r="H159" s="118">
        <v>3.84</v>
      </c>
      <c r="I159" s="118">
        <v>11.961783</v>
      </c>
      <c r="J159" s="118">
        <v>1020.69</v>
      </c>
      <c r="K159" s="118">
        <v>11.961783</v>
      </c>
      <c r="L159" s="118">
        <v>1020.69</v>
      </c>
      <c r="M159" s="119">
        <v>1.1719310466449166E-2</v>
      </c>
      <c r="N159" s="120">
        <v>76.191000000000017</v>
      </c>
      <c r="O159" s="121">
        <v>0.89290598374922858</v>
      </c>
      <c r="P159" s="121">
        <v>703.15862798694991</v>
      </c>
      <c r="Q159" s="134">
        <v>53.574359024953715</v>
      </c>
    </row>
    <row r="160" spans="1:17" s="6" customFormat="1" ht="12.75" customHeight="1" x14ac:dyDescent="0.2">
      <c r="A160" s="111"/>
      <c r="B160" s="122" t="s">
        <v>118</v>
      </c>
      <c r="C160" s="117" t="s">
        <v>101</v>
      </c>
      <c r="D160" s="117">
        <v>10</v>
      </c>
      <c r="E160" s="117">
        <v>1999</v>
      </c>
      <c r="F160" s="118">
        <v>14.808199999999999</v>
      </c>
      <c r="G160" s="118">
        <v>0</v>
      </c>
      <c r="H160" s="118">
        <v>0</v>
      </c>
      <c r="I160" s="118">
        <v>14.808199999999999</v>
      </c>
      <c r="J160" s="118">
        <v>1261.9000000000001</v>
      </c>
      <c r="K160" s="118">
        <v>14.808199999999999</v>
      </c>
      <c r="L160" s="118">
        <v>1261.9000000000001</v>
      </c>
      <c r="M160" s="119">
        <v>1.1734844282431253E-2</v>
      </c>
      <c r="N160" s="120">
        <v>71.831000000000017</v>
      </c>
      <c r="O160" s="121">
        <v>0.84292559965131952</v>
      </c>
      <c r="P160" s="121">
        <v>704.09065694587514</v>
      </c>
      <c r="Q160" s="134">
        <v>50.57553597907917</v>
      </c>
    </row>
    <row r="161" spans="1:17" s="6" customFormat="1" ht="12.75" customHeight="1" x14ac:dyDescent="0.2">
      <c r="A161" s="111"/>
      <c r="B161" s="112" t="s">
        <v>893</v>
      </c>
      <c r="C161" s="196" t="s">
        <v>862</v>
      </c>
      <c r="D161" s="196">
        <v>30</v>
      </c>
      <c r="E161" s="196" t="s">
        <v>58</v>
      </c>
      <c r="F161" s="197">
        <f>G161+H161+I161</f>
        <v>28.340000000000003</v>
      </c>
      <c r="G161" s="197">
        <v>3.3592</v>
      </c>
      <c r="H161" s="197">
        <v>4.8</v>
      </c>
      <c r="I161" s="197">
        <v>20.180800000000001</v>
      </c>
      <c r="J161" s="197">
        <v>1717.43</v>
      </c>
      <c r="K161" s="197">
        <f>I161</f>
        <v>20.180800000000001</v>
      </c>
      <c r="L161" s="197">
        <f>J161</f>
        <v>1717.43</v>
      </c>
      <c r="M161" s="198">
        <f>K161/L161</f>
        <v>1.1750580809698213E-2</v>
      </c>
      <c r="N161" s="199">
        <v>45.1</v>
      </c>
      <c r="O161" s="200">
        <f>M161*N161</f>
        <v>0.52995119451738948</v>
      </c>
      <c r="P161" s="200">
        <f>M161*60*1000</f>
        <v>705.03484858189279</v>
      </c>
      <c r="Q161" s="201">
        <f>P161*N161/1000</f>
        <v>31.797071671043366</v>
      </c>
    </row>
    <row r="162" spans="1:17" s="6" customFormat="1" ht="12.75" customHeight="1" x14ac:dyDescent="0.2">
      <c r="A162" s="111"/>
      <c r="B162" s="122" t="s">
        <v>176</v>
      </c>
      <c r="C162" s="113" t="s">
        <v>156</v>
      </c>
      <c r="D162" s="113">
        <v>12</v>
      </c>
      <c r="E162" s="113">
        <v>1980</v>
      </c>
      <c r="F162" s="114">
        <v>7.6289999999999996</v>
      </c>
      <c r="G162" s="114">
        <v>0.50724599999999997</v>
      </c>
      <c r="H162" s="114">
        <v>1.6</v>
      </c>
      <c r="I162" s="114">
        <v>5.5217539999999996</v>
      </c>
      <c r="J162" s="114">
        <v>468.68</v>
      </c>
      <c r="K162" s="114">
        <v>5.5217539999999996</v>
      </c>
      <c r="L162" s="114">
        <v>468.68</v>
      </c>
      <c r="M162" s="115">
        <v>1.1781501237518135E-2</v>
      </c>
      <c r="N162" s="116">
        <v>95.048000000000016</v>
      </c>
      <c r="O162" s="116">
        <v>1.119808129623624</v>
      </c>
      <c r="P162" s="116">
        <v>706.89007425108809</v>
      </c>
      <c r="Q162" s="133">
        <v>67.188487777417436</v>
      </c>
    </row>
    <row r="163" spans="1:17" s="6" customFormat="1" ht="12.75" customHeight="1" x14ac:dyDescent="0.2">
      <c r="A163" s="111"/>
      <c r="B163" s="122" t="s">
        <v>205</v>
      </c>
      <c r="C163" s="122" t="s">
        <v>185</v>
      </c>
      <c r="D163" s="122">
        <v>13</v>
      </c>
      <c r="E163" s="122">
        <v>1962</v>
      </c>
      <c r="F163" s="123">
        <v>10.379</v>
      </c>
      <c r="G163" s="123">
        <v>0.91687799999999997</v>
      </c>
      <c r="H163" s="123">
        <v>2.56</v>
      </c>
      <c r="I163" s="123">
        <v>6.9021209999999993</v>
      </c>
      <c r="J163" s="123">
        <v>583.82000000000005</v>
      </c>
      <c r="K163" s="123">
        <v>6.9021209999999993</v>
      </c>
      <c r="L163" s="123">
        <v>583.82000000000005</v>
      </c>
      <c r="M163" s="124">
        <v>1.1822344215682914E-2</v>
      </c>
      <c r="N163" s="125">
        <v>63.111000000000004</v>
      </c>
      <c r="O163" s="125">
        <v>0.74611996579596451</v>
      </c>
      <c r="P163" s="125">
        <v>709.34065294097491</v>
      </c>
      <c r="Q163" s="135">
        <v>44.767197947757872</v>
      </c>
    </row>
    <row r="164" spans="1:17" s="6" customFormat="1" ht="12.75" customHeight="1" x14ac:dyDescent="0.2">
      <c r="A164" s="111"/>
      <c r="B164" s="122" t="s">
        <v>444</v>
      </c>
      <c r="C164" s="122" t="s">
        <v>406</v>
      </c>
      <c r="D164" s="122">
        <v>118</v>
      </c>
      <c r="E164" s="122">
        <v>2007</v>
      </c>
      <c r="F164" s="123">
        <v>132.49</v>
      </c>
      <c r="G164" s="202">
        <v>20.603999999999999</v>
      </c>
      <c r="H164" s="202">
        <v>19.984000000000002</v>
      </c>
      <c r="I164" s="123">
        <f>F164-G164-H164</f>
        <v>91.902000000000015</v>
      </c>
      <c r="J164" s="123">
        <v>7728.7</v>
      </c>
      <c r="K164" s="123">
        <f>I164/J164*L164</f>
        <v>82.904077529209331</v>
      </c>
      <c r="L164" s="123">
        <v>6972</v>
      </c>
      <c r="M164" s="124">
        <f>K164/L164</f>
        <v>1.1891003661676612E-2</v>
      </c>
      <c r="N164" s="125">
        <v>57.23</v>
      </c>
      <c r="O164" s="125">
        <f>ROUND(M164*N164,2)</f>
        <v>0.68</v>
      </c>
      <c r="P164" s="125">
        <f>ROUND(M164*60*1000,2)</f>
        <v>713.46</v>
      </c>
      <c r="Q164" s="135">
        <f>ROUND(P164*N164/1000,2)</f>
        <v>40.83</v>
      </c>
    </row>
    <row r="165" spans="1:17" s="6" customFormat="1" ht="12.75" customHeight="1" x14ac:dyDescent="0.2">
      <c r="A165" s="111"/>
      <c r="B165" s="112" t="s">
        <v>934</v>
      </c>
      <c r="C165" s="117" t="s">
        <v>902</v>
      </c>
      <c r="D165" s="117">
        <v>22</v>
      </c>
      <c r="E165" s="117" t="s">
        <v>895</v>
      </c>
      <c r="F165" s="118">
        <f>SUM(G165+H165+I165)</f>
        <v>19.225999999999999</v>
      </c>
      <c r="G165" s="118">
        <v>1.8280000000000001</v>
      </c>
      <c r="H165" s="118">
        <v>3.52</v>
      </c>
      <c r="I165" s="118">
        <v>13.878</v>
      </c>
      <c r="J165" s="118">
        <v>1161.98</v>
      </c>
      <c r="K165" s="118">
        <v>13.878</v>
      </c>
      <c r="L165" s="118">
        <v>1161.98</v>
      </c>
      <c r="M165" s="119">
        <f>K165/L165</f>
        <v>1.1943406943320883E-2</v>
      </c>
      <c r="N165" s="120">
        <v>53.85</v>
      </c>
      <c r="O165" s="121">
        <f>M165*N165</f>
        <v>0.64315246389782954</v>
      </c>
      <c r="P165" s="121">
        <f>M165*60*1000</f>
        <v>716.604416599253</v>
      </c>
      <c r="Q165" s="134">
        <f>P165*N165/1000</f>
        <v>38.589147833869781</v>
      </c>
    </row>
    <row r="166" spans="1:17" s="6" customFormat="1" ht="12.75" customHeight="1" x14ac:dyDescent="0.2">
      <c r="A166" s="111"/>
      <c r="B166" s="112" t="s">
        <v>205</v>
      </c>
      <c r="C166" s="113" t="s">
        <v>222</v>
      </c>
      <c r="D166" s="113">
        <v>20</v>
      </c>
      <c r="E166" s="113">
        <v>1973</v>
      </c>
      <c r="F166" s="114">
        <v>15.923</v>
      </c>
      <c r="G166" s="114">
        <v>1.5247980000000001</v>
      </c>
      <c r="H166" s="114">
        <v>3.2</v>
      </c>
      <c r="I166" s="114">
        <v>11.198199000000001</v>
      </c>
      <c r="J166" s="114">
        <v>929.05</v>
      </c>
      <c r="K166" s="114">
        <v>11.198199000000001</v>
      </c>
      <c r="L166" s="114">
        <v>929.05</v>
      </c>
      <c r="M166" s="115">
        <v>1.2053386792960552E-2</v>
      </c>
      <c r="N166" s="116">
        <v>73.683999999999997</v>
      </c>
      <c r="O166" s="116">
        <v>0.88814175245250526</v>
      </c>
      <c r="P166" s="116">
        <v>723.20320757763307</v>
      </c>
      <c r="Q166" s="133">
        <v>53.28850514715031</v>
      </c>
    </row>
    <row r="167" spans="1:17" s="6" customFormat="1" ht="12.75" customHeight="1" x14ac:dyDescent="0.2">
      <c r="A167" s="111"/>
      <c r="B167" s="122" t="s">
        <v>257</v>
      </c>
      <c r="C167" s="117" t="s">
        <v>236</v>
      </c>
      <c r="D167" s="117">
        <v>30</v>
      </c>
      <c r="E167" s="117">
        <v>1974</v>
      </c>
      <c r="F167" s="118">
        <v>28.529</v>
      </c>
      <c r="G167" s="118">
        <v>2.678585</v>
      </c>
      <c r="H167" s="118">
        <v>4.8</v>
      </c>
      <c r="I167" s="118">
        <v>21.050418000000001</v>
      </c>
      <c r="J167" s="118">
        <v>1743.53</v>
      </c>
      <c r="K167" s="118">
        <v>21.050418000000001</v>
      </c>
      <c r="L167" s="118">
        <v>1743.53</v>
      </c>
      <c r="M167" s="119">
        <v>1.2073447546070329E-2</v>
      </c>
      <c r="N167" s="120">
        <v>76.191000000000017</v>
      </c>
      <c r="O167" s="121">
        <v>0.91988804198264462</v>
      </c>
      <c r="P167" s="121">
        <v>724.40685276421982</v>
      </c>
      <c r="Q167" s="134">
        <v>55.193282518958689</v>
      </c>
    </row>
    <row r="168" spans="1:17" s="6" customFormat="1" ht="12.75" customHeight="1" x14ac:dyDescent="0.2">
      <c r="A168" s="111"/>
      <c r="B168" s="122" t="s">
        <v>683</v>
      </c>
      <c r="C168" s="117" t="s">
        <v>657</v>
      </c>
      <c r="D168" s="117">
        <v>12</v>
      </c>
      <c r="E168" s="117">
        <v>1960</v>
      </c>
      <c r="F168" s="118">
        <f>SUM(G168+H168+I168)</f>
        <v>9.2100000000000009</v>
      </c>
      <c r="G168" s="118">
        <v>1.1000000000000001</v>
      </c>
      <c r="H168" s="118">
        <v>1.7</v>
      </c>
      <c r="I168" s="118">
        <v>6.41</v>
      </c>
      <c r="J168" s="118">
        <v>530.4</v>
      </c>
      <c r="K168" s="118">
        <v>5.89</v>
      </c>
      <c r="L168" s="118">
        <v>487.41</v>
      </c>
      <c r="M168" s="119">
        <f>K168/L168</f>
        <v>1.2084282226462319E-2</v>
      </c>
      <c r="N168" s="120">
        <v>62</v>
      </c>
      <c r="O168" s="121">
        <f>M168*N168</f>
        <v>0.74922549804066385</v>
      </c>
      <c r="P168" s="121">
        <f>M168*60*1000</f>
        <v>725.05693358773919</v>
      </c>
      <c r="Q168" s="134">
        <f>P168*N168/1000</f>
        <v>44.953529882439824</v>
      </c>
    </row>
    <row r="169" spans="1:17" s="6" customFormat="1" ht="12.75" customHeight="1" x14ac:dyDescent="0.2">
      <c r="A169" s="111"/>
      <c r="B169" s="122" t="s">
        <v>444</v>
      </c>
      <c r="C169" s="122" t="s">
        <v>407</v>
      </c>
      <c r="D169" s="122">
        <v>38</v>
      </c>
      <c r="E169" s="122">
        <v>2004</v>
      </c>
      <c r="F169" s="123">
        <v>34.46</v>
      </c>
      <c r="G169" s="202">
        <v>5.1628499999999997</v>
      </c>
      <c r="H169" s="202">
        <v>0.54715000000000003</v>
      </c>
      <c r="I169" s="123">
        <v>28.75</v>
      </c>
      <c r="J169" s="123">
        <v>2371.6999999999998</v>
      </c>
      <c r="K169" s="123">
        <f>I169/J169*L169</f>
        <v>28.75</v>
      </c>
      <c r="L169" s="123">
        <v>2371.6999999999998</v>
      </c>
      <c r="M169" s="124">
        <f>K169/L169</f>
        <v>1.2122106505881858E-2</v>
      </c>
      <c r="N169" s="125">
        <v>57.23</v>
      </c>
      <c r="O169" s="125">
        <f>ROUND(M169*N169,2)</f>
        <v>0.69</v>
      </c>
      <c r="P169" s="125">
        <f>ROUND(M169*60*1000,2)</f>
        <v>727.33</v>
      </c>
      <c r="Q169" s="135">
        <f>ROUND(P169*N169/1000,2)</f>
        <v>41.63</v>
      </c>
    </row>
    <row r="170" spans="1:17" s="6" customFormat="1" ht="12.75" customHeight="1" x14ac:dyDescent="0.2">
      <c r="A170" s="111"/>
      <c r="B170" s="122" t="s">
        <v>152</v>
      </c>
      <c r="C170" s="203" t="s">
        <v>131</v>
      </c>
      <c r="D170" s="203">
        <v>55</v>
      </c>
      <c r="E170" s="203">
        <v>1990</v>
      </c>
      <c r="F170" s="204">
        <v>62.816000000000003</v>
      </c>
      <c r="G170" s="204">
        <v>7.3892879999999996</v>
      </c>
      <c r="H170" s="204">
        <v>12.56</v>
      </c>
      <c r="I170" s="204">
        <v>42.866706000000001</v>
      </c>
      <c r="J170" s="204">
        <v>3527.73</v>
      </c>
      <c r="K170" s="204">
        <v>42.866706000000001</v>
      </c>
      <c r="L170" s="204">
        <v>3527.73</v>
      </c>
      <c r="M170" s="205">
        <v>1.2151356821525457E-2</v>
      </c>
      <c r="N170" s="206">
        <v>72.811999999999998</v>
      </c>
      <c r="O170" s="206">
        <v>0.88476459288891152</v>
      </c>
      <c r="P170" s="206">
        <v>729.08140929152739</v>
      </c>
      <c r="Q170" s="207">
        <v>53.08587557333469</v>
      </c>
    </row>
    <row r="171" spans="1:17" s="6" customFormat="1" ht="12.75" customHeight="1" x14ac:dyDescent="0.2">
      <c r="A171" s="111"/>
      <c r="B171" s="122" t="s">
        <v>118</v>
      </c>
      <c r="C171" s="113" t="s">
        <v>102</v>
      </c>
      <c r="D171" s="113">
        <v>93</v>
      </c>
      <c r="E171" s="113">
        <v>1973</v>
      </c>
      <c r="F171" s="114">
        <v>81.033000000000001</v>
      </c>
      <c r="G171" s="114">
        <v>10.870998999999999</v>
      </c>
      <c r="H171" s="114">
        <v>14.32</v>
      </c>
      <c r="I171" s="114">
        <v>55.841999000000001</v>
      </c>
      <c r="J171" s="114">
        <v>4520.3</v>
      </c>
      <c r="K171" s="114">
        <v>55.841999000000001</v>
      </c>
      <c r="L171" s="114">
        <v>4520.3</v>
      </c>
      <c r="M171" s="115">
        <v>1.2353604628011414E-2</v>
      </c>
      <c r="N171" s="116">
        <v>71.831000000000017</v>
      </c>
      <c r="O171" s="116">
        <v>0.88737177403468814</v>
      </c>
      <c r="P171" s="116">
        <v>741.21627768068493</v>
      </c>
      <c r="Q171" s="133">
        <v>53.242306442081293</v>
      </c>
    </row>
    <row r="172" spans="1:17" s="6" customFormat="1" ht="12.75" customHeight="1" x14ac:dyDescent="0.2">
      <c r="A172" s="111"/>
      <c r="B172" s="122" t="s">
        <v>444</v>
      </c>
      <c r="C172" s="122" t="s">
        <v>411</v>
      </c>
      <c r="D172" s="122">
        <v>51</v>
      </c>
      <c r="E172" s="122">
        <v>2005</v>
      </c>
      <c r="F172" s="123">
        <v>48.1</v>
      </c>
      <c r="G172" s="202">
        <v>7.119192</v>
      </c>
      <c r="H172" s="202">
        <v>2.8188080000000002</v>
      </c>
      <c r="I172" s="123">
        <f>F172-G172-H172</f>
        <v>38.162000000000006</v>
      </c>
      <c r="J172" s="123">
        <v>3073.94</v>
      </c>
      <c r="K172" s="123">
        <f>I172/J172*L172</f>
        <v>37.264666493165123</v>
      </c>
      <c r="L172" s="123">
        <v>3001.66</v>
      </c>
      <c r="M172" s="124">
        <f>K172/L172</f>
        <v>1.2414686038113952E-2</v>
      </c>
      <c r="N172" s="125">
        <v>57.23</v>
      </c>
      <c r="O172" s="125">
        <f>ROUND(M172*N172,2)</f>
        <v>0.71</v>
      </c>
      <c r="P172" s="125">
        <f>ROUND(M172*60*1000,2)</f>
        <v>744.88</v>
      </c>
      <c r="Q172" s="135">
        <f>ROUND(P172*N172/1000,2)</f>
        <v>42.63</v>
      </c>
    </row>
    <row r="173" spans="1:17" s="6" customFormat="1" ht="12.75" customHeight="1" x14ac:dyDescent="0.2">
      <c r="A173" s="111"/>
      <c r="B173" s="122" t="s">
        <v>403</v>
      </c>
      <c r="C173" s="117" t="s">
        <v>382</v>
      </c>
      <c r="D173" s="117">
        <v>10</v>
      </c>
      <c r="E173" s="117" t="s">
        <v>58</v>
      </c>
      <c r="F173" s="118">
        <v>10.678000000000001</v>
      </c>
      <c r="G173" s="118">
        <v>0.84899999999999998</v>
      </c>
      <c r="H173" s="118">
        <v>1.8160000000000001</v>
      </c>
      <c r="I173" s="118">
        <v>8.0129999999999999</v>
      </c>
      <c r="J173" s="118">
        <v>641.72</v>
      </c>
      <c r="K173" s="118">
        <v>8.0129999999999999</v>
      </c>
      <c r="L173" s="118">
        <v>641.72</v>
      </c>
      <c r="M173" s="119">
        <v>1.248675434769058E-2</v>
      </c>
      <c r="N173" s="120">
        <v>65.510000000000005</v>
      </c>
      <c r="O173" s="121">
        <v>0.81800727731721001</v>
      </c>
      <c r="P173" s="121">
        <v>749.20526086143479</v>
      </c>
      <c r="Q173" s="134">
        <v>49.080436639032598</v>
      </c>
    </row>
    <row r="174" spans="1:17" s="6" customFormat="1" ht="12.75" customHeight="1" x14ac:dyDescent="0.2">
      <c r="A174" s="111"/>
      <c r="B174" s="122" t="s">
        <v>444</v>
      </c>
      <c r="C174" s="122" t="s">
        <v>405</v>
      </c>
      <c r="D174" s="122">
        <v>18</v>
      </c>
      <c r="E174" s="122">
        <v>2006</v>
      </c>
      <c r="F174" s="123">
        <v>27.76</v>
      </c>
      <c r="G174" s="202">
        <v>2.1924899999999998</v>
      </c>
      <c r="H174" s="202">
        <v>0.66751000000000005</v>
      </c>
      <c r="I174" s="123">
        <f>F174-2.86</f>
        <v>24.900000000000002</v>
      </c>
      <c r="J174" s="123">
        <v>1988.27</v>
      </c>
      <c r="K174" s="123">
        <f>I174/J174*L174</f>
        <v>19.88097692969265</v>
      </c>
      <c r="L174" s="123">
        <v>1587.5</v>
      </c>
      <c r="M174" s="124">
        <f>K174/L174</f>
        <v>1.2523450034452063E-2</v>
      </c>
      <c r="N174" s="125">
        <v>57.23</v>
      </c>
      <c r="O174" s="125">
        <f>ROUND(M174*N174,2)</f>
        <v>0.72</v>
      </c>
      <c r="P174" s="125">
        <f>ROUND(M174*60*1000,2)</f>
        <v>751.41</v>
      </c>
      <c r="Q174" s="135">
        <f>ROUND(P174*N174/1000,2)</f>
        <v>43</v>
      </c>
    </row>
    <row r="175" spans="1:17" s="6" customFormat="1" ht="12.75" customHeight="1" x14ac:dyDescent="0.2">
      <c r="A175" s="111"/>
      <c r="B175" s="112" t="s">
        <v>205</v>
      </c>
      <c r="C175" s="113" t="s">
        <v>223</v>
      </c>
      <c r="D175" s="113">
        <v>32</v>
      </c>
      <c r="E175" s="113">
        <v>1967</v>
      </c>
      <c r="F175" s="114">
        <v>19.460999999999999</v>
      </c>
      <c r="G175" s="114">
        <v>0</v>
      </c>
      <c r="H175" s="114">
        <v>0</v>
      </c>
      <c r="I175" s="114">
        <v>19.460999000000001</v>
      </c>
      <c r="J175" s="114">
        <v>1535</v>
      </c>
      <c r="K175" s="114">
        <v>19.460999000000001</v>
      </c>
      <c r="L175" s="114">
        <v>1535</v>
      </c>
      <c r="M175" s="115">
        <v>1.2678175244299674E-2</v>
      </c>
      <c r="N175" s="116">
        <v>73.683999999999997</v>
      </c>
      <c r="O175" s="116">
        <v>0.9341786647009771</v>
      </c>
      <c r="P175" s="116">
        <v>760.69051465798043</v>
      </c>
      <c r="Q175" s="133">
        <v>56.05071988205863</v>
      </c>
    </row>
    <row r="176" spans="1:17" s="6" customFormat="1" ht="12.75" customHeight="1" x14ac:dyDescent="0.2">
      <c r="A176" s="111"/>
      <c r="B176" s="122" t="s">
        <v>851</v>
      </c>
      <c r="C176" s="117" t="s">
        <v>818</v>
      </c>
      <c r="D176" s="117">
        <v>8</v>
      </c>
      <c r="E176" s="117">
        <v>1975</v>
      </c>
      <c r="F176" s="118">
        <v>9.7799999999999994</v>
      </c>
      <c r="G176" s="118">
        <v>1.0900000000000001</v>
      </c>
      <c r="H176" s="118">
        <v>1.28</v>
      </c>
      <c r="I176" s="118">
        <v>7.41</v>
      </c>
      <c r="J176" s="118">
        <v>574.41</v>
      </c>
      <c r="K176" s="118">
        <v>7.41</v>
      </c>
      <c r="L176" s="118">
        <v>574.41</v>
      </c>
      <c r="M176" s="119">
        <f>K176/L176</f>
        <v>1.2900193241761112E-2</v>
      </c>
      <c r="N176" s="120">
        <v>73.7</v>
      </c>
      <c r="O176" s="121">
        <f>M176*N176</f>
        <v>0.95074424191779394</v>
      </c>
      <c r="P176" s="121">
        <f>M176*60*1000</f>
        <v>774.01159450566672</v>
      </c>
      <c r="Q176" s="134">
        <f>P176*N176/1000</f>
        <v>57.044654515067641</v>
      </c>
    </row>
    <row r="177" spans="1:17" s="6" customFormat="1" ht="12.75" customHeight="1" x14ac:dyDescent="0.2">
      <c r="A177" s="111"/>
      <c r="B177" s="112" t="s">
        <v>652</v>
      </c>
      <c r="C177" s="117" t="s">
        <v>621</v>
      </c>
      <c r="D177" s="117">
        <v>32</v>
      </c>
      <c r="E177" s="117">
        <v>1961</v>
      </c>
      <c r="F177" s="118">
        <f>G177+H177+I177</f>
        <v>22.145002000000002</v>
      </c>
      <c r="G177" s="118">
        <v>1.51989</v>
      </c>
      <c r="H177" s="118">
        <v>4.9859999999999998</v>
      </c>
      <c r="I177" s="118">
        <v>15.639112000000001</v>
      </c>
      <c r="J177" s="118">
        <v>1204.29</v>
      </c>
      <c r="K177" s="118">
        <f>I177</f>
        <v>15.639112000000001</v>
      </c>
      <c r="L177" s="118">
        <f>J177</f>
        <v>1204.29</v>
      </c>
      <c r="M177" s="119">
        <f>K177/L177</f>
        <v>1.2986167783507295E-2</v>
      </c>
      <c r="N177" s="120">
        <v>54.281999999999996</v>
      </c>
      <c r="O177" s="121">
        <f>M177*N177</f>
        <v>0.70491515962434292</v>
      </c>
      <c r="P177" s="121">
        <f>M177*60*1000</f>
        <v>779.17006701043772</v>
      </c>
      <c r="Q177" s="134">
        <f>P177*N177/1000</f>
        <v>42.294909577460572</v>
      </c>
    </row>
    <row r="178" spans="1:17" s="6" customFormat="1" ht="12.75" customHeight="1" x14ac:dyDescent="0.2">
      <c r="A178" s="111"/>
      <c r="B178" s="112" t="s">
        <v>611</v>
      </c>
      <c r="C178" s="122" t="s">
        <v>580</v>
      </c>
      <c r="D178" s="122">
        <v>12</v>
      </c>
      <c r="E178" s="122">
        <v>1983</v>
      </c>
      <c r="F178" s="123">
        <v>9.91</v>
      </c>
      <c r="G178" s="123"/>
      <c r="H178" s="123"/>
      <c r="I178" s="123">
        <v>9.91</v>
      </c>
      <c r="J178" s="123">
        <v>762.17</v>
      </c>
      <c r="K178" s="123">
        <v>9.91</v>
      </c>
      <c r="L178" s="123">
        <v>762.17</v>
      </c>
      <c r="M178" s="124">
        <f>K178/L178</f>
        <v>1.3002348557408453E-2</v>
      </c>
      <c r="N178" s="125">
        <v>56.570999999999998</v>
      </c>
      <c r="O178" s="125">
        <f>M178*N178</f>
        <v>0.7355558602411536</v>
      </c>
      <c r="P178" s="125">
        <f>M178*1000*60</f>
        <v>780.14091344450719</v>
      </c>
      <c r="Q178" s="135">
        <f>O178*60</f>
        <v>44.13335161446922</v>
      </c>
    </row>
    <row r="179" spans="1:17" s="6" customFormat="1" ht="12.75" customHeight="1" x14ac:dyDescent="0.2">
      <c r="A179" s="111"/>
      <c r="B179" s="122" t="s">
        <v>851</v>
      </c>
      <c r="C179" s="117" t="s">
        <v>817</v>
      </c>
      <c r="D179" s="117">
        <v>26</v>
      </c>
      <c r="E179" s="117">
        <v>1962</v>
      </c>
      <c r="F179" s="118">
        <v>19.760000000000002</v>
      </c>
      <c r="G179" s="118">
        <v>1.79</v>
      </c>
      <c r="H179" s="118">
        <v>3.68</v>
      </c>
      <c r="I179" s="118">
        <v>14.28</v>
      </c>
      <c r="J179" s="118">
        <v>1176.43</v>
      </c>
      <c r="K179" s="118">
        <v>13.718999999999999</v>
      </c>
      <c r="L179" s="118">
        <v>1053.94</v>
      </c>
      <c r="M179" s="119">
        <f>K179/L179</f>
        <v>1.3016870030552023E-2</v>
      </c>
      <c r="N179" s="120">
        <v>73.7</v>
      </c>
      <c r="O179" s="121">
        <f>M179*N179</f>
        <v>0.95934332125168409</v>
      </c>
      <c r="P179" s="121">
        <f>M179*60*1000</f>
        <v>781.01220183312137</v>
      </c>
      <c r="Q179" s="134">
        <f>P179*N179/1000</f>
        <v>57.560599275101048</v>
      </c>
    </row>
    <row r="180" spans="1:17" s="6" customFormat="1" ht="12.75" customHeight="1" x14ac:dyDescent="0.2">
      <c r="A180" s="111"/>
      <c r="B180" s="122" t="s">
        <v>444</v>
      </c>
      <c r="C180" s="122" t="s">
        <v>410</v>
      </c>
      <c r="D180" s="122">
        <v>22</v>
      </c>
      <c r="E180" s="122">
        <v>2006</v>
      </c>
      <c r="F180" s="123">
        <v>28.69</v>
      </c>
      <c r="G180" s="202">
        <v>4.6844520000000003</v>
      </c>
      <c r="H180" s="202">
        <v>1.76</v>
      </c>
      <c r="I180" s="123">
        <f>F180-G180-H180</f>
        <v>22.245547999999999</v>
      </c>
      <c r="J180" s="123">
        <v>1698.17</v>
      </c>
      <c r="K180" s="123">
        <f>I180/J180*L180</f>
        <v>22.245547999999999</v>
      </c>
      <c r="L180" s="123">
        <v>1698.17</v>
      </c>
      <c r="M180" s="124">
        <f>K180/L180</f>
        <v>1.309971793165584E-2</v>
      </c>
      <c r="N180" s="125">
        <v>57.23</v>
      </c>
      <c r="O180" s="125">
        <f>ROUND(M180*N180,2)</f>
        <v>0.75</v>
      </c>
      <c r="P180" s="125">
        <f>ROUND(M180*60*1000,2)</f>
        <v>785.98</v>
      </c>
      <c r="Q180" s="135">
        <f>ROUND(P180*N180/1000,2)</f>
        <v>44.98</v>
      </c>
    </row>
    <row r="181" spans="1:17" s="6" customFormat="1" ht="12.75" customHeight="1" x14ac:dyDescent="0.2">
      <c r="A181" s="111"/>
      <c r="B181" s="112" t="s">
        <v>750</v>
      </c>
      <c r="C181" s="117" t="s">
        <v>749</v>
      </c>
      <c r="D181" s="117">
        <v>50</v>
      </c>
      <c r="E181" s="117">
        <v>1975</v>
      </c>
      <c r="F181" s="118">
        <v>45.515999999999998</v>
      </c>
      <c r="G181" s="118">
        <v>3.83</v>
      </c>
      <c r="H181" s="118">
        <v>7.84</v>
      </c>
      <c r="I181" s="118">
        <v>33.85</v>
      </c>
      <c r="J181" s="118">
        <v>2570.61</v>
      </c>
      <c r="K181" s="118">
        <v>33.85</v>
      </c>
      <c r="L181" s="118">
        <v>2570.61</v>
      </c>
      <c r="M181" s="119">
        <v>1.316808072792061E-2</v>
      </c>
      <c r="N181" s="120">
        <v>63.655999999999999</v>
      </c>
      <c r="O181" s="121">
        <v>0.83822734681651434</v>
      </c>
      <c r="P181" s="121">
        <v>790.08484367523658</v>
      </c>
      <c r="Q181" s="134">
        <v>50.293640808990858</v>
      </c>
    </row>
    <row r="182" spans="1:17" s="6" customFormat="1" ht="12.75" customHeight="1" x14ac:dyDescent="0.2">
      <c r="A182" s="111"/>
      <c r="B182" s="112" t="s">
        <v>611</v>
      </c>
      <c r="C182" s="122" t="s">
        <v>575</v>
      </c>
      <c r="D182" s="122">
        <v>12</v>
      </c>
      <c r="E182" s="122">
        <v>1962</v>
      </c>
      <c r="F182" s="123">
        <v>10.130000000000001</v>
      </c>
      <c r="G182" s="123">
        <v>1.158582</v>
      </c>
      <c r="H182" s="123">
        <v>1.92</v>
      </c>
      <c r="I182" s="123">
        <v>7.0514029999999996</v>
      </c>
      <c r="J182" s="123">
        <v>533.5</v>
      </c>
      <c r="K182" s="123">
        <v>7.0514029999999996</v>
      </c>
      <c r="L182" s="123">
        <v>533.5</v>
      </c>
      <c r="M182" s="124">
        <f>K182/L182</f>
        <v>1.3217250234301779E-2</v>
      </c>
      <c r="N182" s="125">
        <v>56.570999999999998</v>
      </c>
      <c r="O182" s="125">
        <f>M182*N182</f>
        <v>0.74771306300468587</v>
      </c>
      <c r="P182" s="125">
        <f>M182*1000*60</f>
        <v>793.03501405810675</v>
      </c>
      <c r="Q182" s="135">
        <f>O182*60</f>
        <v>44.862783780281156</v>
      </c>
    </row>
    <row r="183" spans="1:17" s="6" customFormat="1" ht="12.75" customHeight="1" x14ac:dyDescent="0.2">
      <c r="A183" s="111"/>
      <c r="B183" s="112" t="s">
        <v>611</v>
      </c>
      <c r="C183" s="122" t="s">
        <v>572</v>
      </c>
      <c r="D183" s="122">
        <v>30</v>
      </c>
      <c r="E183" s="122">
        <v>2000</v>
      </c>
      <c r="F183" s="123">
        <v>26.19</v>
      </c>
      <c r="G183" s="208">
        <v>2.7850790000000001</v>
      </c>
      <c r="H183" s="123">
        <v>4.72</v>
      </c>
      <c r="I183" s="123">
        <v>18.684923000000001</v>
      </c>
      <c r="J183" s="123">
        <v>1411.56</v>
      </c>
      <c r="K183" s="123">
        <v>18.684923000000001</v>
      </c>
      <c r="L183" s="123">
        <v>1411.56</v>
      </c>
      <c r="M183" s="124">
        <f>K183/L183</f>
        <v>1.3237073167275923E-2</v>
      </c>
      <c r="N183" s="125">
        <v>56.570999999999998</v>
      </c>
      <c r="O183" s="125">
        <f>M183*N183</f>
        <v>0.74883446614596616</v>
      </c>
      <c r="P183" s="125">
        <f>M183*1000*60</f>
        <v>794.22439003655529</v>
      </c>
      <c r="Q183" s="135">
        <f>O183*60</f>
        <v>44.930067968757967</v>
      </c>
    </row>
    <row r="184" spans="1:17" s="6" customFormat="1" ht="12.75" customHeight="1" x14ac:dyDescent="0.2">
      <c r="A184" s="111"/>
      <c r="B184" s="122" t="s">
        <v>219</v>
      </c>
      <c r="C184" s="113" t="s">
        <v>197</v>
      </c>
      <c r="D184" s="113">
        <v>20</v>
      </c>
      <c r="E184" s="113" t="s">
        <v>198</v>
      </c>
      <c r="F184" s="114">
        <v>20.170000000000002</v>
      </c>
      <c r="G184" s="114">
        <v>1.9285650000000001</v>
      </c>
      <c r="H184" s="114">
        <v>3.2</v>
      </c>
      <c r="I184" s="114">
        <v>15.041437999999999</v>
      </c>
      <c r="J184" s="114">
        <v>1135.0999999999999</v>
      </c>
      <c r="K184" s="114">
        <v>15.041437999999999</v>
      </c>
      <c r="L184" s="114">
        <v>1135.0999999999999</v>
      </c>
      <c r="M184" s="115">
        <v>1.3251200775262092E-2</v>
      </c>
      <c r="N184" s="116">
        <v>62.348000000000006</v>
      </c>
      <c r="O184" s="116">
        <v>0.82618586593604093</v>
      </c>
      <c r="P184" s="116">
        <v>795.07204651572545</v>
      </c>
      <c r="Q184" s="133">
        <v>49.571151956162453</v>
      </c>
    </row>
    <row r="185" spans="1:17" s="6" customFormat="1" ht="12.75" customHeight="1" x14ac:dyDescent="0.2">
      <c r="A185" s="111"/>
      <c r="B185" s="122" t="s">
        <v>566</v>
      </c>
      <c r="C185" s="83" t="s">
        <v>533</v>
      </c>
      <c r="D185" s="83">
        <v>17</v>
      </c>
      <c r="E185" s="84">
        <v>2009</v>
      </c>
      <c r="F185" s="127">
        <v>26.52</v>
      </c>
      <c r="G185" s="127">
        <v>0</v>
      </c>
      <c r="H185" s="127">
        <v>7.1130000000000004</v>
      </c>
      <c r="I185" s="127">
        <v>19.407</v>
      </c>
      <c r="J185" s="107">
        <v>1463.65</v>
      </c>
      <c r="K185" s="127">
        <v>19.407</v>
      </c>
      <c r="L185" s="107">
        <v>1463.65</v>
      </c>
      <c r="M185" s="119">
        <v>1.3259317459775219E-2</v>
      </c>
      <c r="N185" s="128">
        <v>56.5</v>
      </c>
      <c r="O185" s="121">
        <v>0.74915143647729987</v>
      </c>
      <c r="P185" s="121">
        <v>795.5590475865132</v>
      </c>
      <c r="Q185" s="134">
        <v>44.949086188637992</v>
      </c>
    </row>
    <row r="186" spans="1:17" s="6" customFormat="1" ht="12.75" customHeight="1" x14ac:dyDescent="0.2">
      <c r="A186" s="111"/>
      <c r="B186" s="122" t="s">
        <v>444</v>
      </c>
      <c r="C186" s="122" t="s">
        <v>412</v>
      </c>
      <c r="D186" s="122">
        <v>72</v>
      </c>
      <c r="E186" s="122">
        <v>2005</v>
      </c>
      <c r="F186" s="123">
        <v>88.99</v>
      </c>
      <c r="G186" s="202">
        <v>14.338642999999999</v>
      </c>
      <c r="H186" s="202">
        <v>3.761358</v>
      </c>
      <c r="I186" s="123">
        <v>70.89</v>
      </c>
      <c r="J186" s="123">
        <v>5346.21</v>
      </c>
      <c r="K186" s="123">
        <f>I186/J186*L186</f>
        <v>70.89</v>
      </c>
      <c r="L186" s="123">
        <v>5346.21</v>
      </c>
      <c r="M186" s="124">
        <f>K186/L186</f>
        <v>1.325986072376506E-2</v>
      </c>
      <c r="N186" s="125">
        <v>57.23</v>
      </c>
      <c r="O186" s="125">
        <f>ROUND(M186*N186,2)</f>
        <v>0.76</v>
      </c>
      <c r="P186" s="125">
        <f>ROUND(M186*60*1000,2)</f>
        <v>795.59</v>
      </c>
      <c r="Q186" s="135">
        <f>ROUND(P186*N186/1000,2)</f>
        <v>45.53</v>
      </c>
    </row>
    <row r="187" spans="1:17" s="6" customFormat="1" ht="12.75" customHeight="1" x14ac:dyDescent="0.2">
      <c r="A187" s="111"/>
      <c r="B187" s="122" t="s">
        <v>566</v>
      </c>
      <c r="C187" s="83" t="s">
        <v>534</v>
      </c>
      <c r="D187" s="83">
        <v>78</v>
      </c>
      <c r="E187" s="84">
        <v>2009</v>
      </c>
      <c r="F187" s="127">
        <v>74.38</v>
      </c>
      <c r="G187" s="127">
        <v>0</v>
      </c>
      <c r="H187" s="127">
        <v>5.0510000000000002</v>
      </c>
      <c r="I187" s="127">
        <v>69.328800000000001</v>
      </c>
      <c r="J187" s="107">
        <v>5188.47</v>
      </c>
      <c r="K187" s="127">
        <v>69.328800000000001</v>
      </c>
      <c r="L187" s="107">
        <v>5188.47</v>
      </c>
      <c r="M187" s="119">
        <v>1.3362089402078069E-2</v>
      </c>
      <c r="N187" s="128">
        <v>56.5</v>
      </c>
      <c r="O187" s="121">
        <v>0.75495805121741089</v>
      </c>
      <c r="P187" s="121">
        <v>801.72536412468423</v>
      </c>
      <c r="Q187" s="134">
        <v>45.297483073044653</v>
      </c>
    </row>
    <row r="188" spans="1:17" s="6" customFormat="1" ht="12.75" customHeight="1" x14ac:dyDescent="0.2">
      <c r="A188" s="111"/>
      <c r="B188" s="122" t="s">
        <v>683</v>
      </c>
      <c r="C188" s="117" t="s">
        <v>656</v>
      </c>
      <c r="D188" s="117">
        <v>24</v>
      </c>
      <c r="E188" s="117">
        <v>1963</v>
      </c>
      <c r="F188" s="118">
        <f>SUM(G188+H188+I188)</f>
        <v>19.23</v>
      </c>
      <c r="G188" s="118">
        <v>1.1000000000000001</v>
      </c>
      <c r="H188" s="118">
        <v>3.68</v>
      </c>
      <c r="I188" s="118">
        <v>14.45</v>
      </c>
      <c r="J188" s="118">
        <v>1072.29</v>
      </c>
      <c r="K188" s="118">
        <v>11.48</v>
      </c>
      <c r="L188" s="118">
        <v>851.97</v>
      </c>
      <c r="M188" s="119">
        <f>K188/L188</f>
        <v>1.3474652863363733E-2</v>
      </c>
      <c r="N188" s="120">
        <v>62</v>
      </c>
      <c r="O188" s="121">
        <f>M188*N188</f>
        <v>0.83542847752855143</v>
      </c>
      <c r="P188" s="121">
        <f>M188*60*1000</f>
        <v>808.4791718018239</v>
      </c>
      <c r="Q188" s="134">
        <f>P188*N188/1000</f>
        <v>50.125708651713083</v>
      </c>
    </row>
    <row r="189" spans="1:17" s="6" customFormat="1" ht="12.75" customHeight="1" x14ac:dyDescent="0.2">
      <c r="A189" s="111"/>
      <c r="B189" s="122" t="s">
        <v>683</v>
      </c>
      <c r="C189" s="117" t="s">
        <v>660</v>
      </c>
      <c r="D189" s="117">
        <v>12</v>
      </c>
      <c r="E189" s="117">
        <v>1987</v>
      </c>
      <c r="F189" s="118">
        <f>SUM(G189+H189+I189)</f>
        <v>9.6</v>
      </c>
      <c r="G189" s="118"/>
      <c r="H189" s="118"/>
      <c r="I189" s="118">
        <v>9.6</v>
      </c>
      <c r="J189" s="118">
        <v>711.66</v>
      </c>
      <c r="K189" s="118">
        <v>9.6</v>
      </c>
      <c r="L189" s="118">
        <v>711.66</v>
      </c>
      <c r="M189" s="119">
        <f>K189/L189</f>
        <v>1.3489587724475172E-2</v>
      </c>
      <c r="N189" s="120">
        <v>62</v>
      </c>
      <c r="O189" s="121">
        <f>M189*N189</f>
        <v>0.83635443891746064</v>
      </c>
      <c r="P189" s="121">
        <f>M189*60*1000</f>
        <v>809.3752634685103</v>
      </c>
      <c r="Q189" s="134">
        <f>P189*N189/1000</f>
        <v>50.181266335047638</v>
      </c>
    </row>
    <row r="190" spans="1:17" s="6" customFormat="1" ht="12.75" customHeight="1" x14ac:dyDescent="0.2">
      <c r="A190" s="111"/>
      <c r="B190" s="122" t="s">
        <v>219</v>
      </c>
      <c r="C190" s="113" t="s">
        <v>199</v>
      </c>
      <c r="D190" s="113">
        <v>8</v>
      </c>
      <c r="E190" s="113">
        <v>1970</v>
      </c>
      <c r="F190" s="114">
        <v>5.984</v>
      </c>
      <c r="G190" s="114">
        <v>0.65086200000000005</v>
      </c>
      <c r="H190" s="114">
        <v>0.08</v>
      </c>
      <c r="I190" s="114">
        <v>5.2531379999999999</v>
      </c>
      <c r="J190" s="114">
        <v>389.07</v>
      </c>
      <c r="K190" s="114">
        <v>5.2531379999999999</v>
      </c>
      <c r="L190" s="114">
        <v>389.07</v>
      </c>
      <c r="M190" s="115">
        <v>1.350178117048346E-2</v>
      </c>
      <c r="N190" s="116">
        <v>62.348000000000006</v>
      </c>
      <c r="O190" s="116">
        <v>0.84180905241730286</v>
      </c>
      <c r="P190" s="116">
        <v>810.10687022900765</v>
      </c>
      <c r="Q190" s="133">
        <v>50.508543145038175</v>
      </c>
    </row>
    <row r="191" spans="1:17" s="6" customFormat="1" ht="12.75" customHeight="1" x14ac:dyDescent="0.2">
      <c r="A191" s="111"/>
      <c r="B191" s="122" t="s">
        <v>444</v>
      </c>
      <c r="C191" s="122" t="s">
        <v>413</v>
      </c>
      <c r="D191" s="122">
        <v>39</v>
      </c>
      <c r="E191" s="122">
        <v>2007</v>
      </c>
      <c r="F191" s="123">
        <v>41.45</v>
      </c>
      <c r="G191" s="202">
        <v>7.0380000000000003</v>
      </c>
      <c r="H191" s="202">
        <v>2.1930000000000001</v>
      </c>
      <c r="I191" s="123">
        <f>F191-G191-H191</f>
        <v>32.219000000000008</v>
      </c>
      <c r="J191" s="123">
        <v>2368.7800000000002</v>
      </c>
      <c r="K191" s="123">
        <f>I191/J191*L191</f>
        <v>32.219000000000008</v>
      </c>
      <c r="L191" s="123">
        <v>2368.7800000000002</v>
      </c>
      <c r="M191" s="124">
        <f>K191/L191</f>
        <v>1.3601516392404532E-2</v>
      </c>
      <c r="N191" s="125">
        <v>57.23</v>
      </c>
      <c r="O191" s="125">
        <f>ROUND(M191*N191,2)</f>
        <v>0.78</v>
      </c>
      <c r="P191" s="125">
        <f>ROUND(M191*60*1000,2)</f>
        <v>816.09</v>
      </c>
      <c r="Q191" s="135">
        <f>ROUND(P191*N191/1000,2)</f>
        <v>46.7</v>
      </c>
    </row>
    <row r="192" spans="1:17" s="6" customFormat="1" ht="12.75" customHeight="1" x14ac:dyDescent="0.2">
      <c r="A192" s="111"/>
      <c r="B192" s="122" t="s">
        <v>152</v>
      </c>
      <c r="C192" s="203" t="s">
        <v>132</v>
      </c>
      <c r="D192" s="203">
        <v>25</v>
      </c>
      <c r="E192" s="203">
        <v>1978</v>
      </c>
      <c r="F192" s="204">
        <v>20.591999999999999</v>
      </c>
      <c r="G192" s="204">
        <v>2.0462220000000002</v>
      </c>
      <c r="H192" s="204">
        <v>1</v>
      </c>
      <c r="I192" s="204">
        <v>17.545777999999999</v>
      </c>
      <c r="J192" s="204">
        <v>1284.25</v>
      </c>
      <c r="K192" s="204">
        <v>17.545777999999999</v>
      </c>
      <c r="L192" s="204">
        <v>1284.25</v>
      </c>
      <c r="M192" s="205">
        <v>1.3662276036597235E-2</v>
      </c>
      <c r="N192" s="206">
        <v>72.811999999999998</v>
      </c>
      <c r="O192" s="206">
        <v>0.99477764277671787</v>
      </c>
      <c r="P192" s="206">
        <v>819.73656219583415</v>
      </c>
      <c r="Q192" s="207">
        <v>59.686658566603072</v>
      </c>
    </row>
    <row r="193" spans="1:17" s="6" customFormat="1" ht="12.75" customHeight="1" x14ac:dyDescent="0.2">
      <c r="A193" s="111"/>
      <c r="B193" s="122" t="s">
        <v>403</v>
      </c>
      <c r="C193" s="117" t="s">
        <v>383</v>
      </c>
      <c r="D193" s="117">
        <v>24</v>
      </c>
      <c r="E193" s="117" t="s">
        <v>58</v>
      </c>
      <c r="F193" s="118">
        <v>18.916</v>
      </c>
      <c r="G193" s="118">
        <v>1.335</v>
      </c>
      <c r="H193" s="118">
        <v>2.7130000000000001</v>
      </c>
      <c r="I193" s="118">
        <v>14.868</v>
      </c>
      <c r="J193" s="118">
        <v>1073.72</v>
      </c>
      <c r="K193" s="118">
        <v>14.868</v>
      </c>
      <c r="L193" s="118">
        <v>1073.72</v>
      </c>
      <c r="M193" s="119">
        <v>1.3847185485973997E-2</v>
      </c>
      <c r="N193" s="120">
        <v>65.510000000000005</v>
      </c>
      <c r="O193" s="121">
        <v>0.90712912118615663</v>
      </c>
      <c r="P193" s="121">
        <v>830.83112915843981</v>
      </c>
      <c r="Q193" s="134">
        <v>54.427747271169402</v>
      </c>
    </row>
    <row r="194" spans="1:17" s="6" customFormat="1" ht="12.75" customHeight="1" x14ac:dyDescent="0.2">
      <c r="A194" s="111"/>
      <c r="B194" s="122" t="s">
        <v>219</v>
      </c>
      <c r="C194" s="113" t="s">
        <v>200</v>
      </c>
      <c r="D194" s="113">
        <v>24</v>
      </c>
      <c r="E194" s="113">
        <v>1965</v>
      </c>
      <c r="F194" s="114">
        <v>18.768699999999999</v>
      </c>
      <c r="G194" s="114">
        <v>2.754</v>
      </c>
      <c r="H194" s="114">
        <v>0.24</v>
      </c>
      <c r="I194" s="114">
        <v>15.774697</v>
      </c>
      <c r="J194" s="114">
        <v>1110.8699999999999</v>
      </c>
      <c r="K194" s="114">
        <v>15.774697</v>
      </c>
      <c r="L194" s="114">
        <v>1110.8699999999999</v>
      </c>
      <c r="M194" s="115">
        <v>1.4200308767002441E-2</v>
      </c>
      <c r="N194" s="116">
        <v>62.348000000000006</v>
      </c>
      <c r="O194" s="116">
        <v>0.88536085100506823</v>
      </c>
      <c r="P194" s="116">
        <v>852.01852602014651</v>
      </c>
      <c r="Q194" s="133">
        <v>53.121651060304103</v>
      </c>
    </row>
    <row r="195" spans="1:17" s="6" customFormat="1" ht="12.75" customHeight="1" x14ac:dyDescent="0.2">
      <c r="A195" s="111"/>
      <c r="B195" s="122" t="s">
        <v>403</v>
      </c>
      <c r="C195" s="117" t="s">
        <v>386</v>
      </c>
      <c r="D195" s="117">
        <v>60</v>
      </c>
      <c r="E195" s="117" t="s">
        <v>58</v>
      </c>
      <c r="F195" s="118">
        <v>64.433000000000007</v>
      </c>
      <c r="G195" s="118">
        <v>8.0020000000000007</v>
      </c>
      <c r="H195" s="118">
        <v>9.0459999999999994</v>
      </c>
      <c r="I195" s="118">
        <v>47.384999999999998</v>
      </c>
      <c r="J195" s="118">
        <v>3314.7</v>
      </c>
      <c r="K195" s="118">
        <v>47.384999999999998</v>
      </c>
      <c r="L195" s="118">
        <v>3314.7</v>
      </c>
      <c r="M195" s="119">
        <v>1.4295411349443388E-2</v>
      </c>
      <c r="N195" s="120">
        <v>65.510000000000005</v>
      </c>
      <c r="O195" s="121">
        <v>0.93649239750203639</v>
      </c>
      <c r="P195" s="121">
        <v>857.72468096660327</v>
      </c>
      <c r="Q195" s="134">
        <v>56.189543850122185</v>
      </c>
    </row>
    <row r="196" spans="1:17" s="6" customFormat="1" ht="12.75" customHeight="1" x14ac:dyDescent="0.2">
      <c r="A196" s="111"/>
      <c r="B196" s="122" t="s">
        <v>403</v>
      </c>
      <c r="C196" s="117" t="s">
        <v>385</v>
      </c>
      <c r="D196" s="117">
        <v>30</v>
      </c>
      <c r="E196" s="117" t="s">
        <v>58</v>
      </c>
      <c r="F196" s="118">
        <v>33.712000000000003</v>
      </c>
      <c r="G196" s="118">
        <v>3.2730000000000001</v>
      </c>
      <c r="H196" s="118">
        <v>4.8</v>
      </c>
      <c r="I196" s="118">
        <v>25.638999999999999</v>
      </c>
      <c r="J196" s="118">
        <v>1764.38</v>
      </c>
      <c r="K196" s="118">
        <v>25.638999999999999</v>
      </c>
      <c r="L196" s="118">
        <v>1764.38</v>
      </c>
      <c r="M196" s="119">
        <v>1.453145014112606E-2</v>
      </c>
      <c r="N196" s="120">
        <v>65.510000000000005</v>
      </c>
      <c r="O196" s="121">
        <v>0.95195529874516827</v>
      </c>
      <c r="P196" s="121">
        <v>871.88700846756365</v>
      </c>
      <c r="Q196" s="134">
        <v>57.1173179247101</v>
      </c>
    </row>
    <row r="197" spans="1:17" s="6" customFormat="1" ht="12.75" customHeight="1" x14ac:dyDescent="0.2">
      <c r="A197" s="111"/>
      <c r="B197" s="122" t="s">
        <v>851</v>
      </c>
      <c r="C197" s="117" t="s">
        <v>819</v>
      </c>
      <c r="D197" s="117">
        <v>10</v>
      </c>
      <c r="E197" s="117" t="s">
        <v>820</v>
      </c>
      <c r="F197" s="118">
        <v>5.78</v>
      </c>
      <c r="G197" s="118">
        <v>0</v>
      </c>
      <c r="H197" s="118">
        <v>0</v>
      </c>
      <c r="I197" s="118">
        <v>5.78</v>
      </c>
      <c r="J197" s="118">
        <v>397.1</v>
      </c>
      <c r="K197" s="118">
        <v>5.78</v>
      </c>
      <c r="L197" s="118">
        <v>397.1</v>
      </c>
      <c r="M197" s="119">
        <f>K197/L197</f>
        <v>1.4555527574918157E-2</v>
      </c>
      <c r="N197" s="120">
        <v>73.7</v>
      </c>
      <c r="O197" s="121">
        <f>M197*N197</f>
        <v>1.0727423822714681</v>
      </c>
      <c r="P197" s="121">
        <f>M197*60*1000</f>
        <v>873.33165449508942</v>
      </c>
      <c r="Q197" s="134">
        <f>P197*N197/1000</f>
        <v>64.364542936288089</v>
      </c>
    </row>
    <row r="198" spans="1:17" s="6" customFormat="1" ht="12.75" customHeight="1" x14ac:dyDescent="0.2">
      <c r="A198" s="111"/>
      <c r="B198" s="122" t="s">
        <v>219</v>
      </c>
      <c r="C198" s="113" t="s">
        <v>201</v>
      </c>
      <c r="D198" s="113">
        <v>20</v>
      </c>
      <c r="E198" s="113">
        <v>1975</v>
      </c>
      <c r="F198" s="114">
        <v>21.59</v>
      </c>
      <c r="G198" s="114">
        <v>1.581</v>
      </c>
      <c r="H198" s="114">
        <v>3.2</v>
      </c>
      <c r="I198" s="114">
        <v>16.809000000000001</v>
      </c>
      <c r="J198" s="114">
        <v>1147.92</v>
      </c>
      <c r="K198" s="114">
        <v>16.809000000000001</v>
      </c>
      <c r="L198" s="114">
        <v>1147.92</v>
      </c>
      <c r="M198" s="115">
        <v>1.4643006481287895E-2</v>
      </c>
      <c r="N198" s="116">
        <v>62.348000000000006</v>
      </c>
      <c r="O198" s="116">
        <v>0.91296216809533781</v>
      </c>
      <c r="P198" s="116">
        <v>878.58038887727378</v>
      </c>
      <c r="Q198" s="133">
        <v>54.777730085720272</v>
      </c>
    </row>
    <row r="199" spans="1:17" s="6" customFormat="1" ht="12.75" customHeight="1" x14ac:dyDescent="0.2">
      <c r="A199" s="111"/>
      <c r="B199" s="122" t="s">
        <v>683</v>
      </c>
      <c r="C199" s="117" t="s">
        <v>655</v>
      </c>
      <c r="D199" s="117">
        <v>10</v>
      </c>
      <c r="E199" s="117">
        <v>1981</v>
      </c>
      <c r="F199" s="118">
        <f>SUM(G199+H199+I199)</f>
        <v>7.2</v>
      </c>
      <c r="G199" s="118"/>
      <c r="H199" s="118"/>
      <c r="I199" s="118">
        <v>7.2</v>
      </c>
      <c r="J199" s="118">
        <v>490.99</v>
      </c>
      <c r="K199" s="118">
        <v>7.2</v>
      </c>
      <c r="L199" s="118">
        <v>490.99</v>
      </c>
      <c r="M199" s="119">
        <f>K199/L199</f>
        <v>1.4664249781054604E-2</v>
      </c>
      <c r="N199" s="120">
        <v>62</v>
      </c>
      <c r="O199" s="121">
        <f>M199*N199</f>
        <v>0.90918348642538538</v>
      </c>
      <c r="P199" s="121">
        <f>M199*60*1000</f>
        <v>879.85498686327628</v>
      </c>
      <c r="Q199" s="134">
        <f>P199*N199/1000</f>
        <v>54.551009185523128</v>
      </c>
    </row>
    <row r="200" spans="1:17" s="6" customFormat="1" ht="12.75" customHeight="1" x14ac:dyDescent="0.2">
      <c r="A200" s="111"/>
      <c r="B200" s="122" t="s">
        <v>219</v>
      </c>
      <c r="C200" s="113" t="s">
        <v>202</v>
      </c>
      <c r="D200" s="113">
        <v>38</v>
      </c>
      <c r="E200" s="113">
        <v>1978</v>
      </c>
      <c r="F200" s="114">
        <v>38.417999999999999</v>
      </c>
      <c r="G200" s="114">
        <v>3.9403109999999999</v>
      </c>
      <c r="H200" s="114">
        <v>5.92</v>
      </c>
      <c r="I200" s="114">
        <v>28.557687000000001</v>
      </c>
      <c r="J200" s="114">
        <v>1934.43</v>
      </c>
      <c r="K200" s="114">
        <v>28.557687000000001</v>
      </c>
      <c r="L200" s="114">
        <v>1934.43</v>
      </c>
      <c r="M200" s="115">
        <v>1.4762843318186752E-2</v>
      </c>
      <c r="N200" s="116">
        <v>62.348000000000006</v>
      </c>
      <c r="O200" s="116">
        <v>0.92043375520230775</v>
      </c>
      <c r="P200" s="116">
        <v>885.7705990912051</v>
      </c>
      <c r="Q200" s="133">
        <v>55.226025312138461</v>
      </c>
    </row>
    <row r="201" spans="1:17" s="6" customFormat="1" ht="12.75" customHeight="1" x14ac:dyDescent="0.2">
      <c r="A201" s="111"/>
      <c r="B201" s="122" t="s">
        <v>524</v>
      </c>
      <c r="C201" s="117" t="s">
        <v>494</v>
      </c>
      <c r="D201" s="117">
        <v>20</v>
      </c>
      <c r="E201" s="117">
        <v>2011</v>
      </c>
      <c r="F201" s="118">
        <v>21.018000000000001</v>
      </c>
      <c r="G201" s="118">
        <v>2.8559999999999999</v>
      </c>
      <c r="H201" s="118">
        <v>1.601</v>
      </c>
      <c r="I201" s="118">
        <v>16.561</v>
      </c>
      <c r="J201" s="118">
        <v>1113.22</v>
      </c>
      <c r="K201" s="118">
        <v>16.561</v>
      </c>
      <c r="L201" s="118">
        <v>1113.22</v>
      </c>
      <c r="M201" s="119">
        <v>1.4876664091554229E-2</v>
      </c>
      <c r="N201" s="120">
        <v>75.3</v>
      </c>
      <c r="O201" s="121">
        <v>1.1202128060940335</v>
      </c>
      <c r="P201" s="121">
        <v>892.59984549325372</v>
      </c>
      <c r="Q201" s="134">
        <v>67.212768365641992</v>
      </c>
    </row>
    <row r="202" spans="1:17" s="6" customFormat="1" ht="12.75" customHeight="1" x14ac:dyDescent="0.2">
      <c r="A202" s="111"/>
      <c r="B202" s="122" t="s">
        <v>152</v>
      </c>
      <c r="C202" s="203" t="s">
        <v>133</v>
      </c>
      <c r="D202" s="203">
        <v>54</v>
      </c>
      <c r="E202" s="203">
        <v>1992</v>
      </c>
      <c r="F202" s="204">
        <v>53.585000000000001</v>
      </c>
      <c r="G202" s="204">
        <v>5.4615900000000002</v>
      </c>
      <c r="H202" s="204">
        <v>8.64</v>
      </c>
      <c r="I202" s="204">
        <v>39.483407999999997</v>
      </c>
      <c r="J202" s="204">
        <v>2632.94</v>
      </c>
      <c r="K202" s="204">
        <v>39.483407999999997</v>
      </c>
      <c r="L202" s="204">
        <v>2632.94</v>
      </c>
      <c r="M202" s="205">
        <v>1.4995939140276648E-2</v>
      </c>
      <c r="N202" s="206">
        <v>72.811999999999998</v>
      </c>
      <c r="O202" s="206">
        <v>1.0918843206818232</v>
      </c>
      <c r="P202" s="206">
        <v>899.75634841659894</v>
      </c>
      <c r="Q202" s="207">
        <v>65.513059240909399</v>
      </c>
    </row>
    <row r="203" spans="1:17" s="6" customFormat="1" ht="12.75" customHeight="1" x14ac:dyDescent="0.2">
      <c r="A203" s="111"/>
      <c r="B203" s="122" t="s">
        <v>219</v>
      </c>
      <c r="C203" s="113" t="s">
        <v>203</v>
      </c>
      <c r="D203" s="113">
        <v>33</v>
      </c>
      <c r="E203" s="113">
        <v>1985</v>
      </c>
      <c r="F203" s="114">
        <v>41.192</v>
      </c>
      <c r="G203" s="114">
        <v>4.8374519999999999</v>
      </c>
      <c r="H203" s="114">
        <v>5.28</v>
      </c>
      <c r="I203" s="114">
        <v>31.074548</v>
      </c>
      <c r="J203" s="114">
        <v>2059.6</v>
      </c>
      <c r="K203" s="114">
        <v>31.074548</v>
      </c>
      <c r="L203" s="114">
        <v>2059.6</v>
      </c>
      <c r="M203" s="115">
        <v>1.5087661681879977E-2</v>
      </c>
      <c r="N203" s="116">
        <v>62.348000000000006</v>
      </c>
      <c r="O203" s="116">
        <v>0.94068553054185289</v>
      </c>
      <c r="P203" s="116">
        <v>905.25970091279862</v>
      </c>
      <c r="Q203" s="133">
        <v>56.441131832511175</v>
      </c>
    </row>
    <row r="204" spans="1:17" s="6" customFormat="1" ht="12.75" customHeight="1" x14ac:dyDescent="0.2">
      <c r="A204" s="111"/>
      <c r="B204" s="122" t="s">
        <v>331</v>
      </c>
      <c r="C204" s="117" t="s">
        <v>305</v>
      </c>
      <c r="D204" s="117">
        <v>48</v>
      </c>
      <c r="E204" s="117">
        <v>1961</v>
      </c>
      <c r="F204" s="118">
        <v>47.575000000000003</v>
      </c>
      <c r="G204" s="118">
        <v>4.9169999999999998</v>
      </c>
      <c r="H204" s="118">
        <v>7.68</v>
      </c>
      <c r="I204" s="118">
        <v>34.976999999999997</v>
      </c>
      <c r="J204" s="118">
        <v>2296.96</v>
      </c>
      <c r="K204" s="118">
        <v>34.976999999999997</v>
      </c>
      <c r="L204" s="118">
        <v>2296.96</v>
      </c>
      <c r="M204" s="119">
        <f>K204/L204</f>
        <v>1.5227518110894398E-2</v>
      </c>
      <c r="N204" s="120">
        <v>49.9</v>
      </c>
      <c r="O204" s="121">
        <f>M204*N204</f>
        <v>0.75985315373363049</v>
      </c>
      <c r="P204" s="121">
        <f>M204*60*1000</f>
        <v>913.65108665366392</v>
      </c>
      <c r="Q204" s="134">
        <f>P204*N204/1000</f>
        <v>45.591189224017825</v>
      </c>
    </row>
    <row r="205" spans="1:17" s="6" customFormat="1" ht="12.75" customHeight="1" x14ac:dyDescent="0.2">
      <c r="A205" s="111"/>
      <c r="B205" s="122" t="s">
        <v>683</v>
      </c>
      <c r="C205" s="209" t="s">
        <v>661</v>
      </c>
      <c r="D205" s="209">
        <v>10</v>
      </c>
      <c r="E205" s="209">
        <v>1968</v>
      </c>
      <c r="F205" s="210">
        <f>SUM(G205+H205+I205)</f>
        <v>12.5</v>
      </c>
      <c r="G205" s="210">
        <v>0.7</v>
      </c>
      <c r="H205" s="210">
        <v>1.6</v>
      </c>
      <c r="I205" s="210">
        <v>10.199999999999999</v>
      </c>
      <c r="J205" s="210">
        <v>665.8</v>
      </c>
      <c r="K205" s="210">
        <v>10.199999999999999</v>
      </c>
      <c r="L205" s="210">
        <v>665.81</v>
      </c>
      <c r="M205" s="119">
        <f>K205/L205</f>
        <v>1.531968579624818E-2</v>
      </c>
      <c r="N205" s="120">
        <v>62</v>
      </c>
      <c r="O205" s="121">
        <f>M205*N205</f>
        <v>0.94982051936738709</v>
      </c>
      <c r="P205" s="121">
        <f>M205*60*1000</f>
        <v>919.18114777489075</v>
      </c>
      <c r="Q205" s="134">
        <f>P205*N205/1000</f>
        <v>56.989231162043225</v>
      </c>
    </row>
    <row r="206" spans="1:17" s="6" customFormat="1" ht="12.75" customHeight="1" x14ac:dyDescent="0.2">
      <c r="A206" s="111"/>
      <c r="B206" s="122" t="s">
        <v>718</v>
      </c>
      <c r="C206" s="117" t="s">
        <v>689</v>
      </c>
      <c r="D206" s="117">
        <v>18</v>
      </c>
      <c r="E206" s="117">
        <v>1967</v>
      </c>
      <c r="F206" s="118">
        <v>9.1630000000000003</v>
      </c>
      <c r="G206" s="118">
        <v>0.59599999999999997</v>
      </c>
      <c r="H206" s="118">
        <v>0.20799999999999999</v>
      </c>
      <c r="I206" s="118">
        <v>8.359</v>
      </c>
      <c r="J206" s="118">
        <v>658.99</v>
      </c>
      <c r="K206" s="118">
        <v>6.3860000000000001</v>
      </c>
      <c r="L206" s="118">
        <v>411.57</v>
      </c>
      <c r="M206" s="119">
        <v>1.5516194086060696E-2</v>
      </c>
      <c r="N206" s="120">
        <v>70.305000000000007</v>
      </c>
      <c r="O206" s="121">
        <v>1.0908660252204974</v>
      </c>
      <c r="P206" s="121">
        <v>930.97164516364171</v>
      </c>
      <c r="Q206" s="134">
        <v>65.451961513229833</v>
      </c>
    </row>
    <row r="207" spans="1:17" s="6" customFormat="1" ht="12.75" customHeight="1" x14ac:dyDescent="0.2">
      <c r="A207" s="111"/>
      <c r="B207" s="122" t="s">
        <v>331</v>
      </c>
      <c r="C207" s="117" t="s">
        <v>310</v>
      </c>
      <c r="D207" s="117">
        <v>60</v>
      </c>
      <c r="E207" s="117">
        <v>1966</v>
      </c>
      <c r="F207" s="118">
        <v>56.619</v>
      </c>
      <c r="G207" s="118">
        <v>5.085</v>
      </c>
      <c r="H207" s="118">
        <v>9.6</v>
      </c>
      <c r="I207" s="118">
        <v>41.933999999999997</v>
      </c>
      <c r="J207" s="118">
        <v>2700.52</v>
      </c>
      <c r="K207" s="118">
        <v>41.933999999999997</v>
      </c>
      <c r="L207" s="118">
        <v>2700.52</v>
      </c>
      <c r="M207" s="119">
        <f>K207/L207</f>
        <v>1.5528120510123975E-2</v>
      </c>
      <c r="N207" s="120">
        <v>49.9</v>
      </c>
      <c r="O207" s="121">
        <f>M207*N207</f>
        <v>0.77485321345518632</v>
      </c>
      <c r="P207" s="121">
        <f>M207*60*1000</f>
        <v>931.68723060743855</v>
      </c>
      <c r="Q207" s="134">
        <f>P207*N207/1000</f>
        <v>46.491192807311187</v>
      </c>
    </row>
    <row r="208" spans="1:17" s="6" customFormat="1" ht="12.75" customHeight="1" x14ac:dyDescent="0.2">
      <c r="A208" s="111"/>
      <c r="B208" s="122" t="s">
        <v>152</v>
      </c>
      <c r="C208" s="203" t="s">
        <v>134</v>
      </c>
      <c r="D208" s="203">
        <v>44</v>
      </c>
      <c r="E208" s="203">
        <v>2004</v>
      </c>
      <c r="F208" s="204">
        <v>29.302</v>
      </c>
      <c r="G208" s="204">
        <v>1.6830000000000001</v>
      </c>
      <c r="H208" s="204">
        <v>3.52</v>
      </c>
      <c r="I208" s="204">
        <v>24.098998999999999</v>
      </c>
      <c r="J208" s="204">
        <v>1548.41</v>
      </c>
      <c r="K208" s="204">
        <v>24.098998999999999</v>
      </c>
      <c r="L208" s="204">
        <v>1548.41</v>
      </c>
      <c r="M208" s="205">
        <v>1.5563706641005934E-2</v>
      </c>
      <c r="N208" s="206">
        <v>72.811999999999998</v>
      </c>
      <c r="O208" s="206">
        <v>1.133224607944924</v>
      </c>
      <c r="P208" s="206">
        <v>933.82239846035611</v>
      </c>
      <c r="Q208" s="207">
        <v>67.993476476695449</v>
      </c>
    </row>
    <row r="209" spans="1:17" s="6" customFormat="1" ht="12.75" customHeight="1" x14ac:dyDescent="0.2">
      <c r="A209" s="111"/>
      <c r="B209" s="122" t="s">
        <v>219</v>
      </c>
      <c r="C209" s="113" t="s">
        <v>204</v>
      </c>
      <c r="D209" s="113">
        <v>20</v>
      </c>
      <c r="E209" s="113">
        <v>1975</v>
      </c>
      <c r="F209" s="114">
        <v>22.943999999999999</v>
      </c>
      <c r="G209" s="114">
        <v>1.887</v>
      </c>
      <c r="H209" s="114">
        <v>3.2</v>
      </c>
      <c r="I209" s="114">
        <v>17.856999999999999</v>
      </c>
      <c r="J209" s="114">
        <v>1127.03</v>
      </c>
      <c r="K209" s="114">
        <v>17.856999999999999</v>
      </c>
      <c r="L209" s="114">
        <v>1127.03</v>
      </c>
      <c r="M209" s="115">
        <v>1.5844298732065696E-2</v>
      </c>
      <c r="N209" s="116">
        <v>62.348000000000006</v>
      </c>
      <c r="O209" s="116">
        <v>0.9878603373468321</v>
      </c>
      <c r="P209" s="116">
        <v>950.65792392394178</v>
      </c>
      <c r="Q209" s="133">
        <v>59.271620240809924</v>
      </c>
    </row>
    <row r="210" spans="1:17" s="6" customFormat="1" ht="12.75" customHeight="1" x14ac:dyDescent="0.2">
      <c r="A210" s="111"/>
      <c r="B210" s="122" t="s">
        <v>331</v>
      </c>
      <c r="C210" s="117" t="s">
        <v>309</v>
      </c>
      <c r="D210" s="117">
        <v>48</v>
      </c>
      <c r="E210" s="117">
        <v>1964</v>
      </c>
      <c r="F210" s="118">
        <v>49.593000000000004</v>
      </c>
      <c r="G210" s="118">
        <v>4.9729999999999999</v>
      </c>
      <c r="H210" s="118">
        <v>7.68</v>
      </c>
      <c r="I210" s="118">
        <v>36.94</v>
      </c>
      <c r="J210" s="118">
        <v>2296.33</v>
      </c>
      <c r="K210" s="118">
        <v>36.94</v>
      </c>
      <c r="L210" s="118">
        <v>2296.33</v>
      </c>
      <c r="M210" s="119">
        <f>K210/L210</f>
        <v>1.6086538084682949E-2</v>
      </c>
      <c r="N210" s="120">
        <v>49.9</v>
      </c>
      <c r="O210" s="121">
        <f>M210*N210</f>
        <v>0.80271825042567913</v>
      </c>
      <c r="P210" s="121">
        <f>M210*60*1000</f>
        <v>965.19228508097694</v>
      </c>
      <c r="Q210" s="134">
        <f>P210*N210/1000</f>
        <v>48.163095025540748</v>
      </c>
    </row>
    <row r="211" spans="1:17" s="6" customFormat="1" ht="12.75" customHeight="1" x14ac:dyDescent="0.2">
      <c r="A211" s="111"/>
      <c r="B211" s="112" t="s">
        <v>93</v>
      </c>
      <c r="C211" s="203" t="s">
        <v>40</v>
      </c>
      <c r="D211" s="203">
        <v>90</v>
      </c>
      <c r="E211" s="203">
        <v>1967</v>
      </c>
      <c r="F211" s="204">
        <v>72.516999999999996</v>
      </c>
      <c r="G211" s="204">
        <v>0</v>
      </c>
      <c r="H211" s="204">
        <v>0</v>
      </c>
      <c r="I211" s="204">
        <v>72.516999999999996</v>
      </c>
      <c r="J211" s="204">
        <v>4485</v>
      </c>
      <c r="K211" s="204">
        <v>72.516999999999996</v>
      </c>
      <c r="L211" s="204">
        <v>4485</v>
      </c>
      <c r="M211" s="205">
        <v>1.6168784838350055E-2</v>
      </c>
      <c r="N211" s="206">
        <v>42.728000000000009</v>
      </c>
      <c r="O211" s="206">
        <v>0.69085983857302125</v>
      </c>
      <c r="P211" s="206">
        <v>970.12709030100325</v>
      </c>
      <c r="Q211" s="207">
        <v>41.451590314381278</v>
      </c>
    </row>
    <row r="212" spans="1:17" s="6" customFormat="1" ht="12.75" customHeight="1" x14ac:dyDescent="0.2">
      <c r="A212" s="111"/>
      <c r="B212" s="122" t="s">
        <v>683</v>
      </c>
      <c r="C212" s="117" t="s">
        <v>659</v>
      </c>
      <c r="D212" s="117">
        <v>11</v>
      </c>
      <c r="E212" s="117">
        <v>1962</v>
      </c>
      <c r="F212" s="118">
        <f>SUM(G212+H212+I212)</f>
        <v>10.829999999999998</v>
      </c>
      <c r="G212" s="118">
        <v>0.2</v>
      </c>
      <c r="H212" s="118">
        <v>1.76</v>
      </c>
      <c r="I212" s="118">
        <v>8.8699999999999992</v>
      </c>
      <c r="J212" s="118">
        <v>537.08000000000004</v>
      </c>
      <c r="K212" s="118">
        <v>7.46</v>
      </c>
      <c r="L212" s="118">
        <v>451.69</v>
      </c>
      <c r="M212" s="119">
        <f>K212/L212</f>
        <v>1.6515751953773607E-2</v>
      </c>
      <c r="N212" s="120">
        <v>62</v>
      </c>
      <c r="O212" s="121">
        <f>M212*N212</f>
        <v>1.0239766211339636</v>
      </c>
      <c r="P212" s="121">
        <f>M212*60*1000</f>
        <v>990.94511722641641</v>
      </c>
      <c r="Q212" s="134">
        <f>P212*N212/1000</f>
        <v>61.438597268037817</v>
      </c>
    </row>
    <row r="213" spans="1:17" s="6" customFormat="1" ht="12.75" customHeight="1" thickBot="1" x14ac:dyDescent="0.25">
      <c r="A213" s="137"/>
      <c r="B213" s="138" t="s">
        <v>93</v>
      </c>
      <c r="C213" s="211" t="s">
        <v>41</v>
      </c>
      <c r="D213" s="211">
        <v>30</v>
      </c>
      <c r="E213" s="211">
        <v>1967</v>
      </c>
      <c r="F213" s="212">
        <v>25.838000000000001</v>
      </c>
      <c r="G213" s="212">
        <v>0</v>
      </c>
      <c r="H213" s="212">
        <v>0</v>
      </c>
      <c r="I213" s="212">
        <v>25.838000000000001</v>
      </c>
      <c r="J213" s="212">
        <v>1550</v>
      </c>
      <c r="K213" s="212">
        <v>25.838000000000001</v>
      </c>
      <c r="L213" s="212">
        <v>1550</v>
      </c>
      <c r="M213" s="213">
        <v>1.666967741935484E-2</v>
      </c>
      <c r="N213" s="214">
        <v>42.728000000000009</v>
      </c>
      <c r="O213" s="214">
        <v>0.71226197677419378</v>
      </c>
      <c r="P213" s="214">
        <v>1000.1806451612905</v>
      </c>
      <c r="Q213" s="215">
        <v>42.735718606451627</v>
      </c>
    </row>
    <row r="214" spans="1:17" s="6" customFormat="1" ht="12.75" customHeight="1" x14ac:dyDescent="0.2">
      <c r="A214" s="85" t="s">
        <v>24</v>
      </c>
      <c r="B214" s="174" t="s">
        <v>257</v>
      </c>
      <c r="C214" s="216" t="s">
        <v>248</v>
      </c>
      <c r="D214" s="216">
        <v>37</v>
      </c>
      <c r="E214" s="216">
        <v>1970</v>
      </c>
      <c r="F214" s="217">
        <v>20.672999999999998</v>
      </c>
      <c r="G214" s="217">
        <v>1.919727</v>
      </c>
      <c r="H214" s="217">
        <v>5.76</v>
      </c>
      <c r="I214" s="217">
        <v>12.993271999999999</v>
      </c>
      <c r="J214" s="217">
        <v>1579.46</v>
      </c>
      <c r="K214" s="217">
        <v>12.993271999999999</v>
      </c>
      <c r="L214" s="217">
        <v>1579.46</v>
      </c>
      <c r="M214" s="218">
        <v>8.226401428336267E-3</v>
      </c>
      <c r="N214" s="219">
        <v>76.191000000000017</v>
      </c>
      <c r="O214" s="219">
        <v>0.6267777512263687</v>
      </c>
      <c r="P214" s="219">
        <v>493.58408570017605</v>
      </c>
      <c r="Q214" s="220">
        <v>37.606665073582121</v>
      </c>
    </row>
    <row r="215" spans="1:17" s="6" customFormat="1" ht="12.75" customHeight="1" x14ac:dyDescent="0.2">
      <c r="A215" s="86"/>
      <c r="B215" s="175" t="s">
        <v>485</v>
      </c>
      <c r="C215" s="153" t="s">
        <v>455</v>
      </c>
      <c r="D215" s="153">
        <v>15</v>
      </c>
      <c r="E215" s="153" t="s">
        <v>58</v>
      </c>
      <c r="F215" s="154">
        <v>13.599900000000002</v>
      </c>
      <c r="G215" s="154">
        <v>1.7850000000000001</v>
      </c>
      <c r="H215" s="154">
        <v>2.4</v>
      </c>
      <c r="I215" s="154">
        <v>9.4149000000000012</v>
      </c>
      <c r="J215" s="154">
        <v>1122.25</v>
      </c>
      <c r="K215" s="154">
        <v>9.4149000000000012</v>
      </c>
      <c r="L215" s="154">
        <v>1122.25</v>
      </c>
      <c r="M215" s="155">
        <v>8.3893071953664525E-3</v>
      </c>
      <c r="N215" s="156">
        <v>52.4</v>
      </c>
      <c r="O215" s="157">
        <v>0.43959969703720209</v>
      </c>
      <c r="P215" s="157">
        <v>503.35843172198713</v>
      </c>
      <c r="Q215" s="158">
        <v>26.375981822232127</v>
      </c>
    </row>
    <row r="216" spans="1:17" s="6" customFormat="1" ht="12.75" customHeight="1" x14ac:dyDescent="0.2">
      <c r="A216" s="86"/>
      <c r="B216" s="175" t="s">
        <v>485</v>
      </c>
      <c r="C216" s="153" t="s">
        <v>456</v>
      </c>
      <c r="D216" s="153">
        <v>28</v>
      </c>
      <c r="E216" s="153" t="s">
        <v>58</v>
      </c>
      <c r="F216" s="154">
        <v>19.352848999999999</v>
      </c>
      <c r="G216" s="154">
        <v>1.9556460000000002</v>
      </c>
      <c r="H216" s="154">
        <v>4.08</v>
      </c>
      <c r="I216" s="154">
        <v>13.317202999999999</v>
      </c>
      <c r="J216" s="154">
        <v>1539.38</v>
      </c>
      <c r="K216" s="154">
        <v>13.317202999999999</v>
      </c>
      <c r="L216" s="154">
        <v>1539.38</v>
      </c>
      <c r="M216" s="155">
        <v>8.6510172926762708E-3</v>
      </c>
      <c r="N216" s="156">
        <v>52.4</v>
      </c>
      <c r="O216" s="157">
        <v>0.4533133061362366</v>
      </c>
      <c r="P216" s="157">
        <v>519.06103756057621</v>
      </c>
      <c r="Q216" s="158">
        <v>27.198798368174195</v>
      </c>
    </row>
    <row r="217" spans="1:17" s="6" customFormat="1" ht="12.75" customHeight="1" x14ac:dyDescent="0.2">
      <c r="A217" s="86"/>
      <c r="B217" s="175" t="s">
        <v>485</v>
      </c>
      <c r="C217" s="153" t="s">
        <v>457</v>
      </c>
      <c r="D217" s="153">
        <v>74</v>
      </c>
      <c r="E217" s="153" t="s">
        <v>58</v>
      </c>
      <c r="F217" s="154">
        <v>53.0518</v>
      </c>
      <c r="G217" s="154">
        <v>6.4260000000000002</v>
      </c>
      <c r="H217" s="154">
        <v>11.07</v>
      </c>
      <c r="I217" s="154">
        <v>35.555799999999998</v>
      </c>
      <c r="J217" s="154">
        <v>4063.9500000000003</v>
      </c>
      <c r="K217" s="154">
        <v>35.555799999999998</v>
      </c>
      <c r="L217" s="154">
        <v>4063.9500000000003</v>
      </c>
      <c r="M217" s="155">
        <v>8.7490741766015814E-3</v>
      </c>
      <c r="N217" s="156">
        <v>52.4</v>
      </c>
      <c r="O217" s="157">
        <v>0.45845148685392284</v>
      </c>
      <c r="P217" s="157">
        <v>524.94445059609484</v>
      </c>
      <c r="Q217" s="158">
        <v>27.507089211235368</v>
      </c>
    </row>
    <row r="218" spans="1:17" s="6" customFormat="1" ht="12.75" customHeight="1" x14ac:dyDescent="0.2">
      <c r="A218" s="86"/>
      <c r="B218" s="175" t="s">
        <v>485</v>
      </c>
      <c r="C218" s="153" t="s">
        <v>458</v>
      </c>
      <c r="D218" s="153">
        <v>53</v>
      </c>
      <c r="E218" s="153" t="s">
        <v>58</v>
      </c>
      <c r="F218" s="154">
        <v>39.709001999999998</v>
      </c>
      <c r="G218" s="154">
        <v>3.7230000000000003</v>
      </c>
      <c r="H218" s="154">
        <v>8.64</v>
      </c>
      <c r="I218" s="154">
        <v>27.346001999999999</v>
      </c>
      <c r="J218" s="154">
        <v>2988.96</v>
      </c>
      <c r="K218" s="154">
        <v>27.346001999999999</v>
      </c>
      <c r="L218" s="154">
        <v>2988.96</v>
      </c>
      <c r="M218" s="155">
        <v>9.1490023285691335E-3</v>
      </c>
      <c r="N218" s="156">
        <v>52.4</v>
      </c>
      <c r="O218" s="157">
        <v>0.47940772201702259</v>
      </c>
      <c r="P218" s="157">
        <v>548.94013971414802</v>
      </c>
      <c r="Q218" s="158">
        <v>28.764463321021353</v>
      </c>
    </row>
    <row r="219" spans="1:17" s="6" customFormat="1" ht="12.75" customHeight="1" x14ac:dyDescent="0.2">
      <c r="A219" s="86"/>
      <c r="B219" s="175" t="s">
        <v>485</v>
      </c>
      <c r="C219" s="153" t="s">
        <v>459</v>
      </c>
      <c r="D219" s="153">
        <v>37</v>
      </c>
      <c r="E219" s="153" t="s">
        <v>58</v>
      </c>
      <c r="F219" s="154">
        <v>29.999997999999998</v>
      </c>
      <c r="G219" s="154">
        <v>3.0089999999999999</v>
      </c>
      <c r="H219" s="154">
        <v>5.92</v>
      </c>
      <c r="I219" s="154">
        <v>21.070997999999999</v>
      </c>
      <c r="J219" s="154">
        <v>2232.48</v>
      </c>
      <c r="K219" s="154">
        <v>21.070997999999999</v>
      </c>
      <c r="L219" s="154">
        <v>2232.48</v>
      </c>
      <c r="M219" s="155">
        <v>9.438381530853579E-3</v>
      </c>
      <c r="N219" s="156">
        <v>52.4</v>
      </c>
      <c r="O219" s="157">
        <v>0.49457119221672752</v>
      </c>
      <c r="P219" s="157">
        <v>566.30289185121478</v>
      </c>
      <c r="Q219" s="158">
        <v>29.674271533003655</v>
      </c>
    </row>
    <row r="220" spans="1:17" s="6" customFormat="1" ht="12.75" customHeight="1" x14ac:dyDescent="0.2">
      <c r="A220" s="86"/>
      <c r="B220" s="175" t="s">
        <v>444</v>
      </c>
      <c r="C220" s="140" t="s">
        <v>418</v>
      </c>
      <c r="D220" s="140">
        <v>38</v>
      </c>
      <c r="E220" s="140">
        <v>1990</v>
      </c>
      <c r="F220" s="141">
        <v>35.39</v>
      </c>
      <c r="G220" s="221">
        <v>7.3141420000000004</v>
      </c>
      <c r="H220" s="221">
        <v>8.0358579999999993</v>
      </c>
      <c r="I220" s="141">
        <v>20.04</v>
      </c>
      <c r="J220" s="141">
        <v>2118.5700000000002</v>
      </c>
      <c r="K220" s="141">
        <f>I220/J220*L220</f>
        <v>20.04</v>
      </c>
      <c r="L220" s="141">
        <v>2118.5700000000002</v>
      </c>
      <c r="M220" s="142">
        <f>K220/L220</f>
        <v>9.4592106940058606E-3</v>
      </c>
      <c r="N220" s="143">
        <v>57.23</v>
      </c>
      <c r="O220" s="143">
        <f>ROUND(M220*N220,2)</f>
        <v>0.54</v>
      </c>
      <c r="P220" s="143">
        <f>ROUND(M220*60*1000,2)</f>
        <v>567.54999999999995</v>
      </c>
      <c r="Q220" s="144">
        <f>ROUND(P220*N220/1000,2)</f>
        <v>32.479999999999997</v>
      </c>
    </row>
    <row r="221" spans="1:17" s="6" customFormat="1" ht="12.75" customHeight="1" x14ac:dyDescent="0.2">
      <c r="A221" s="86"/>
      <c r="B221" s="175" t="s">
        <v>444</v>
      </c>
      <c r="C221" s="140" t="s">
        <v>416</v>
      </c>
      <c r="D221" s="140">
        <v>60</v>
      </c>
      <c r="E221" s="140">
        <v>1965</v>
      </c>
      <c r="F221" s="141">
        <v>44.13</v>
      </c>
      <c r="G221" s="221">
        <v>8.6171640000000007</v>
      </c>
      <c r="H221" s="221">
        <v>9.52</v>
      </c>
      <c r="I221" s="141">
        <f>F221-G221-H221</f>
        <v>25.992836</v>
      </c>
      <c r="J221" s="141">
        <v>2708.2</v>
      </c>
      <c r="K221" s="141">
        <f>I221/J221*L221</f>
        <v>25.992836</v>
      </c>
      <c r="L221" s="141">
        <v>2708.2</v>
      </c>
      <c r="M221" s="142">
        <f>K221/L221</f>
        <v>9.5978273391920839E-3</v>
      </c>
      <c r="N221" s="143">
        <v>57.23</v>
      </c>
      <c r="O221" s="143">
        <f>ROUND(M221*N221,2)</f>
        <v>0.55000000000000004</v>
      </c>
      <c r="P221" s="143">
        <f>ROUND(M221*60*1000,2)</f>
        <v>575.87</v>
      </c>
      <c r="Q221" s="144">
        <f>ROUND(P221*N221/1000,2)</f>
        <v>32.96</v>
      </c>
    </row>
    <row r="222" spans="1:17" s="6" customFormat="1" ht="12.75" customHeight="1" x14ac:dyDescent="0.2">
      <c r="A222" s="86"/>
      <c r="B222" s="14" t="s">
        <v>93</v>
      </c>
      <c r="C222" s="222" t="s">
        <v>52</v>
      </c>
      <c r="D222" s="222">
        <v>36</v>
      </c>
      <c r="E222" s="222">
        <v>1987</v>
      </c>
      <c r="F222" s="223">
        <v>34.898000000000003</v>
      </c>
      <c r="G222" s="223">
        <v>5.0431270000000001</v>
      </c>
      <c r="H222" s="223">
        <v>8.64</v>
      </c>
      <c r="I222" s="223">
        <v>21.214863000000001</v>
      </c>
      <c r="J222" s="223">
        <v>2176.88</v>
      </c>
      <c r="K222" s="223">
        <v>21.214863000000001</v>
      </c>
      <c r="L222" s="223">
        <v>2176.88</v>
      </c>
      <c r="M222" s="224">
        <v>9.7455362720958432E-3</v>
      </c>
      <c r="N222" s="225">
        <v>43.273000000000003</v>
      </c>
      <c r="O222" s="225">
        <v>0.42171859110240345</v>
      </c>
      <c r="P222" s="225">
        <v>584.73217632575063</v>
      </c>
      <c r="Q222" s="226">
        <v>25.303115466144209</v>
      </c>
    </row>
    <row r="223" spans="1:17" s="6" customFormat="1" ht="12.75" customHeight="1" x14ac:dyDescent="0.2">
      <c r="A223" s="86"/>
      <c r="B223" s="175" t="s">
        <v>485</v>
      </c>
      <c r="C223" s="153" t="s">
        <v>460</v>
      </c>
      <c r="D223" s="153">
        <v>43</v>
      </c>
      <c r="E223" s="153" t="s">
        <v>58</v>
      </c>
      <c r="F223" s="154">
        <v>33.992800000000003</v>
      </c>
      <c r="G223" s="154">
        <v>3.6210000000000004</v>
      </c>
      <c r="H223" s="154">
        <v>6.97</v>
      </c>
      <c r="I223" s="154">
        <v>23.401799999999998</v>
      </c>
      <c r="J223" s="154">
        <v>2362.09</v>
      </c>
      <c r="K223" s="154">
        <v>23.401799999999998</v>
      </c>
      <c r="L223" s="154">
        <v>2362.09</v>
      </c>
      <c r="M223" s="155">
        <v>9.9072431617762222E-3</v>
      </c>
      <c r="N223" s="156">
        <v>52.4</v>
      </c>
      <c r="O223" s="157">
        <v>0.51913954167707399</v>
      </c>
      <c r="P223" s="157">
        <v>594.43458970657332</v>
      </c>
      <c r="Q223" s="158">
        <v>31.148372500624443</v>
      </c>
    </row>
    <row r="224" spans="1:17" s="6" customFormat="1" ht="12.75" customHeight="1" x14ac:dyDescent="0.2">
      <c r="A224" s="86"/>
      <c r="B224" s="175" t="s">
        <v>791</v>
      </c>
      <c r="C224" s="153" t="s">
        <v>761</v>
      </c>
      <c r="D224" s="153">
        <v>68</v>
      </c>
      <c r="E224" s="153">
        <v>1962</v>
      </c>
      <c r="F224" s="154">
        <v>37.423999999999999</v>
      </c>
      <c r="G224" s="154">
        <v>6.0570000000000004</v>
      </c>
      <c r="H224" s="154">
        <v>0.68</v>
      </c>
      <c r="I224" s="154">
        <f>F224-G224-H224</f>
        <v>30.686999999999998</v>
      </c>
      <c r="J224" s="154">
        <v>3060.53</v>
      </c>
      <c r="K224" s="154">
        <v>30.564</v>
      </c>
      <c r="L224" s="154">
        <v>2937.1</v>
      </c>
      <c r="M224" s="155">
        <f>K224/L224</f>
        <v>1.040618296959586E-2</v>
      </c>
      <c r="N224" s="156">
        <v>44.908000000000001</v>
      </c>
      <c r="O224" s="157">
        <f>M224*N224</f>
        <v>0.4673208647986109</v>
      </c>
      <c r="P224" s="157">
        <f>M224*60*1000</f>
        <v>624.37097817575159</v>
      </c>
      <c r="Q224" s="158">
        <f>P224*N224/1000</f>
        <v>28.039251887916652</v>
      </c>
    </row>
    <row r="225" spans="1:17" s="6" customFormat="1" ht="12.75" customHeight="1" x14ac:dyDescent="0.2">
      <c r="A225" s="86"/>
      <c r="B225" s="175" t="s">
        <v>485</v>
      </c>
      <c r="C225" s="153" t="s">
        <v>461</v>
      </c>
      <c r="D225" s="153">
        <v>24</v>
      </c>
      <c r="E225" s="153" t="s">
        <v>58</v>
      </c>
      <c r="F225" s="154">
        <v>17.776</v>
      </c>
      <c r="G225" s="154">
        <v>2.0089999999999999</v>
      </c>
      <c r="H225" s="154">
        <v>3.84</v>
      </c>
      <c r="I225" s="154">
        <v>11.927</v>
      </c>
      <c r="J225" s="154">
        <v>1127.222</v>
      </c>
      <c r="K225" s="154">
        <v>11.9</v>
      </c>
      <c r="L225" s="154">
        <v>1127.2</v>
      </c>
      <c r="M225" s="155">
        <v>1.0557132718239886E-2</v>
      </c>
      <c r="N225" s="156">
        <v>52.4</v>
      </c>
      <c r="O225" s="157">
        <v>0.55319375443577001</v>
      </c>
      <c r="P225" s="157">
        <v>633.42796309439325</v>
      </c>
      <c r="Q225" s="158">
        <v>33.191625266146204</v>
      </c>
    </row>
    <row r="226" spans="1:17" s="6" customFormat="1" ht="11.25" customHeight="1" x14ac:dyDescent="0.2">
      <c r="A226" s="86"/>
      <c r="B226" s="175" t="s">
        <v>791</v>
      </c>
      <c r="C226" s="153" t="s">
        <v>762</v>
      </c>
      <c r="D226" s="153">
        <v>45</v>
      </c>
      <c r="E226" s="153">
        <v>1967</v>
      </c>
      <c r="F226" s="154">
        <v>29.312000000000001</v>
      </c>
      <c r="G226" s="154">
        <v>3.6859999999999999</v>
      </c>
      <c r="H226" s="154">
        <v>5.8609999999999998</v>
      </c>
      <c r="I226" s="154">
        <f>F226-G226-H226</f>
        <v>19.765000000000001</v>
      </c>
      <c r="J226" s="154">
        <v>1869.57</v>
      </c>
      <c r="K226" s="154">
        <v>19.765000000000001</v>
      </c>
      <c r="L226" s="154">
        <v>1869.57</v>
      </c>
      <c r="M226" s="155">
        <f>K226/L226</f>
        <v>1.057194969966356E-2</v>
      </c>
      <c r="N226" s="156">
        <v>44.908000000000001</v>
      </c>
      <c r="O226" s="157">
        <f>M226*N226</f>
        <v>0.4747651171124912</v>
      </c>
      <c r="P226" s="157">
        <f>M226*60*1000</f>
        <v>634.31698197981359</v>
      </c>
      <c r="Q226" s="158">
        <f>P226*N226/1000</f>
        <v>28.485907026749469</v>
      </c>
    </row>
    <row r="227" spans="1:17" s="6" customFormat="1" ht="12.75" customHeight="1" x14ac:dyDescent="0.2">
      <c r="A227" s="86"/>
      <c r="B227" s="175" t="s">
        <v>566</v>
      </c>
      <c r="C227" s="150" t="s">
        <v>536</v>
      </c>
      <c r="D227" s="150">
        <v>20</v>
      </c>
      <c r="E227" s="139" t="s">
        <v>58</v>
      </c>
      <c r="F227" s="227">
        <v>17.7</v>
      </c>
      <c r="G227" s="227">
        <v>1.89</v>
      </c>
      <c r="H227" s="227">
        <v>3.2</v>
      </c>
      <c r="I227" s="227">
        <v>12.61</v>
      </c>
      <c r="J227" s="227">
        <v>1189.8399999999999</v>
      </c>
      <c r="K227" s="227">
        <v>12.61</v>
      </c>
      <c r="L227" s="227">
        <v>1189.8399999999999</v>
      </c>
      <c r="M227" s="155">
        <v>1.0598063605190614E-2</v>
      </c>
      <c r="N227" s="228">
        <v>56.5</v>
      </c>
      <c r="O227" s="157">
        <v>0.5987905936932697</v>
      </c>
      <c r="P227" s="157">
        <v>635.88381631143682</v>
      </c>
      <c r="Q227" s="158">
        <v>35.927435621596182</v>
      </c>
    </row>
    <row r="228" spans="1:17" s="6" customFormat="1" ht="12.75" customHeight="1" x14ac:dyDescent="0.2">
      <c r="A228" s="86"/>
      <c r="B228" s="175" t="s">
        <v>791</v>
      </c>
      <c r="C228" s="153" t="s">
        <v>763</v>
      </c>
      <c r="D228" s="153">
        <v>35</v>
      </c>
      <c r="E228" s="153">
        <v>1971</v>
      </c>
      <c r="F228" s="154">
        <v>29.667000000000002</v>
      </c>
      <c r="G228" s="154">
        <v>3.327</v>
      </c>
      <c r="H228" s="154">
        <v>5.44</v>
      </c>
      <c r="I228" s="154">
        <f>F228-G228-H228</f>
        <v>20.900000000000002</v>
      </c>
      <c r="J228" s="154">
        <v>1946.4</v>
      </c>
      <c r="K228" s="154">
        <v>20.9</v>
      </c>
      <c r="L228" s="154">
        <v>1946.4</v>
      </c>
      <c r="M228" s="155">
        <f>K228/L228</f>
        <v>1.0737772297575009E-2</v>
      </c>
      <c r="N228" s="156">
        <v>44.908000000000001</v>
      </c>
      <c r="O228" s="157">
        <f>M228*N228</f>
        <v>0.48221187833949852</v>
      </c>
      <c r="P228" s="157">
        <f>M228*60*1000</f>
        <v>644.26633785450065</v>
      </c>
      <c r="Q228" s="158">
        <f>P228*N228/1000</f>
        <v>28.932712700369915</v>
      </c>
    </row>
    <row r="229" spans="1:17" s="6" customFormat="1" ht="12.75" customHeight="1" x14ac:dyDescent="0.2">
      <c r="A229" s="86"/>
      <c r="B229" s="175" t="s">
        <v>485</v>
      </c>
      <c r="C229" s="153" t="s">
        <v>462</v>
      </c>
      <c r="D229" s="153">
        <v>20</v>
      </c>
      <c r="E229" s="153" t="s">
        <v>58</v>
      </c>
      <c r="F229" s="154">
        <v>15.024972</v>
      </c>
      <c r="G229" s="154">
        <v>1.482672</v>
      </c>
      <c r="H229" s="154">
        <v>3.12</v>
      </c>
      <c r="I229" s="154">
        <v>10.4223</v>
      </c>
      <c r="J229" s="154">
        <v>950.57</v>
      </c>
      <c r="K229" s="154">
        <v>10.4223</v>
      </c>
      <c r="L229" s="154">
        <v>950.57</v>
      </c>
      <c r="M229" s="155">
        <v>1.0964263547134876E-2</v>
      </c>
      <c r="N229" s="156">
        <v>52.4</v>
      </c>
      <c r="O229" s="157">
        <v>0.5745274098698675</v>
      </c>
      <c r="P229" s="157">
        <v>657.85581282809255</v>
      </c>
      <c r="Q229" s="158">
        <v>34.471644592192042</v>
      </c>
    </row>
    <row r="230" spans="1:17" s="6" customFormat="1" ht="12.75" customHeight="1" x14ac:dyDescent="0.2">
      <c r="A230" s="86"/>
      <c r="B230" s="175" t="s">
        <v>444</v>
      </c>
      <c r="C230" s="140" t="s">
        <v>415</v>
      </c>
      <c r="D230" s="140">
        <v>72</v>
      </c>
      <c r="E230" s="140">
        <v>1975</v>
      </c>
      <c r="F230" s="141">
        <v>52.97</v>
      </c>
      <c r="G230" s="221">
        <v>6.100212</v>
      </c>
      <c r="H230" s="221">
        <v>5.3397880000000004</v>
      </c>
      <c r="I230" s="141">
        <v>41.53</v>
      </c>
      <c r="J230" s="141">
        <v>3784.12</v>
      </c>
      <c r="K230" s="141">
        <f>I230/J230*L230</f>
        <v>41.53</v>
      </c>
      <c r="L230" s="141">
        <v>3784.12</v>
      </c>
      <c r="M230" s="142">
        <f>K230/L230</f>
        <v>1.0974810523979155E-2</v>
      </c>
      <c r="N230" s="143">
        <v>57.23</v>
      </c>
      <c r="O230" s="143">
        <f>ROUND(M230*N230,2)</f>
        <v>0.63</v>
      </c>
      <c r="P230" s="143">
        <f>ROUND(M230*60*1000,2)</f>
        <v>658.49</v>
      </c>
      <c r="Q230" s="144">
        <f>ROUND(P230*N230/1000,2)</f>
        <v>37.69</v>
      </c>
    </row>
    <row r="231" spans="1:17" s="6" customFormat="1" ht="12.75" customHeight="1" x14ac:dyDescent="0.2">
      <c r="A231" s="86"/>
      <c r="B231" s="175" t="s">
        <v>791</v>
      </c>
      <c r="C231" s="153" t="s">
        <v>764</v>
      </c>
      <c r="D231" s="153">
        <v>45</v>
      </c>
      <c r="E231" s="153">
        <v>1976</v>
      </c>
      <c r="F231" s="154">
        <v>36.140999999999998</v>
      </c>
      <c r="G231" s="154">
        <v>3.258</v>
      </c>
      <c r="H231" s="154">
        <v>7.2</v>
      </c>
      <c r="I231" s="154">
        <f>F231-G231-H231</f>
        <v>25.682999999999996</v>
      </c>
      <c r="J231" s="154">
        <v>2310.2600000000002</v>
      </c>
      <c r="K231" s="154">
        <v>25.683</v>
      </c>
      <c r="L231" s="154">
        <v>2310.2600000000002</v>
      </c>
      <c r="M231" s="155">
        <f>K231/L231</f>
        <v>1.1116930561928093E-2</v>
      </c>
      <c r="N231" s="156">
        <v>44.908000000000001</v>
      </c>
      <c r="O231" s="157">
        <f>M231*N231</f>
        <v>0.49923911767506685</v>
      </c>
      <c r="P231" s="157">
        <f>M231*60*1000</f>
        <v>667.01583371568563</v>
      </c>
      <c r="Q231" s="158">
        <f>P231*N231/1000</f>
        <v>29.954347060504013</v>
      </c>
    </row>
    <row r="232" spans="1:17" s="6" customFormat="1" ht="12.75" customHeight="1" x14ac:dyDescent="0.2">
      <c r="A232" s="86"/>
      <c r="B232" s="175" t="s">
        <v>791</v>
      </c>
      <c r="C232" s="153" t="s">
        <v>765</v>
      </c>
      <c r="D232" s="153">
        <v>36</v>
      </c>
      <c r="E232" s="153">
        <v>1991</v>
      </c>
      <c r="F232" s="154">
        <v>36.106999999999999</v>
      </c>
      <c r="G232" s="154">
        <v>3.76</v>
      </c>
      <c r="H232" s="154">
        <v>5.76</v>
      </c>
      <c r="I232" s="154">
        <f>F232-G232-H232</f>
        <v>26.587000000000003</v>
      </c>
      <c r="J232" s="154">
        <v>2334.02</v>
      </c>
      <c r="K232" s="154">
        <v>26.587</v>
      </c>
      <c r="L232" s="154">
        <v>2334.02</v>
      </c>
      <c r="M232" s="155">
        <f>K232/L232</f>
        <v>1.1391076340391257E-2</v>
      </c>
      <c r="N232" s="156">
        <v>44.908000000000001</v>
      </c>
      <c r="O232" s="157">
        <f>M232*N232</f>
        <v>0.51155045629429052</v>
      </c>
      <c r="P232" s="157">
        <f>M232*60*1000</f>
        <v>683.46458042347535</v>
      </c>
      <c r="Q232" s="158">
        <f>P232*N232/1000</f>
        <v>30.693027377657433</v>
      </c>
    </row>
    <row r="233" spans="1:17" s="6" customFormat="1" ht="12.75" customHeight="1" x14ac:dyDescent="0.2">
      <c r="A233" s="86"/>
      <c r="B233" s="175" t="s">
        <v>791</v>
      </c>
      <c r="C233" s="153" t="s">
        <v>766</v>
      </c>
      <c r="D233" s="153">
        <v>30</v>
      </c>
      <c r="E233" s="153">
        <v>1980</v>
      </c>
      <c r="F233" s="154">
        <v>23.919</v>
      </c>
      <c r="G233" s="154">
        <v>1.87</v>
      </c>
      <c r="H233" s="154">
        <v>4.8</v>
      </c>
      <c r="I233" s="154">
        <f>F233-G233-H233</f>
        <v>17.248999999999999</v>
      </c>
      <c r="J233" s="154">
        <v>1496.45</v>
      </c>
      <c r="K233" s="154">
        <v>17.248999999999999</v>
      </c>
      <c r="L233" s="154">
        <v>1496.45</v>
      </c>
      <c r="M233" s="155">
        <f>K233/L233</f>
        <v>1.152661298406228E-2</v>
      </c>
      <c r="N233" s="156">
        <v>44.908000000000001</v>
      </c>
      <c r="O233" s="157">
        <f>M233*N233</f>
        <v>0.51763713588826887</v>
      </c>
      <c r="P233" s="157">
        <f>M233*60*1000</f>
        <v>691.59677904373689</v>
      </c>
      <c r="Q233" s="158">
        <f>P233*N233/1000</f>
        <v>31.058228153296138</v>
      </c>
    </row>
    <row r="234" spans="1:17" s="6" customFormat="1" ht="12.75" customHeight="1" x14ac:dyDescent="0.2">
      <c r="A234" s="86"/>
      <c r="B234" s="175" t="s">
        <v>791</v>
      </c>
      <c r="C234" s="153" t="s">
        <v>767</v>
      </c>
      <c r="D234" s="153">
        <v>25</v>
      </c>
      <c r="E234" s="153">
        <v>1962</v>
      </c>
      <c r="F234" s="154">
        <v>20.434999999999999</v>
      </c>
      <c r="G234" s="154">
        <v>2.44</v>
      </c>
      <c r="H234" s="154">
        <v>3.84</v>
      </c>
      <c r="I234" s="154">
        <f>F234-G234-H234</f>
        <v>14.154999999999998</v>
      </c>
      <c r="J234" s="154">
        <v>1208.3800000000001</v>
      </c>
      <c r="K234" s="154">
        <v>10.491</v>
      </c>
      <c r="L234" s="154">
        <v>899.42</v>
      </c>
      <c r="M234" s="155">
        <f>K234/L234</f>
        <v>1.1664183584976985E-2</v>
      </c>
      <c r="N234" s="156">
        <v>44.908000000000001</v>
      </c>
      <c r="O234" s="157">
        <f>M234*N234</f>
        <v>0.52381515643414645</v>
      </c>
      <c r="P234" s="157">
        <f>M234*60*1000</f>
        <v>699.85101509861909</v>
      </c>
      <c r="Q234" s="158">
        <f>P234*N234/1000</f>
        <v>31.428909386048787</v>
      </c>
    </row>
    <row r="235" spans="1:17" s="6" customFormat="1" ht="12.75" customHeight="1" x14ac:dyDescent="0.2">
      <c r="A235" s="86"/>
      <c r="B235" s="175" t="s">
        <v>444</v>
      </c>
      <c r="C235" s="140" t="s">
        <v>414</v>
      </c>
      <c r="D235" s="140">
        <v>100</v>
      </c>
      <c r="E235" s="140">
        <v>1972</v>
      </c>
      <c r="F235" s="141">
        <v>77.150000000000006</v>
      </c>
      <c r="G235" s="221">
        <v>11.231128</v>
      </c>
      <c r="H235" s="221">
        <v>14.268872</v>
      </c>
      <c r="I235" s="141">
        <v>51.65</v>
      </c>
      <c r="J235" s="141">
        <v>4426.3500000000004</v>
      </c>
      <c r="K235" s="141">
        <f>I235/J235*L235</f>
        <v>51.65</v>
      </c>
      <c r="L235" s="141">
        <v>4426.3500000000004</v>
      </c>
      <c r="M235" s="142">
        <f>K235/L235</f>
        <v>1.1668756424593625E-2</v>
      </c>
      <c r="N235" s="143">
        <v>57.23</v>
      </c>
      <c r="O235" s="143">
        <f>ROUND(M235*N235,2)</f>
        <v>0.67</v>
      </c>
      <c r="P235" s="143">
        <f>ROUND(M235*60*1000,2)</f>
        <v>700.13</v>
      </c>
      <c r="Q235" s="144">
        <f>ROUND(P235*N235/1000,2)</f>
        <v>40.07</v>
      </c>
    </row>
    <row r="236" spans="1:17" s="6" customFormat="1" ht="12.75" customHeight="1" x14ac:dyDescent="0.2">
      <c r="A236" s="86"/>
      <c r="B236" s="175" t="s">
        <v>444</v>
      </c>
      <c r="C236" s="140" t="s">
        <v>419</v>
      </c>
      <c r="D236" s="140">
        <v>60</v>
      </c>
      <c r="E236" s="140">
        <v>1968</v>
      </c>
      <c r="F236" s="141">
        <v>45.47</v>
      </c>
      <c r="G236" s="221">
        <v>7.5830270000000004</v>
      </c>
      <c r="H236" s="221">
        <v>5.4069729999999998</v>
      </c>
      <c r="I236" s="141">
        <v>32.479999999999997</v>
      </c>
      <c r="J236" s="141">
        <v>2714.92</v>
      </c>
      <c r="K236" s="141">
        <f>I236/J236*L236</f>
        <v>32.479999999999997</v>
      </c>
      <c r="L236" s="141">
        <v>2714.92</v>
      </c>
      <c r="M236" s="142">
        <f>K236/L236</f>
        <v>1.1963520103723129E-2</v>
      </c>
      <c r="N236" s="143">
        <v>57.23</v>
      </c>
      <c r="O236" s="143">
        <f>ROUND(M236*N236,2)</f>
        <v>0.68</v>
      </c>
      <c r="P236" s="143">
        <f>ROUND(M236*60*1000,2)</f>
        <v>717.81</v>
      </c>
      <c r="Q236" s="144">
        <f>ROUND(P236*N236/1000,2)</f>
        <v>41.08</v>
      </c>
    </row>
    <row r="237" spans="1:17" s="6" customFormat="1" ht="12.75" customHeight="1" x14ac:dyDescent="0.2">
      <c r="A237" s="86"/>
      <c r="B237" s="175" t="s">
        <v>485</v>
      </c>
      <c r="C237" s="153" t="s">
        <v>463</v>
      </c>
      <c r="D237" s="153">
        <v>11</v>
      </c>
      <c r="E237" s="153" t="s">
        <v>58</v>
      </c>
      <c r="F237" s="154">
        <v>8.9258389999999999</v>
      </c>
      <c r="G237" s="154">
        <v>0.95823899999999995</v>
      </c>
      <c r="H237" s="154">
        <v>1.46</v>
      </c>
      <c r="I237" s="154">
        <v>6.5076000000000001</v>
      </c>
      <c r="J237" s="154">
        <v>538.45000000000005</v>
      </c>
      <c r="K237" s="154">
        <v>6.5076000000000001</v>
      </c>
      <c r="L237" s="154">
        <v>538.45000000000005</v>
      </c>
      <c r="M237" s="155">
        <v>1.2085801838610827E-2</v>
      </c>
      <c r="N237" s="156">
        <v>52.4</v>
      </c>
      <c r="O237" s="157">
        <v>0.63329601634320731</v>
      </c>
      <c r="P237" s="157">
        <v>725.14811031664965</v>
      </c>
      <c r="Q237" s="158">
        <v>37.997760980592446</v>
      </c>
    </row>
    <row r="238" spans="1:17" s="6" customFormat="1" ht="12.75" customHeight="1" x14ac:dyDescent="0.2">
      <c r="A238" s="86"/>
      <c r="B238" s="175" t="s">
        <v>791</v>
      </c>
      <c r="C238" s="153" t="s">
        <v>768</v>
      </c>
      <c r="D238" s="153">
        <v>45</v>
      </c>
      <c r="E238" s="153">
        <v>1979</v>
      </c>
      <c r="F238" s="154">
        <v>39.704000000000001</v>
      </c>
      <c r="G238" s="154">
        <v>4.367</v>
      </c>
      <c r="H238" s="154">
        <v>7.2</v>
      </c>
      <c r="I238" s="154">
        <f>F238-G238-H238</f>
        <v>28.137000000000004</v>
      </c>
      <c r="J238" s="154">
        <v>2319.96</v>
      </c>
      <c r="K238" s="154">
        <v>28.137</v>
      </c>
      <c r="L238" s="154">
        <v>2319.96</v>
      </c>
      <c r="M238" s="155">
        <f>K238/L238</f>
        <v>1.2128226348730151E-2</v>
      </c>
      <c r="N238" s="156">
        <v>44.908000000000001</v>
      </c>
      <c r="O238" s="157">
        <f>M238*N238</f>
        <v>0.5446543888687736</v>
      </c>
      <c r="P238" s="157">
        <f>M238*60*1000</f>
        <v>727.69358092380912</v>
      </c>
      <c r="Q238" s="158">
        <f>P238*N238/1000</f>
        <v>32.679263332126425</v>
      </c>
    </row>
    <row r="239" spans="1:17" s="6" customFormat="1" ht="12.75" customHeight="1" x14ac:dyDescent="0.2">
      <c r="A239" s="86"/>
      <c r="B239" s="175" t="s">
        <v>205</v>
      </c>
      <c r="C239" s="140" t="s">
        <v>187</v>
      </c>
      <c r="D239" s="140">
        <v>12</v>
      </c>
      <c r="E239" s="140">
        <v>1963</v>
      </c>
      <c r="F239" s="141">
        <v>9.2170000000000005</v>
      </c>
      <c r="G239" s="141">
        <v>0.85170000000000001</v>
      </c>
      <c r="H239" s="141">
        <v>1.92</v>
      </c>
      <c r="I239" s="141">
        <v>6.4453009999999997</v>
      </c>
      <c r="J239" s="141">
        <v>528.35</v>
      </c>
      <c r="K239" s="141">
        <v>6.4453009999999997</v>
      </c>
      <c r="L239" s="141">
        <v>528.35</v>
      </c>
      <c r="M239" s="142">
        <v>1.2198923062363962E-2</v>
      </c>
      <c r="N239" s="143">
        <v>63.111000000000004</v>
      </c>
      <c r="O239" s="143">
        <v>0.76988623338885198</v>
      </c>
      <c r="P239" s="143">
        <v>731.93538374183765</v>
      </c>
      <c r="Q239" s="144">
        <v>46.193174003331123</v>
      </c>
    </row>
    <row r="240" spans="1:17" s="6" customFormat="1" ht="12.75" customHeight="1" x14ac:dyDescent="0.2">
      <c r="A240" s="86"/>
      <c r="B240" s="175" t="s">
        <v>791</v>
      </c>
      <c r="C240" s="153" t="s">
        <v>769</v>
      </c>
      <c r="D240" s="153">
        <v>108</v>
      </c>
      <c r="E240" s="153">
        <v>1985</v>
      </c>
      <c r="F240" s="154">
        <v>107.86499999999999</v>
      </c>
      <c r="G240" s="154">
        <v>12.897</v>
      </c>
      <c r="H240" s="154">
        <v>17.28</v>
      </c>
      <c r="I240" s="154">
        <f>F240-G240-H240</f>
        <v>77.687999999999988</v>
      </c>
      <c r="J240" s="154">
        <v>6254.87</v>
      </c>
      <c r="K240" s="154">
        <v>77.688000000000002</v>
      </c>
      <c r="L240" s="154">
        <v>6254.87</v>
      </c>
      <c r="M240" s="155">
        <f>K240/L240</f>
        <v>1.2420402022743878E-2</v>
      </c>
      <c r="N240" s="156">
        <v>44.908000000000001</v>
      </c>
      <c r="O240" s="157">
        <f>M240*N240</f>
        <v>0.55777541403738207</v>
      </c>
      <c r="P240" s="157">
        <f>M240*60*1000</f>
        <v>745.22412136463265</v>
      </c>
      <c r="Q240" s="158">
        <f>P240*N240/1000</f>
        <v>33.466524842242919</v>
      </c>
    </row>
    <row r="241" spans="1:17" s="6" customFormat="1" ht="12.75" customHeight="1" x14ac:dyDescent="0.2">
      <c r="A241" s="86"/>
      <c r="B241" s="14" t="s">
        <v>300</v>
      </c>
      <c r="C241" s="153" t="s">
        <v>292</v>
      </c>
      <c r="D241" s="153">
        <v>12</v>
      </c>
      <c r="E241" s="153">
        <v>1964</v>
      </c>
      <c r="F241" s="154">
        <v>8.9</v>
      </c>
      <c r="G241" s="154">
        <v>0.3</v>
      </c>
      <c r="H241" s="154">
        <v>1.8</v>
      </c>
      <c r="I241" s="154">
        <v>6.8</v>
      </c>
      <c r="J241" s="154">
        <v>537</v>
      </c>
      <c r="K241" s="154">
        <v>6.8</v>
      </c>
      <c r="L241" s="154">
        <v>537</v>
      </c>
      <c r="M241" s="155">
        <f>K241/L241</f>
        <v>1.266294227188082E-2</v>
      </c>
      <c r="N241" s="156">
        <v>55.7</v>
      </c>
      <c r="O241" s="157">
        <f>M241*N241</f>
        <v>0.70532588454376166</v>
      </c>
      <c r="P241" s="157">
        <f>M241*60*1000</f>
        <v>759.7765363128492</v>
      </c>
      <c r="Q241" s="158">
        <f>P241*N241/1000</f>
        <v>42.319553072625709</v>
      </c>
    </row>
    <row r="242" spans="1:17" s="6" customFormat="1" ht="12.75" customHeight="1" x14ac:dyDescent="0.2">
      <c r="A242" s="86"/>
      <c r="B242" s="175" t="s">
        <v>381</v>
      </c>
      <c r="C242" s="153" t="s">
        <v>354</v>
      </c>
      <c r="D242" s="153">
        <v>30</v>
      </c>
      <c r="E242" s="153" t="s">
        <v>58</v>
      </c>
      <c r="F242" s="154">
        <v>28.204000000000001</v>
      </c>
      <c r="G242" s="154">
        <v>4.2495000000000003</v>
      </c>
      <c r="H242" s="154">
        <v>4.8</v>
      </c>
      <c r="I242" s="154">
        <v>19.154500000000002</v>
      </c>
      <c r="J242" s="154">
        <v>1511.9</v>
      </c>
      <c r="K242" s="154">
        <v>19.154500000000002</v>
      </c>
      <c r="L242" s="154">
        <v>1511.9</v>
      </c>
      <c r="M242" s="155">
        <v>1.2669158013096106E-2</v>
      </c>
      <c r="N242" s="156">
        <v>51.99</v>
      </c>
      <c r="O242" s="157">
        <v>0.65866952510086652</v>
      </c>
      <c r="P242" s="157">
        <v>760.1494807857664</v>
      </c>
      <c r="Q242" s="158">
        <v>39.520171506052002</v>
      </c>
    </row>
    <row r="243" spans="1:17" s="6" customFormat="1" ht="12.75" customHeight="1" x14ac:dyDescent="0.2">
      <c r="A243" s="86"/>
      <c r="B243" s="175" t="s">
        <v>791</v>
      </c>
      <c r="C243" s="153" t="s">
        <v>770</v>
      </c>
      <c r="D243" s="153">
        <v>8</v>
      </c>
      <c r="E243" s="153">
        <v>1961</v>
      </c>
      <c r="F243" s="154">
        <v>6.9870000000000001</v>
      </c>
      <c r="G243" s="154">
        <v>1.1020000000000001</v>
      </c>
      <c r="H243" s="154">
        <v>1.28</v>
      </c>
      <c r="I243" s="154">
        <f>F243-G243-H243</f>
        <v>4.6049999999999995</v>
      </c>
      <c r="J243" s="154">
        <v>361.4</v>
      </c>
      <c r="K243" s="154">
        <v>4.6050000000000004</v>
      </c>
      <c r="L243" s="154">
        <v>361.4</v>
      </c>
      <c r="M243" s="155">
        <f>K243/L243</f>
        <v>1.274211400110681E-2</v>
      </c>
      <c r="N243" s="156">
        <v>44.908000000000001</v>
      </c>
      <c r="O243" s="157">
        <f>M243*N243</f>
        <v>0.5722228555617046</v>
      </c>
      <c r="P243" s="157">
        <f>M243*60*1000</f>
        <v>764.52684006640857</v>
      </c>
      <c r="Q243" s="158">
        <f>P243*N243/1000</f>
        <v>34.333371333702281</v>
      </c>
    </row>
    <row r="244" spans="1:17" s="6" customFormat="1" ht="12.75" customHeight="1" x14ac:dyDescent="0.2">
      <c r="A244" s="86"/>
      <c r="B244" s="175" t="s">
        <v>485</v>
      </c>
      <c r="C244" s="153" t="s">
        <v>464</v>
      </c>
      <c r="D244" s="153">
        <v>15</v>
      </c>
      <c r="E244" s="153" t="s">
        <v>58</v>
      </c>
      <c r="F244" s="154">
        <v>11.95</v>
      </c>
      <c r="G244" s="154">
        <v>1.581</v>
      </c>
      <c r="H244" s="154">
        <v>0</v>
      </c>
      <c r="I244" s="154">
        <v>10.369</v>
      </c>
      <c r="J244" s="154">
        <v>807.07</v>
      </c>
      <c r="K244" s="154">
        <v>10.369</v>
      </c>
      <c r="L244" s="154">
        <v>807.07</v>
      </c>
      <c r="M244" s="155">
        <v>1.284770837721635E-2</v>
      </c>
      <c r="N244" s="156">
        <v>52.4</v>
      </c>
      <c r="O244" s="157">
        <v>0.67321991896613664</v>
      </c>
      <c r="P244" s="157">
        <v>770.86250263298098</v>
      </c>
      <c r="Q244" s="158">
        <v>40.393195137968199</v>
      </c>
    </row>
    <row r="245" spans="1:17" s="6" customFormat="1" ht="12.75" customHeight="1" x14ac:dyDescent="0.2">
      <c r="A245" s="86"/>
      <c r="B245" s="14" t="s">
        <v>93</v>
      </c>
      <c r="C245" s="222" t="s">
        <v>42</v>
      </c>
      <c r="D245" s="222">
        <v>28</v>
      </c>
      <c r="E245" s="222">
        <v>2001</v>
      </c>
      <c r="F245" s="223">
        <v>42.640999999999998</v>
      </c>
      <c r="G245" s="223">
        <v>6.0972939999999998</v>
      </c>
      <c r="H245" s="223">
        <v>4.8</v>
      </c>
      <c r="I245" s="223">
        <v>31.743703000000004</v>
      </c>
      <c r="J245" s="223">
        <v>2440.5300000000002</v>
      </c>
      <c r="K245" s="223">
        <v>31.743703000000004</v>
      </c>
      <c r="L245" s="223">
        <v>2440.5300000000002</v>
      </c>
      <c r="M245" s="224">
        <v>1.3006889077372538E-2</v>
      </c>
      <c r="N245" s="225">
        <v>43.273000000000003</v>
      </c>
      <c r="O245" s="225">
        <v>0.56284711104514185</v>
      </c>
      <c r="P245" s="225">
        <v>780.41334464235229</v>
      </c>
      <c r="Q245" s="226">
        <v>33.770826662708508</v>
      </c>
    </row>
    <row r="246" spans="1:17" s="6" customFormat="1" ht="12.75" customHeight="1" x14ac:dyDescent="0.2">
      <c r="A246" s="86"/>
      <c r="B246" s="175" t="s">
        <v>257</v>
      </c>
      <c r="C246" s="145" t="s">
        <v>238</v>
      </c>
      <c r="D246" s="145">
        <v>40</v>
      </c>
      <c r="E246" s="145">
        <v>1985</v>
      </c>
      <c r="F246" s="146">
        <v>41.106000000000002</v>
      </c>
      <c r="G246" s="146">
        <v>4.5026469999999996</v>
      </c>
      <c r="H246" s="146">
        <v>6.4</v>
      </c>
      <c r="I246" s="146">
        <v>30.203355999999999</v>
      </c>
      <c r="J246" s="146">
        <v>2285.42</v>
      </c>
      <c r="K246" s="146">
        <v>30.203355999999999</v>
      </c>
      <c r="L246" s="146">
        <v>2285.42</v>
      </c>
      <c r="M246" s="147">
        <v>1.3215669767482563E-2</v>
      </c>
      <c r="N246" s="148">
        <v>76.191000000000017</v>
      </c>
      <c r="O246" s="148">
        <v>1.0069150952542643</v>
      </c>
      <c r="P246" s="148">
        <v>792.94018604895382</v>
      </c>
      <c r="Q246" s="149">
        <v>60.414905715255856</v>
      </c>
    </row>
    <row r="247" spans="1:17" s="6" customFormat="1" ht="12.75" customHeight="1" x14ac:dyDescent="0.2">
      <c r="A247" s="86"/>
      <c r="B247" s="14" t="s">
        <v>205</v>
      </c>
      <c r="C247" s="145" t="s">
        <v>224</v>
      </c>
      <c r="D247" s="145">
        <v>29</v>
      </c>
      <c r="E247" s="145">
        <v>1960</v>
      </c>
      <c r="F247" s="146">
        <v>15.776999999999999</v>
      </c>
      <c r="G247" s="146">
        <v>0</v>
      </c>
      <c r="H247" s="146">
        <v>0</v>
      </c>
      <c r="I247" s="146">
        <v>15.777000000000001</v>
      </c>
      <c r="J247" s="146">
        <v>1187.67</v>
      </c>
      <c r="K247" s="146">
        <v>15.777000000000001</v>
      </c>
      <c r="L247" s="146">
        <v>1187.67</v>
      </c>
      <c r="M247" s="147">
        <v>1.3283993028366466E-2</v>
      </c>
      <c r="N247" s="148">
        <v>73.683999999999997</v>
      </c>
      <c r="O247" s="148">
        <v>0.97881774230215468</v>
      </c>
      <c r="P247" s="148">
        <v>797.03958170198791</v>
      </c>
      <c r="Q247" s="149">
        <v>58.729064538129279</v>
      </c>
    </row>
    <row r="248" spans="1:17" s="6" customFormat="1" ht="12.75" customHeight="1" x14ac:dyDescent="0.2">
      <c r="A248" s="86"/>
      <c r="B248" s="14" t="s">
        <v>205</v>
      </c>
      <c r="C248" s="145" t="s">
        <v>225</v>
      </c>
      <c r="D248" s="145">
        <v>32</v>
      </c>
      <c r="E248" s="145">
        <v>1965</v>
      </c>
      <c r="F248" s="146">
        <v>19.003</v>
      </c>
      <c r="G248" s="146">
        <v>0</v>
      </c>
      <c r="H248" s="146">
        <v>0</v>
      </c>
      <c r="I248" s="146">
        <v>19.002998999999999</v>
      </c>
      <c r="J248" s="146">
        <v>1419.59</v>
      </c>
      <c r="K248" s="146">
        <v>19.002998999999999</v>
      </c>
      <c r="L248" s="146">
        <v>1419.59</v>
      </c>
      <c r="M248" s="147">
        <v>1.3386258708500342E-2</v>
      </c>
      <c r="N248" s="148">
        <v>73.683999999999997</v>
      </c>
      <c r="O248" s="148">
        <v>0.98635308667713917</v>
      </c>
      <c r="P248" s="148">
        <v>803.17552251002041</v>
      </c>
      <c r="Q248" s="149">
        <v>59.181185200628342</v>
      </c>
    </row>
    <row r="249" spans="1:17" s="6" customFormat="1" ht="12.75" customHeight="1" x14ac:dyDescent="0.2">
      <c r="A249" s="86"/>
      <c r="B249" s="14" t="s">
        <v>750</v>
      </c>
      <c r="C249" s="153" t="s">
        <v>721</v>
      </c>
      <c r="D249" s="153">
        <v>20</v>
      </c>
      <c r="E249" s="153">
        <v>1989</v>
      </c>
      <c r="F249" s="154">
        <v>19.489999999999998</v>
      </c>
      <c r="G249" s="154">
        <v>2.2599999999999998</v>
      </c>
      <c r="H249" s="154">
        <v>3.2</v>
      </c>
      <c r="I249" s="154">
        <v>14.03</v>
      </c>
      <c r="J249" s="154">
        <v>1042.6199999999999</v>
      </c>
      <c r="K249" s="154">
        <v>14.03</v>
      </c>
      <c r="L249" s="154">
        <v>1042.6199999999999</v>
      </c>
      <c r="M249" s="155">
        <v>1.3456484625270953E-2</v>
      </c>
      <c r="N249" s="156">
        <v>63.655999999999999</v>
      </c>
      <c r="O249" s="157">
        <v>0.85658598530624774</v>
      </c>
      <c r="P249" s="157">
        <v>807.38907751625709</v>
      </c>
      <c r="Q249" s="158">
        <v>51.395159118374863</v>
      </c>
    </row>
    <row r="250" spans="1:17" s="6" customFormat="1" ht="12.75" customHeight="1" x14ac:dyDescent="0.2">
      <c r="A250" s="86"/>
      <c r="B250" s="175" t="s">
        <v>344</v>
      </c>
      <c r="C250" s="153" t="s">
        <v>335</v>
      </c>
      <c r="D250" s="153">
        <v>20</v>
      </c>
      <c r="E250" s="153">
        <v>1980</v>
      </c>
      <c r="F250" s="154">
        <v>18.937000000000001</v>
      </c>
      <c r="G250" s="154">
        <v>1.21</v>
      </c>
      <c r="H250" s="154">
        <v>3.2</v>
      </c>
      <c r="I250" s="154">
        <v>14.526999999999999</v>
      </c>
      <c r="J250" s="154">
        <v>1078.46</v>
      </c>
      <c r="K250" s="154">
        <v>14.526999999999999</v>
      </c>
      <c r="L250" s="154">
        <v>1078.46</v>
      </c>
      <c r="M250" s="155">
        <f>K250/L250</f>
        <v>1.3470133338278656E-2</v>
      </c>
      <c r="N250" s="156">
        <v>66.5</v>
      </c>
      <c r="O250" s="157">
        <f>M250*N250</f>
        <v>0.89576386699553057</v>
      </c>
      <c r="P250" s="157">
        <f>M250*60*1000</f>
        <v>808.20800029671932</v>
      </c>
      <c r="Q250" s="158">
        <f>P250*N250/1000</f>
        <v>53.745832019731829</v>
      </c>
    </row>
    <row r="251" spans="1:17" s="6" customFormat="1" ht="12.75" customHeight="1" x14ac:dyDescent="0.2">
      <c r="A251" s="86"/>
      <c r="B251" s="14" t="s">
        <v>750</v>
      </c>
      <c r="C251" s="153" t="s">
        <v>720</v>
      </c>
      <c r="D251" s="153">
        <v>40</v>
      </c>
      <c r="E251" s="153">
        <v>1975</v>
      </c>
      <c r="F251" s="154">
        <v>41.082000000000001</v>
      </c>
      <c r="G251" s="154">
        <v>4.76</v>
      </c>
      <c r="H251" s="154">
        <v>6.24</v>
      </c>
      <c r="I251" s="154">
        <v>30.08</v>
      </c>
      <c r="J251" s="154">
        <v>2215.37</v>
      </c>
      <c r="K251" s="154">
        <v>30.08</v>
      </c>
      <c r="L251" s="154">
        <v>2215.37</v>
      </c>
      <c r="M251" s="155">
        <v>1.3577867353986016E-2</v>
      </c>
      <c r="N251" s="156">
        <v>63.655999999999999</v>
      </c>
      <c r="O251" s="157">
        <v>0.86431272428533379</v>
      </c>
      <c r="P251" s="157">
        <v>814.67204123916088</v>
      </c>
      <c r="Q251" s="158">
        <v>51.858763457120027</v>
      </c>
    </row>
    <row r="252" spans="1:17" s="6" customFormat="1" ht="12.75" customHeight="1" x14ac:dyDescent="0.2">
      <c r="A252" s="86"/>
      <c r="B252" s="14" t="s">
        <v>750</v>
      </c>
      <c r="C252" s="153" t="s">
        <v>719</v>
      </c>
      <c r="D252" s="153">
        <v>40</v>
      </c>
      <c r="E252" s="153">
        <v>1975</v>
      </c>
      <c r="F252" s="154">
        <v>40.790999999999997</v>
      </c>
      <c r="G252" s="154">
        <v>4.08</v>
      </c>
      <c r="H252" s="154">
        <v>6.4</v>
      </c>
      <c r="I252" s="154">
        <v>30.31</v>
      </c>
      <c r="J252" s="154">
        <v>2232.09</v>
      </c>
      <c r="K252" s="154">
        <v>30.31</v>
      </c>
      <c r="L252" s="154">
        <v>2232.09</v>
      </c>
      <c r="M252" s="155">
        <v>1.3579201555492833E-2</v>
      </c>
      <c r="N252" s="156">
        <v>63.655999999999999</v>
      </c>
      <c r="O252" s="157">
        <v>0.86439765421645176</v>
      </c>
      <c r="P252" s="157">
        <v>814.75209332957002</v>
      </c>
      <c r="Q252" s="158">
        <v>51.863859252987112</v>
      </c>
    </row>
    <row r="253" spans="1:17" s="6" customFormat="1" ht="12.75" customHeight="1" x14ac:dyDescent="0.2">
      <c r="A253" s="86"/>
      <c r="B253" s="175" t="s">
        <v>152</v>
      </c>
      <c r="C253" s="222" t="s">
        <v>119</v>
      </c>
      <c r="D253" s="222">
        <v>101</v>
      </c>
      <c r="E253" s="222">
        <v>1968</v>
      </c>
      <c r="F253" s="223">
        <v>85.506</v>
      </c>
      <c r="G253" s="223">
        <v>8.6846370000000004</v>
      </c>
      <c r="H253" s="223">
        <v>15.92</v>
      </c>
      <c r="I253" s="223">
        <v>60.901376999999997</v>
      </c>
      <c r="J253" s="223">
        <v>4482.08</v>
      </c>
      <c r="K253" s="223">
        <v>60.901376999999997</v>
      </c>
      <c r="L253" s="223">
        <v>4482.08</v>
      </c>
      <c r="M253" s="224">
        <v>1.3587748768428944E-2</v>
      </c>
      <c r="N253" s="225">
        <v>72.811999999999998</v>
      </c>
      <c r="O253" s="225">
        <v>0.98935116332684825</v>
      </c>
      <c r="P253" s="225">
        <v>815.26492610573666</v>
      </c>
      <c r="Q253" s="226">
        <v>59.361069799610895</v>
      </c>
    </row>
    <row r="254" spans="1:17" s="6" customFormat="1" ht="12.75" customHeight="1" x14ac:dyDescent="0.2">
      <c r="A254" s="86"/>
      <c r="B254" s="175" t="s">
        <v>344</v>
      </c>
      <c r="C254" s="153" t="s">
        <v>336</v>
      </c>
      <c r="D254" s="153">
        <v>15</v>
      </c>
      <c r="E254" s="153">
        <v>1988</v>
      </c>
      <c r="F254" s="154">
        <v>15.36</v>
      </c>
      <c r="G254" s="154">
        <v>1.097</v>
      </c>
      <c r="H254" s="154">
        <v>2.4</v>
      </c>
      <c r="I254" s="154">
        <v>11.863</v>
      </c>
      <c r="J254" s="154">
        <v>871.46</v>
      </c>
      <c r="K254" s="154">
        <v>11.863</v>
      </c>
      <c r="L254" s="154">
        <v>871.46</v>
      </c>
      <c r="M254" s="155">
        <f>K254/L254</f>
        <v>1.3612787735524292E-2</v>
      </c>
      <c r="N254" s="156">
        <v>66.5</v>
      </c>
      <c r="O254" s="157">
        <f>M254*N254</f>
        <v>0.90525038441236538</v>
      </c>
      <c r="P254" s="157">
        <f>M254*60*1000</f>
        <v>816.76726413145752</v>
      </c>
      <c r="Q254" s="158">
        <f>P254*N254/1000</f>
        <v>54.315023064741922</v>
      </c>
    </row>
    <row r="255" spans="1:17" s="6" customFormat="1" ht="12.75" customHeight="1" x14ac:dyDescent="0.2">
      <c r="A255" s="86"/>
      <c r="B255" s="175" t="s">
        <v>444</v>
      </c>
      <c r="C255" s="140" t="s">
        <v>420</v>
      </c>
      <c r="D255" s="140">
        <v>72</v>
      </c>
      <c r="E255" s="140">
        <v>1973</v>
      </c>
      <c r="F255" s="141">
        <v>72.55</v>
      </c>
      <c r="G255" s="221">
        <v>9.3764520000000005</v>
      </c>
      <c r="H255" s="221">
        <v>11.52</v>
      </c>
      <c r="I255" s="141">
        <f>F255-G255-H255</f>
        <v>51.653548000000001</v>
      </c>
      <c r="J255" s="141">
        <v>3784.13</v>
      </c>
      <c r="K255" s="141">
        <f>I255/J255*L255</f>
        <v>51.653548000000001</v>
      </c>
      <c r="L255" s="141">
        <v>3784.13</v>
      </c>
      <c r="M255" s="142">
        <f>K255/L255</f>
        <v>1.3650045849376211E-2</v>
      </c>
      <c r="N255" s="143">
        <v>57.23</v>
      </c>
      <c r="O255" s="143">
        <f>ROUND(M255*N255,2)</f>
        <v>0.78</v>
      </c>
      <c r="P255" s="143">
        <f>ROUND(M255*60*1000,2)</f>
        <v>819</v>
      </c>
      <c r="Q255" s="144">
        <f>ROUND(P255*N255/1000,2)</f>
        <v>46.87</v>
      </c>
    </row>
    <row r="256" spans="1:17" s="6" customFormat="1" ht="12.75" customHeight="1" x14ac:dyDescent="0.2">
      <c r="A256" s="86"/>
      <c r="B256" s="14" t="s">
        <v>750</v>
      </c>
      <c r="C256" s="153" t="s">
        <v>724</v>
      </c>
      <c r="D256" s="153">
        <v>9</v>
      </c>
      <c r="E256" s="153">
        <v>1991</v>
      </c>
      <c r="F256" s="154">
        <v>9.7520000000000007</v>
      </c>
      <c r="G256" s="154">
        <v>1.19</v>
      </c>
      <c r="H256" s="154">
        <v>1.44</v>
      </c>
      <c r="I256" s="154">
        <v>7.12</v>
      </c>
      <c r="J256" s="154">
        <v>520.64</v>
      </c>
      <c r="K256" s="154">
        <v>7.12</v>
      </c>
      <c r="L256" s="154">
        <v>520.64</v>
      </c>
      <c r="M256" s="155">
        <v>1.3675476336816227E-2</v>
      </c>
      <c r="N256" s="156">
        <v>63.655999999999999</v>
      </c>
      <c r="O256" s="157">
        <v>0.87052612169637367</v>
      </c>
      <c r="P256" s="157">
        <v>820.52858020897361</v>
      </c>
      <c r="Q256" s="158">
        <v>52.23156730178242</v>
      </c>
    </row>
    <row r="257" spans="1:17" s="6" customFormat="1" ht="12.75" customHeight="1" x14ac:dyDescent="0.2">
      <c r="A257" s="86"/>
      <c r="B257" s="175" t="s">
        <v>152</v>
      </c>
      <c r="C257" s="222" t="s">
        <v>120</v>
      </c>
      <c r="D257" s="222">
        <v>55</v>
      </c>
      <c r="E257" s="222">
        <v>1995</v>
      </c>
      <c r="F257" s="223">
        <v>61.378999999999998</v>
      </c>
      <c r="G257" s="223">
        <v>6.9850620000000001</v>
      </c>
      <c r="H257" s="223">
        <v>8.7200000000000006</v>
      </c>
      <c r="I257" s="223">
        <v>45.673940000000002</v>
      </c>
      <c r="J257" s="223">
        <v>3308.16</v>
      </c>
      <c r="K257" s="223">
        <v>45.673940000000002</v>
      </c>
      <c r="L257" s="223">
        <v>3308.16</v>
      </c>
      <c r="M257" s="224">
        <v>1.3806448297543046E-2</v>
      </c>
      <c r="N257" s="225">
        <v>72.811999999999998</v>
      </c>
      <c r="O257" s="225">
        <v>1.0052751134407043</v>
      </c>
      <c r="P257" s="225">
        <v>828.38689785258282</v>
      </c>
      <c r="Q257" s="226">
        <v>60.316506806442263</v>
      </c>
    </row>
    <row r="258" spans="1:17" s="6" customFormat="1" ht="12.75" customHeight="1" x14ac:dyDescent="0.2">
      <c r="A258" s="86"/>
      <c r="B258" s="14" t="s">
        <v>750</v>
      </c>
      <c r="C258" s="153" t="s">
        <v>727</v>
      </c>
      <c r="D258" s="153">
        <v>44</v>
      </c>
      <c r="E258" s="153">
        <v>1970</v>
      </c>
      <c r="F258" s="154">
        <v>38.935000000000002</v>
      </c>
      <c r="G258" s="154">
        <v>3.8</v>
      </c>
      <c r="H258" s="154">
        <v>6.96</v>
      </c>
      <c r="I258" s="154">
        <v>28.18</v>
      </c>
      <c r="J258" s="154">
        <v>2033.99</v>
      </c>
      <c r="K258" s="154">
        <v>28.18</v>
      </c>
      <c r="L258" s="154">
        <v>2033.99</v>
      </c>
      <c r="M258" s="155">
        <v>1.3854542057728897E-2</v>
      </c>
      <c r="N258" s="156">
        <v>63.655999999999999</v>
      </c>
      <c r="O258" s="157">
        <v>0.88192472922679066</v>
      </c>
      <c r="P258" s="157">
        <v>831.27252346373382</v>
      </c>
      <c r="Q258" s="158">
        <v>52.91548375360744</v>
      </c>
    </row>
    <row r="259" spans="1:17" s="6" customFormat="1" ht="12.75" customHeight="1" x14ac:dyDescent="0.2">
      <c r="A259" s="86"/>
      <c r="B259" s="175" t="s">
        <v>152</v>
      </c>
      <c r="C259" s="222" t="s">
        <v>121</v>
      </c>
      <c r="D259" s="222">
        <v>22</v>
      </c>
      <c r="E259" s="222">
        <v>1994</v>
      </c>
      <c r="F259" s="223">
        <v>21.803000000000001</v>
      </c>
      <c r="G259" s="223">
        <v>2.111145</v>
      </c>
      <c r="H259" s="223">
        <v>3.52</v>
      </c>
      <c r="I259" s="223">
        <v>16.171858</v>
      </c>
      <c r="J259" s="223">
        <v>1162.77</v>
      </c>
      <c r="K259" s="223">
        <v>16.171858</v>
      </c>
      <c r="L259" s="223">
        <v>1162.77</v>
      </c>
      <c r="M259" s="224">
        <v>1.3908045443208889E-2</v>
      </c>
      <c r="N259" s="225">
        <v>72.811999999999998</v>
      </c>
      <c r="O259" s="225">
        <v>1.0126726048109256</v>
      </c>
      <c r="P259" s="225">
        <v>834.48272659253325</v>
      </c>
      <c r="Q259" s="226">
        <v>60.76035628865553</v>
      </c>
    </row>
    <row r="260" spans="1:17" s="6" customFormat="1" ht="12.75" customHeight="1" x14ac:dyDescent="0.2">
      <c r="A260" s="86"/>
      <c r="B260" s="175" t="s">
        <v>566</v>
      </c>
      <c r="C260" s="150" t="s">
        <v>537</v>
      </c>
      <c r="D260" s="151">
        <v>15</v>
      </c>
      <c r="E260" s="139" t="s">
        <v>58</v>
      </c>
      <c r="F260" s="227">
        <v>20.48</v>
      </c>
      <c r="G260" s="227">
        <v>2.4700000000000002</v>
      </c>
      <c r="H260" s="227">
        <v>2.4</v>
      </c>
      <c r="I260" s="227">
        <v>15.61</v>
      </c>
      <c r="J260" s="152">
        <v>1120.1099999999999</v>
      </c>
      <c r="K260" s="227">
        <v>15.61</v>
      </c>
      <c r="L260" s="152">
        <v>1120.1099999999999</v>
      </c>
      <c r="M260" s="155">
        <v>1.3936131272821421E-2</v>
      </c>
      <c r="N260" s="228">
        <v>56.5</v>
      </c>
      <c r="O260" s="157">
        <v>0.78739141691441028</v>
      </c>
      <c r="P260" s="157">
        <v>836.1678763692853</v>
      </c>
      <c r="Q260" s="158">
        <v>47.243485014864625</v>
      </c>
    </row>
    <row r="261" spans="1:17" s="6" customFormat="1" ht="12.75" customHeight="1" x14ac:dyDescent="0.2">
      <c r="A261" s="86"/>
      <c r="B261" s="14" t="s">
        <v>815</v>
      </c>
      <c r="C261" s="145" t="s">
        <v>801</v>
      </c>
      <c r="D261" s="145">
        <v>8</v>
      </c>
      <c r="E261" s="145" t="s">
        <v>58</v>
      </c>
      <c r="F261" s="146">
        <v>5.0670010000000003</v>
      </c>
      <c r="G261" s="146">
        <v>0</v>
      </c>
      <c r="H261" s="146">
        <v>0</v>
      </c>
      <c r="I261" s="146">
        <v>5.0670010000000003</v>
      </c>
      <c r="J261" s="146">
        <v>363.56</v>
      </c>
      <c r="K261" s="146">
        <v>5.0670010000000003</v>
      </c>
      <c r="L261" s="146">
        <v>363.56</v>
      </c>
      <c r="M261" s="147">
        <v>1.3937179557707119E-2</v>
      </c>
      <c r="N261" s="148">
        <v>62.347999999999999</v>
      </c>
      <c r="O261" s="148">
        <v>0.86895527106392345</v>
      </c>
      <c r="P261" s="148">
        <v>836.23077346242712</v>
      </c>
      <c r="Q261" s="149">
        <v>52.137316263835402</v>
      </c>
    </row>
    <row r="262" spans="1:17" s="6" customFormat="1" ht="12.75" customHeight="1" x14ac:dyDescent="0.2">
      <c r="A262" s="86"/>
      <c r="B262" s="14" t="s">
        <v>750</v>
      </c>
      <c r="C262" s="153" t="s">
        <v>725</v>
      </c>
      <c r="D262" s="153">
        <v>20</v>
      </c>
      <c r="E262" s="153">
        <v>1984</v>
      </c>
      <c r="F262" s="154">
        <v>17.059000000000001</v>
      </c>
      <c r="G262" s="154">
        <v>1.45</v>
      </c>
      <c r="H262" s="154">
        <v>3.04</v>
      </c>
      <c r="I262" s="154">
        <v>12.57</v>
      </c>
      <c r="J262" s="154">
        <v>900.66</v>
      </c>
      <c r="K262" s="154">
        <v>12.57</v>
      </c>
      <c r="L262" s="154">
        <v>900.66</v>
      </c>
      <c r="M262" s="155">
        <v>1.3956431949903404E-2</v>
      </c>
      <c r="N262" s="156">
        <v>63.655999999999999</v>
      </c>
      <c r="O262" s="157">
        <v>0.88841063220305105</v>
      </c>
      <c r="P262" s="157">
        <v>837.38591699420431</v>
      </c>
      <c r="Q262" s="158">
        <v>53.30463793218307</v>
      </c>
    </row>
    <row r="263" spans="1:17" s="6" customFormat="1" ht="12.75" customHeight="1" x14ac:dyDescent="0.2">
      <c r="A263" s="86"/>
      <c r="B263" s="14" t="s">
        <v>300</v>
      </c>
      <c r="C263" s="153" t="s">
        <v>291</v>
      </c>
      <c r="D263" s="153">
        <v>12</v>
      </c>
      <c r="E263" s="153">
        <v>1964</v>
      </c>
      <c r="F263" s="154">
        <v>10.5</v>
      </c>
      <c r="G263" s="154">
        <v>0.8</v>
      </c>
      <c r="H263" s="154">
        <v>1.9</v>
      </c>
      <c r="I263" s="154">
        <v>7.8</v>
      </c>
      <c r="J263" s="154">
        <v>555</v>
      </c>
      <c r="K263" s="154">
        <v>7.8</v>
      </c>
      <c r="L263" s="154">
        <v>555</v>
      </c>
      <c r="M263" s="155">
        <f>K263/L263</f>
        <v>1.4054054054054054E-2</v>
      </c>
      <c r="N263" s="156">
        <v>55.7</v>
      </c>
      <c r="O263" s="157">
        <f>M263*N263</f>
        <v>0.78281081081081083</v>
      </c>
      <c r="P263" s="157">
        <f>M263*60*1000</f>
        <v>843.24324324324334</v>
      </c>
      <c r="Q263" s="158">
        <f>P263*N263/1000</f>
        <v>46.968648648648653</v>
      </c>
    </row>
    <row r="264" spans="1:17" s="6" customFormat="1" ht="12.75" customHeight="1" x14ac:dyDescent="0.2">
      <c r="A264" s="86"/>
      <c r="B264" s="14" t="s">
        <v>93</v>
      </c>
      <c r="C264" s="222" t="s">
        <v>43</v>
      </c>
      <c r="D264" s="222">
        <v>60</v>
      </c>
      <c r="E264" s="222">
        <v>1978</v>
      </c>
      <c r="F264" s="223"/>
      <c r="G264" s="223">
        <v>9.3889549999999993</v>
      </c>
      <c r="H264" s="223">
        <v>11.52</v>
      </c>
      <c r="I264" s="223">
        <v>51.501046000000002</v>
      </c>
      <c r="J264" s="223">
        <v>3663.79</v>
      </c>
      <c r="K264" s="223">
        <v>51.501046000000002</v>
      </c>
      <c r="L264" s="223">
        <v>3663.79</v>
      </c>
      <c r="M264" s="224">
        <v>1.4056767991615241E-2</v>
      </c>
      <c r="N264" s="225">
        <v>43.273000000000003</v>
      </c>
      <c r="O264" s="225">
        <v>0.60827852130116633</v>
      </c>
      <c r="P264" s="225">
        <v>843.40607949691446</v>
      </c>
      <c r="Q264" s="226">
        <v>36.496711278069981</v>
      </c>
    </row>
    <row r="265" spans="1:17" s="6" customFormat="1" ht="12.75" customHeight="1" x14ac:dyDescent="0.2">
      <c r="A265" s="86"/>
      <c r="B265" s="175" t="s">
        <v>152</v>
      </c>
      <c r="C265" s="222" t="s">
        <v>122</v>
      </c>
      <c r="D265" s="222">
        <v>103</v>
      </c>
      <c r="E265" s="222">
        <v>1965</v>
      </c>
      <c r="F265" s="223">
        <v>87.385999999999996</v>
      </c>
      <c r="G265" s="223">
        <v>8.9298059999999992</v>
      </c>
      <c r="H265" s="223">
        <v>15.92</v>
      </c>
      <c r="I265" s="223">
        <v>62.536197000000001</v>
      </c>
      <c r="J265" s="223">
        <v>4447.51</v>
      </c>
      <c r="K265" s="223">
        <v>62.536197000000001</v>
      </c>
      <c r="L265" s="223">
        <v>4447.51</v>
      </c>
      <c r="M265" s="224">
        <v>1.4060945787642973E-2</v>
      </c>
      <c r="N265" s="225">
        <v>72.811999999999998</v>
      </c>
      <c r="O265" s="225">
        <v>1.0238055846898602</v>
      </c>
      <c r="P265" s="225">
        <v>843.65674725857843</v>
      </c>
      <c r="Q265" s="226">
        <v>61.428335081391609</v>
      </c>
    </row>
    <row r="266" spans="1:17" s="6" customFormat="1" ht="12.75" customHeight="1" x14ac:dyDescent="0.2">
      <c r="A266" s="86"/>
      <c r="B266" s="175" t="s">
        <v>152</v>
      </c>
      <c r="C266" s="222" t="s">
        <v>123</v>
      </c>
      <c r="D266" s="222">
        <v>101</v>
      </c>
      <c r="E266" s="222">
        <v>1966</v>
      </c>
      <c r="F266" s="223">
        <v>88.277000000000001</v>
      </c>
      <c r="G266" s="223">
        <v>8.9346189999999996</v>
      </c>
      <c r="H266" s="223">
        <v>15.84</v>
      </c>
      <c r="I266" s="223">
        <v>63.502392999999998</v>
      </c>
      <c r="J266" s="223">
        <v>4481.51</v>
      </c>
      <c r="K266" s="223">
        <v>63.502392999999998</v>
      </c>
      <c r="L266" s="223">
        <v>4481.51</v>
      </c>
      <c r="M266" s="224">
        <v>1.4169865290939884E-2</v>
      </c>
      <c r="N266" s="225">
        <v>72.811999999999998</v>
      </c>
      <c r="O266" s="225">
        <v>1.0317362315639147</v>
      </c>
      <c r="P266" s="225">
        <v>850.19191745639296</v>
      </c>
      <c r="Q266" s="226">
        <v>61.90417389383488</v>
      </c>
    </row>
    <row r="267" spans="1:17" s="6" customFormat="1" ht="12.75" customHeight="1" x14ac:dyDescent="0.2">
      <c r="A267" s="86"/>
      <c r="B267" s="14" t="s">
        <v>815</v>
      </c>
      <c r="C267" s="153" t="s">
        <v>800</v>
      </c>
      <c r="D267" s="153">
        <v>12</v>
      </c>
      <c r="E267" s="153" t="s">
        <v>58</v>
      </c>
      <c r="F267" s="154">
        <v>7.5000010000000001</v>
      </c>
      <c r="G267" s="154">
        <v>0</v>
      </c>
      <c r="H267" s="154">
        <v>0</v>
      </c>
      <c r="I267" s="154">
        <v>7.5000010000000001</v>
      </c>
      <c r="J267" s="154">
        <v>527.4</v>
      </c>
      <c r="K267" s="154">
        <v>7.5000010000000001</v>
      </c>
      <c r="L267" s="154">
        <v>527.4</v>
      </c>
      <c r="M267" s="155">
        <v>1.4220707243079257E-2</v>
      </c>
      <c r="N267" s="156">
        <v>62.347999999999999</v>
      </c>
      <c r="O267" s="157">
        <v>0.88663265519150547</v>
      </c>
      <c r="P267" s="157">
        <v>853.24243458475542</v>
      </c>
      <c r="Q267" s="158">
        <v>53.19795931149033</v>
      </c>
    </row>
    <row r="268" spans="1:17" s="6" customFormat="1" ht="12.75" customHeight="1" x14ac:dyDescent="0.2">
      <c r="A268" s="86"/>
      <c r="B268" s="175" t="s">
        <v>381</v>
      </c>
      <c r="C268" s="153" t="s">
        <v>355</v>
      </c>
      <c r="D268" s="153">
        <v>60</v>
      </c>
      <c r="E268" s="153">
        <v>1970</v>
      </c>
      <c r="F268" s="154">
        <v>53.286000000000001</v>
      </c>
      <c r="G268" s="154">
        <v>5.2127200000000009</v>
      </c>
      <c r="H268" s="154">
        <v>9.6</v>
      </c>
      <c r="I268" s="154">
        <v>38.473280000000003</v>
      </c>
      <c r="J268" s="154">
        <v>2701.03</v>
      </c>
      <c r="K268" s="154">
        <v>38.473280000000003</v>
      </c>
      <c r="L268" s="154">
        <v>2701.03</v>
      </c>
      <c r="M268" s="155">
        <v>1.4243929167761928E-2</v>
      </c>
      <c r="N268" s="156">
        <v>51.99</v>
      </c>
      <c r="O268" s="157">
        <v>0.74054187743194266</v>
      </c>
      <c r="P268" s="157">
        <v>854.63575006571568</v>
      </c>
      <c r="Q268" s="158">
        <v>44.43251264591656</v>
      </c>
    </row>
    <row r="269" spans="1:17" s="6" customFormat="1" ht="12.75" customHeight="1" x14ac:dyDescent="0.2">
      <c r="A269" s="86"/>
      <c r="B269" s="175" t="s">
        <v>152</v>
      </c>
      <c r="C269" s="222" t="s">
        <v>124</v>
      </c>
      <c r="D269" s="222">
        <v>80</v>
      </c>
      <c r="E269" s="222">
        <v>1964</v>
      </c>
      <c r="F269" s="223">
        <v>73.962999999999994</v>
      </c>
      <c r="G269" s="223">
        <v>6.5277560000000001</v>
      </c>
      <c r="H269" s="223">
        <v>12.8</v>
      </c>
      <c r="I269" s="223">
        <v>54.635243000000003</v>
      </c>
      <c r="J269" s="223">
        <v>3831.94</v>
      </c>
      <c r="K269" s="223">
        <v>54.635243000000003</v>
      </c>
      <c r="L269" s="223">
        <v>3831.94</v>
      </c>
      <c r="M269" s="224">
        <v>1.42578545071165E-2</v>
      </c>
      <c r="N269" s="225">
        <v>72.811999999999998</v>
      </c>
      <c r="O269" s="225">
        <v>1.0381429023721667</v>
      </c>
      <c r="P269" s="225">
        <v>855.47127042699003</v>
      </c>
      <c r="Q269" s="226">
        <v>62.288574142329999</v>
      </c>
    </row>
    <row r="270" spans="1:17" s="6" customFormat="1" ht="12.75" customHeight="1" x14ac:dyDescent="0.2">
      <c r="A270" s="86"/>
      <c r="B270" s="175" t="s">
        <v>344</v>
      </c>
      <c r="C270" s="153" t="s">
        <v>337</v>
      </c>
      <c r="D270" s="153">
        <v>8</v>
      </c>
      <c r="E270" s="153">
        <v>1966</v>
      </c>
      <c r="F270" s="154">
        <v>7.6920000000000002</v>
      </c>
      <c r="G270" s="154">
        <v>0.84199999999999997</v>
      </c>
      <c r="H270" s="154">
        <v>1.28</v>
      </c>
      <c r="I270" s="154">
        <v>5.57</v>
      </c>
      <c r="J270" s="154">
        <v>388.26</v>
      </c>
      <c r="K270" s="154">
        <v>5.57</v>
      </c>
      <c r="L270" s="154">
        <v>388.26</v>
      </c>
      <c r="M270" s="155">
        <f>K270/L270</f>
        <v>1.4346056766084584E-2</v>
      </c>
      <c r="N270" s="156">
        <v>66.5</v>
      </c>
      <c r="O270" s="157">
        <f>M270*N270</f>
        <v>0.95401277494462489</v>
      </c>
      <c r="P270" s="157">
        <f>M270*60*1000</f>
        <v>860.76340596507509</v>
      </c>
      <c r="Q270" s="158">
        <f>P270*N270/1000</f>
        <v>57.240766496677495</v>
      </c>
    </row>
    <row r="271" spans="1:17" s="6" customFormat="1" ht="12.75" customHeight="1" x14ac:dyDescent="0.2">
      <c r="A271" s="86"/>
      <c r="B271" s="14" t="s">
        <v>300</v>
      </c>
      <c r="C271" s="153" t="s">
        <v>293</v>
      </c>
      <c r="D271" s="153">
        <v>14</v>
      </c>
      <c r="E271" s="153">
        <v>1980</v>
      </c>
      <c r="F271" s="154">
        <v>14.1</v>
      </c>
      <c r="G271" s="154">
        <v>1.1000000000000001</v>
      </c>
      <c r="H271" s="154">
        <v>2.2000000000000002</v>
      </c>
      <c r="I271" s="154">
        <v>10.8</v>
      </c>
      <c r="J271" s="154">
        <v>752</v>
      </c>
      <c r="K271" s="154">
        <v>10.8</v>
      </c>
      <c r="L271" s="154">
        <v>752</v>
      </c>
      <c r="M271" s="155">
        <f>K271/L271</f>
        <v>1.4361702127659576E-2</v>
      </c>
      <c r="N271" s="156">
        <v>55.7</v>
      </c>
      <c r="O271" s="157">
        <f>M271*N271</f>
        <v>0.79994680851063849</v>
      </c>
      <c r="P271" s="157">
        <f>M271*60*1000</f>
        <v>861.70212765957456</v>
      </c>
      <c r="Q271" s="158">
        <f>P271*N271/1000</f>
        <v>47.99680851063831</v>
      </c>
    </row>
    <row r="272" spans="1:17" s="6" customFormat="1" ht="12.75" customHeight="1" x14ac:dyDescent="0.2">
      <c r="A272" s="86"/>
      <c r="B272" s="175" t="s">
        <v>568</v>
      </c>
      <c r="C272" s="150" t="s">
        <v>538</v>
      </c>
      <c r="D272" s="151">
        <v>54</v>
      </c>
      <c r="E272" s="139" t="s">
        <v>58</v>
      </c>
      <c r="F272" s="227">
        <v>57.8</v>
      </c>
      <c r="G272" s="227">
        <v>6.17</v>
      </c>
      <c r="H272" s="227">
        <v>8.64</v>
      </c>
      <c r="I272" s="227">
        <v>42.99</v>
      </c>
      <c r="J272" s="152">
        <v>2987.33</v>
      </c>
      <c r="K272" s="227">
        <v>42.99</v>
      </c>
      <c r="L272" s="152">
        <v>2987.33</v>
      </c>
      <c r="M272" s="155">
        <v>1.4390777048401082E-2</v>
      </c>
      <c r="N272" s="228">
        <v>56.5</v>
      </c>
      <c r="O272" s="157">
        <v>0.81307890323466114</v>
      </c>
      <c r="P272" s="157">
        <v>863.44662290406495</v>
      </c>
      <c r="Q272" s="158">
        <v>48.784734194079668</v>
      </c>
    </row>
    <row r="273" spans="1:17" s="6" customFormat="1" ht="12.75" customHeight="1" x14ac:dyDescent="0.2">
      <c r="A273" s="86"/>
      <c r="B273" s="14" t="s">
        <v>934</v>
      </c>
      <c r="C273" s="153" t="s">
        <v>907</v>
      </c>
      <c r="D273" s="153">
        <v>12</v>
      </c>
      <c r="E273" s="153" t="s">
        <v>895</v>
      </c>
      <c r="F273" s="154">
        <f>SUM(G273+H273+I273)</f>
        <v>14.3</v>
      </c>
      <c r="G273" s="154">
        <v>1.377</v>
      </c>
      <c r="H273" s="154">
        <v>1.92</v>
      </c>
      <c r="I273" s="154">
        <v>11.003</v>
      </c>
      <c r="J273" s="154">
        <v>761.84</v>
      </c>
      <c r="K273" s="154">
        <v>11.003</v>
      </c>
      <c r="L273" s="154">
        <v>761.84</v>
      </c>
      <c r="M273" s="155">
        <f>K273/L273</f>
        <v>1.4442665126535754E-2</v>
      </c>
      <c r="N273" s="156">
        <v>53.85</v>
      </c>
      <c r="O273" s="157">
        <f>M273*N273</f>
        <v>0.77773751706395045</v>
      </c>
      <c r="P273" s="157">
        <f>M273*60*1000</f>
        <v>866.55990759214535</v>
      </c>
      <c r="Q273" s="158">
        <f>P273*N273/1000</f>
        <v>46.664251023837032</v>
      </c>
    </row>
    <row r="274" spans="1:17" s="6" customFormat="1" ht="12.75" customHeight="1" x14ac:dyDescent="0.2">
      <c r="A274" s="86"/>
      <c r="B274" s="175" t="s">
        <v>118</v>
      </c>
      <c r="C274" s="153" t="s">
        <v>104</v>
      </c>
      <c r="D274" s="153">
        <v>60</v>
      </c>
      <c r="E274" s="153">
        <v>1969</v>
      </c>
      <c r="F274" s="154">
        <v>61.250999999999998</v>
      </c>
      <c r="G274" s="154">
        <v>5.9160000000000004</v>
      </c>
      <c r="H274" s="154">
        <v>9.6</v>
      </c>
      <c r="I274" s="154">
        <v>45.734999999999999</v>
      </c>
      <c r="J274" s="154">
        <v>3165.62</v>
      </c>
      <c r="K274" s="154">
        <v>45.734999999999999</v>
      </c>
      <c r="L274" s="154">
        <v>3165.62</v>
      </c>
      <c r="M274" s="155">
        <v>1.4447406827098641E-2</v>
      </c>
      <c r="N274" s="156">
        <v>71.831000000000017</v>
      </c>
      <c r="O274" s="157">
        <v>1.0377716797973227</v>
      </c>
      <c r="P274" s="157">
        <v>866.8444096259185</v>
      </c>
      <c r="Q274" s="158">
        <v>62.26630078783937</v>
      </c>
    </row>
    <row r="275" spans="1:17" s="6" customFormat="1" ht="12.75" customHeight="1" x14ac:dyDescent="0.2">
      <c r="A275" s="86"/>
      <c r="B275" s="175" t="s">
        <v>290</v>
      </c>
      <c r="C275" s="153" t="s">
        <v>267</v>
      </c>
      <c r="D275" s="153">
        <v>20</v>
      </c>
      <c r="E275" s="153">
        <v>1989</v>
      </c>
      <c r="F275" s="154">
        <v>21.459</v>
      </c>
      <c r="G275" s="154">
        <v>1.26</v>
      </c>
      <c r="H275" s="154">
        <v>3.2</v>
      </c>
      <c r="I275" s="154">
        <v>16.998999999999999</v>
      </c>
      <c r="J275" s="154">
        <v>1175.77</v>
      </c>
      <c r="K275" s="154">
        <v>16.998999999999999</v>
      </c>
      <c r="L275" s="154">
        <v>1175.77</v>
      </c>
      <c r="M275" s="155">
        <v>1.4457759595839321E-2</v>
      </c>
      <c r="N275" s="156">
        <v>65.509</v>
      </c>
      <c r="O275" s="157">
        <v>0.94711337336383805</v>
      </c>
      <c r="P275" s="157">
        <v>867.46557575035933</v>
      </c>
      <c r="Q275" s="158">
        <v>56.826802401830292</v>
      </c>
    </row>
    <row r="276" spans="1:17" s="6" customFormat="1" ht="12.75" customHeight="1" x14ac:dyDescent="0.2">
      <c r="A276" s="86"/>
      <c r="B276" s="14" t="s">
        <v>893</v>
      </c>
      <c r="C276" s="229" t="s">
        <v>863</v>
      </c>
      <c r="D276" s="229">
        <v>48</v>
      </c>
      <c r="E276" s="229" t="s">
        <v>58</v>
      </c>
      <c r="F276" s="230">
        <f>G276+H276+I276</f>
        <v>31.869999999999997</v>
      </c>
      <c r="G276" s="230">
        <v>3.7004999999999999</v>
      </c>
      <c r="H276" s="230">
        <v>0.48</v>
      </c>
      <c r="I276" s="230">
        <v>27.689499999999999</v>
      </c>
      <c r="J276" s="230">
        <v>1904.25</v>
      </c>
      <c r="K276" s="230">
        <f>I276</f>
        <v>27.689499999999999</v>
      </c>
      <c r="L276" s="230">
        <f>J276</f>
        <v>1904.25</v>
      </c>
      <c r="M276" s="231">
        <f>K276/L276</f>
        <v>1.4540895365629513E-2</v>
      </c>
      <c r="N276" s="232">
        <v>45.1</v>
      </c>
      <c r="O276" s="233">
        <f>M276*N276</f>
        <v>0.65579438098989107</v>
      </c>
      <c r="P276" s="233">
        <f>M276*60*1000</f>
        <v>872.45372193777075</v>
      </c>
      <c r="Q276" s="234">
        <f>P276*N276/1000</f>
        <v>39.347662859393466</v>
      </c>
    </row>
    <row r="277" spans="1:17" s="6" customFormat="1" ht="12.75" customHeight="1" x14ac:dyDescent="0.2">
      <c r="A277" s="86"/>
      <c r="B277" s="14" t="s">
        <v>934</v>
      </c>
      <c r="C277" s="153" t="s">
        <v>905</v>
      </c>
      <c r="D277" s="153">
        <v>8</v>
      </c>
      <c r="E277" s="153" t="s">
        <v>895</v>
      </c>
      <c r="F277" s="154">
        <f>SUM(G277+H277+I277)</f>
        <v>6.9079999999999995</v>
      </c>
      <c r="G277" s="154">
        <v>0.35699999999999998</v>
      </c>
      <c r="H277" s="154">
        <v>1.28</v>
      </c>
      <c r="I277" s="154">
        <v>5.2709999999999999</v>
      </c>
      <c r="J277" s="154">
        <v>361.47</v>
      </c>
      <c r="K277" s="154">
        <v>5.2709999999999999</v>
      </c>
      <c r="L277" s="154">
        <v>361.47</v>
      </c>
      <c r="M277" s="155">
        <f>K277/L277</f>
        <v>1.4582122997759149E-2</v>
      </c>
      <c r="N277" s="156">
        <v>53.85</v>
      </c>
      <c r="O277" s="157">
        <f>M277*N277</f>
        <v>0.78524732342933024</v>
      </c>
      <c r="P277" s="157">
        <f>M277*60*1000</f>
        <v>874.92737986554891</v>
      </c>
      <c r="Q277" s="158">
        <f>P277*N277/1000</f>
        <v>47.11483940575981</v>
      </c>
    </row>
    <row r="278" spans="1:17" s="6" customFormat="1" ht="12.75" customHeight="1" x14ac:dyDescent="0.2">
      <c r="A278" s="86"/>
      <c r="B278" s="175" t="s">
        <v>381</v>
      </c>
      <c r="C278" s="153" t="s">
        <v>356</v>
      </c>
      <c r="D278" s="153">
        <v>100</v>
      </c>
      <c r="E278" s="153">
        <v>1966</v>
      </c>
      <c r="F278" s="154">
        <v>91.034999999999997</v>
      </c>
      <c r="G278" s="154">
        <v>11.201909000000001</v>
      </c>
      <c r="H278" s="154">
        <v>16</v>
      </c>
      <c r="I278" s="154">
        <v>63.833091000000003</v>
      </c>
      <c r="J278" s="154">
        <v>4377.1000000000004</v>
      </c>
      <c r="K278" s="154">
        <v>63.833091000000003</v>
      </c>
      <c r="L278" s="154">
        <v>4377.1000000000004</v>
      </c>
      <c r="M278" s="155">
        <v>1.4583420758036142E-2</v>
      </c>
      <c r="N278" s="156">
        <v>51.99</v>
      </c>
      <c r="O278" s="157">
        <v>0.75819204521029904</v>
      </c>
      <c r="P278" s="157">
        <v>875.00524548216856</v>
      </c>
      <c r="Q278" s="158">
        <v>45.491522712617943</v>
      </c>
    </row>
    <row r="279" spans="1:17" s="6" customFormat="1" ht="12.75" customHeight="1" x14ac:dyDescent="0.2">
      <c r="A279" s="86"/>
      <c r="B279" s="175" t="s">
        <v>118</v>
      </c>
      <c r="C279" s="145" t="s">
        <v>103</v>
      </c>
      <c r="D279" s="145">
        <v>21</v>
      </c>
      <c r="E279" s="145">
        <v>2000</v>
      </c>
      <c r="F279" s="146">
        <v>21.065999999999999</v>
      </c>
      <c r="G279" s="146">
        <v>2.2947419999999998</v>
      </c>
      <c r="H279" s="146">
        <v>2.64</v>
      </c>
      <c r="I279" s="146">
        <v>16.131259</v>
      </c>
      <c r="J279" s="146">
        <v>1105.27</v>
      </c>
      <c r="K279" s="146">
        <v>16.131259</v>
      </c>
      <c r="L279" s="146">
        <v>1105.27</v>
      </c>
      <c r="M279" s="147">
        <v>1.4594858269924996E-2</v>
      </c>
      <c r="N279" s="148">
        <v>71.831000000000017</v>
      </c>
      <c r="O279" s="148">
        <v>1.0483632643869827</v>
      </c>
      <c r="P279" s="148">
        <v>875.69149619549978</v>
      </c>
      <c r="Q279" s="149">
        <v>62.901795863218965</v>
      </c>
    </row>
    <row r="280" spans="1:17" s="6" customFormat="1" ht="12.75" customHeight="1" x14ac:dyDescent="0.2">
      <c r="A280" s="86"/>
      <c r="B280" s="175" t="s">
        <v>524</v>
      </c>
      <c r="C280" s="153" t="s">
        <v>495</v>
      </c>
      <c r="D280" s="153">
        <v>30</v>
      </c>
      <c r="E280" s="153" t="s">
        <v>58</v>
      </c>
      <c r="F280" s="154">
        <v>31.3</v>
      </c>
      <c r="G280" s="154">
        <v>2.4990000000000001</v>
      </c>
      <c r="H280" s="154">
        <v>4.8</v>
      </c>
      <c r="I280" s="154">
        <v>24.001000000000001</v>
      </c>
      <c r="J280" s="154">
        <v>1626.42</v>
      </c>
      <c r="K280" s="154">
        <v>24.001000000000001</v>
      </c>
      <c r="L280" s="154">
        <v>1626.42</v>
      </c>
      <c r="M280" s="155">
        <v>1.4756950849104167E-2</v>
      </c>
      <c r="N280" s="156">
        <v>75.3</v>
      </c>
      <c r="O280" s="157">
        <v>1.1111983989375438</v>
      </c>
      <c r="P280" s="157">
        <v>885.41705094625001</v>
      </c>
      <c r="Q280" s="158">
        <v>66.671903936252619</v>
      </c>
    </row>
    <row r="281" spans="1:17" s="6" customFormat="1" ht="12.75" customHeight="1" x14ac:dyDescent="0.2">
      <c r="A281" s="86"/>
      <c r="B281" s="14" t="s">
        <v>815</v>
      </c>
      <c r="C281" s="145" t="s">
        <v>799</v>
      </c>
      <c r="D281" s="145">
        <v>16</v>
      </c>
      <c r="E281" s="145" t="s">
        <v>58</v>
      </c>
      <c r="F281" s="146">
        <v>12.499969999999999</v>
      </c>
      <c r="G281" s="146">
        <v>0.82145699999999999</v>
      </c>
      <c r="H281" s="146">
        <v>1.1399999999999999</v>
      </c>
      <c r="I281" s="146">
        <v>10.538513</v>
      </c>
      <c r="J281" s="146">
        <v>707.85</v>
      </c>
      <c r="K281" s="146">
        <v>10.538513</v>
      </c>
      <c r="L281" s="146">
        <v>707.85</v>
      </c>
      <c r="M281" s="147">
        <v>1.4888059617150525E-2</v>
      </c>
      <c r="N281" s="148">
        <v>62.347999999999999</v>
      </c>
      <c r="O281" s="148">
        <v>0.9282407410101009</v>
      </c>
      <c r="P281" s="148">
        <v>893.28357702903145</v>
      </c>
      <c r="Q281" s="149">
        <v>55.69444446060605</v>
      </c>
    </row>
    <row r="282" spans="1:17" s="6" customFormat="1" ht="12.75" customHeight="1" x14ac:dyDescent="0.2">
      <c r="A282" s="86"/>
      <c r="B282" s="14" t="s">
        <v>934</v>
      </c>
      <c r="C282" s="153" t="s">
        <v>908</v>
      </c>
      <c r="D282" s="153">
        <v>48</v>
      </c>
      <c r="E282" s="153" t="s">
        <v>895</v>
      </c>
      <c r="F282" s="154">
        <f>SUM(G282+H282+I282)</f>
        <v>24.18</v>
      </c>
      <c r="G282" s="154">
        <v>2.109</v>
      </c>
      <c r="H282" s="154">
        <v>4.18</v>
      </c>
      <c r="I282" s="154">
        <v>17.890999999999998</v>
      </c>
      <c r="J282" s="154">
        <v>1201.08</v>
      </c>
      <c r="K282" s="154">
        <v>17.890999999999998</v>
      </c>
      <c r="L282" s="154">
        <v>1201.08</v>
      </c>
      <c r="M282" s="155">
        <f>K282/L282</f>
        <v>1.4895760482232658E-2</v>
      </c>
      <c r="N282" s="156">
        <v>53.85</v>
      </c>
      <c r="O282" s="157">
        <f>M282*N282</f>
        <v>0.80213670196822862</v>
      </c>
      <c r="P282" s="157">
        <f>M282*60*1000</f>
        <v>893.74562893395944</v>
      </c>
      <c r="Q282" s="158">
        <f>P282*N282/1000</f>
        <v>48.128202118093718</v>
      </c>
    </row>
    <row r="283" spans="1:17" s="6" customFormat="1" ht="12.75" customHeight="1" x14ac:dyDescent="0.2">
      <c r="A283" s="86"/>
      <c r="B283" s="14" t="s">
        <v>750</v>
      </c>
      <c r="C283" s="153" t="s">
        <v>728</v>
      </c>
      <c r="D283" s="153">
        <v>20</v>
      </c>
      <c r="E283" s="153">
        <v>1975</v>
      </c>
      <c r="F283" s="154">
        <v>19.282</v>
      </c>
      <c r="G283" s="154">
        <v>2.21</v>
      </c>
      <c r="H283" s="154">
        <v>3.04</v>
      </c>
      <c r="I283" s="154">
        <v>14.03</v>
      </c>
      <c r="J283" s="154">
        <v>937.3</v>
      </c>
      <c r="K283" s="154">
        <v>14.03</v>
      </c>
      <c r="L283" s="154">
        <v>937.3</v>
      </c>
      <c r="M283" s="155">
        <v>1.4968526619012056E-2</v>
      </c>
      <c r="N283" s="156">
        <v>63.655999999999999</v>
      </c>
      <c r="O283" s="157">
        <v>0.95283653045983141</v>
      </c>
      <c r="P283" s="157">
        <v>898.11159714072346</v>
      </c>
      <c r="Q283" s="158">
        <v>57.170191827589896</v>
      </c>
    </row>
    <row r="284" spans="1:17" s="6" customFormat="1" ht="12.75" customHeight="1" x14ac:dyDescent="0.2">
      <c r="A284" s="86"/>
      <c r="B284" s="175" t="s">
        <v>290</v>
      </c>
      <c r="C284" s="153" t="s">
        <v>268</v>
      </c>
      <c r="D284" s="153">
        <v>15</v>
      </c>
      <c r="E284" s="153">
        <v>1969</v>
      </c>
      <c r="F284" s="154">
        <v>10.574</v>
      </c>
      <c r="G284" s="154">
        <v>1.3380000000000001</v>
      </c>
      <c r="H284" s="154">
        <v>0.15</v>
      </c>
      <c r="I284" s="154">
        <v>9.0860000000000003</v>
      </c>
      <c r="J284" s="154">
        <v>603.47</v>
      </c>
      <c r="K284" s="154">
        <v>9.0860000000000003</v>
      </c>
      <c r="L284" s="154">
        <v>603.47</v>
      </c>
      <c r="M284" s="155">
        <v>1.5056257974712909E-2</v>
      </c>
      <c r="N284" s="156">
        <v>65.509</v>
      </c>
      <c r="O284" s="157">
        <v>0.98632040366546803</v>
      </c>
      <c r="P284" s="157">
        <v>903.3754784827745</v>
      </c>
      <c r="Q284" s="158">
        <v>59.179224219928074</v>
      </c>
    </row>
    <row r="285" spans="1:17" s="6" customFormat="1" ht="12.75" customHeight="1" x14ac:dyDescent="0.2">
      <c r="A285" s="86"/>
      <c r="B285" s="14" t="s">
        <v>93</v>
      </c>
      <c r="C285" s="222" t="s">
        <v>44</v>
      </c>
      <c r="D285" s="222">
        <v>49</v>
      </c>
      <c r="E285" s="222">
        <v>2007</v>
      </c>
      <c r="F285" s="223">
        <v>49.262999999999998</v>
      </c>
      <c r="G285" s="223">
        <v>7.1061040000000002</v>
      </c>
      <c r="H285" s="223">
        <v>4</v>
      </c>
      <c r="I285" s="223">
        <v>38.156893000000004</v>
      </c>
      <c r="J285" s="223">
        <v>2531.39</v>
      </c>
      <c r="K285" s="223">
        <v>38.156893000000004</v>
      </c>
      <c r="L285" s="223">
        <v>2531.39</v>
      </c>
      <c r="M285" s="224">
        <v>1.5073494404260113E-2</v>
      </c>
      <c r="N285" s="225">
        <v>43.273000000000003</v>
      </c>
      <c r="O285" s="225">
        <v>0.65227532335554794</v>
      </c>
      <c r="P285" s="225">
        <v>904.4096642556068</v>
      </c>
      <c r="Q285" s="226">
        <v>39.136519401332876</v>
      </c>
    </row>
    <row r="286" spans="1:17" s="6" customFormat="1" ht="12.75" customHeight="1" x14ac:dyDescent="0.2">
      <c r="A286" s="86"/>
      <c r="B286" s="175" t="s">
        <v>566</v>
      </c>
      <c r="C286" s="150" t="s">
        <v>539</v>
      </c>
      <c r="D286" s="151">
        <v>30</v>
      </c>
      <c r="E286" s="139" t="s">
        <v>58</v>
      </c>
      <c r="F286" s="227">
        <v>40.65</v>
      </c>
      <c r="G286" s="227">
        <v>4.78</v>
      </c>
      <c r="H286" s="227">
        <v>4.8</v>
      </c>
      <c r="I286" s="227">
        <v>31.07</v>
      </c>
      <c r="J286" s="152">
        <v>2051.9499999999998</v>
      </c>
      <c r="K286" s="227">
        <v>31.07</v>
      </c>
      <c r="L286" s="152">
        <v>2051.9499999999998</v>
      </c>
      <c r="M286" s="155">
        <v>1.5141694485733085E-2</v>
      </c>
      <c r="N286" s="228">
        <v>56.5</v>
      </c>
      <c r="O286" s="157">
        <v>0.85550573844391931</v>
      </c>
      <c r="P286" s="157">
        <v>908.50166914398517</v>
      </c>
      <c r="Q286" s="158">
        <v>51.330344306635162</v>
      </c>
    </row>
    <row r="287" spans="1:17" s="6" customFormat="1" ht="12.75" customHeight="1" x14ac:dyDescent="0.2">
      <c r="A287" s="86"/>
      <c r="B287" s="175" t="s">
        <v>290</v>
      </c>
      <c r="C287" s="153" t="s">
        <v>273</v>
      </c>
      <c r="D287" s="153">
        <v>22</v>
      </c>
      <c r="E287" s="153">
        <v>1985</v>
      </c>
      <c r="F287" s="154">
        <v>23.422999999999998</v>
      </c>
      <c r="G287" s="154">
        <v>2.6509999999999998</v>
      </c>
      <c r="H287" s="154">
        <v>3.74</v>
      </c>
      <c r="I287" s="154">
        <v>17.032</v>
      </c>
      <c r="J287" s="154">
        <v>1124.8</v>
      </c>
      <c r="K287" s="154">
        <v>17.032</v>
      </c>
      <c r="L287" s="154">
        <v>1124.8</v>
      </c>
      <c r="M287" s="155">
        <v>1.5142247510668564E-2</v>
      </c>
      <c r="N287" s="156">
        <v>65.509</v>
      </c>
      <c r="O287" s="157">
        <v>0.99195349217638695</v>
      </c>
      <c r="P287" s="157">
        <v>908.53485064011386</v>
      </c>
      <c r="Q287" s="158">
        <v>59.517209530583216</v>
      </c>
    </row>
    <row r="288" spans="1:17" s="6" customFormat="1" ht="12.75" customHeight="1" x14ac:dyDescent="0.2">
      <c r="A288" s="86"/>
      <c r="B288" s="175" t="s">
        <v>152</v>
      </c>
      <c r="C288" s="222" t="s">
        <v>125</v>
      </c>
      <c r="D288" s="222">
        <v>80</v>
      </c>
      <c r="E288" s="222">
        <v>1964</v>
      </c>
      <c r="F288" s="223">
        <v>76.3</v>
      </c>
      <c r="G288" s="223">
        <v>5.5335000000000001</v>
      </c>
      <c r="H288" s="223">
        <v>12.72</v>
      </c>
      <c r="I288" s="223">
        <v>58.046506999999998</v>
      </c>
      <c r="J288" s="223">
        <v>3830.86</v>
      </c>
      <c r="K288" s="223">
        <v>58.046506999999998</v>
      </c>
      <c r="L288" s="223">
        <v>3830.86</v>
      </c>
      <c r="M288" s="224">
        <v>1.515234359908741E-2</v>
      </c>
      <c r="N288" s="225">
        <v>72.811999999999998</v>
      </c>
      <c r="O288" s="225">
        <v>1.1032724421367526</v>
      </c>
      <c r="P288" s="225">
        <v>909.14061594524469</v>
      </c>
      <c r="Q288" s="226">
        <v>66.196346528205154</v>
      </c>
    </row>
    <row r="289" spans="1:17" s="6" customFormat="1" ht="12.75" customHeight="1" x14ac:dyDescent="0.2">
      <c r="A289" s="86"/>
      <c r="B289" s="175" t="s">
        <v>718</v>
      </c>
      <c r="C289" s="153" t="s">
        <v>691</v>
      </c>
      <c r="D289" s="153">
        <v>36</v>
      </c>
      <c r="E289" s="153">
        <v>1968</v>
      </c>
      <c r="F289" s="154">
        <v>31.92</v>
      </c>
      <c r="G289" s="154">
        <v>2.95</v>
      </c>
      <c r="H289" s="154">
        <v>5.76</v>
      </c>
      <c r="I289" s="154">
        <v>23.21</v>
      </c>
      <c r="J289" s="154">
        <v>1531.52</v>
      </c>
      <c r="K289" s="154">
        <v>23.21</v>
      </c>
      <c r="L289" s="154">
        <v>1531.52</v>
      </c>
      <c r="M289" s="155">
        <f>K289/L289</f>
        <v>1.5154878813205182E-2</v>
      </c>
      <c r="N289" s="156">
        <v>70.305000000000007</v>
      </c>
      <c r="O289" s="157">
        <f>M289*N289</f>
        <v>1.0654637549623904</v>
      </c>
      <c r="P289" s="157">
        <f>M289*60*1000</f>
        <v>909.29272879231098</v>
      </c>
      <c r="Q289" s="158">
        <f>P289*N289/1000</f>
        <v>63.927825297743432</v>
      </c>
    </row>
    <row r="290" spans="1:17" s="6" customFormat="1" ht="12.75" customHeight="1" x14ac:dyDescent="0.2">
      <c r="A290" s="86"/>
      <c r="B290" s="175" t="s">
        <v>524</v>
      </c>
      <c r="C290" s="153" t="s">
        <v>496</v>
      </c>
      <c r="D290" s="153">
        <v>65</v>
      </c>
      <c r="E290" s="153" t="s">
        <v>58</v>
      </c>
      <c r="F290" s="154">
        <v>48.8</v>
      </c>
      <c r="G290" s="154">
        <v>2.944</v>
      </c>
      <c r="H290" s="154">
        <v>10.32</v>
      </c>
      <c r="I290" s="154">
        <v>35.536000000000001</v>
      </c>
      <c r="J290" s="154">
        <v>2338.13</v>
      </c>
      <c r="K290" s="154">
        <v>35.536000000000001</v>
      </c>
      <c r="L290" s="154">
        <v>2338.13</v>
      </c>
      <c r="M290" s="155">
        <v>1.5198470572637107E-2</v>
      </c>
      <c r="N290" s="156">
        <v>75.3</v>
      </c>
      <c r="O290" s="157">
        <v>1.1444448341195741</v>
      </c>
      <c r="P290" s="157">
        <v>911.90823435822642</v>
      </c>
      <c r="Q290" s="158">
        <v>68.666690047174441</v>
      </c>
    </row>
    <row r="291" spans="1:17" s="6" customFormat="1" ht="12.75" customHeight="1" x14ac:dyDescent="0.2">
      <c r="A291" s="86"/>
      <c r="B291" s="175" t="s">
        <v>290</v>
      </c>
      <c r="C291" s="153" t="s">
        <v>272</v>
      </c>
      <c r="D291" s="153">
        <v>8</v>
      </c>
      <c r="E291" s="153">
        <v>1987</v>
      </c>
      <c r="F291" s="154">
        <v>7.9989999999999997</v>
      </c>
      <c r="G291" s="154">
        <v>0.47099999999999997</v>
      </c>
      <c r="H291" s="154">
        <v>1.28</v>
      </c>
      <c r="I291" s="154">
        <v>6.2480000000000002</v>
      </c>
      <c r="J291" s="154">
        <v>410.54</v>
      </c>
      <c r="K291" s="154">
        <v>6.2480000000000002</v>
      </c>
      <c r="L291" s="154">
        <v>410.54</v>
      </c>
      <c r="M291" s="155">
        <v>1.5218979880157841E-2</v>
      </c>
      <c r="N291" s="156">
        <v>65.509</v>
      </c>
      <c r="O291" s="157">
        <v>0.99698015296926001</v>
      </c>
      <c r="P291" s="157">
        <v>913.13879280947049</v>
      </c>
      <c r="Q291" s="158">
        <v>59.818809178155597</v>
      </c>
    </row>
    <row r="292" spans="1:17" s="6" customFormat="1" ht="12.75" customHeight="1" x14ac:dyDescent="0.2">
      <c r="A292" s="86"/>
      <c r="B292" s="14" t="s">
        <v>750</v>
      </c>
      <c r="C292" s="153" t="s">
        <v>722</v>
      </c>
      <c r="D292" s="153">
        <v>40</v>
      </c>
      <c r="E292" s="153">
        <v>1984</v>
      </c>
      <c r="F292" s="154">
        <v>44.927999999999997</v>
      </c>
      <c r="G292" s="154">
        <v>4.0199999999999996</v>
      </c>
      <c r="H292" s="154">
        <v>6.4</v>
      </c>
      <c r="I292" s="154">
        <v>34.51</v>
      </c>
      <c r="J292" s="154">
        <v>2265.23</v>
      </c>
      <c r="K292" s="154">
        <v>34.51</v>
      </c>
      <c r="L292" s="154">
        <v>2265.23</v>
      </c>
      <c r="M292" s="155">
        <v>1.523465608348821E-2</v>
      </c>
      <c r="N292" s="156">
        <v>63.655999999999999</v>
      </c>
      <c r="O292" s="157">
        <v>0.96977726765052552</v>
      </c>
      <c r="P292" s="157">
        <v>914.0793650092927</v>
      </c>
      <c r="Q292" s="158">
        <v>58.186636059031535</v>
      </c>
    </row>
    <row r="293" spans="1:17" s="6" customFormat="1" ht="12.75" customHeight="1" x14ac:dyDescent="0.2">
      <c r="A293" s="86"/>
      <c r="B293" s="175" t="s">
        <v>152</v>
      </c>
      <c r="C293" s="222" t="s">
        <v>126</v>
      </c>
      <c r="D293" s="222">
        <v>100</v>
      </c>
      <c r="E293" s="222">
        <v>1973</v>
      </c>
      <c r="F293" s="223">
        <v>91.944000000000003</v>
      </c>
      <c r="G293" s="223">
        <v>8.7328829999999993</v>
      </c>
      <c r="H293" s="223">
        <v>15.971</v>
      </c>
      <c r="I293" s="223">
        <v>67.240112999999994</v>
      </c>
      <c r="J293" s="223">
        <v>4362.3100000000004</v>
      </c>
      <c r="K293" s="223">
        <v>67.240112999999994</v>
      </c>
      <c r="L293" s="223">
        <v>4362.3100000000004</v>
      </c>
      <c r="M293" s="224">
        <v>1.5413877739087775E-2</v>
      </c>
      <c r="N293" s="225">
        <v>72.811999999999998</v>
      </c>
      <c r="O293" s="225">
        <v>1.122315265938459</v>
      </c>
      <c r="P293" s="225">
        <v>924.83266434526649</v>
      </c>
      <c r="Q293" s="226">
        <v>67.338915956307531</v>
      </c>
    </row>
    <row r="294" spans="1:17" s="6" customFormat="1" ht="12.75" customHeight="1" x14ac:dyDescent="0.2">
      <c r="A294" s="86"/>
      <c r="B294" s="175" t="s">
        <v>568</v>
      </c>
      <c r="C294" s="150" t="s">
        <v>540</v>
      </c>
      <c r="D294" s="151">
        <v>56</v>
      </c>
      <c r="E294" s="139" t="s">
        <v>58</v>
      </c>
      <c r="F294" s="227">
        <v>61.55</v>
      </c>
      <c r="G294" s="227">
        <v>5.99</v>
      </c>
      <c r="H294" s="227">
        <v>8.64</v>
      </c>
      <c r="I294" s="227">
        <v>46.92</v>
      </c>
      <c r="J294" s="152">
        <v>3028.84</v>
      </c>
      <c r="K294" s="227">
        <v>46.92</v>
      </c>
      <c r="L294" s="152">
        <v>3028.84</v>
      </c>
      <c r="M294" s="155">
        <v>1.5491079092986094E-2</v>
      </c>
      <c r="N294" s="228">
        <v>56.5</v>
      </c>
      <c r="O294" s="157">
        <v>0.8752459687537143</v>
      </c>
      <c r="P294" s="157">
        <v>929.46474557916565</v>
      </c>
      <c r="Q294" s="158">
        <v>52.514758125222862</v>
      </c>
    </row>
    <row r="295" spans="1:17" s="6" customFormat="1" ht="12.75" customHeight="1" x14ac:dyDescent="0.2">
      <c r="A295" s="86"/>
      <c r="B295" s="14" t="s">
        <v>93</v>
      </c>
      <c r="C295" s="222" t="s">
        <v>45</v>
      </c>
      <c r="D295" s="222">
        <v>50</v>
      </c>
      <c r="E295" s="222">
        <v>2006</v>
      </c>
      <c r="F295" s="223">
        <v>51.002000000000002</v>
      </c>
      <c r="G295" s="223">
        <v>7.7560589999999996</v>
      </c>
      <c r="H295" s="223">
        <v>4</v>
      </c>
      <c r="I295" s="223">
        <v>39.245936999999998</v>
      </c>
      <c r="J295" s="223">
        <v>2532.42</v>
      </c>
      <c r="K295" s="223">
        <v>39.245936999999998</v>
      </c>
      <c r="L295" s="223">
        <v>2532.42</v>
      </c>
      <c r="M295" s="224">
        <v>1.5497404458975997E-2</v>
      </c>
      <c r="N295" s="225">
        <v>43.273000000000003</v>
      </c>
      <c r="O295" s="225">
        <v>0.67061918315326841</v>
      </c>
      <c r="P295" s="225">
        <v>929.84426753855985</v>
      </c>
      <c r="Q295" s="226">
        <v>40.237150989196103</v>
      </c>
    </row>
    <row r="296" spans="1:17" s="6" customFormat="1" ht="12.75" customHeight="1" x14ac:dyDescent="0.2">
      <c r="A296" s="86"/>
      <c r="B296" s="14" t="s">
        <v>815</v>
      </c>
      <c r="C296" s="153" t="s">
        <v>798</v>
      </c>
      <c r="D296" s="153">
        <v>51</v>
      </c>
      <c r="E296" s="153" t="s">
        <v>58</v>
      </c>
      <c r="F296" s="154">
        <v>49.999997</v>
      </c>
      <c r="G296" s="154">
        <v>3.1588590000000001</v>
      </c>
      <c r="H296" s="154">
        <v>6.45</v>
      </c>
      <c r="I296" s="154">
        <v>40.391137999999998</v>
      </c>
      <c r="J296" s="154">
        <v>2602.6</v>
      </c>
      <c r="K296" s="154">
        <v>40.391137999999998</v>
      </c>
      <c r="L296" s="154">
        <v>2602.6</v>
      </c>
      <c r="M296" s="155">
        <v>1.5519533543379697E-2</v>
      </c>
      <c r="N296" s="156">
        <v>62.347999999999999</v>
      </c>
      <c r="O296" s="157">
        <v>0.96761187736263732</v>
      </c>
      <c r="P296" s="157">
        <v>931.17201260278182</v>
      </c>
      <c r="Q296" s="158">
        <v>58.056712641758239</v>
      </c>
    </row>
    <row r="297" spans="1:17" s="6" customFormat="1" ht="12.75" customHeight="1" x14ac:dyDescent="0.2">
      <c r="A297" s="86"/>
      <c r="B297" s="175" t="s">
        <v>176</v>
      </c>
      <c r="C297" s="145" t="s">
        <v>157</v>
      </c>
      <c r="D297" s="145">
        <v>50</v>
      </c>
      <c r="E297" s="145">
        <v>1974</v>
      </c>
      <c r="F297" s="146">
        <v>52.606999999999999</v>
      </c>
      <c r="G297" s="146">
        <v>4.335</v>
      </c>
      <c r="H297" s="146">
        <v>8</v>
      </c>
      <c r="I297" s="146">
        <v>40.271999999999998</v>
      </c>
      <c r="J297" s="146">
        <v>2591.85</v>
      </c>
      <c r="K297" s="146">
        <v>40.271999999999998</v>
      </c>
      <c r="L297" s="146">
        <v>2591.85</v>
      </c>
      <c r="M297" s="147">
        <v>1.5537936223161063E-2</v>
      </c>
      <c r="N297" s="148">
        <v>95.048000000000016</v>
      </c>
      <c r="O297" s="148">
        <v>1.4768497621390129</v>
      </c>
      <c r="P297" s="148">
        <v>932.27617338966377</v>
      </c>
      <c r="Q297" s="149">
        <v>88.610985728340779</v>
      </c>
    </row>
    <row r="298" spans="1:17" s="6" customFormat="1" ht="12.75" customHeight="1" x14ac:dyDescent="0.2">
      <c r="A298" s="86"/>
      <c r="B298" s="175" t="s">
        <v>176</v>
      </c>
      <c r="C298" s="145" t="s">
        <v>158</v>
      </c>
      <c r="D298" s="145">
        <v>40</v>
      </c>
      <c r="E298" s="145">
        <v>1987</v>
      </c>
      <c r="F298" s="146">
        <v>46.298000000000002</v>
      </c>
      <c r="G298" s="146">
        <v>4.4370000000000003</v>
      </c>
      <c r="H298" s="146">
        <v>6.4</v>
      </c>
      <c r="I298" s="146">
        <v>35.460999000000001</v>
      </c>
      <c r="J298" s="146">
        <v>2280.42</v>
      </c>
      <c r="K298" s="146">
        <v>35.460999000000001</v>
      </c>
      <c r="L298" s="146">
        <v>2280.42</v>
      </c>
      <c r="M298" s="147">
        <v>1.5550205225353225E-2</v>
      </c>
      <c r="N298" s="148">
        <v>95.048000000000016</v>
      </c>
      <c r="O298" s="148">
        <v>1.4780159062593736</v>
      </c>
      <c r="P298" s="148">
        <v>933.01231352119351</v>
      </c>
      <c r="Q298" s="149">
        <v>88.680954375562422</v>
      </c>
    </row>
    <row r="299" spans="1:17" s="6" customFormat="1" ht="12.75" customHeight="1" x14ac:dyDescent="0.2">
      <c r="A299" s="86"/>
      <c r="B299" s="175" t="s">
        <v>118</v>
      </c>
      <c r="C299" s="153" t="s">
        <v>105</v>
      </c>
      <c r="D299" s="153">
        <v>8</v>
      </c>
      <c r="E299" s="153">
        <v>1994</v>
      </c>
      <c r="F299" s="154">
        <v>15.282999999999999</v>
      </c>
      <c r="G299" s="154">
        <v>1.1220000000000001</v>
      </c>
      <c r="H299" s="154">
        <v>1.2</v>
      </c>
      <c r="I299" s="154">
        <v>12.961</v>
      </c>
      <c r="J299" s="154">
        <v>832.8</v>
      </c>
      <c r="K299" s="154">
        <v>12.961</v>
      </c>
      <c r="L299" s="154">
        <v>832.8</v>
      </c>
      <c r="M299" s="155">
        <v>1.5563160422670511E-2</v>
      </c>
      <c r="N299" s="156">
        <v>71.831000000000017</v>
      </c>
      <c r="O299" s="157">
        <v>1.1179173763208456</v>
      </c>
      <c r="P299" s="157">
        <v>933.78962536023073</v>
      </c>
      <c r="Q299" s="158">
        <v>67.075042579250749</v>
      </c>
    </row>
    <row r="300" spans="1:17" s="6" customFormat="1" ht="12.75" customHeight="1" x14ac:dyDescent="0.2">
      <c r="A300" s="86"/>
      <c r="B300" s="175" t="s">
        <v>852</v>
      </c>
      <c r="C300" s="153" t="s">
        <v>821</v>
      </c>
      <c r="D300" s="153">
        <v>22</v>
      </c>
      <c r="E300" s="153">
        <v>1983</v>
      </c>
      <c r="F300" s="154">
        <v>23.9</v>
      </c>
      <c r="G300" s="154">
        <v>2.16</v>
      </c>
      <c r="H300" s="154">
        <v>3.36</v>
      </c>
      <c r="I300" s="154">
        <v>18.370999999999999</v>
      </c>
      <c r="J300" s="154">
        <v>1178.53</v>
      </c>
      <c r="K300" s="154">
        <v>18.370999999999999</v>
      </c>
      <c r="L300" s="154">
        <v>1178.53</v>
      </c>
      <c r="M300" s="155">
        <f>K300/L300</f>
        <v>1.5588063095551236E-2</v>
      </c>
      <c r="N300" s="156">
        <v>73.7</v>
      </c>
      <c r="O300" s="157">
        <f>M300*N300</f>
        <v>1.1488402501421262</v>
      </c>
      <c r="P300" s="157">
        <f>M300*60*1000</f>
        <v>935.28378573307418</v>
      </c>
      <c r="Q300" s="158">
        <f>P300*N300/1000</f>
        <v>68.930415008527575</v>
      </c>
    </row>
    <row r="301" spans="1:17" s="6" customFormat="1" ht="12.75" customHeight="1" x14ac:dyDescent="0.2">
      <c r="A301" s="86"/>
      <c r="B301" s="175" t="s">
        <v>219</v>
      </c>
      <c r="C301" s="145" t="s">
        <v>206</v>
      </c>
      <c r="D301" s="145">
        <v>11</v>
      </c>
      <c r="E301" s="145">
        <v>1976</v>
      </c>
      <c r="F301" s="146">
        <v>11.32</v>
      </c>
      <c r="G301" s="146">
        <v>0.81599999999999995</v>
      </c>
      <c r="H301" s="146">
        <v>1.6</v>
      </c>
      <c r="I301" s="146">
        <v>8.9039990000000007</v>
      </c>
      <c r="J301" s="146">
        <v>568.63</v>
      </c>
      <c r="K301" s="146">
        <v>8.9039990000000007</v>
      </c>
      <c r="L301" s="146">
        <v>568.63</v>
      </c>
      <c r="M301" s="147">
        <v>1.5658686667956317E-2</v>
      </c>
      <c r="N301" s="148">
        <v>62.348000000000006</v>
      </c>
      <c r="O301" s="148">
        <v>0.97628779637374052</v>
      </c>
      <c r="P301" s="148">
        <v>939.52120007737904</v>
      </c>
      <c r="Q301" s="149">
        <v>58.577267782424428</v>
      </c>
    </row>
    <row r="302" spans="1:17" s="6" customFormat="1" ht="12.75" customHeight="1" x14ac:dyDescent="0.2">
      <c r="A302" s="86"/>
      <c r="B302" s="175" t="s">
        <v>381</v>
      </c>
      <c r="C302" s="153" t="s">
        <v>357</v>
      </c>
      <c r="D302" s="153">
        <v>80</v>
      </c>
      <c r="E302" s="153">
        <v>1971</v>
      </c>
      <c r="F302" s="154">
        <v>85.049000000000007</v>
      </c>
      <c r="G302" s="154">
        <v>11.38866</v>
      </c>
      <c r="H302" s="154">
        <v>12.8</v>
      </c>
      <c r="I302" s="154">
        <v>60.860340000000001</v>
      </c>
      <c r="J302" s="154">
        <v>3879.98</v>
      </c>
      <c r="K302" s="154">
        <v>60.860340000000001</v>
      </c>
      <c r="L302" s="154">
        <v>3879.98</v>
      </c>
      <c r="M302" s="155">
        <v>1.5685735493481925E-2</v>
      </c>
      <c r="N302" s="156">
        <v>51.99</v>
      </c>
      <c r="O302" s="157">
        <v>0.81550138830612529</v>
      </c>
      <c r="P302" s="157">
        <v>941.14412960891548</v>
      </c>
      <c r="Q302" s="158">
        <v>48.930083298367521</v>
      </c>
    </row>
    <row r="303" spans="1:17" s="6" customFormat="1" ht="12.75" customHeight="1" x14ac:dyDescent="0.2">
      <c r="A303" s="86"/>
      <c r="B303" s="175" t="s">
        <v>381</v>
      </c>
      <c r="C303" s="153" t="s">
        <v>358</v>
      </c>
      <c r="D303" s="153">
        <v>60</v>
      </c>
      <c r="E303" s="153">
        <v>1969</v>
      </c>
      <c r="F303" s="154">
        <v>56.793000000000006</v>
      </c>
      <c r="G303" s="154">
        <v>4.6461200000000007</v>
      </c>
      <c r="H303" s="154">
        <v>9.6</v>
      </c>
      <c r="I303" s="154">
        <v>42.546880000000002</v>
      </c>
      <c r="J303" s="154">
        <v>2701.09</v>
      </c>
      <c r="K303" s="154">
        <v>42.546880000000002</v>
      </c>
      <c r="L303" s="154">
        <v>2701.09</v>
      </c>
      <c r="M303" s="155">
        <v>1.5751744666042226E-2</v>
      </c>
      <c r="N303" s="156">
        <v>51.99</v>
      </c>
      <c r="O303" s="157">
        <v>0.81893320518753543</v>
      </c>
      <c r="P303" s="157">
        <v>945.10467996253351</v>
      </c>
      <c r="Q303" s="158">
        <v>49.135992311252124</v>
      </c>
    </row>
    <row r="304" spans="1:17" s="6" customFormat="1" ht="12.75" customHeight="1" x14ac:dyDescent="0.2">
      <c r="A304" s="86"/>
      <c r="B304" s="14" t="s">
        <v>893</v>
      </c>
      <c r="C304" s="229" t="s">
        <v>864</v>
      </c>
      <c r="D304" s="229">
        <v>22</v>
      </c>
      <c r="E304" s="229" t="s">
        <v>58</v>
      </c>
      <c r="F304" s="230">
        <f>G304+H304+I304</f>
        <v>26.909999999999997</v>
      </c>
      <c r="G304" s="230">
        <v>4.5510999999999999</v>
      </c>
      <c r="H304" s="230">
        <v>3.52</v>
      </c>
      <c r="I304" s="230">
        <v>18.838899999999999</v>
      </c>
      <c r="J304" s="230">
        <v>1189.94</v>
      </c>
      <c r="K304" s="230">
        <f>I304</f>
        <v>18.838899999999999</v>
      </c>
      <c r="L304" s="230">
        <f>J304</f>
        <v>1189.94</v>
      </c>
      <c r="M304" s="231">
        <f>K304/L304</f>
        <v>1.5831806645713226E-2</v>
      </c>
      <c r="N304" s="232">
        <v>45.1</v>
      </c>
      <c r="O304" s="233">
        <f>M304*N304</f>
        <v>0.71401447972166654</v>
      </c>
      <c r="P304" s="233">
        <f>M304*60*1000</f>
        <v>949.90839874279357</v>
      </c>
      <c r="Q304" s="234">
        <f>P304*N304/1000</f>
        <v>42.840868783299996</v>
      </c>
    </row>
    <row r="305" spans="1:17" s="6" customFormat="1" ht="12.75" customHeight="1" x14ac:dyDescent="0.2">
      <c r="A305" s="86"/>
      <c r="B305" s="14" t="s">
        <v>934</v>
      </c>
      <c r="C305" s="153" t="s">
        <v>906</v>
      </c>
      <c r="D305" s="153">
        <v>36</v>
      </c>
      <c r="E305" s="153" t="s">
        <v>895</v>
      </c>
      <c r="F305" s="154">
        <f>SUM(G305+H305+I305)</f>
        <v>32.001000000000005</v>
      </c>
      <c r="G305" s="154">
        <v>2.423</v>
      </c>
      <c r="H305" s="154">
        <v>5.76</v>
      </c>
      <c r="I305" s="154">
        <v>23.818000000000001</v>
      </c>
      <c r="J305" s="154">
        <v>1501.09</v>
      </c>
      <c r="K305" s="154">
        <v>23.818000000000001</v>
      </c>
      <c r="L305" s="154">
        <v>1501.09</v>
      </c>
      <c r="M305" s="155">
        <f>K305/L305</f>
        <v>1.5867136547442193E-2</v>
      </c>
      <c r="N305" s="156">
        <v>53.85</v>
      </c>
      <c r="O305" s="157">
        <f>M305*N305</f>
        <v>0.85444530307976208</v>
      </c>
      <c r="P305" s="157">
        <f>M305*60*1000</f>
        <v>952.02819284653151</v>
      </c>
      <c r="Q305" s="158">
        <f>P305*N305/1000</f>
        <v>51.266718184785724</v>
      </c>
    </row>
    <row r="306" spans="1:17" s="6" customFormat="1" ht="12.75" customHeight="1" x14ac:dyDescent="0.2">
      <c r="A306" s="86"/>
      <c r="B306" s="175" t="s">
        <v>381</v>
      </c>
      <c r="C306" s="153" t="s">
        <v>359</v>
      </c>
      <c r="D306" s="153">
        <v>60</v>
      </c>
      <c r="E306" s="153">
        <v>1971</v>
      </c>
      <c r="F306" s="154">
        <v>58.558999999999997</v>
      </c>
      <c r="G306" s="154">
        <v>6.1192799999999998</v>
      </c>
      <c r="H306" s="154">
        <v>9.6</v>
      </c>
      <c r="I306" s="154">
        <v>42.83972</v>
      </c>
      <c r="J306" s="154">
        <v>2697.13</v>
      </c>
      <c r="K306" s="154">
        <v>42.83972</v>
      </c>
      <c r="L306" s="154">
        <v>2697.13</v>
      </c>
      <c r="M306" s="155">
        <v>1.5883446478293591E-2</v>
      </c>
      <c r="N306" s="156">
        <v>51.99</v>
      </c>
      <c r="O306" s="157">
        <v>0.82578038240648388</v>
      </c>
      <c r="P306" s="157">
        <v>953.00678869761543</v>
      </c>
      <c r="Q306" s="158">
        <v>49.546822944389028</v>
      </c>
    </row>
    <row r="307" spans="1:17" s="6" customFormat="1" ht="12.75" customHeight="1" x14ac:dyDescent="0.2">
      <c r="A307" s="86"/>
      <c r="B307" s="175" t="s">
        <v>118</v>
      </c>
      <c r="C307" s="159" t="s">
        <v>106</v>
      </c>
      <c r="D307" s="159">
        <v>30</v>
      </c>
      <c r="E307" s="159">
        <v>1979</v>
      </c>
      <c r="F307" s="160">
        <v>33.084000000000003</v>
      </c>
      <c r="G307" s="160">
        <v>3.3382800000000001</v>
      </c>
      <c r="H307" s="160">
        <v>4.8</v>
      </c>
      <c r="I307" s="160">
        <v>24.945720000000001</v>
      </c>
      <c r="J307" s="160">
        <v>1569.65</v>
      </c>
      <c r="K307" s="160">
        <v>24.945720000000001</v>
      </c>
      <c r="L307" s="160">
        <v>1569.65</v>
      </c>
      <c r="M307" s="161">
        <v>1.5892536552734687E-2</v>
      </c>
      <c r="N307" s="162">
        <v>71.831000000000017</v>
      </c>
      <c r="O307" s="163">
        <v>1.1415767931194856</v>
      </c>
      <c r="P307" s="163">
        <v>953.55219316408125</v>
      </c>
      <c r="Q307" s="164">
        <v>68.494607587169142</v>
      </c>
    </row>
    <row r="308" spans="1:17" s="6" customFormat="1" ht="12.75" customHeight="1" x14ac:dyDescent="0.2">
      <c r="A308" s="86"/>
      <c r="B308" s="175" t="s">
        <v>118</v>
      </c>
      <c r="C308" s="153" t="s">
        <v>107</v>
      </c>
      <c r="D308" s="153">
        <v>30</v>
      </c>
      <c r="E308" s="153">
        <v>1973</v>
      </c>
      <c r="F308" s="154">
        <v>35.335000000000001</v>
      </c>
      <c r="G308" s="154">
        <v>3.1619999999999999</v>
      </c>
      <c r="H308" s="154">
        <v>4.8</v>
      </c>
      <c r="I308" s="154">
        <v>27.373000000000001</v>
      </c>
      <c r="J308" s="154">
        <v>1715.3</v>
      </c>
      <c r="K308" s="154">
        <v>27.373000000000001</v>
      </c>
      <c r="L308" s="154">
        <v>1715.3</v>
      </c>
      <c r="M308" s="155">
        <v>1.5958141432985486E-2</v>
      </c>
      <c r="N308" s="156">
        <v>71.831000000000017</v>
      </c>
      <c r="O308" s="157">
        <v>1.1462892572727807</v>
      </c>
      <c r="P308" s="157">
        <v>957.48848597912922</v>
      </c>
      <c r="Q308" s="158">
        <v>68.777355436366847</v>
      </c>
    </row>
    <row r="309" spans="1:17" s="6" customFormat="1" ht="12.75" customHeight="1" x14ac:dyDescent="0.2">
      <c r="A309" s="86"/>
      <c r="B309" s="14" t="s">
        <v>815</v>
      </c>
      <c r="C309" s="145" t="s">
        <v>802</v>
      </c>
      <c r="D309" s="145">
        <v>59</v>
      </c>
      <c r="E309" s="145" t="s">
        <v>58</v>
      </c>
      <c r="F309" s="146">
        <v>63.719995999999995</v>
      </c>
      <c r="G309" s="146">
        <v>5.9650100000000004</v>
      </c>
      <c r="H309" s="146">
        <v>6.51</v>
      </c>
      <c r="I309" s="146">
        <v>51.244985999999997</v>
      </c>
      <c r="J309" s="146">
        <v>3185.87</v>
      </c>
      <c r="K309" s="146">
        <v>51.244985999999997</v>
      </c>
      <c r="L309" s="146">
        <v>3185.87</v>
      </c>
      <c r="M309" s="147">
        <v>1.608508382325707E-2</v>
      </c>
      <c r="N309" s="148">
        <v>62.347999999999999</v>
      </c>
      <c r="O309" s="148">
        <v>1.0028728062124317</v>
      </c>
      <c r="P309" s="148">
        <v>965.10502939542425</v>
      </c>
      <c r="Q309" s="149">
        <v>60.172368372745915</v>
      </c>
    </row>
    <row r="310" spans="1:17" s="6" customFormat="1" ht="12.75" customHeight="1" x14ac:dyDescent="0.2">
      <c r="A310" s="86"/>
      <c r="B310" s="175" t="s">
        <v>118</v>
      </c>
      <c r="C310" s="165" t="s">
        <v>108</v>
      </c>
      <c r="D310" s="165">
        <v>79</v>
      </c>
      <c r="E310" s="165">
        <v>1976</v>
      </c>
      <c r="F310" s="166">
        <v>82.495999999999995</v>
      </c>
      <c r="G310" s="166">
        <v>7.9113259999999999</v>
      </c>
      <c r="H310" s="166">
        <v>12.64</v>
      </c>
      <c r="I310" s="166">
        <v>61.944674999999997</v>
      </c>
      <c r="J310" s="166">
        <v>3845.02</v>
      </c>
      <c r="K310" s="166">
        <v>61.944674999999997</v>
      </c>
      <c r="L310" s="166">
        <v>3845.02</v>
      </c>
      <c r="M310" s="167">
        <v>1.6110364835553521E-2</v>
      </c>
      <c r="N310" s="168">
        <v>71.831000000000017</v>
      </c>
      <c r="O310" s="168">
        <v>1.1572236165026453</v>
      </c>
      <c r="P310" s="168">
        <v>966.6218901332112</v>
      </c>
      <c r="Q310" s="169">
        <v>69.433416990158719</v>
      </c>
    </row>
    <row r="311" spans="1:17" s="6" customFormat="1" ht="12.75" customHeight="1" x14ac:dyDescent="0.2">
      <c r="A311" s="86"/>
      <c r="B311" s="14" t="s">
        <v>93</v>
      </c>
      <c r="C311" s="222" t="s">
        <v>46</v>
      </c>
      <c r="D311" s="222">
        <v>34</v>
      </c>
      <c r="E311" s="222">
        <v>2003</v>
      </c>
      <c r="F311" s="223">
        <v>49.253</v>
      </c>
      <c r="G311" s="223">
        <v>5.9032970000000002</v>
      </c>
      <c r="H311" s="223">
        <v>5.44</v>
      </c>
      <c r="I311" s="223">
        <v>37.909701999999996</v>
      </c>
      <c r="J311" s="223">
        <v>2349.59</v>
      </c>
      <c r="K311" s="223">
        <v>37.909701999999996</v>
      </c>
      <c r="L311" s="223">
        <v>2349.59</v>
      </c>
      <c r="M311" s="224">
        <v>1.613460305840593E-2</v>
      </c>
      <c r="N311" s="225">
        <v>43.273000000000003</v>
      </c>
      <c r="O311" s="225">
        <v>0.69819267814639985</v>
      </c>
      <c r="P311" s="225">
        <v>968.07618350435587</v>
      </c>
      <c r="Q311" s="226">
        <v>41.891560688783997</v>
      </c>
    </row>
    <row r="312" spans="1:17" s="6" customFormat="1" ht="12.75" customHeight="1" x14ac:dyDescent="0.2">
      <c r="A312" s="86"/>
      <c r="B312" s="175" t="s">
        <v>118</v>
      </c>
      <c r="C312" s="153" t="s">
        <v>109</v>
      </c>
      <c r="D312" s="153">
        <v>60</v>
      </c>
      <c r="E312" s="153">
        <v>1968</v>
      </c>
      <c r="F312" s="154">
        <v>68.084999999999994</v>
      </c>
      <c r="G312" s="154">
        <v>5.6502520000000001</v>
      </c>
      <c r="H312" s="154">
        <v>9.6</v>
      </c>
      <c r="I312" s="154">
        <v>52.834747999999998</v>
      </c>
      <c r="J312" s="154">
        <v>3261.72</v>
      </c>
      <c r="K312" s="154">
        <v>52.834747999999998</v>
      </c>
      <c r="L312" s="154">
        <v>3261.72</v>
      </c>
      <c r="M312" s="155">
        <v>1.6198431502397508E-2</v>
      </c>
      <c r="N312" s="156">
        <v>71.831000000000017</v>
      </c>
      <c r="O312" s="157">
        <v>1.1635495332487158</v>
      </c>
      <c r="P312" s="157">
        <v>971.90589014385057</v>
      </c>
      <c r="Q312" s="158">
        <v>69.812971994922947</v>
      </c>
    </row>
    <row r="313" spans="1:17" s="6" customFormat="1" ht="12.75" customHeight="1" x14ac:dyDescent="0.2">
      <c r="A313" s="86"/>
      <c r="B313" s="175" t="s">
        <v>381</v>
      </c>
      <c r="C313" s="153" t="s">
        <v>360</v>
      </c>
      <c r="D313" s="153">
        <v>60</v>
      </c>
      <c r="E313" s="153">
        <v>1974</v>
      </c>
      <c r="F313" s="154">
        <v>60.236000000000004</v>
      </c>
      <c r="G313" s="154">
        <v>6.00596</v>
      </c>
      <c r="H313" s="154">
        <v>9.6</v>
      </c>
      <c r="I313" s="154">
        <v>44.630040000000001</v>
      </c>
      <c r="J313" s="154">
        <v>2754.89</v>
      </c>
      <c r="K313" s="154">
        <v>44.630040000000001</v>
      </c>
      <c r="L313" s="154">
        <v>2754.89</v>
      </c>
      <c r="M313" s="155">
        <v>1.6200298378519652E-2</v>
      </c>
      <c r="N313" s="156">
        <v>51.99</v>
      </c>
      <c r="O313" s="157">
        <v>0.84225351269923676</v>
      </c>
      <c r="P313" s="157">
        <v>972.01790271117909</v>
      </c>
      <c r="Q313" s="158">
        <v>50.535210761954197</v>
      </c>
    </row>
    <row r="314" spans="1:17" s="6" customFormat="1" ht="12.75" customHeight="1" x14ac:dyDescent="0.2">
      <c r="A314" s="86"/>
      <c r="B314" s="175" t="s">
        <v>444</v>
      </c>
      <c r="C314" s="140" t="s">
        <v>423</v>
      </c>
      <c r="D314" s="140">
        <v>12</v>
      </c>
      <c r="E314" s="140">
        <v>1956</v>
      </c>
      <c r="F314" s="141">
        <v>12.606999999999999</v>
      </c>
      <c r="G314" s="221">
        <v>1.4611499999999999</v>
      </c>
      <c r="H314" s="221">
        <v>0</v>
      </c>
      <c r="I314" s="141">
        <v>10.417</v>
      </c>
      <c r="J314" s="141">
        <v>640.27</v>
      </c>
      <c r="K314" s="141">
        <f>I314/J314*L314</f>
        <v>10.417</v>
      </c>
      <c r="L314" s="141">
        <v>640.27</v>
      </c>
      <c r="M314" s="142">
        <f>K314/L314</f>
        <v>1.6269698720852141E-2</v>
      </c>
      <c r="N314" s="143">
        <v>57.23</v>
      </c>
      <c r="O314" s="143">
        <f>ROUND(M314*N314,2)</f>
        <v>0.93</v>
      </c>
      <c r="P314" s="143">
        <f>ROUND(M314*60*1000,2)</f>
        <v>976.18</v>
      </c>
      <c r="Q314" s="144">
        <f>ROUND(P314*N314/1000,2)</f>
        <v>55.87</v>
      </c>
    </row>
    <row r="315" spans="1:17" s="6" customFormat="1" ht="12.75" customHeight="1" x14ac:dyDescent="0.2">
      <c r="A315" s="86"/>
      <c r="B315" s="175" t="s">
        <v>152</v>
      </c>
      <c r="C315" s="222" t="s">
        <v>127</v>
      </c>
      <c r="D315" s="222">
        <v>60</v>
      </c>
      <c r="E315" s="222">
        <v>1988</v>
      </c>
      <c r="F315" s="223">
        <v>53.011000000000003</v>
      </c>
      <c r="G315" s="223">
        <v>4.8645440000000004</v>
      </c>
      <c r="H315" s="223">
        <v>9.6</v>
      </c>
      <c r="I315" s="223">
        <v>38.546458000000001</v>
      </c>
      <c r="J315" s="223">
        <v>2363.7600000000002</v>
      </c>
      <c r="K315" s="223">
        <v>38.546458000000001</v>
      </c>
      <c r="L315" s="223">
        <v>2363.7600000000002</v>
      </c>
      <c r="M315" s="224">
        <v>1.6307263850813956E-2</v>
      </c>
      <c r="N315" s="225">
        <v>72.811999999999998</v>
      </c>
      <c r="O315" s="225">
        <v>1.1873644955054659</v>
      </c>
      <c r="P315" s="225">
        <v>978.43583104883737</v>
      </c>
      <c r="Q315" s="226">
        <v>71.241869730327949</v>
      </c>
    </row>
    <row r="316" spans="1:17" s="6" customFormat="1" ht="12.75" customHeight="1" x14ac:dyDescent="0.2">
      <c r="A316" s="86"/>
      <c r="B316" s="14" t="s">
        <v>893</v>
      </c>
      <c r="C316" s="229" t="s">
        <v>865</v>
      </c>
      <c r="D316" s="229">
        <v>20</v>
      </c>
      <c r="E316" s="229">
        <v>1995</v>
      </c>
      <c r="F316" s="230">
        <f>G316+H316+I316</f>
        <v>22</v>
      </c>
      <c r="G316" s="230">
        <v>1.8883000000000001</v>
      </c>
      <c r="H316" s="230">
        <v>3.2</v>
      </c>
      <c r="I316" s="230">
        <v>16.9117</v>
      </c>
      <c r="J316" s="230">
        <v>1035.75</v>
      </c>
      <c r="K316" s="230">
        <f>I316</f>
        <v>16.9117</v>
      </c>
      <c r="L316" s="230">
        <f>J316</f>
        <v>1035.75</v>
      </c>
      <c r="M316" s="231">
        <f>K316/L316</f>
        <v>1.632797489741733E-2</v>
      </c>
      <c r="N316" s="232">
        <v>45.1</v>
      </c>
      <c r="O316" s="233">
        <f>M316*N316</f>
        <v>0.73639166787352162</v>
      </c>
      <c r="P316" s="233">
        <f>M316*60*1000</f>
        <v>979.67849384503984</v>
      </c>
      <c r="Q316" s="234">
        <f>P316*N316/1000</f>
        <v>44.183500072411299</v>
      </c>
    </row>
    <row r="317" spans="1:17" s="6" customFormat="1" ht="12.75" customHeight="1" x14ac:dyDescent="0.2">
      <c r="A317" s="86"/>
      <c r="B317" s="175" t="s">
        <v>152</v>
      </c>
      <c r="C317" s="222" t="s">
        <v>128</v>
      </c>
      <c r="D317" s="222">
        <v>75</v>
      </c>
      <c r="E317" s="222">
        <v>1987</v>
      </c>
      <c r="F317" s="223">
        <v>84.841999999999999</v>
      </c>
      <c r="G317" s="223">
        <v>7.1653979999999997</v>
      </c>
      <c r="H317" s="223">
        <v>12</v>
      </c>
      <c r="I317" s="223">
        <v>65.676602000000003</v>
      </c>
      <c r="J317" s="223">
        <v>4017.2</v>
      </c>
      <c r="K317" s="223">
        <v>65.676602000000003</v>
      </c>
      <c r="L317" s="223">
        <v>4017.2</v>
      </c>
      <c r="M317" s="224">
        <v>1.6348850443094694E-2</v>
      </c>
      <c r="N317" s="225">
        <v>72.811999999999998</v>
      </c>
      <c r="O317" s="225">
        <v>1.1903924984626109</v>
      </c>
      <c r="P317" s="225">
        <v>980.93102658568171</v>
      </c>
      <c r="Q317" s="226">
        <v>71.423549907756652</v>
      </c>
    </row>
    <row r="318" spans="1:17" s="6" customFormat="1" ht="12.75" customHeight="1" x14ac:dyDescent="0.2">
      <c r="A318" s="86"/>
      <c r="B318" s="14" t="s">
        <v>93</v>
      </c>
      <c r="C318" s="222" t="s">
        <v>47</v>
      </c>
      <c r="D318" s="222">
        <v>46</v>
      </c>
      <c r="E318" s="222">
        <v>2001</v>
      </c>
      <c r="F318" s="223">
        <v>66.555999999999997</v>
      </c>
      <c r="G318" s="223">
        <v>7.3216419999999998</v>
      </c>
      <c r="H318" s="223">
        <v>7.28</v>
      </c>
      <c r="I318" s="223">
        <v>51.954358999999997</v>
      </c>
      <c r="J318" s="223">
        <v>3175.32</v>
      </c>
      <c r="K318" s="223">
        <v>51.954358999999997</v>
      </c>
      <c r="L318" s="223">
        <v>3175.32</v>
      </c>
      <c r="M318" s="224">
        <v>1.6361928561530806E-2</v>
      </c>
      <c r="N318" s="225">
        <v>43.273000000000003</v>
      </c>
      <c r="O318" s="225">
        <v>0.70802973464312258</v>
      </c>
      <c r="P318" s="225">
        <v>981.71571369184835</v>
      </c>
      <c r="Q318" s="226">
        <v>42.481784078587353</v>
      </c>
    </row>
    <row r="319" spans="1:17" s="6" customFormat="1" ht="12.75" customHeight="1" x14ac:dyDescent="0.2">
      <c r="A319" s="86"/>
      <c r="B319" s="175" t="s">
        <v>381</v>
      </c>
      <c r="C319" s="153" t="s">
        <v>361</v>
      </c>
      <c r="D319" s="153">
        <v>100</v>
      </c>
      <c r="E319" s="153">
        <v>1972</v>
      </c>
      <c r="F319" s="154">
        <v>98.912000000000006</v>
      </c>
      <c r="G319" s="154">
        <v>11.332000000000001</v>
      </c>
      <c r="H319" s="154">
        <v>16</v>
      </c>
      <c r="I319" s="154">
        <v>71.58</v>
      </c>
      <c r="J319" s="154">
        <v>4372</v>
      </c>
      <c r="K319" s="154">
        <v>71.58</v>
      </c>
      <c r="L319" s="154">
        <v>4372</v>
      </c>
      <c r="M319" s="155">
        <v>1.6372369624885634E-2</v>
      </c>
      <c r="N319" s="156">
        <v>51.99</v>
      </c>
      <c r="O319" s="157">
        <v>0.85119949679780416</v>
      </c>
      <c r="P319" s="157">
        <v>982.34217749313802</v>
      </c>
      <c r="Q319" s="158">
        <v>51.07196980786825</v>
      </c>
    </row>
    <row r="320" spans="1:17" s="6" customFormat="1" ht="12.75" customHeight="1" x14ac:dyDescent="0.2">
      <c r="A320" s="86"/>
      <c r="B320" s="175" t="s">
        <v>566</v>
      </c>
      <c r="C320" s="150" t="s">
        <v>541</v>
      </c>
      <c r="D320" s="151">
        <v>30</v>
      </c>
      <c r="E320" s="139" t="s">
        <v>58</v>
      </c>
      <c r="F320" s="227">
        <v>42.17</v>
      </c>
      <c r="G320" s="227">
        <v>4.3899999999999997</v>
      </c>
      <c r="H320" s="227">
        <v>4.8</v>
      </c>
      <c r="I320" s="227">
        <v>32.979999999999997</v>
      </c>
      <c r="J320" s="152">
        <v>2013.33</v>
      </c>
      <c r="K320" s="227">
        <v>32.979999999999997</v>
      </c>
      <c r="L320" s="152">
        <v>2013.33</v>
      </c>
      <c r="M320" s="155">
        <v>1.6380821822552686E-2</v>
      </c>
      <c r="N320" s="228">
        <v>56.5</v>
      </c>
      <c r="O320" s="157">
        <v>0.92551643297422681</v>
      </c>
      <c r="P320" s="157">
        <v>982.84930935316117</v>
      </c>
      <c r="Q320" s="158">
        <v>55.530985978453607</v>
      </c>
    </row>
    <row r="321" spans="1:17" s="6" customFormat="1" ht="12.75" customHeight="1" x14ac:dyDescent="0.2">
      <c r="A321" s="86"/>
      <c r="B321" s="175" t="s">
        <v>444</v>
      </c>
      <c r="C321" s="140" t="s">
        <v>421</v>
      </c>
      <c r="D321" s="140">
        <v>20</v>
      </c>
      <c r="E321" s="140">
        <v>1959</v>
      </c>
      <c r="F321" s="141">
        <v>20.213000000000001</v>
      </c>
      <c r="G321" s="221">
        <v>3.06</v>
      </c>
      <c r="H321" s="221">
        <v>0</v>
      </c>
      <c r="I321" s="141">
        <v>16.193000000000001</v>
      </c>
      <c r="J321" s="141">
        <v>985.37</v>
      </c>
      <c r="K321" s="141">
        <f>I321/J321*L321</f>
        <v>16.193000000000001</v>
      </c>
      <c r="L321" s="141">
        <v>985.37</v>
      </c>
      <c r="M321" s="142">
        <f>K321/L321</f>
        <v>1.6433420948476208E-2</v>
      </c>
      <c r="N321" s="143">
        <v>57.23</v>
      </c>
      <c r="O321" s="143">
        <f>ROUND(M321*N321,2)</f>
        <v>0.94</v>
      </c>
      <c r="P321" s="143">
        <f>ROUND(M321*60*1000,2)</f>
        <v>986.01</v>
      </c>
      <c r="Q321" s="144">
        <f>ROUND(P321*N321/1000,2)</f>
        <v>56.43</v>
      </c>
    </row>
    <row r="322" spans="1:17" s="6" customFormat="1" ht="12.75" customHeight="1" x14ac:dyDescent="0.2">
      <c r="A322" s="86"/>
      <c r="B322" s="14" t="s">
        <v>93</v>
      </c>
      <c r="C322" s="222" t="s">
        <v>48</v>
      </c>
      <c r="D322" s="222">
        <v>46</v>
      </c>
      <c r="E322" s="222">
        <v>2007</v>
      </c>
      <c r="F322" s="223">
        <v>60.427</v>
      </c>
      <c r="G322" s="223">
        <v>10.232860000000001</v>
      </c>
      <c r="H322" s="223">
        <v>3.68</v>
      </c>
      <c r="I322" s="223">
        <v>46.514139</v>
      </c>
      <c r="J322" s="223">
        <v>2821.98</v>
      </c>
      <c r="K322" s="223">
        <v>46.514139</v>
      </c>
      <c r="L322" s="223">
        <v>2821.98</v>
      </c>
      <c r="M322" s="224">
        <v>1.6482802500372078E-2</v>
      </c>
      <c r="N322" s="225">
        <v>43.273000000000003</v>
      </c>
      <c r="O322" s="225">
        <v>0.71326031259860101</v>
      </c>
      <c r="P322" s="225">
        <v>988.96815002232472</v>
      </c>
      <c r="Q322" s="226">
        <v>42.79561875591606</v>
      </c>
    </row>
    <row r="323" spans="1:17" s="6" customFormat="1" ht="12.75" customHeight="1" x14ac:dyDescent="0.2">
      <c r="A323" s="86"/>
      <c r="B323" s="175" t="s">
        <v>176</v>
      </c>
      <c r="C323" s="145" t="s">
        <v>159</v>
      </c>
      <c r="D323" s="145">
        <v>41</v>
      </c>
      <c r="E323" s="145">
        <v>1991</v>
      </c>
      <c r="F323" s="146">
        <v>47.802999999999997</v>
      </c>
      <c r="G323" s="146">
        <v>3.621</v>
      </c>
      <c r="H323" s="146">
        <v>6.4</v>
      </c>
      <c r="I323" s="146">
        <v>37.782003000000003</v>
      </c>
      <c r="J323" s="146">
        <v>2281.19</v>
      </c>
      <c r="K323" s="146">
        <v>37.782003000000003</v>
      </c>
      <c r="L323" s="146">
        <v>2281.19</v>
      </c>
      <c r="M323" s="147">
        <v>1.6562409531867141E-2</v>
      </c>
      <c r="N323" s="148">
        <v>95.048000000000016</v>
      </c>
      <c r="O323" s="148">
        <v>1.5742239011849082</v>
      </c>
      <c r="P323" s="148">
        <v>993.7445719120285</v>
      </c>
      <c r="Q323" s="149">
        <v>94.453434071094492</v>
      </c>
    </row>
    <row r="324" spans="1:17" s="6" customFormat="1" ht="12.75" customHeight="1" x14ac:dyDescent="0.2">
      <c r="A324" s="86"/>
      <c r="B324" s="14" t="s">
        <v>934</v>
      </c>
      <c r="C324" s="153" t="s">
        <v>912</v>
      </c>
      <c r="D324" s="153">
        <v>8</v>
      </c>
      <c r="E324" s="153" t="s">
        <v>895</v>
      </c>
      <c r="F324" s="154">
        <f>SUM(G324+H324+I324)</f>
        <v>7.7170000000000005</v>
      </c>
      <c r="G324" s="154">
        <v>0.66300000000000003</v>
      </c>
      <c r="H324" s="154">
        <v>1.1200000000000001</v>
      </c>
      <c r="I324" s="154">
        <v>5.9340000000000002</v>
      </c>
      <c r="J324" s="154">
        <v>357.45</v>
      </c>
      <c r="K324" s="154">
        <v>5.9340000000000002</v>
      </c>
      <c r="L324" s="154">
        <v>357.45</v>
      </c>
      <c r="M324" s="155">
        <f>K324/L324</f>
        <v>1.6600923206042804E-2</v>
      </c>
      <c r="N324" s="156">
        <v>53.85</v>
      </c>
      <c r="O324" s="157">
        <f>M324*N324</f>
        <v>0.89395971464540502</v>
      </c>
      <c r="P324" s="157">
        <f>M324*60*1000</f>
        <v>996.05539236256823</v>
      </c>
      <c r="Q324" s="158">
        <f>P324*N324/1000</f>
        <v>53.637582878724302</v>
      </c>
    </row>
    <row r="325" spans="1:17" s="6" customFormat="1" ht="12.75" customHeight="1" x14ac:dyDescent="0.2">
      <c r="A325" s="86"/>
      <c r="B325" s="14" t="s">
        <v>652</v>
      </c>
      <c r="C325" s="153" t="s">
        <v>622</v>
      </c>
      <c r="D325" s="153">
        <v>55</v>
      </c>
      <c r="E325" s="153">
        <v>1989</v>
      </c>
      <c r="F325" s="154">
        <f>G325+H325+I325</f>
        <v>50.945001000000005</v>
      </c>
      <c r="G325" s="154">
        <v>3.3280349999999999</v>
      </c>
      <c r="H325" s="154">
        <v>8.8000000000000007</v>
      </c>
      <c r="I325" s="154">
        <v>38.816966000000001</v>
      </c>
      <c r="J325" s="154">
        <v>2335.17</v>
      </c>
      <c r="K325" s="154">
        <f>I325</f>
        <v>38.816966000000001</v>
      </c>
      <c r="L325" s="154">
        <f>J325</f>
        <v>2335.17</v>
      </c>
      <c r="M325" s="155">
        <f>K325/L325</f>
        <v>1.6622758086135055E-2</v>
      </c>
      <c r="N325" s="156">
        <v>54.281999999999996</v>
      </c>
      <c r="O325" s="157">
        <f>M325*N325</f>
        <v>0.90231655443158298</v>
      </c>
      <c r="P325" s="157">
        <f>M325*60*1000</f>
        <v>997.36548516810331</v>
      </c>
      <c r="Q325" s="158">
        <f>P325*N325/1000</f>
        <v>54.138993265894975</v>
      </c>
    </row>
    <row r="326" spans="1:17" s="6" customFormat="1" ht="12.75" customHeight="1" x14ac:dyDescent="0.2">
      <c r="A326" s="86"/>
      <c r="B326" s="175" t="s">
        <v>851</v>
      </c>
      <c r="C326" s="153" t="s">
        <v>822</v>
      </c>
      <c r="D326" s="153">
        <v>20</v>
      </c>
      <c r="E326" s="153">
        <v>1979</v>
      </c>
      <c r="F326" s="154">
        <v>27.9</v>
      </c>
      <c r="G326" s="154">
        <v>1.59</v>
      </c>
      <c r="H326" s="154">
        <v>3.04</v>
      </c>
      <c r="I326" s="154">
        <v>17.507000000000001</v>
      </c>
      <c r="J326" s="154">
        <v>1052.0999999999999</v>
      </c>
      <c r="K326" s="154">
        <v>17.507000000000001</v>
      </c>
      <c r="L326" s="154">
        <v>1052.0999999999999</v>
      </c>
      <c r="M326" s="155">
        <f>K326/L326</f>
        <v>1.6640053226879576E-2</v>
      </c>
      <c r="N326" s="156">
        <v>73.7</v>
      </c>
      <c r="O326" s="157">
        <f>M326*N326</f>
        <v>1.2263719228210248</v>
      </c>
      <c r="P326" s="157">
        <f>M326*60*1000</f>
        <v>998.40319361277454</v>
      </c>
      <c r="Q326" s="158">
        <f>P326*N326/1000</f>
        <v>73.582315369261494</v>
      </c>
    </row>
    <row r="327" spans="1:17" s="6" customFormat="1" ht="12.75" customHeight="1" x14ac:dyDescent="0.2">
      <c r="A327" s="86"/>
      <c r="B327" s="14" t="s">
        <v>750</v>
      </c>
      <c r="C327" s="153" t="s">
        <v>726</v>
      </c>
      <c r="D327" s="153">
        <v>22</v>
      </c>
      <c r="E327" s="153">
        <v>1973</v>
      </c>
      <c r="F327" s="154">
        <v>28.283000000000001</v>
      </c>
      <c r="G327" s="154">
        <v>2.21</v>
      </c>
      <c r="H327" s="154">
        <v>3.52</v>
      </c>
      <c r="I327" s="154">
        <v>22.55</v>
      </c>
      <c r="J327" s="154">
        <v>1350.47</v>
      </c>
      <c r="K327" s="154">
        <v>22.55</v>
      </c>
      <c r="L327" s="154">
        <v>1350.47</v>
      </c>
      <c r="M327" s="155">
        <v>1.6697890364095462E-2</v>
      </c>
      <c r="N327" s="156">
        <v>63.655999999999999</v>
      </c>
      <c r="O327" s="157">
        <v>1.0629209090168608</v>
      </c>
      <c r="P327" s="157">
        <v>1001.8734218457276</v>
      </c>
      <c r="Q327" s="158">
        <v>63.775254541011634</v>
      </c>
    </row>
    <row r="328" spans="1:17" s="6" customFormat="1" ht="12.75" customHeight="1" x14ac:dyDescent="0.2">
      <c r="A328" s="86"/>
      <c r="B328" s="14" t="s">
        <v>893</v>
      </c>
      <c r="C328" s="229" t="s">
        <v>866</v>
      </c>
      <c r="D328" s="229">
        <v>20</v>
      </c>
      <c r="E328" s="229">
        <v>1992</v>
      </c>
      <c r="F328" s="230">
        <f>G328+H328+I328</f>
        <v>24.9</v>
      </c>
      <c r="G328" s="230">
        <v>3.0335000000000001</v>
      </c>
      <c r="H328" s="230">
        <v>3.2</v>
      </c>
      <c r="I328" s="230">
        <v>18.666499999999999</v>
      </c>
      <c r="J328" s="230">
        <v>1116.28</v>
      </c>
      <c r="K328" s="230">
        <f>I328</f>
        <v>18.666499999999999</v>
      </c>
      <c r="L328" s="230">
        <f>J328</f>
        <v>1116.28</v>
      </c>
      <c r="M328" s="231">
        <f>K328/L328</f>
        <v>1.6722058981617514E-2</v>
      </c>
      <c r="N328" s="232">
        <v>45.1</v>
      </c>
      <c r="O328" s="233">
        <f>M328*N328</f>
        <v>0.75416486007094996</v>
      </c>
      <c r="P328" s="233">
        <f>M328*60*1000</f>
        <v>1003.323538897051</v>
      </c>
      <c r="Q328" s="234">
        <f>P328*N328/1000</f>
        <v>45.249891604257002</v>
      </c>
    </row>
    <row r="329" spans="1:17" s="6" customFormat="1" ht="12.75" customHeight="1" x14ac:dyDescent="0.2">
      <c r="A329" s="86"/>
      <c r="B329" s="14" t="s">
        <v>893</v>
      </c>
      <c r="C329" s="229" t="s">
        <v>867</v>
      </c>
      <c r="D329" s="229">
        <v>30</v>
      </c>
      <c r="E329" s="229" t="s">
        <v>58</v>
      </c>
      <c r="F329" s="230">
        <f>G329+H329+I329</f>
        <v>37.299999999999997</v>
      </c>
      <c r="G329" s="230">
        <v>3.7383999999999999</v>
      </c>
      <c r="H329" s="230">
        <v>4.8</v>
      </c>
      <c r="I329" s="230">
        <v>28.761600000000001</v>
      </c>
      <c r="J329" s="230">
        <v>1714.66</v>
      </c>
      <c r="K329" s="230">
        <f>I329</f>
        <v>28.761600000000001</v>
      </c>
      <c r="L329" s="230">
        <f>J329</f>
        <v>1714.66</v>
      </c>
      <c r="M329" s="231">
        <f>K329/L329</f>
        <v>1.6773937690270958E-2</v>
      </c>
      <c r="N329" s="232">
        <v>45.1</v>
      </c>
      <c r="O329" s="233">
        <f>M329*N329</f>
        <v>0.75650458983122026</v>
      </c>
      <c r="P329" s="233">
        <f>M329*60*1000</f>
        <v>1006.4362614162574</v>
      </c>
      <c r="Q329" s="234">
        <f>P329*N329/1000</f>
        <v>45.39027538987321</v>
      </c>
    </row>
    <row r="330" spans="1:17" s="6" customFormat="1" ht="12.75" customHeight="1" x14ac:dyDescent="0.2">
      <c r="A330" s="86"/>
      <c r="B330" s="14" t="s">
        <v>652</v>
      </c>
      <c r="C330" s="153" t="s">
        <v>623</v>
      </c>
      <c r="D330" s="153">
        <v>60</v>
      </c>
      <c r="E330" s="153">
        <v>1972</v>
      </c>
      <c r="F330" s="154">
        <f>G330+H330+I330</f>
        <v>59.651997999999999</v>
      </c>
      <c r="G330" s="154">
        <v>4.114185</v>
      </c>
      <c r="H330" s="154">
        <v>9.6</v>
      </c>
      <c r="I330" s="154">
        <v>45.937812999999998</v>
      </c>
      <c r="J330" s="154">
        <v>2732.36</v>
      </c>
      <c r="K330" s="154">
        <f>I330</f>
        <v>45.937812999999998</v>
      </c>
      <c r="L330" s="154">
        <f>J330</f>
        <v>2732.36</v>
      </c>
      <c r="M330" s="155">
        <f>K330/L330</f>
        <v>1.6812503842831835E-2</v>
      </c>
      <c r="N330" s="156">
        <v>54.281999999999996</v>
      </c>
      <c r="O330" s="157">
        <f>M330*N330</f>
        <v>0.91261633359659766</v>
      </c>
      <c r="P330" s="157">
        <f>M330*60*1000</f>
        <v>1008.7502305699101</v>
      </c>
      <c r="Q330" s="158">
        <f>P330*N330/1000</f>
        <v>54.756980015795854</v>
      </c>
    </row>
    <row r="331" spans="1:17" s="6" customFormat="1" ht="12.75" customHeight="1" x14ac:dyDescent="0.2">
      <c r="A331" s="86"/>
      <c r="B331" s="175" t="s">
        <v>381</v>
      </c>
      <c r="C331" s="153" t="s">
        <v>362</v>
      </c>
      <c r="D331" s="153">
        <v>45</v>
      </c>
      <c r="E331" s="153">
        <v>1989</v>
      </c>
      <c r="F331" s="154">
        <v>51.763999999999996</v>
      </c>
      <c r="G331" s="154">
        <v>5.4960199999999997</v>
      </c>
      <c r="H331" s="154">
        <v>7.2</v>
      </c>
      <c r="I331" s="154">
        <v>39.067979999999999</v>
      </c>
      <c r="J331" s="154">
        <v>2323.35</v>
      </c>
      <c r="K331" s="154">
        <v>39.067979999999999</v>
      </c>
      <c r="L331" s="154">
        <v>2323.35</v>
      </c>
      <c r="M331" s="155">
        <v>1.6815365743430823E-2</v>
      </c>
      <c r="N331" s="156">
        <v>51.99</v>
      </c>
      <c r="O331" s="157">
        <v>0.87423086500096847</v>
      </c>
      <c r="P331" s="157">
        <v>1008.9219446058493</v>
      </c>
      <c r="Q331" s="158">
        <v>52.453851900058105</v>
      </c>
    </row>
    <row r="332" spans="1:17" s="6" customFormat="1" ht="12.75" customHeight="1" x14ac:dyDescent="0.2">
      <c r="A332" s="86"/>
      <c r="B332" s="14" t="s">
        <v>934</v>
      </c>
      <c r="C332" s="153" t="s">
        <v>911</v>
      </c>
      <c r="D332" s="153">
        <v>45</v>
      </c>
      <c r="E332" s="153">
        <v>1992</v>
      </c>
      <c r="F332" s="154">
        <f>SUM(G332+H332+I332)</f>
        <v>49</v>
      </c>
      <c r="G332" s="154">
        <v>4.8449999999999998</v>
      </c>
      <c r="H332" s="154">
        <v>7.2</v>
      </c>
      <c r="I332" s="154">
        <v>36.954999999999998</v>
      </c>
      <c r="J332" s="154">
        <v>2192.8000000000002</v>
      </c>
      <c r="K332" s="154">
        <v>36.954999999999998</v>
      </c>
      <c r="L332" s="154">
        <v>2192.8000000000002</v>
      </c>
      <c r="M332" s="155">
        <f>K332/L332</f>
        <v>1.6852882159795694E-2</v>
      </c>
      <c r="N332" s="156">
        <v>53.85</v>
      </c>
      <c r="O332" s="157">
        <f>M332*N332</f>
        <v>0.90752770430499807</v>
      </c>
      <c r="P332" s="157">
        <f>M332*60*1000</f>
        <v>1011.1729295877416</v>
      </c>
      <c r="Q332" s="158">
        <f>P332*N332/1000</f>
        <v>54.451662258299883</v>
      </c>
    </row>
    <row r="333" spans="1:17" s="6" customFormat="1" ht="12.75" customHeight="1" x14ac:dyDescent="0.2">
      <c r="A333" s="86"/>
      <c r="B333" s="14" t="s">
        <v>652</v>
      </c>
      <c r="C333" s="153" t="s">
        <v>624</v>
      </c>
      <c r="D333" s="153">
        <v>60</v>
      </c>
      <c r="E333" s="153">
        <v>1966</v>
      </c>
      <c r="F333" s="154">
        <f>G333+H333+I333</f>
        <v>59.882998999999998</v>
      </c>
      <c r="G333" s="154">
        <v>4.3081019999999999</v>
      </c>
      <c r="H333" s="154">
        <v>9.4659999999999993</v>
      </c>
      <c r="I333" s="154">
        <v>46.108896999999999</v>
      </c>
      <c r="J333" s="154">
        <v>2733.17</v>
      </c>
      <c r="K333" s="154">
        <f>I333</f>
        <v>46.108896999999999</v>
      </c>
      <c r="L333" s="154">
        <f>J333</f>
        <v>2733.17</v>
      </c>
      <c r="M333" s="155">
        <f>K333/L333</f>
        <v>1.6870116750879016E-2</v>
      </c>
      <c r="N333" s="156">
        <v>54.281999999999996</v>
      </c>
      <c r="O333" s="157">
        <f>M333*N333</f>
        <v>0.91574367747121466</v>
      </c>
      <c r="P333" s="157">
        <f>M333*60*1000</f>
        <v>1012.207005052741</v>
      </c>
      <c r="Q333" s="158">
        <f>P333*N333/1000</f>
        <v>54.944620648272881</v>
      </c>
    </row>
    <row r="334" spans="1:17" s="6" customFormat="1" ht="12.75" customHeight="1" x14ac:dyDescent="0.2">
      <c r="A334" s="86"/>
      <c r="B334" s="175" t="s">
        <v>444</v>
      </c>
      <c r="C334" s="140" t="s">
        <v>417</v>
      </c>
      <c r="D334" s="140">
        <v>63</v>
      </c>
      <c r="E334" s="140">
        <v>1960</v>
      </c>
      <c r="F334" s="141">
        <v>21.24</v>
      </c>
      <c r="G334" s="221">
        <v>2.7902819999999999</v>
      </c>
      <c r="H334" s="221">
        <v>2.859718</v>
      </c>
      <c r="I334" s="141">
        <v>15.59</v>
      </c>
      <c r="J334" s="141">
        <v>923.99</v>
      </c>
      <c r="K334" s="141">
        <f>I334/J334*L334</f>
        <v>15.59</v>
      </c>
      <c r="L334" s="141">
        <v>923.99</v>
      </c>
      <c r="M334" s="142">
        <f>K334/L334</f>
        <v>1.6872476974859035E-2</v>
      </c>
      <c r="N334" s="143">
        <v>57.23</v>
      </c>
      <c r="O334" s="143">
        <f>ROUND(M334*N334,2)</f>
        <v>0.97</v>
      </c>
      <c r="P334" s="143">
        <f>ROUND(M334*60*1000,2)</f>
        <v>1012.35</v>
      </c>
      <c r="Q334" s="144">
        <f>ROUND(P334*N334/1000,2)</f>
        <v>57.94</v>
      </c>
    </row>
    <row r="335" spans="1:17" s="6" customFormat="1" ht="12.75" customHeight="1" x14ac:dyDescent="0.2">
      <c r="A335" s="86"/>
      <c r="B335" s="175" t="s">
        <v>118</v>
      </c>
      <c r="C335" s="153" t="s">
        <v>110</v>
      </c>
      <c r="D335" s="153">
        <v>30</v>
      </c>
      <c r="E335" s="153">
        <v>1977</v>
      </c>
      <c r="F335" s="154">
        <v>34.582999999999998</v>
      </c>
      <c r="G335" s="154">
        <v>3.468</v>
      </c>
      <c r="H335" s="154">
        <v>4.8</v>
      </c>
      <c r="I335" s="154">
        <v>26.315000000000001</v>
      </c>
      <c r="J335" s="154">
        <v>1557.06</v>
      </c>
      <c r="K335" s="154">
        <v>26.315000000000001</v>
      </c>
      <c r="L335" s="154">
        <v>1557.06</v>
      </c>
      <c r="M335" s="155">
        <v>1.6900440573902099E-2</v>
      </c>
      <c r="N335" s="156">
        <v>71.831000000000017</v>
      </c>
      <c r="O335" s="157">
        <v>1.2139755468639619</v>
      </c>
      <c r="P335" s="157">
        <v>1014.0264344341259</v>
      </c>
      <c r="Q335" s="158">
        <v>72.838532811837723</v>
      </c>
    </row>
    <row r="336" spans="1:17" s="6" customFormat="1" ht="12.75" customHeight="1" x14ac:dyDescent="0.2">
      <c r="A336" s="86"/>
      <c r="B336" s="14" t="s">
        <v>934</v>
      </c>
      <c r="C336" s="153" t="s">
        <v>913</v>
      </c>
      <c r="D336" s="153">
        <v>40</v>
      </c>
      <c r="E336" s="153">
        <v>1979</v>
      </c>
      <c r="F336" s="154">
        <f>SUM(G336+H336+I336)</f>
        <v>48.055</v>
      </c>
      <c r="G336" s="154">
        <v>3.8250000000000002</v>
      </c>
      <c r="H336" s="154">
        <v>6.4</v>
      </c>
      <c r="I336" s="154">
        <v>37.83</v>
      </c>
      <c r="J336" s="154">
        <v>2233.39</v>
      </c>
      <c r="K336" s="154">
        <v>37.83</v>
      </c>
      <c r="L336" s="154">
        <v>2233.39</v>
      </c>
      <c r="M336" s="155">
        <f>K336/L336</f>
        <v>1.6938376190454869E-2</v>
      </c>
      <c r="N336" s="156">
        <v>53.85</v>
      </c>
      <c r="O336" s="157">
        <f>M336*N336</f>
        <v>0.91213155785599476</v>
      </c>
      <c r="P336" s="157">
        <f>M336*60*1000</f>
        <v>1016.3025714272922</v>
      </c>
      <c r="Q336" s="158">
        <f>P336*N336/1000</f>
        <v>54.727893471359685</v>
      </c>
    </row>
    <row r="337" spans="1:17" s="6" customFormat="1" ht="12.75" customHeight="1" x14ac:dyDescent="0.2">
      <c r="A337" s="86"/>
      <c r="B337" s="14" t="s">
        <v>750</v>
      </c>
      <c r="C337" s="153" t="s">
        <v>723</v>
      </c>
      <c r="D337" s="153">
        <v>20</v>
      </c>
      <c r="E337" s="153">
        <v>1987</v>
      </c>
      <c r="F337" s="154">
        <v>22.56</v>
      </c>
      <c r="G337" s="154">
        <v>1.87</v>
      </c>
      <c r="H337" s="154">
        <v>3.2</v>
      </c>
      <c r="I337" s="154">
        <v>17.489999999999998</v>
      </c>
      <c r="J337" s="154">
        <v>1032.3699999999999</v>
      </c>
      <c r="K337" s="154">
        <v>17.489999999999998</v>
      </c>
      <c r="L337" s="154">
        <v>1032.3699999999999</v>
      </c>
      <c r="M337" s="155">
        <v>1.6941600395207146E-2</v>
      </c>
      <c r="N337" s="156">
        <v>63.655999999999999</v>
      </c>
      <c r="O337" s="157">
        <v>1.078434514757306</v>
      </c>
      <c r="P337" s="157">
        <v>1016.4960237124287</v>
      </c>
      <c r="Q337" s="158">
        <v>64.706070885438365</v>
      </c>
    </row>
    <row r="338" spans="1:17" s="6" customFormat="1" ht="12.75" customHeight="1" x14ac:dyDescent="0.2">
      <c r="A338" s="86"/>
      <c r="B338" s="14" t="s">
        <v>652</v>
      </c>
      <c r="C338" s="153" t="s">
        <v>625</v>
      </c>
      <c r="D338" s="153">
        <v>45</v>
      </c>
      <c r="E338" s="153">
        <v>1988</v>
      </c>
      <c r="F338" s="154">
        <f>G338+H338+I338</f>
        <v>51.962997999999999</v>
      </c>
      <c r="G338" s="154">
        <v>4.7431049999999999</v>
      </c>
      <c r="H338" s="154">
        <v>7.2</v>
      </c>
      <c r="I338" s="154">
        <v>40.019893000000003</v>
      </c>
      <c r="J338" s="154">
        <v>2336.4299999999998</v>
      </c>
      <c r="K338" s="154">
        <f>I338</f>
        <v>40.019893000000003</v>
      </c>
      <c r="L338" s="154">
        <f>J338</f>
        <v>2336.4299999999998</v>
      </c>
      <c r="M338" s="155">
        <f>K338/L338</f>
        <v>1.7128650548058365E-2</v>
      </c>
      <c r="N338" s="156">
        <v>54.281999999999996</v>
      </c>
      <c r="O338" s="157">
        <f>M338*N338</f>
        <v>0.92977740904970407</v>
      </c>
      <c r="P338" s="157">
        <f>M338*60*1000</f>
        <v>1027.719032883502</v>
      </c>
      <c r="Q338" s="158">
        <f>P338*N338/1000</f>
        <v>55.786644542982252</v>
      </c>
    </row>
    <row r="339" spans="1:17" s="6" customFormat="1" ht="12.75" customHeight="1" x14ac:dyDescent="0.2">
      <c r="A339" s="86"/>
      <c r="B339" s="175" t="s">
        <v>851</v>
      </c>
      <c r="C339" s="153" t="s">
        <v>823</v>
      </c>
      <c r="D339" s="153">
        <v>32</v>
      </c>
      <c r="E339" s="153">
        <v>1980</v>
      </c>
      <c r="F339" s="154">
        <v>40.99</v>
      </c>
      <c r="G339" s="154">
        <v>4.59</v>
      </c>
      <c r="H339" s="154">
        <v>4.96</v>
      </c>
      <c r="I339" s="154">
        <v>31.437999999999999</v>
      </c>
      <c r="J339" s="154">
        <v>1835.34</v>
      </c>
      <c r="K339" s="154">
        <v>31.437999999999999</v>
      </c>
      <c r="L339" s="154">
        <v>1835.34</v>
      </c>
      <c r="M339" s="155">
        <f>K339/L339</f>
        <v>1.7129251255898089E-2</v>
      </c>
      <c r="N339" s="156">
        <v>73.7</v>
      </c>
      <c r="O339" s="157">
        <f>M339*N339</f>
        <v>1.2624258175596892</v>
      </c>
      <c r="P339" s="157">
        <f>M339*60*1000</f>
        <v>1027.7550753538853</v>
      </c>
      <c r="Q339" s="158">
        <f>P339*N339/1000</f>
        <v>75.745549053581357</v>
      </c>
    </row>
    <row r="340" spans="1:17" s="6" customFormat="1" ht="12.75" customHeight="1" x14ac:dyDescent="0.2">
      <c r="A340" s="86"/>
      <c r="B340" s="14" t="s">
        <v>652</v>
      </c>
      <c r="C340" s="153" t="s">
        <v>626</v>
      </c>
      <c r="D340" s="153">
        <v>40</v>
      </c>
      <c r="E340" s="153">
        <v>1988</v>
      </c>
      <c r="F340" s="154">
        <f>G340+H340+I340</f>
        <v>48.249997999999998</v>
      </c>
      <c r="G340" s="154">
        <v>3.1346419999999999</v>
      </c>
      <c r="H340" s="154">
        <v>6.4</v>
      </c>
      <c r="I340" s="154">
        <v>38.715356</v>
      </c>
      <c r="J340" s="154">
        <v>2258.8200000000002</v>
      </c>
      <c r="K340" s="154">
        <f>I340</f>
        <v>38.715356</v>
      </c>
      <c r="L340" s="154">
        <f>J340</f>
        <v>2258.8200000000002</v>
      </c>
      <c r="M340" s="155">
        <f>K340/L340</f>
        <v>1.7139637509850276E-2</v>
      </c>
      <c r="N340" s="156">
        <v>54.281999999999996</v>
      </c>
      <c r="O340" s="157">
        <f>M340*N340</f>
        <v>0.93037380330969266</v>
      </c>
      <c r="P340" s="157">
        <f>M340*60*1000</f>
        <v>1028.3782505910167</v>
      </c>
      <c r="Q340" s="158">
        <f>P340*N340/1000</f>
        <v>55.822428198581562</v>
      </c>
    </row>
    <row r="341" spans="1:17" s="6" customFormat="1" ht="12.75" customHeight="1" x14ac:dyDescent="0.2">
      <c r="A341" s="86"/>
      <c r="B341" s="175" t="s">
        <v>205</v>
      </c>
      <c r="C341" s="140" t="s">
        <v>188</v>
      </c>
      <c r="D341" s="140">
        <v>10</v>
      </c>
      <c r="E341" s="140">
        <v>1959</v>
      </c>
      <c r="F341" s="141">
        <v>10.444000000000001</v>
      </c>
      <c r="G341" s="141">
        <v>0.85526999999999997</v>
      </c>
      <c r="H341" s="141">
        <v>1.92</v>
      </c>
      <c r="I341" s="141">
        <v>7.6687289999999999</v>
      </c>
      <c r="J341" s="141">
        <v>543.35</v>
      </c>
      <c r="K341" s="141">
        <v>7.6687289999999999</v>
      </c>
      <c r="L341" s="141">
        <v>446.8</v>
      </c>
      <c r="M341" s="142">
        <v>1.7163672784243508E-2</v>
      </c>
      <c r="N341" s="143">
        <v>63.111000000000004</v>
      </c>
      <c r="O341" s="143">
        <v>1.0832165530863922</v>
      </c>
      <c r="P341" s="143">
        <v>1029.8203670546104</v>
      </c>
      <c r="Q341" s="144">
        <v>64.992993185183522</v>
      </c>
    </row>
    <row r="342" spans="1:17" s="6" customFormat="1" ht="12.75" customHeight="1" x14ac:dyDescent="0.2">
      <c r="A342" s="86"/>
      <c r="B342" s="14" t="s">
        <v>893</v>
      </c>
      <c r="C342" s="229" t="s">
        <v>868</v>
      </c>
      <c r="D342" s="229">
        <v>30</v>
      </c>
      <c r="E342" s="229" t="s">
        <v>58</v>
      </c>
      <c r="F342" s="230">
        <f>G342+H342+I342</f>
        <v>37.700000000000003</v>
      </c>
      <c r="G342" s="230">
        <v>3.0611999999999999</v>
      </c>
      <c r="H342" s="230">
        <v>4.8</v>
      </c>
      <c r="I342" s="230">
        <v>29.838799999999999</v>
      </c>
      <c r="J342" s="230">
        <v>1737.38</v>
      </c>
      <c r="K342" s="230">
        <f>I342</f>
        <v>29.838799999999999</v>
      </c>
      <c r="L342" s="230">
        <f>J342</f>
        <v>1737.38</v>
      </c>
      <c r="M342" s="231">
        <f>K342/L342</f>
        <v>1.7174596231106606E-2</v>
      </c>
      <c r="N342" s="232">
        <v>45.1</v>
      </c>
      <c r="O342" s="233">
        <f>M342*N342</f>
        <v>0.77457429002290801</v>
      </c>
      <c r="P342" s="233">
        <f>M342*60*1000</f>
        <v>1030.4757738663964</v>
      </c>
      <c r="Q342" s="234">
        <f>P342*N342/1000</f>
        <v>46.47445740137448</v>
      </c>
    </row>
    <row r="343" spans="1:17" s="6" customFormat="1" ht="12.75" customHeight="1" x14ac:dyDescent="0.2">
      <c r="A343" s="86"/>
      <c r="B343" s="14" t="s">
        <v>652</v>
      </c>
      <c r="C343" s="153" t="s">
        <v>627</v>
      </c>
      <c r="D343" s="153">
        <v>54</v>
      </c>
      <c r="E343" s="153">
        <v>1983</v>
      </c>
      <c r="F343" s="154">
        <f>G343+H343+I343</f>
        <v>65.539993999999993</v>
      </c>
      <c r="G343" s="154">
        <v>6.1319699999999999</v>
      </c>
      <c r="H343" s="154">
        <v>8.5730000000000004</v>
      </c>
      <c r="I343" s="154">
        <v>50.835023999999997</v>
      </c>
      <c r="J343" s="154">
        <v>2959.47</v>
      </c>
      <c r="K343" s="154">
        <f>I343</f>
        <v>50.835023999999997</v>
      </c>
      <c r="L343" s="154">
        <f>J343</f>
        <v>2959.47</v>
      </c>
      <c r="M343" s="155">
        <f>K343/L343</f>
        <v>1.7177070218654018E-2</v>
      </c>
      <c r="N343" s="156">
        <v>54.281999999999996</v>
      </c>
      <c r="O343" s="157">
        <f>M343*N343</f>
        <v>0.93240572560897728</v>
      </c>
      <c r="P343" s="157">
        <f>M343*60*1000</f>
        <v>1030.6242131192412</v>
      </c>
      <c r="Q343" s="158">
        <f>P343*N343/1000</f>
        <v>55.944343536538646</v>
      </c>
    </row>
    <row r="344" spans="1:17" s="6" customFormat="1" ht="12.75" customHeight="1" x14ac:dyDescent="0.2">
      <c r="A344" s="86"/>
      <c r="B344" s="175" t="s">
        <v>568</v>
      </c>
      <c r="C344" s="150" t="s">
        <v>542</v>
      </c>
      <c r="D344" s="151">
        <v>52</v>
      </c>
      <c r="E344" s="139" t="s">
        <v>58</v>
      </c>
      <c r="F344" s="227">
        <v>65.38</v>
      </c>
      <c r="G344" s="227">
        <v>5.07</v>
      </c>
      <c r="H344" s="227">
        <v>8.48</v>
      </c>
      <c r="I344" s="227">
        <v>51.83</v>
      </c>
      <c r="J344" s="152">
        <v>3000.73</v>
      </c>
      <c r="K344" s="227">
        <v>50.45</v>
      </c>
      <c r="L344" s="152">
        <v>2936.04</v>
      </c>
      <c r="M344" s="155">
        <v>1.7183008405880031E-2</v>
      </c>
      <c r="N344" s="228">
        <v>56.5</v>
      </c>
      <c r="O344" s="157">
        <v>0.97083997493222174</v>
      </c>
      <c r="P344" s="157">
        <v>1030.9805043528017</v>
      </c>
      <c r="Q344" s="158">
        <v>58.250398495933297</v>
      </c>
    </row>
    <row r="345" spans="1:17" s="6" customFormat="1" ht="12.75" customHeight="1" x14ac:dyDescent="0.2">
      <c r="A345" s="86"/>
      <c r="B345" s="175" t="s">
        <v>331</v>
      </c>
      <c r="C345" s="153" t="s">
        <v>306</v>
      </c>
      <c r="D345" s="153">
        <v>15</v>
      </c>
      <c r="E345" s="153">
        <v>1996</v>
      </c>
      <c r="F345" s="154">
        <v>20.872</v>
      </c>
      <c r="G345" s="154">
        <v>2.5129999999999999</v>
      </c>
      <c r="H345" s="154">
        <v>2.4</v>
      </c>
      <c r="I345" s="154">
        <v>15.672000000000001</v>
      </c>
      <c r="J345" s="154">
        <v>906.06</v>
      </c>
      <c r="K345" s="154">
        <v>15.672000000000001</v>
      </c>
      <c r="L345" s="154">
        <v>906.06</v>
      </c>
      <c r="M345" s="155">
        <f>K345/L345</f>
        <v>1.729686775710218E-2</v>
      </c>
      <c r="N345" s="156">
        <v>49.9</v>
      </c>
      <c r="O345" s="157">
        <f>M345*N345</f>
        <v>0.86311370107939878</v>
      </c>
      <c r="P345" s="157">
        <f>M345*60*1000</f>
        <v>1037.8120654261309</v>
      </c>
      <c r="Q345" s="158">
        <f>P345*N345/1000</f>
        <v>51.786822064763932</v>
      </c>
    </row>
    <row r="346" spans="1:17" s="6" customFormat="1" ht="12.75" customHeight="1" x14ac:dyDescent="0.2">
      <c r="A346" s="86"/>
      <c r="B346" s="175" t="s">
        <v>568</v>
      </c>
      <c r="C346" s="150" t="s">
        <v>543</v>
      </c>
      <c r="D346" s="151">
        <v>53</v>
      </c>
      <c r="E346" s="139" t="s">
        <v>58</v>
      </c>
      <c r="F346" s="227">
        <v>64.73</v>
      </c>
      <c r="G346" s="227">
        <v>4.59</v>
      </c>
      <c r="H346" s="227">
        <v>8.4</v>
      </c>
      <c r="I346" s="227">
        <v>51.74</v>
      </c>
      <c r="J346" s="152">
        <v>2993.98</v>
      </c>
      <c r="K346" s="227">
        <v>50.95</v>
      </c>
      <c r="L346" s="152">
        <v>2943.21</v>
      </c>
      <c r="M346" s="155">
        <v>1.7311031153060773E-2</v>
      </c>
      <c r="N346" s="228">
        <v>56.5</v>
      </c>
      <c r="O346" s="157">
        <v>0.97807326014793372</v>
      </c>
      <c r="P346" s="157">
        <v>1038.6618691836466</v>
      </c>
      <c r="Q346" s="158">
        <v>58.684395608876031</v>
      </c>
    </row>
    <row r="347" spans="1:17" s="6" customFormat="1" ht="12.75" customHeight="1" x14ac:dyDescent="0.2">
      <c r="A347" s="86"/>
      <c r="B347" s="175" t="s">
        <v>524</v>
      </c>
      <c r="C347" s="153" t="s">
        <v>497</v>
      </c>
      <c r="D347" s="153">
        <v>31</v>
      </c>
      <c r="E347" s="153" t="s">
        <v>58</v>
      </c>
      <c r="F347" s="154">
        <v>37.540999999999997</v>
      </c>
      <c r="G347" s="154">
        <v>2.778</v>
      </c>
      <c r="H347" s="154">
        <v>5.1239999999999997</v>
      </c>
      <c r="I347" s="154">
        <v>29.638999999999999</v>
      </c>
      <c r="J347" s="154">
        <v>1704.18</v>
      </c>
      <c r="K347" s="154">
        <v>29.638999999999999</v>
      </c>
      <c r="L347" s="154">
        <v>1704.18</v>
      </c>
      <c r="M347" s="155">
        <v>1.7391942165733667E-2</v>
      </c>
      <c r="N347" s="156">
        <v>75.3</v>
      </c>
      <c r="O347" s="157">
        <v>1.3096132450797451</v>
      </c>
      <c r="P347" s="157">
        <v>1043.51652994402</v>
      </c>
      <c r="Q347" s="158">
        <v>78.576794704784703</v>
      </c>
    </row>
    <row r="348" spans="1:17" s="6" customFormat="1" ht="12.75" customHeight="1" x14ac:dyDescent="0.2">
      <c r="A348" s="86"/>
      <c r="B348" s="14" t="s">
        <v>93</v>
      </c>
      <c r="C348" s="222" t="s">
        <v>53</v>
      </c>
      <c r="D348" s="222">
        <v>72</v>
      </c>
      <c r="E348" s="222">
        <v>1985</v>
      </c>
      <c r="F348" s="223">
        <v>106.236</v>
      </c>
      <c r="G348" s="223">
        <v>11.72275</v>
      </c>
      <c r="H348" s="223">
        <v>17.28</v>
      </c>
      <c r="I348" s="223">
        <v>77.233243999999999</v>
      </c>
      <c r="J348" s="223">
        <v>4428.07</v>
      </c>
      <c r="K348" s="223">
        <v>77.233243999999999</v>
      </c>
      <c r="L348" s="223">
        <v>4428.07</v>
      </c>
      <c r="M348" s="224">
        <v>1.7441739629228986E-2</v>
      </c>
      <c r="N348" s="225">
        <v>43.273000000000003</v>
      </c>
      <c r="O348" s="225">
        <v>0.75475639897562596</v>
      </c>
      <c r="P348" s="225">
        <v>1046.5043777537392</v>
      </c>
      <c r="Q348" s="226">
        <v>45.285383938537564</v>
      </c>
    </row>
    <row r="349" spans="1:17" s="6" customFormat="1" ht="12.75" customHeight="1" x14ac:dyDescent="0.2">
      <c r="A349" s="86"/>
      <c r="B349" s="14" t="s">
        <v>93</v>
      </c>
      <c r="C349" s="222" t="s">
        <v>54</v>
      </c>
      <c r="D349" s="222">
        <v>37</v>
      </c>
      <c r="E349" s="222">
        <v>1985</v>
      </c>
      <c r="F349" s="223">
        <v>53.162999999999997</v>
      </c>
      <c r="G349" s="223">
        <v>5.9199929999999998</v>
      </c>
      <c r="H349" s="223">
        <v>8.64</v>
      </c>
      <c r="I349" s="223">
        <v>38.603008000000003</v>
      </c>
      <c r="J349" s="223">
        <v>2212.4</v>
      </c>
      <c r="K349" s="223">
        <v>38.603008000000003</v>
      </c>
      <c r="L349" s="223">
        <v>2212.4</v>
      </c>
      <c r="M349" s="224">
        <v>1.7448475863315858E-2</v>
      </c>
      <c r="N349" s="225">
        <v>43.273000000000003</v>
      </c>
      <c r="O349" s="225">
        <v>0.75504789603326716</v>
      </c>
      <c r="P349" s="225">
        <v>1046.9085517989513</v>
      </c>
      <c r="Q349" s="226">
        <v>45.302873761996025</v>
      </c>
    </row>
    <row r="350" spans="1:17" s="6" customFormat="1" ht="12.75" customHeight="1" x14ac:dyDescent="0.2">
      <c r="A350" s="86"/>
      <c r="B350" s="14" t="s">
        <v>93</v>
      </c>
      <c r="C350" s="222" t="s">
        <v>49</v>
      </c>
      <c r="D350" s="222">
        <v>23</v>
      </c>
      <c r="E350" s="222">
        <v>2002</v>
      </c>
      <c r="F350" s="223">
        <v>30.547999999999998</v>
      </c>
      <c r="G350" s="223">
        <v>0</v>
      </c>
      <c r="H350" s="223">
        <v>0</v>
      </c>
      <c r="I350" s="223">
        <v>30.547998</v>
      </c>
      <c r="J350" s="223">
        <v>1743.26</v>
      </c>
      <c r="K350" s="223">
        <v>30.547998</v>
      </c>
      <c r="L350" s="223">
        <v>1743.26</v>
      </c>
      <c r="M350" s="224">
        <v>1.752348932459874E-2</v>
      </c>
      <c r="N350" s="225">
        <v>43.273000000000003</v>
      </c>
      <c r="O350" s="225">
        <v>0.75829395354336138</v>
      </c>
      <c r="P350" s="225">
        <v>1051.4093594759245</v>
      </c>
      <c r="Q350" s="226">
        <v>45.497637212601688</v>
      </c>
    </row>
    <row r="351" spans="1:17" s="6" customFormat="1" ht="12.75" customHeight="1" x14ac:dyDescent="0.2">
      <c r="A351" s="86"/>
      <c r="B351" s="14" t="s">
        <v>934</v>
      </c>
      <c r="C351" s="153" t="s">
        <v>910</v>
      </c>
      <c r="D351" s="153">
        <v>40</v>
      </c>
      <c r="E351" s="153">
        <v>1990</v>
      </c>
      <c r="F351" s="154">
        <f>SUM(G351+H351+I351)</f>
        <v>51.4</v>
      </c>
      <c r="G351" s="154">
        <v>5.6420000000000003</v>
      </c>
      <c r="H351" s="154">
        <v>6.4</v>
      </c>
      <c r="I351" s="154">
        <v>39.357999999999997</v>
      </c>
      <c r="J351" s="154">
        <v>2238</v>
      </c>
      <c r="K351" s="154">
        <v>39.357999999999997</v>
      </c>
      <c r="L351" s="154">
        <v>2238</v>
      </c>
      <c r="M351" s="155">
        <f>K351/L351</f>
        <v>1.7586237712243071E-2</v>
      </c>
      <c r="N351" s="156">
        <v>53.85</v>
      </c>
      <c r="O351" s="157">
        <f>M351*N351</f>
        <v>0.94701890080428941</v>
      </c>
      <c r="P351" s="157">
        <f>M351*60*1000</f>
        <v>1055.1742627345843</v>
      </c>
      <c r="Q351" s="158">
        <f>P351*N351/1000</f>
        <v>56.821134048257363</v>
      </c>
    </row>
    <row r="352" spans="1:17" s="6" customFormat="1" ht="12.75" customHeight="1" x14ac:dyDescent="0.2">
      <c r="A352" s="86"/>
      <c r="B352" s="14" t="s">
        <v>93</v>
      </c>
      <c r="C352" s="222" t="s">
        <v>50</v>
      </c>
      <c r="D352" s="222">
        <v>16</v>
      </c>
      <c r="E352" s="222">
        <v>2005</v>
      </c>
      <c r="F352" s="223">
        <v>23.811</v>
      </c>
      <c r="G352" s="223">
        <v>3.579275</v>
      </c>
      <c r="H352" s="223">
        <v>0</v>
      </c>
      <c r="I352" s="223">
        <v>20.231724</v>
      </c>
      <c r="J352" s="223">
        <v>1150.31</v>
      </c>
      <c r="K352" s="223">
        <v>20.231724</v>
      </c>
      <c r="L352" s="223">
        <v>1150.31</v>
      </c>
      <c r="M352" s="224">
        <v>1.7588062348410431E-2</v>
      </c>
      <c r="N352" s="225">
        <v>43.273000000000003</v>
      </c>
      <c r="O352" s="225">
        <v>0.7610882220027646</v>
      </c>
      <c r="P352" s="225">
        <v>1055.2837409046258</v>
      </c>
      <c r="Q352" s="226">
        <v>45.665293320165873</v>
      </c>
    </row>
    <row r="353" spans="1:17" s="6" customFormat="1" ht="12.75" customHeight="1" x14ac:dyDescent="0.2">
      <c r="A353" s="86"/>
      <c r="B353" s="14" t="s">
        <v>652</v>
      </c>
      <c r="C353" s="153" t="s">
        <v>628</v>
      </c>
      <c r="D353" s="153">
        <v>100</v>
      </c>
      <c r="E353" s="153">
        <v>1971</v>
      </c>
      <c r="F353" s="154">
        <f>G353+H353+I353</f>
        <v>99.710995999999994</v>
      </c>
      <c r="G353" s="154">
        <v>6.210585</v>
      </c>
      <c r="H353" s="154">
        <v>16</v>
      </c>
      <c r="I353" s="154">
        <v>77.500411</v>
      </c>
      <c r="J353" s="154">
        <v>4404.2199999999993</v>
      </c>
      <c r="K353" s="154">
        <f>I353</f>
        <v>77.500411</v>
      </c>
      <c r="L353" s="154">
        <f>J353</f>
        <v>4404.2199999999993</v>
      </c>
      <c r="M353" s="155">
        <f>K353/L353</f>
        <v>1.7596852791186637E-2</v>
      </c>
      <c r="N353" s="156">
        <v>54.281999999999996</v>
      </c>
      <c r="O353" s="157">
        <f>M353*N353</f>
        <v>0.95519236321119294</v>
      </c>
      <c r="P353" s="157">
        <f>M353*60*1000</f>
        <v>1055.8111674711984</v>
      </c>
      <c r="Q353" s="158">
        <f>P353*N353/1000</f>
        <v>57.311541792671591</v>
      </c>
    </row>
    <row r="354" spans="1:17" s="6" customFormat="1" ht="12.75" customHeight="1" x14ac:dyDescent="0.2">
      <c r="A354" s="86"/>
      <c r="B354" s="175" t="s">
        <v>176</v>
      </c>
      <c r="C354" s="145" t="s">
        <v>160</v>
      </c>
      <c r="D354" s="145">
        <v>50</v>
      </c>
      <c r="E354" s="145">
        <v>1980</v>
      </c>
      <c r="F354" s="146">
        <v>65.608000000000004</v>
      </c>
      <c r="G354" s="146">
        <v>4.335</v>
      </c>
      <c r="H354" s="146">
        <v>8.1193399999999993</v>
      </c>
      <c r="I354" s="146">
        <v>53.153660000000002</v>
      </c>
      <c r="J354" s="146">
        <v>3015.29</v>
      </c>
      <c r="K354" s="146">
        <v>53.153660000000002</v>
      </c>
      <c r="L354" s="146">
        <v>3015.29</v>
      </c>
      <c r="M354" s="147">
        <v>1.7628042410514414E-2</v>
      </c>
      <c r="N354" s="148">
        <v>95.048000000000016</v>
      </c>
      <c r="O354" s="148">
        <v>1.6755101750345742</v>
      </c>
      <c r="P354" s="148">
        <v>1057.6825446308649</v>
      </c>
      <c r="Q354" s="149">
        <v>100.53061050207445</v>
      </c>
    </row>
    <row r="355" spans="1:17" s="6" customFormat="1" ht="12.75" customHeight="1" x14ac:dyDescent="0.2">
      <c r="A355" s="86"/>
      <c r="B355" s="14" t="s">
        <v>652</v>
      </c>
      <c r="C355" s="153" t="s">
        <v>629</v>
      </c>
      <c r="D355" s="153">
        <v>36</v>
      </c>
      <c r="E355" s="153">
        <v>1994</v>
      </c>
      <c r="F355" s="154">
        <f>G355+H355+I355</f>
        <v>47.078000000000003</v>
      </c>
      <c r="G355" s="154">
        <v>3.9307500000000002</v>
      </c>
      <c r="H355" s="154">
        <v>5.76</v>
      </c>
      <c r="I355" s="154">
        <v>37.387250000000002</v>
      </c>
      <c r="J355" s="154">
        <v>2118.09</v>
      </c>
      <c r="K355" s="154">
        <f>I355</f>
        <v>37.387250000000002</v>
      </c>
      <c r="L355" s="154">
        <f>J355</f>
        <v>2118.09</v>
      </c>
      <c r="M355" s="155">
        <f>K355/L355</f>
        <v>1.7651398193655604E-2</v>
      </c>
      <c r="N355" s="156">
        <v>54.281999999999996</v>
      </c>
      <c r="O355" s="157">
        <f>M355*N355</f>
        <v>0.95815319674801347</v>
      </c>
      <c r="P355" s="157">
        <f>M355*60*1000</f>
        <v>1059.0838916193363</v>
      </c>
      <c r="Q355" s="158">
        <f>P355*N355/1000</f>
        <v>57.489191804880811</v>
      </c>
    </row>
    <row r="356" spans="1:17" s="6" customFormat="1" ht="12.75" customHeight="1" x14ac:dyDescent="0.2">
      <c r="A356" s="86"/>
      <c r="B356" s="14" t="s">
        <v>93</v>
      </c>
      <c r="C356" s="222" t="s">
        <v>51</v>
      </c>
      <c r="D356" s="222">
        <v>46</v>
      </c>
      <c r="E356" s="222">
        <v>2006</v>
      </c>
      <c r="F356" s="223">
        <v>66.298000000000002</v>
      </c>
      <c r="G356" s="223">
        <v>9.5384530000000005</v>
      </c>
      <c r="H356" s="223">
        <v>3.68</v>
      </c>
      <c r="I356" s="223">
        <v>53.079549</v>
      </c>
      <c r="J356" s="223">
        <v>2989.78</v>
      </c>
      <c r="K356" s="223">
        <v>53.079549</v>
      </c>
      <c r="L356" s="223">
        <v>2989.78</v>
      </c>
      <c r="M356" s="224">
        <v>1.7753663814728843E-2</v>
      </c>
      <c r="N356" s="225">
        <v>43.273000000000003</v>
      </c>
      <c r="O356" s="225">
        <v>0.76825429425476133</v>
      </c>
      <c r="P356" s="225">
        <v>1065.2198288837305</v>
      </c>
      <c r="Q356" s="226">
        <v>46.095257655285678</v>
      </c>
    </row>
    <row r="357" spans="1:17" s="6" customFormat="1" ht="12.75" customHeight="1" x14ac:dyDescent="0.2">
      <c r="A357" s="86"/>
      <c r="B357" s="14" t="s">
        <v>652</v>
      </c>
      <c r="C357" s="153" t="s">
        <v>630</v>
      </c>
      <c r="D357" s="153">
        <v>45</v>
      </c>
      <c r="E357" s="153">
        <v>1988</v>
      </c>
      <c r="F357" s="154">
        <f>G357+H357+I357</f>
        <v>53.018002000000003</v>
      </c>
      <c r="G357" s="154">
        <v>4.1928000000000001</v>
      </c>
      <c r="H357" s="154">
        <v>7.2</v>
      </c>
      <c r="I357" s="154">
        <v>41.625202000000002</v>
      </c>
      <c r="J357" s="154">
        <v>2339.39</v>
      </c>
      <c r="K357" s="154">
        <f>I357</f>
        <v>41.625202000000002</v>
      </c>
      <c r="L357" s="154">
        <f>J357</f>
        <v>2339.39</v>
      </c>
      <c r="M357" s="155">
        <f>K357/L357</f>
        <v>1.7793186257956135E-2</v>
      </c>
      <c r="N357" s="156">
        <v>54.281999999999996</v>
      </c>
      <c r="O357" s="157">
        <f>M357*N357</f>
        <v>0.96584973645437489</v>
      </c>
      <c r="P357" s="157">
        <f>M357*60*1000</f>
        <v>1067.5911754773681</v>
      </c>
      <c r="Q357" s="158">
        <f>P357*N357/1000</f>
        <v>57.950984187262492</v>
      </c>
    </row>
    <row r="358" spans="1:17" s="6" customFormat="1" ht="12.75" customHeight="1" x14ac:dyDescent="0.2">
      <c r="A358" s="86"/>
      <c r="B358" s="14" t="s">
        <v>652</v>
      </c>
      <c r="C358" s="153" t="s">
        <v>631</v>
      </c>
      <c r="D358" s="153">
        <v>60</v>
      </c>
      <c r="E358" s="153">
        <v>1968</v>
      </c>
      <c r="F358" s="154">
        <f>G358+H358+I358</f>
        <v>61.968001000000001</v>
      </c>
      <c r="G358" s="154">
        <v>4.0093649999999998</v>
      </c>
      <c r="H358" s="154">
        <v>9.5329999999999995</v>
      </c>
      <c r="I358" s="154">
        <v>48.425635999999997</v>
      </c>
      <c r="J358" s="154">
        <v>2721.28</v>
      </c>
      <c r="K358" s="154">
        <f>I358</f>
        <v>48.425635999999997</v>
      </c>
      <c r="L358" s="154">
        <f>J358</f>
        <v>2721.28</v>
      </c>
      <c r="M358" s="155">
        <f>K358/L358</f>
        <v>1.7795168450141109E-2</v>
      </c>
      <c r="N358" s="156">
        <v>54.281999999999996</v>
      </c>
      <c r="O358" s="157">
        <f>M358*N358</f>
        <v>0.96595733381055959</v>
      </c>
      <c r="P358" s="157">
        <f>M358*60*1000</f>
        <v>1067.7101070084664</v>
      </c>
      <c r="Q358" s="158">
        <f>P358*N358/1000</f>
        <v>57.957440028633563</v>
      </c>
    </row>
    <row r="359" spans="1:17" s="6" customFormat="1" ht="12.75" customHeight="1" x14ac:dyDescent="0.2">
      <c r="A359" s="86"/>
      <c r="B359" s="175" t="s">
        <v>718</v>
      </c>
      <c r="C359" s="153" t="s">
        <v>692</v>
      </c>
      <c r="D359" s="153">
        <v>40</v>
      </c>
      <c r="E359" s="153">
        <v>1991</v>
      </c>
      <c r="F359" s="154">
        <v>49.689</v>
      </c>
      <c r="G359" s="154">
        <v>2.72</v>
      </c>
      <c r="H359" s="154">
        <v>6.4</v>
      </c>
      <c r="I359" s="154">
        <v>40.569000000000003</v>
      </c>
      <c r="J359" s="154">
        <v>2268.5300000000002</v>
      </c>
      <c r="K359" s="154">
        <v>40.569000000000003</v>
      </c>
      <c r="L359" s="154">
        <v>2268.5300000000002</v>
      </c>
      <c r="M359" s="155">
        <f>K359/L359</f>
        <v>1.7883387039183966E-2</v>
      </c>
      <c r="N359" s="156">
        <v>70.305000000000007</v>
      </c>
      <c r="O359" s="157">
        <f>M359*N359</f>
        <v>1.2572915257898287</v>
      </c>
      <c r="P359" s="157">
        <f>M359*60*1000</f>
        <v>1073.0032223510379</v>
      </c>
      <c r="Q359" s="158">
        <f>P359*N359/1000</f>
        <v>75.437491547389726</v>
      </c>
    </row>
    <row r="360" spans="1:17" s="6" customFormat="1" ht="11.25" customHeight="1" x14ac:dyDescent="0.2">
      <c r="A360" s="86"/>
      <c r="B360" s="14" t="s">
        <v>893</v>
      </c>
      <c r="C360" s="229" t="s">
        <v>869</v>
      </c>
      <c r="D360" s="229">
        <v>22</v>
      </c>
      <c r="E360" s="229" t="s">
        <v>58</v>
      </c>
      <c r="F360" s="230">
        <f>G360+H360+I360</f>
        <v>30.09</v>
      </c>
      <c r="G360" s="230">
        <v>3.4133</v>
      </c>
      <c r="H360" s="230">
        <v>3.52</v>
      </c>
      <c r="I360" s="230">
        <v>23.156700000000001</v>
      </c>
      <c r="J360" s="230">
        <v>1285.1199999999999</v>
      </c>
      <c r="K360" s="230">
        <f>I360</f>
        <v>23.156700000000001</v>
      </c>
      <c r="L360" s="230">
        <f>J360</f>
        <v>1285.1199999999999</v>
      </c>
      <c r="M360" s="231">
        <f>K360/L360</f>
        <v>1.8019095493027892E-2</v>
      </c>
      <c r="N360" s="232">
        <v>45.1</v>
      </c>
      <c r="O360" s="233">
        <f>M360*N360</f>
        <v>0.81266120673555797</v>
      </c>
      <c r="P360" s="233">
        <f>M360*60*1000</f>
        <v>1081.1457295816735</v>
      </c>
      <c r="Q360" s="234">
        <f>P360*N360/1000</f>
        <v>48.759672404133482</v>
      </c>
    </row>
    <row r="361" spans="1:17" s="6" customFormat="1" ht="12.75" customHeight="1" x14ac:dyDescent="0.2">
      <c r="A361" s="86"/>
      <c r="B361" s="175" t="s">
        <v>851</v>
      </c>
      <c r="C361" s="153" t="s">
        <v>824</v>
      </c>
      <c r="D361" s="153">
        <v>32</v>
      </c>
      <c r="E361" s="153">
        <v>1974</v>
      </c>
      <c r="F361" s="154">
        <v>34.700000000000003</v>
      </c>
      <c r="G361" s="154">
        <v>3.3</v>
      </c>
      <c r="H361" s="154">
        <v>5</v>
      </c>
      <c r="I361" s="154">
        <v>26.3</v>
      </c>
      <c r="J361" s="154">
        <v>1457.7</v>
      </c>
      <c r="K361" s="154">
        <v>26.3</v>
      </c>
      <c r="L361" s="154">
        <v>1457.7</v>
      </c>
      <c r="M361" s="155">
        <f>K361/L361</f>
        <v>1.8042121149756465E-2</v>
      </c>
      <c r="N361" s="156">
        <v>73.7</v>
      </c>
      <c r="O361" s="157">
        <f>M361*N361</f>
        <v>1.3297043287370516</v>
      </c>
      <c r="P361" s="157">
        <f>M361*60*1000</f>
        <v>1082.527268985388</v>
      </c>
      <c r="Q361" s="158">
        <f>P361*N361/1000</f>
        <v>79.782259724223096</v>
      </c>
    </row>
    <row r="362" spans="1:17" s="6" customFormat="1" ht="12.75" customHeight="1" x14ac:dyDescent="0.2">
      <c r="A362" s="86"/>
      <c r="B362" s="175" t="s">
        <v>118</v>
      </c>
      <c r="C362" s="145" t="s">
        <v>111</v>
      </c>
      <c r="D362" s="145">
        <v>31</v>
      </c>
      <c r="E362" s="145">
        <v>1972</v>
      </c>
      <c r="F362" s="146">
        <v>39.020000000000003</v>
      </c>
      <c r="G362" s="146">
        <v>3.1830310000000002</v>
      </c>
      <c r="H362" s="146">
        <v>4.8</v>
      </c>
      <c r="I362" s="146">
        <v>31.036967000000001</v>
      </c>
      <c r="J362" s="146">
        <v>1718.52</v>
      </c>
      <c r="K362" s="146">
        <v>31.036967000000001</v>
      </c>
      <c r="L362" s="146">
        <v>1718.52</v>
      </c>
      <c r="M362" s="147">
        <v>1.8060288504061633E-2</v>
      </c>
      <c r="N362" s="148">
        <v>71.831000000000017</v>
      </c>
      <c r="O362" s="148">
        <v>1.2972885835352514</v>
      </c>
      <c r="P362" s="148">
        <v>1083.6173102436981</v>
      </c>
      <c r="Q362" s="149">
        <v>77.837315012115099</v>
      </c>
    </row>
    <row r="363" spans="1:17" s="6" customFormat="1" ht="12.75" customHeight="1" x14ac:dyDescent="0.2">
      <c r="A363" s="86"/>
      <c r="B363" s="175" t="s">
        <v>568</v>
      </c>
      <c r="C363" s="150" t="s">
        <v>544</v>
      </c>
      <c r="D363" s="151">
        <v>54</v>
      </c>
      <c r="E363" s="139" t="s">
        <v>58</v>
      </c>
      <c r="F363" s="227">
        <v>69.64</v>
      </c>
      <c r="G363" s="227">
        <v>6.26</v>
      </c>
      <c r="H363" s="227">
        <v>8.64</v>
      </c>
      <c r="I363" s="227">
        <v>54.74</v>
      </c>
      <c r="J363" s="152">
        <v>3008.9</v>
      </c>
      <c r="K363" s="227">
        <v>54.74</v>
      </c>
      <c r="L363" s="152">
        <v>3008.9</v>
      </c>
      <c r="M363" s="155">
        <v>1.8192695004819036E-2</v>
      </c>
      <c r="N363" s="228">
        <v>56.5</v>
      </c>
      <c r="O363" s="157">
        <v>1.0278872677722755</v>
      </c>
      <c r="P363" s="157">
        <v>1091.5617002891422</v>
      </c>
      <c r="Q363" s="158">
        <v>61.673236066336536</v>
      </c>
    </row>
    <row r="364" spans="1:17" s="6" customFormat="1" ht="12.75" customHeight="1" x14ac:dyDescent="0.2">
      <c r="A364" s="86"/>
      <c r="B364" s="175" t="s">
        <v>205</v>
      </c>
      <c r="C364" s="140" t="s">
        <v>189</v>
      </c>
      <c r="D364" s="140">
        <v>9</v>
      </c>
      <c r="E364" s="140">
        <v>1960</v>
      </c>
      <c r="F364" s="141">
        <v>9.8330000000000002</v>
      </c>
      <c r="G364" s="141">
        <v>0.67549499999999996</v>
      </c>
      <c r="H364" s="141">
        <v>1.84</v>
      </c>
      <c r="I364" s="141">
        <v>7.3175049999999997</v>
      </c>
      <c r="J364" s="141">
        <v>536.88</v>
      </c>
      <c r="K364" s="141">
        <v>7.3175049999999997</v>
      </c>
      <c r="L364" s="141">
        <v>400.83</v>
      </c>
      <c r="M364" s="142">
        <v>1.8255881545792482E-2</v>
      </c>
      <c r="N364" s="143">
        <v>63.111000000000004</v>
      </c>
      <c r="O364" s="143">
        <v>1.1521469402365094</v>
      </c>
      <c r="P364" s="143">
        <v>1095.3528927475488</v>
      </c>
      <c r="Q364" s="144">
        <v>69.128816414190553</v>
      </c>
    </row>
    <row r="365" spans="1:17" s="6" customFormat="1" ht="12.75" customHeight="1" x14ac:dyDescent="0.2">
      <c r="A365" s="86"/>
      <c r="B365" s="14" t="s">
        <v>893</v>
      </c>
      <c r="C365" s="229" t="s">
        <v>870</v>
      </c>
      <c r="D365" s="229">
        <v>20</v>
      </c>
      <c r="E365" s="229" t="s">
        <v>58</v>
      </c>
      <c r="F365" s="230">
        <f>G365+H365+I365</f>
        <v>27.04</v>
      </c>
      <c r="G365" s="230">
        <v>3.0969000000000002</v>
      </c>
      <c r="H365" s="230">
        <v>3.2</v>
      </c>
      <c r="I365" s="230">
        <v>20.743099999999998</v>
      </c>
      <c r="J365" s="230">
        <v>1135.08</v>
      </c>
      <c r="K365" s="230">
        <f>I365</f>
        <v>20.743099999999998</v>
      </c>
      <c r="L365" s="230">
        <f>J365</f>
        <v>1135.08</v>
      </c>
      <c r="M365" s="231">
        <f>K365/L365</f>
        <v>1.8274570955351163E-2</v>
      </c>
      <c r="N365" s="232">
        <v>45.1</v>
      </c>
      <c r="O365" s="233">
        <f>M365*N365</f>
        <v>0.82418315008633747</v>
      </c>
      <c r="P365" s="233">
        <f>M365*60*1000</f>
        <v>1096.4742573210697</v>
      </c>
      <c r="Q365" s="234">
        <f>P365*N365/1000</f>
        <v>49.45098900518024</v>
      </c>
    </row>
    <row r="366" spans="1:17" s="6" customFormat="1" ht="12.75" customHeight="1" x14ac:dyDescent="0.2">
      <c r="A366" s="86"/>
      <c r="B366" s="14" t="s">
        <v>893</v>
      </c>
      <c r="C366" s="229" t="s">
        <v>871</v>
      </c>
      <c r="D366" s="229">
        <v>20</v>
      </c>
      <c r="E366" s="229">
        <v>1993</v>
      </c>
      <c r="F366" s="230">
        <f>G366+H366+I366</f>
        <v>26.42</v>
      </c>
      <c r="G366" s="230">
        <v>2.8607</v>
      </c>
      <c r="H366" s="230">
        <v>3.2</v>
      </c>
      <c r="I366" s="230">
        <v>20.359300000000001</v>
      </c>
      <c r="J366" s="230">
        <v>1108.8499999999999</v>
      </c>
      <c r="K366" s="230">
        <f>I366</f>
        <v>20.359300000000001</v>
      </c>
      <c r="L366" s="230">
        <f>J366</f>
        <v>1108.8499999999999</v>
      </c>
      <c r="M366" s="231">
        <f>K366/L366</f>
        <v>1.8360734093881049E-2</v>
      </c>
      <c r="N366" s="232">
        <v>45.1</v>
      </c>
      <c r="O366" s="233">
        <f>M366*N366</f>
        <v>0.8280691076340353</v>
      </c>
      <c r="P366" s="233">
        <f>M366*60*1000</f>
        <v>1101.6440456328628</v>
      </c>
      <c r="Q366" s="234">
        <f>P366*N366/1000</f>
        <v>49.684146458042115</v>
      </c>
    </row>
    <row r="367" spans="1:17" ht="12.75" customHeight="1" x14ac:dyDescent="0.2">
      <c r="A367" s="86"/>
      <c r="B367" s="14" t="s">
        <v>611</v>
      </c>
      <c r="C367" s="140" t="s">
        <v>590</v>
      </c>
      <c r="D367" s="140">
        <v>50</v>
      </c>
      <c r="E367" s="140">
        <v>1975</v>
      </c>
      <c r="F367" s="141">
        <v>56.15</v>
      </c>
      <c r="G367" s="141">
        <v>2.8050000000000002</v>
      </c>
      <c r="H367" s="141">
        <v>7.68</v>
      </c>
      <c r="I367" s="141">
        <v>45.664999999999999</v>
      </c>
      <c r="J367" s="141">
        <v>2485.16</v>
      </c>
      <c r="K367" s="141">
        <v>45.664999999999999</v>
      </c>
      <c r="L367" s="141">
        <v>2485.16</v>
      </c>
      <c r="M367" s="142">
        <f>K367/L367</f>
        <v>1.8375074441887043E-2</v>
      </c>
      <c r="N367" s="143">
        <v>56.570999999999998</v>
      </c>
      <c r="O367" s="143">
        <f>M367*N367</f>
        <v>1.0394963362519918</v>
      </c>
      <c r="P367" s="143">
        <f>M367*1000*60</f>
        <v>1102.5044665132227</v>
      </c>
      <c r="Q367" s="144">
        <f>O367*60</f>
        <v>62.369780175119509</v>
      </c>
    </row>
    <row r="368" spans="1:17" ht="12.75" customHeight="1" x14ac:dyDescent="0.2">
      <c r="A368" s="86"/>
      <c r="B368" s="175" t="s">
        <v>718</v>
      </c>
      <c r="C368" s="153" t="s">
        <v>693</v>
      </c>
      <c r="D368" s="153">
        <v>45</v>
      </c>
      <c r="E368" s="153">
        <v>1988</v>
      </c>
      <c r="F368" s="154">
        <v>48.908999999999999</v>
      </c>
      <c r="G368" s="154">
        <v>3.3050000000000002</v>
      </c>
      <c r="H368" s="154">
        <v>6.89</v>
      </c>
      <c r="I368" s="154">
        <v>38.723999999999997</v>
      </c>
      <c r="J368" s="154">
        <v>2187.58</v>
      </c>
      <c r="K368" s="154">
        <v>38.100999999999999</v>
      </c>
      <c r="L368" s="154">
        <v>2070.7800000000002</v>
      </c>
      <c r="M368" s="155">
        <f>K368/L368</f>
        <v>1.8399347105921438E-2</v>
      </c>
      <c r="N368" s="156">
        <v>70.305000000000007</v>
      </c>
      <c r="O368" s="157">
        <f>M368*N368</f>
        <v>1.2935660982818069</v>
      </c>
      <c r="P368" s="157">
        <f>M368*60*1000</f>
        <v>1103.9608263552861</v>
      </c>
      <c r="Q368" s="158">
        <f>P368*N368/1000</f>
        <v>77.613965896908397</v>
      </c>
    </row>
    <row r="369" spans="1:17" ht="13.5" customHeight="1" x14ac:dyDescent="0.2">
      <c r="A369" s="86"/>
      <c r="B369" s="175" t="s">
        <v>331</v>
      </c>
      <c r="C369" s="153" t="s">
        <v>304</v>
      </c>
      <c r="D369" s="153">
        <v>48</v>
      </c>
      <c r="E369" s="153">
        <v>1961</v>
      </c>
      <c r="F369" s="154">
        <v>53.658000000000001</v>
      </c>
      <c r="G369" s="154">
        <v>3.6880000000000002</v>
      </c>
      <c r="H369" s="154">
        <v>7.68</v>
      </c>
      <c r="I369" s="154">
        <v>42.289000000000001</v>
      </c>
      <c r="J369" s="154">
        <v>2297.0100000000002</v>
      </c>
      <c r="K369" s="154">
        <v>42.289000000000001</v>
      </c>
      <c r="L369" s="154">
        <v>2297.0100000000002</v>
      </c>
      <c r="M369" s="155">
        <f>K369/L369</f>
        <v>1.8410455331060813E-2</v>
      </c>
      <c r="N369" s="156">
        <v>49.9</v>
      </c>
      <c r="O369" s="157">
        <f>M369*N369</f>
        <v>0.91868172101993451</v>
      </c>
      <c r="P369" s="157">
        <f>M369*60*1000</f>
        <v>1104.6273198636486</v>
      </c>
      <c r="Q369" s="158">
        <f>P369*N369/1000</f>
        <v>55.120903261196062</v>
      </c>
    </row>
    <row r="370" spans="1:17" ht="11.25" customHeight="1" x14ac:dyDescent="0.2">
      <c r="A370" s="86"/>
      <c r="B370" s="14" t="s">
        <v>934</v>
      </c>
      <c r="C370" s="153" t="s">
        <v>909</v>
      </c>
      <c r="D370" s="153">
        <v>30</v>
      </c>
      <c r="E370" s="153">
        <v>1991</v>
      </c>
      <c r="F370" s="154">
        <f>SUM(G370+H370+I370)</f>
        <v>38.790999999999997</v>
      </c>
      <c r="G370" s="154">
        <v>3.766</v>
      </c>
      <c r="H370" s="154">
        <v>4.8</v>
      </c>
      <c r="I370" s="154">
        <v>30.225000000000001</v>
      </c>
      <c r="J370" s="154">
        <v>1636.16</v>
      </c>
      <c r="K370" s="154">
        <v>30.225000000000001</v>
      </c>
      <c r="L370" s="154">
        <v>1636.16</v>
      </c>
      <c r="M370" s="155">
        <f>K370/L370</f>
        <v>1.8473132212008605E-2</v>
      </c>
      <c r="N370" s="156">
        <v>53.85</v>
      </c>
      <c r="O370" s="157">
        <f>M370*N370</f>
        <v>0.99477816961666343</v>
      </c>
      <c r="P370" s="157">
        <f>M370*60*1000</f>
        <v>1108.3879327205163</v>
      </c>
      <c r="Q370" s="158">
        <f>P370*N370/1000</f>
        <v>59.686690176999811</v>
      </c>
    </row>
    <row r="371" spans="1:17" ht="12.75" customHeight="1" x14ac:dyDescent="0.2">
      <c r="A371" s="86"/>
      <c r="B371" s="175" t="s">
        <v>851</v>
      </c>
      <c r="C371" s="153" t="s">
        <v>825</v>
      </c>
      <c r="D371" s="153">
        <v>41</v>
      </c>
      <c r="E371" s="153">
        <v>1968</v>
      </c>
      <c r="F371" s="154">
        <v>45</v>
      </c>
      <c r="G371" s="154">
        <v>3.68</v>
      </c>
      <c r="H371" s="154">
        <v>6.4</v>
      </c>
      <c r="I371" s="154">
        <v>34.915999999999997</v>
      </c>
      <c r="J371" s="154">
        <v>1886.7</v>
      </c>
      <c r="K371" s="154">
        <v>34.915999999999997</v>
      </c>
      <c r="L371" s="154">
        <v>1886.7</v>
      </c>
      <c r="M371" s="155">
        <f>K371/L371</f>
        <v>1.8506386812953832E-2</v>
      </c>
      <c r="N371" s="156">
        <v>73.7</v>
      </c>
      <c r="O371" s="157">
        <f>M371*N371</f>
        <v>1.3639207081146976</v>
      </c>
      <c r="P371" s="157">
        <f>M371*60*1000</f>
        <v>1110.3832087772298</v>
      </c>
      <c r="Q371" s="158">
        <f>P371*N371/1000</f>
        <v>81.835242486881839</v>
      </c>
    </row>
    <row r="372" spans="1:17" ht="12.75" customHeight="1" x14ac:dyDescent="0.2">
      <c r="A372" s="86"/>
      <c r="B372" s="175" t="s">
        <v>118</v>
      </c>
      <c r="C372" s="153" t="s">
        <v>112</v>
      </c>
      <c r="D372" s="153">
        <v>30</v>
      </c>
      <c r="E372" s="153">
        <v>1975</v>
      </c>
      <c r="F372" s="154">
        <v>36.838000000000001</v>
      </c>
      <c r="G372" s="154">
        <v>2.6520000000000001</v>
      </c>
      <c r="H372" s="154">
        <v>4.8</v>
      </c>
      <c r="I372" s="154">
        <v>29.385997</v>
      </c>
      <c r="J372" s="154">
        <v>1582.74</v>
      </c>
      <c r="K372" s="154">
        <v>29.385997</v>
      </c>
      <c r="L372" s="154">
        <v>1582.74</v>
      </c>
      <c r="M372" s="155">
        <v>1.8566534617182859E-2</v>
      </c>
      <c r="N372" s="156">
        <v>71.831000000000017</v>
      </c>
      <c r="O372" s="157">
        <v>1.3336527480868623</v>
      </c>
      <c r="P372" s="157">
        <v>1113.9920770309714</v>
      </c>
      <c r="Q372" s="158">
        <v>80.019164885211723</v>
      </c>
    </row>
    <row r="373" spans="1:17" ht="12.75" customHeight="1" x14ac:dyDescent="0.2">
      <c r="A373" s="86"/>
      <c r="B373" s="14" t="s">
        <v>611</v>
      </c>
      <c r="C373" s="140" t="s">
        <v>596</v>
      </c>
      <c r="D373" s="140">
        <v>100</v>
      </c>
      <c r="E373" s="140">
        <v>1973</v>
      </c>
      <c r="F373" s="235">
        <v>89.98</v>
      </c>
      <c r="G373" s="141">
        <v>5.0819729999999996</v>
      </c>
      <c r="H373" s="141">
        <v>16</v>
      </c>
      <c r="I373" s="141">
        <v>68.898030000000006</v>
      </c>
      <c r="J373" s="141">
        <v>3709.95</v>
      </c>
      <c r="K373" s="141">
        <v>68.898030000000006</v>
      </c>
      <c r="L373" s="141">
        <v>3709.95</v>
      </c>
      <c r="M373" s="142">
        <f>K373/L373</f>
        <v>1.8571147859135571E-2</v>
      </c>
      <c r="N373" s="143">
        <v>56.570999999999998</v>
      </c>
      <c r="O373" s="143">
        <f>M373*N373</f>
        <v>1.0505884055391583</v>
      </c>
      <c r="P373" s="143">
        <f>M373*1000*60</f>
        <v>1114.2688715481343</v>
      </c>
      <c r="Q373" s="144">
        <f>O373*60</f>
        <v>63.035304332349497</v>
      </c>
    </row>
    <row r="374" spans="1:17" ht="12.75" customHeight="1" x14ac:dyDescent="0.2">
      <c r="A374" s="86"/>
      <c r="B374" s="175" t="s">
        <v>290</v>
      </c>
      <c r="C374" s="153" t="s">
        <v>270</v>
      </c>
      <c r="D374" s="153">
        <v>37</v>
      </c>
      <c r="E374" s="153">
        <v>1974</v>
      </c>
      <c r="F374" s="154">
        <v>45.290999999999997</v>
      </c>
      <c r="G374" s="154">
        <v>3.3010000000000002</v>
      </c>
      <c r="H374" s="154">
        <v>5.76</v>
      </c>
      <c r="I374" s="154">
        <v>36.228999999999999</v>
      </c>
      <c r="J374" s="154">
        <v>1947.14</v>
      </c>
      <c r="K374" s="154">
        <v>36.228999999999999</v>
      </c>
      <c r="L374" s="154">
        <v>1947.14</v>
      </c>
      <c r="M374" s="155">
        <v>1.8606263545507769E-2</v>
      </c>
      <c r="N374" s="156">
        <v>65.509</v>
      </c>
      <c r="O374" s="157">
        <v>1.2188777186026685</v>
      </c>
      <c r="P374" s="157">
        <v>1116.3758127304661</v>
      </c>
      <c r="Q374" s="158">
        <v>73.132663116160117</v>
      </c>
    </row>
    <row r="375" spans="1:17" ht="12.75" customHeight="1" x14ac:dyDescent="0.2">
      <c r="A375" s="86"/>
      <c r="B375" s="175" t="s">
        <v>683</v>
      </c>
      <c r="C375" s="236" t="s">
        <v>669</v>
      </c>
      <c r="D375" s="236">
        <v>20</v>
      </c>
      <c r="E375" s="236">
        <v>1991</v>
      </c>
      <c r="F375" s="237">
        <f>SUM(G375+H375+I375)</f>
        <v>24.2</v>
      </c>
      <c r="G375" s="237">
        <v>1</v>
      </c>
      <c r="H375" s="237">
        <v>3.2</v>
      </c>
      <c r="I375" s="237">
        <v>20</v>
      </c>
      <c r="J375" s="237">
        <v>1074.5999999999999</v>
      </c>
      <c r="K375" s="237">
        <v>20</v>
      </c>
      <c r="L375" s="237">
        <v>1074.5999999999999</v>
      </c>
      <c r="M375" s="155">
        <f>K375/L375</f>
        <v>1.8611576400521124E-2</v>
      </c>
      <c r="N375" s="156">
        <v>62</v>
      </c>
      <c r="O375" s="157">
        <f>M375*N375</f>
        <v>1.1539177368323097</v>
      </c>
      <c r="P375" s="157">
        <f>M375*60*1000</f>
        <v>1116.6945840312674</v>
      </c>
      <c r="Q375" s="158">
        <f>P375*N375/1000</f>
        <v>69.235064209938571</v>
      </c>
    </row>
    <row r="376" spans="1:17" ht="12.75" customHeight="1" x14ac:dyDescent="0.2">
      <c r="A376" s="86"/>
      <c r="B376" s="14" t="s">
        <v>934</v>
      </c>
      <c r="C376" s="153" t="s">
        <v>914</v>
      </c>
      <c r="D376" s="153">
        <v>40</v>
      </c>
      <c r="E376" s="153">
        <v>1988</v>
      </c>
      <c r="F376" s="154">
        <f>SUM(G376+H376+I376)</f>
        <v>53.22</v>
      </c>
      <c r="G376" s="154">
        <v>5.85</v>
      </c>
      <c r="H376" s="154">
        <v>6.4</v>
      </c>
      <c r="I376" s="154">
        <v>40.97</v>
      </c>
      <c r="J376" s="154">
        <v>2194.44</v>
      </c>
      <c r="K376" s="154">
        <v>40.97</v>
      </c>
      <c r="L376" s="154">
        <v>2194.44</v>
      </c>
      <c r="M376" s="155">
        <f>K376/L376</f>
        <v>1.8669911230199961E-2</v>
      </c>
      <c r="N376" s="156">
        <v>53.85</v>
      </c>
      <c r="O376" s="157">
        <f>M376*N376</f>
        <v>1.0053747197462679</v>
      </c>
      <c r="P376" s="157">
        <f>M376*60*1000</f>
        <v>1120.1946738119977</v>
      </c>
      <c r="Q376" s="158">
        <f>P376*N376/1000</f>
        <v>60.322483184776083</v>
      </c>
    </row>
    <row r="377" spans="1:17" ht="12.75" customHeight="1" x14ac:dyDescent="0.2">
      <c r="A377" s="86"/>
      <c r="B377" s="175" t="s">
        <v>290</v>
      </c>
      <c r="C377" s="153" t="s">
        <v>271</v>
      </c>
      <c r="D377" s="153">
        <v>30</v>
      </c>
      <c r="E377" s="153">
        <v>1992</v>
      </c>
      <c r="F377" s="154">
        <v>37.973999999999997</v>
      </c>
      <c r="G377" s="154">
        <v>3.3239999999999998</v>
      </c>
      <c r="H377" s="154">
        <v>5.0999999999999996</v>
      </c>
      <c r="I377" s="154">
        <v>29.55</v>
      </c>
      <c r="J377" s="154">
        <v>1577.6</v>
      </c>
      <c r="K377" s="154">
        <v>29.55</v>
      </c>
      <c r="L377" s="154">
        <v>1577.6</v>
      </c>
      <c r="M377" s="155">
        <v>1.8730983772819475E-2</v>
      </c>
      <c r="N377" s="156">
        <v>65.509</v>
      </c>
      <c r="O377" s="157">
        <v>1.227048015973631</v>
      </c>
      <c r="P377" s="157">
        <v>1123.8590263691685</v>
      </c>
      <c r="Q377" s="158">
        <v>73.622880958417866</v>
      </c>
    </row>
    <row r="378" spans="1:17" ht="12.75" customHeight="1" x14ac:dyDescent="0.2">
      <c r="A378" s="86"/>
      <c r="B378" s="175" t="s">
        <v>718</v>
      </c>
      <c r="C378" s="153" t="s">
        <v>694</v>
      </c>
      <c r="D378" s="153">
        <v>41</v>
      </c>
      <c r="E378" s="153">
        <v>1981</v>
      </c>
      <c r="F378" s="154">
        <v>43.106999999999999</v>
      </c>
      <c r="G378" s="154">
        <v>2.323</v>
      </c>
      <c r="H378" s="154">
        <v>1.6</v>
      </c>
      <c r="I378" s="154">
        <v>39.183999999999997</v>
      </c>
      <c r="J378" s="154">
        <v>2053.2800000000002</v>
      </c>
      <c r="K378" s="154">
        <v>32.822000000000003</v>
      </c>
      <c r="L378" s="154">
        <v>1743.66</v>
      </c>
      <c r="M378" s="155">
        <f>K378/L378</f>
        <v>1.8823623871626349E-2</v>
      </c>
      <c r="N378" s="156">
        <v>70.305000000000007</v>
      </c>
      <c r="O378" s="157">
        <f>M378*N378</f>
        <v>1.3233948762946905</v>
      </c>
      <c r="P378" s="157">
        <f>M378*60*1000</f>
        <v>1129.4174322975809</v>
      </c>
      <c r="Q378" s="158">
        <f>P378*N378/1000</f>
        <v>79.403692577681426</v>
      </c>
    </row>
    <row r="379" spans="1:17" ht="12.75" customHeight="1" x14ac:dyDescent="0.2">
      <c r="A379" s="86"/>
      <c r="B379" s="14" t="s">
        <v>893</v>
      </c>
      <c r="C379" s="229" t="s">
        <v>872</v>
      </c>
      <c r="D379" s="229">
        <v>9</v>
      </c>
      <c r="E379" s="229" t="s">
        <v>58</v>
      </c>
      <c r="F379" s="230">
        <f>G379+H379+I379</f>
        <v>14.9</v>
      </c>
      <c r="G379" s="230">
        <v>1.6796</v>
      </c>
      <c r="H379" s="230">
        <v>1.44</v>
      </c>
      <c r="I379" s="230">
        <v>11.7804</v>
      </c>
      <c r="J379" s="230">
        <v>624.82000000000005</v>
      </c>
      <c r="K379" s="230">
        <f>I379</f>
        <v>11.7804</v>
      </c>
      <c r="L379" s="230">
        <f>J379</f>
        <v>624.82000000000005</v>
      </c>
      <c r="M379" s="231">
        <f>K379/L379</f>
        <v>1.8854069972151978E-2</v>
      </c>
      <c r="N379" s="232">
        <v>45.1</v>
      </c>
      <c r="O379" s="233">
        <f>M379*N379</f>
        <v>0.85031855574405424</v>
      </c>
      <c r="P379" s="233">
        <f>M379*60*1000</f>
        <v>1131.2441983291185</v>
      </c>
      <c r="Q379" s="234">
        <f>P379*N379/1000</f>
        <v>51.019113344643245</v>
      </c>
    </row>
    <row r="380" spans="1:17" ht="12.75" customHeight="1" x14ac:dyDescent="0.2">
      <c r="A380" s="86"/>
      <c r="B380" s="175" t="s">
        <v>566</v>
      </c>
      <c r="C380" s="151" t="s">
        <v>535</v>
      </c>
      <c r="D380" s="151">
        <v>4</v>
      </c>
      <c r="E380" s="139" t="s">
        <v>58</v>
      </c>
      <c r="F380" s="227">
        <v>4.07</v>
      </c>
      <c r="G380" s="227">
        <v>0.37</v>
      </c>
      <c r="H380" s="227">
        <v>0.04</v>
      </c>
      <c r="I380" s="227">
        <v>3.66</v>
      </c>
      <c r="J380" s="152">
        <v>193.25</v>
      </c>
      <c r="K380" s="227">
        <v>3.66</v>
      </c>
      <c r="L380" s="152">
        <v>193.25</v>
      </c>
      <c r="M380" s="155">
        <v>1.8939197930142305E-2</v>
      </c>
      <c r="N380" s="228">
        <v>56.5</v>
      </c>
      <c r="O380" s="157">
        <v>1.0700646830530403</v>
      </c>
      <c r="P380" s="157">
        <v>1136.3518758085384</v>
      </c>
      <c r="Q380" s="158">
        <v>64.203880983182415</v>
      </c>
    </row>
    <row r="381" spans="1:17" ht="12.75" customHeight="1" x14ac:dyDescent="0.2">
      <c r="A381" s="86"/>
      <c r="B381" s="175" t="s">
        <v>852</v>
      </c>
      <c r="C381" s="153" t="s">
        <v>827</v>
      </c>
      <c r="D381" s="153">
        <v>80</v>
      </c>
      <c r="E381" s="153">
        <v>1970</v>
      </c>
      <c r="F381" s="154">
        <v>72.400000000000006</v>
      </c>
      <c r="G381" s="154">
        <v>0</v>
      </c>
      <c r="H381" s="154">
        <v>0</v>
      </c>
      <c r="I381" s="154">
        <v>72.400000000000006</v>
      </c>
      <c r="J381" s="154">
        <v>3813.2</v>
      </c>
      <c r="K381" s="154">
        <v>72.400000000000006</v>
      </c>
      <c r="L381" s="154">
        <v>3813.2</v>
      </c>
      <c r="M381" s="155">
        <f>K381/L381</f>
        <v>1.8986677855869088E-2</v>
      </c>
      <c r="N381" s="156">
        <v>73.7</v>
      </c>
      <c r="O381" s="157">
        <f>M381*N381</f>
        <v>1.3993181579775518</v>
      </c>
      <c r="P381" s="157">
        <f>M381*60*1000</f>
        <v>1139.2006713521453</v>
      </c>
      <c r="Q381" s="158">
        <f>P381*N381/1000</f>
        <v>83.959089478653112</v>
      </c>
    </row>
    <row r="382" spans="1:17" ht="12.75" customHeight="1" x14ac:dyDescent="0.2">
      <c r="A382" s="86"/>
      <c r="B382" s="175" t="s">
        <v>852</v>
      </c>
      <c r="C382" s="153" t="s">
        <v>826</v>
      </c>
      <c r="D382" s="153">
        <v>45</v>
      </c>
      <c r="E382" s="153">
        <v>1984</v>
      </c>
      <c r="F382" s="154">
        <v>56</v>
      </c>
      <c r="G382" s="154">
        <v>4.7699999999999996</v>
      </c>
      <c r="H382" s="154">
        <v>7.12</v>
      </c>
      <c r="I382" s="154">
        <v>44.107999999999997</v>
      </c>
      <c r="J382" s="154">
        <v>2323</v>
      </c>
      <c r="K382" s="154">
        <v>44.107999999999997</v>
      </c>
      <c r="L382" s="154">
        <v>2323</v>
      </c>
      <c r="M382" s="155">
        <f>K382/L382</f>
        <v>1.8987516142918638E-2</v>
      </c>
      <c r="N382" s="156">
        <v>73.7</v>
      </c>
      <c r="O382" s="157">
        <f>M382*N382</f>
        <v>1.3993799397331037</v>
      </c>
      <c r="P382" s="157">
        <f>M382*60*1000</f>
        <v>1139.2509685751181</v>
      </c>
      <c r="Q382" s="158">
        <f>P382*N382/1000</f>
        <v>83.962796383986202</v>
      </c>
    </row>
    <row r="383" spans="1:17" ht="12.75" customHeight="1" x14ac:dyDescent="0.2">
      <c r="A383" s="86"/>
      <c r="B383" s="175" t="s">
        <v>718</v>
      </c>
      <c r="C383" s="153" t="s">
        <v>695</v>
      </c>
      <c r="D383" s="153">
        <v>32</v>
      </c>
      <c r="E383" s="153">
        <v>1986</v>
      </c>
      <c r="F383" s="154">
        <v>39.78</v>
      </c>
      <c r="G383" s="154">
        <v>2.8279999999999998</v>
      </c>
      <c r="H383" s="154">
        <v>4.8</v>
      </c>
      <c r="I383" s="154">
        <v>32.152000000000001</v>
      </c>
      <c r="J383" s="154">
        <v>1810.74</v>
      </c>
      <c r="K383" s="154">
        <v>31.692</v>
      </c>
      <c r="L383" s="154">
        <v>1666.78</v>
      </c>
      <c r="M383" s="155">
        <f>K383/L383</f>
        <v>1.9013907054320305E-2</v>
      </c>
      <c r="N383" s="156">
        <v>70.305000000000007</v>
      </c>
      <c r="O383" s="157">
        <f>M383*N383</f>
        <v>1.3367727354539891</v>
      </c>
      <c r="P383" s="157">
        <f>M383*60*1000</f>
        <v>1140.8344232592183</v>
      </c>
      <c r="Q383" s="158">
        <f>P383*N383/1000</f>
        <v>80.20636412723934</v>
      </c>
    </row>
    <row r="384" spans="1:17" ht="12.75" customHeight="1" x14ac:dyDescent="0.2">
      <c r="A384" s="86"/>
      <c r="B384" s="175" t="s">
        <v>176</v>
      </c>
      <c r="C384" s="145" t="s">
        <v>161</v>
      </c>
      <c r="D384" s="145">
        <v>40</v>
      </c>
      <c r="E384" s="145">
        <v>1981</v>
      </c>
      <c r="F384" s="146">
        <v>52.603999999999999</v>
      </c>
      <c r="G384" s="146">
        <v>3.1110000000000002</v>
      </c>
      <c r="H384" s="146">
        <v>6.4</v>
      </c>
      <c r="I384" s="146">
        <v>43.092998999999999</v>
      </c>
      <c r="J384" s="146">
        <v>2251.3000000000002</v>
      </c>
      <c r="K384" s="146">
        <v>43.092998999999999</v>
      </c>
      <c r="L384" s="146">
        <v>2251.3000000000002</v>
      </c>
      <c r="M384" s="147">
        <v>1.9141384533380712E-2</v>
      </c>
      <c r="N384" s="148">
        <v>95.048000000000016</v>
      </c>
      <c r="O384" s="148">
        <v>1.8193503171287702</v>
      </c>
      <c r="P384" s="148">
        <v>1148.4830720028426</v>
      </c>
      <c r="Q384" s="149">
        <v>109.1610190277262</v>
      </c>
    </row>
    <row r="385" spans="1:17" ht="12.75" customHeight="1" x14ac:dyDescent="0.2">
      <c r="A385" s="86"/>
      <c r="B385" s="175" t="s">
        <v>524</v>
      </c>
      <c r="C385" s="153" t="s">
        <v>498</v>
      </c>
      <c r="D385" s="153">
        <v>19</v>
      </c>
      <c r="E385" s="153" t="s">
        <v>58</v>
      </c>
      <c r="F385" s="154">
        <v>21.439</v>
      </c>
      <c r="G385" s="154">
        <v>1.35</v>
      </c>
      <c r="H385" s="154">
        <v>3.0419999999999998</v>
      </c>
      <c r="I385" s="154">
        <v>17.047000000000001</v>
      </c>
      <c r="J385" s="154">
        <v>888.3</v>
      </c>
      <c r="K385" s="154">
        <v>17.047000000000001</v>
      </c>
      <c r="L385" s="154">
        <v>888.3</v>
      </c>
      <c r="M385" s="155">
        <v>1.9190588765056853E-2</v>
      </c>
      <c r="N385" s="156">
        <v>75.3</v>
      </c>
      <c r="O385" s="157">
        <v>1.4450513340087809</v>
      </c>
      <c r="P385" s="157">
        <v>1151.4353259034112</v>
      </c>
      <c r="Q385" s="158">
        <v>86.703080040526871</v>
      </c>
    </row>
    <row r="386" spans="1:17" ht="12.75" customHeight="1" x14ac:dyDescent="0.2">
      <c r="A386" s="86"/>
      <c r="B386" s="175" t="s">
        <v>524</v>
      </c>
      <c r="C386" s="153" t="s">
        <v>499</v>
      </c>
      <c r="D386" s="153">
        <v>6</v>
      </c>
      <c r="E386" s="153" t="s">
        <v>58</v>
      </c>
      <c r="F386" s="154">
        <v>6.9870000000000001</v>
      </c>
      <c r="G386" s="154">
        <v>0.66300000000000003</v>
      </c>
      <c r="H386" s="154">
        <v>0.06</v>
      </c>
      <c r="I386" s="154">
        <v>6.2640000000000002</v>
      </c>
      <c r="J386" s="154">
        <v>325.38</v>
      </c>
      <c r="K386" s="154">
        <v>6.2640000000000002</v>
      </c>
      <c r="L386" s="154">
        <v>325.38</v>
      </c>
      <c r="M386" s="155">
        <v>1.9251336898395723E-2</v>
      </c>
      <c r="N386" s="156">
        <v>75.3</v>
      </c>
      <c r="O386" s="157">
        <v>1.4496256684491979</v>
      </c>
      <c r="P386" s="157">
        <v>1155.0802139037435</v>
      </c>
      <c r="Q386" s="158">
        <v>86.977540106951878</v>
      </c>
    </row>
    <row r="387" spans="1:17" ht="12.75" customHeight="1" x14ac:dyDescent="0.2">
      <c r="A387" s="86"/>
      <c r="B387" s="175" t="s">
        <v>444</v>
      </c>
      <c r="C387" s="140" t="s">
        <v>422</v>
      </c>
      <c r="D387" s="140">
        <v>29</v>
      </c>
      <c r="E387" s="140">
        <v>1959</v>
      </c>
      <c r="F387" s="141">
        <v>28.42</v>
      </c>
      <c r="G387" s="221"/>
      <c r="H387" s="221"/>
      <c r="I387" s="141">
        <f>F387-G387-H387</f>
        <v>28.42</v>
      </c>
      <c r="J387" s="141">
        <v>1469.86</v>
      </c>
      <c r="K387" s="141">
        <f>I387/J387*L387</f>
        <v>28.419999999999998</v>
      </c>
      <c r="L387" s="141">
        <v>1469.86</v>
      </c>
      <c r="M387" s="142">
        <f>K387/L387</f>
        <v>1.9335174778550339E-2</v>
      </c>
      <c r="N387" s="143">
        <v>57.23</v>
      </c>
      <c r="O387" s="143">
        <f>ROUND(M387*N387,2)</f>
        <v>1.1100000000000001</v>
      </c>
      <c r="P387" s="143">
        <f>ROUND(M387*60*1000,2)</f>
        <v>1160.1099999999999</v>
      </c>
      <c r="Q387" s="144">
        <f>ROUND(P387*N387/1000,2)</f>
        <v>66.39</v>
      </c>
    </row>
    <row r="388" spans="1:17" ht="12.75" customHeight="1" x14ac:dyDescent="0.2">
      <c r="A388" s="86"/>
      <c r="B388" s="175" t="s">
        <v>852</v>
      </c>
      <c r="C388" s="153" t="s">
        <v>828</v>
      </c>
      <c r="D388" s="153">
        <v>40</v>
      </c>
      <c r="E388" s="153">
        <v>1983</v>
      </c>
      <c r="F388" s="154">
        <v>52.5</v>
      </c>
      <c r="G388" s="154">
        <v>3.48</v>
      </c>
      <c r="H388" s="154">
        <v>5.6</v>
      </c>
      <c r="I388" s="154">
        <v>43.411000000000001</v>
      </c>
      <c r="J388" s="154">
        <v>2236.29</v>
      </c>
      <c r="K388" s="154">
        <v>43.411000000000001</v>
      </c>
      <c r="L388" s="154">
        <v>2236.29</v>
      </c>
      <c r="M388" s="155">
        <f>K388/L388</f>
        <v>1.9412061941876949E-2</v>
      </c>
      <c r="N388" s="156">
        <v>73.7</v>
      </c>
      <c r="O388" s="157">
        <f>M388*N388</f>
        <v>1.4306689651163311</v>
      </c>
      <c r="P388" s="157">
        <f>M388*60*1000</f>
        <v>1164.7237165126169</v>
      </c>
      <c r="Q388" s="158">
        <f>P388*N388/1000</f>
        <v>85.840137906979876</v>
      </c>
    </row>
    <row r="389" spans="1:17" ht="12.75" customHeight="1" x14ac:dyDescent="0.2">
      <c r="A389" s="86"/>
      <c r="B389" s="175" t="s">
        <v>290</v>
      </c>
      <c r="C389" s="153" t="s">
        <v>269</v>
      </c>
      <c r="D389" s="153">
        <v>30</v>
      </c>
      <c r="E389" s="153">
        <v>1973</v>
      </c>
      <c r="F389" s="154">
        <v>35.549999999999997</v>
      </c>
      <c r="G389" s="154">
        <v>1.89</v>
      </c>
      <c r="H389" s="154">
        <v>4.8</v>
      </c>
      <c r="I389" s="154">
        <v>28.86</v>
      </c>
      <c r="J389" s="154">
        <v>1476.4</v>
      </c>
      <c r="K389" s="154">
        <v>28.86</v>
      </c>
      <c r="L389" s="154">
        <v>1476.4</v>
      </c>
      <c r="M389" s="155">
        <v>1.9547548089948522E-2</v>
      </c>
      <c r="N389" s="156">
        <v>65.509</v>
      </c>
      <c r="O389" s="157">
        <v>1.2805403278244378</v>
      </c>
      <c r="P389" s="157">
        <v>1172.8528853969115</v>
      </c>
      <c r="Q389" s="158">
        <v>76.832419669466262</v>
      </c>
    </row>
    <row r="390" spans="1:17" ht="12.75" customHeight="1" x14ac:dyDescent="0.2">
      <c r="A390" s="86"/>
      <c r="B390" s="175" t="s">
        <v>683</v>
      </c>
      <c r="C390" s="236" t="s">
        <v>665</v>
      </c>
      <c r="D390" s="236">
        <v>20</v>
      </c>
      <c r="E390" s="236">
        <v>1997</v>
      </c>
      <c r="F390" s="237">
        <f>SUM(G390+H390+I390)</f>
        <v>27.8</v>
      </c>
      <c r="G390" s="237">
        <v>1.3</v>
      </c>
      <c r="H390" s="237">
        <v>3.2</v>
      </c>
      <c r="I390" s="237">
        <v>23.3</v>
      </c>
      <c r="J390" s="237">
        <v>1186.4000000000001</v>
      </c>
      <c r="K390" s="237">
        <v>23.3</v>
      </c>
      <c r="L390" s="237">
        <v>1186.4000000000001</v>
      </c>
      <c r="M390" s="155">
        <f>K390/L390</f>
        <v>1.9639244774106539E-2</v>
      </c>
      <c r="N390" s="156">
        <v>62</v>
      </c>
      <c r="O390" s="157">
        <f>M390*N390</f>
        <v>1.2176331759946055</v>
      </c>
      <c r="P390" s="157">
        <f>M390*60*1000</f>
        <v>1178.3546864463924</v>
      </c>
      <c r="Q390" s="158">
        <f>P390*N390/1000</f>
        <v>73.057990559676327</v>
      </c>
    </row>
    <row r="391" spans="1:17" ht="12.75" customHeight="1" x14ac:dyDescent="0.2">
      <c r="A391" s="86"/>
      <c r="B391" s="175" t="s">
        <v>683</v>
      </c>
      <c r="C391" s="153" t="s">
        <v>653</v>
      </c>
      <c r="D391" s="153">
        <v>40</v>
      </c>
      <c r="E391" s="153">
        <v>1998</v>
      </c>
      <c r="F391" s="154">
        <f>SUM(G391+H391+I391)</f>
        <v>52.7</v>
      </c>
      <c r="G391" s="154">
        <v>3.3</v>
      </c>
      <c r="H391" s="154">
        <v>6.4</v>
      </c>
      <c r="I391" s="154">
        <v>43</v>
      </c>
      <c r="J391" s="154">
        <v>2183.6999999999998</v>
      </c>
      <c r="K391" s="154">
        <v>42</v>
      </c>
      <c r="L391" s="154">
        <v>2133.8000000000002</v>
      </c>
      <c r="M391" s="155">
        <f>K391/L391</f>
        <v>1.9683194301246602E-2</v>
      </c>
      <c r="N391" s="156">
        <v>62</v>
      </c>
      <c r="O391" s="157">
        <f>M391*N391</f>
        <v>1.2203580466772892</v>
      </c>
      <c r="P391" s="157">
        <f>M391*60*1000</f>
        <v>1180.9916580747961</v>
      </c>
      <c r="Q391" s="158">
        <f>P391*N391/1000</f>
        <v>73.221482800637361</v>
      </c>
    </row>
    <row r="392" spans="1:17" ht="12.75" customHeight="1" x14ac:dyDescent="0.2">
      <c r="A392" s="86"/>
      <c r="B392" s="14" t="s">
        <v>611</v>
      </c>
      <c r="C392" s="140" t="s">
        <v>594</v>
      </c>
      <c r="D392" s="140">
        <v>60</v>
      </c>
      <c r="E392" s="140">
        <v>1974</v>
      </c>
      <c r="F392" s="141">
        <v>77.27</v>
      </c>
      <c r="G392" s="141">
        <v>6.1411800000000003</v>
      </c>
      <c r="H392" s="141">
        <v>9.6</v>
      </c>
      <c r="I392" s="141">
        <v>61.528820000000003</v>
      </c>
      <c r="J392" s="141">
        <v>3118.24</v>
      </c>
      <c r="K392" s="141">
        <v>61.528820000000003</v>
      </c>
      <c r="L392" s="141">
        <v>3118.24</v>
      </c>
      <c r="M392" s="142">
        <f>K392/L392</f>
        <v>1.9731906460054391E-2</v>
      </c>
      <c r="N392" s="143">
        <v>56.570999999999998</v>
      </c>
      <c r="O392" s="143">
        <f>M392*N392</f>
        <v>1.1162536803517369</v>
      </c>
      <c r="P392" s="143">
        <f>M392*1000*60</f>
        <v>1183.9143876032633</v>
      </c>
      <c r="Q392" s="144">
        <f>O392*60</f>
        <v>66.975220821104216</v>
      </c>
    </row>
    <row r="393" spans="1:17" ht="12.75" customHeight="1" x14ac:dyDescent="0.2">
      <c r="A393" s="86"/>
      <c r="B393" s="175" t="s">
        <v>852</v>
      </c>
      <c r="C393" s="153" t="s">
        <v>829</v>
      </c>
      <c r="D393" s="153">
        <v>40</v>
      </c>
      <c r="E393" s="153">
        <v>1992</v>
      </c>
      <c r="F393" s="154">
        <v>55.24</v>
      </c>
      <c r="G393" s="154">
        <v>4.12</v>
      </c>
      <c r="H393" s="154">
        <v>6.4</v>
      </c>
      <c r="I393" s="154">
        <v>44.713999999999999</v>
      </c>
      <c r="J393" s="154">
        <v>2264.86</v>
      </c>
      <c r="K393" s="154">
        <v>44.713999999999999</v>
      </c>
      <c r="L393" s="154">
        <v>2264.86</v>
      </c>
      <c r="M393" s="155">
        <f>K393/L393</f>
        <v>1.9742500640216171E-2</v>
      </c>
      <c r="N393" s="156">
        <v>73.7</v>
      </c>
      <c r="O393" s="157">
        <f>M393*N393</f>
        <v>1.4550222971839319</v>
      </c>
      <c r="P393" s="157">
        <f>M393*60*1000</f>
        <v>1184.5500384129703</v>
      </c>
      <c r="Q393" s="158">
        <f>P393*N393/1000</f>
        <v>87.301337831035909</v>
      </c>
    </row>
    <row r="394" spans="1:17" ht="12.75" customHeight="1" x14ac:dyDescent="0.2">
      <c r="A394" s="86"/>
      <c r="B394" s="175" t="s">
        <v>718</v>
      </c>
      <c r="C394" s="153" t="s">
        <v>696</v>
      </c>
      <c r="D394" s="153">
        <v>45</v>
      </c>
      <c r="E394" s="153">
        <v>1975</v>
      </c>
      <c r="F394" s="154">
        <v>57.323</v>
      </c>
      <c r="G394" s="154">
        <v>3.3610000000000002</v>
      </c>
      <c r="H394" s="154">
        <v>7.1680000000000001</v>
      </c>
      <c r="I394" s="154">
        <v>46.793999999999997</v>
      </c>
      <c r="J394" s="154">
        <v>2328.37</v>
      </c>
      <c r="K394" s="154">
        <v>46.572000000000003</v>
      </c>
      <c r="L394" s="154">
        <v>2317.34</v>
      </c>
      <c r="M394" s="155">
        <f>K394/L394</f>
        <v>2.0097180387858495E-2</v>
      </c>
      <c r="N394" s="156">
        <v>70.31</v>
      </c>
      <c r="O394" s="157">
        <f>M394*N394</f>
        <v>1.4130327530703308</v>
      </c>
      <c r="P394" s="157">
        <f>M394*60*1000</f>
        <v>1205.8308232715096</v>
      </c>
      <c r="Q394" s="158">
        <f>P394*N394/1000</f>
        <v>84.781965184219857</v>
      </c>
    </row>
    <row r="395" spans="1:17" ht="12.75" customHeight="1" x14ac:dyDescent="0.2">
      <c r="A395" s="86"/>
      <c r="B395" s="175" t="s">
        <v>524</v>
      </c>
      <c r="C395" s="153" t="s">
        <v>500</v>
      </c>
      <c r="D395" s="153">
        <v>36</v>
      </c>
      <c r="E395" s="153" t="s">
        <v>58</v>
      </c>
      <c r="F395" s="154">
        <v>39.177</v>
      </c>
      <c r="G395" s="154">
        <v>2.7029999999999998</v>
      </c>
      <c r="H395" s="154">
        <v>5.7640000000000002</v>
      </c>
      <c r="I395" s="154">
        <v>30.71</v>
      </c>
      <c r="J395" s="154">
        <v>1527.82</v>
      </c>
      <c r="K395" s="154">
        <v>30.71</v>
      </c>
      <c r="L395" s="154">
        <v>1527.82</v>
      </c>
      <c r="M395" s="155">
        <v>2.0100535403385217E-2</v>
      </c>
      <c r="N395" s="156">
        <v>75.3</v>
      </c>
      <c r="O395" s="157">
        <v>1.5135703158749068</v>
      </c>
      <c r="P395" s="157">
        <v>1206.0321242031132</v>
      </c>
      <c r="Q395" s="158">
        <v>90.814218952494429</v>
      </c>
    </row>
    <row r="396" spans="1:17" ht="12.75" customHeight="1" x14ac:dyDescent="0.2">
      <c r="A396" s="86"/>
      <c r="B396" s="175" t="s">
        <v>718</v>
      </c>
      <c r="C396" s="159" t="s">
        <v>690</v>
      </c>
      <c r="D396" s="159">
        <v>24</v>
      </c>
      <c r="E396" s="159">
        <v>2011</v>
      </c>
      <c r="F396" s="160">
        <v>26.387</v>
      </c>
      <c r="G396" s="160">
        <v>1.706</v>
      </c>
      <c r="H396" s="160">
        <v>1.92</v>
      </c>
      <c r="I396" s="160">
        <v>22.760999999999999</v>
      </c>
      <c r="J396" s="160">
        <v>1123.75</v>
      </c>
      <c r="K396" s="160">
        <v>22.760999999999999</v>
      </c>
      <c r="L396" s="160">
        <v>1123.75</v>
      </c>
      <c r="M396" s="161">
        <v>2.0254505005561734E-2</v>
      </c>
      <c r="N396" s="162">
        <v>70.305000000000007</v>
      </c>
      <c r="O396" s="163">
        <v>1.4239929744160178</v>
      </c>
      <c r="P396" s="163">
        <v>1215.270300333704</v>
      </c>
      <c r="Q396" s="164">
        <v>85.439578464961073</v>
      </c>
    </row>
    <row r="397" spans="1:17" ht="12.75" customHeight="1" x14ac:dyDescent="0.2">
      <c r="A397" s="86"/>
      <c r="B397" s="175" t="s">
        <v>524</v>
      </c>
      <c r="C397" s="153" t="s">
        <v>501</v>
      </c>
      <c r="D397" s="153">
        <v>20</v>
      </c>
      <c r="E397" s="153" t="s">
        <v>502</v>
      </c>
      <c r="F397" s="154">
        <v>24.736999999999998</v>
      </c>
      <c r="G397" s="154">
        <v>1.5549999999999999</v>
      </c>
      <c r="H397" s="154">
        <v>3.2</v>
      </c>
      <c r="I397" s="154">
        <v>19.981999999999999</v>
      </c>
      <c r="J397" s="154">
        <v>981.33</v>
      </c>
      <c r="K397" s="154">
        <v>19.981999999999999</v>
      </c>
      <c r="L397" s="154">
        <v>981.33</v>
      </c>
      <c r="M397" s="155">
        <v>2.0362161556255285E-2</v>
      </c>
      <c r="N397" s="156">
        <v>75.3</v>
      </c>
      <c r="O397" s="157">
        <v>1.5332707651860229</v>
      </c>
      <c r="P397" s="157">
        <v>1221.7296933753171</v>
      </c>
      <c r="Q397" s="158">
        <v>91.996245911161367</v>
      </c>
    </row>
    <row r="398" spans="1:17" ht="12.75" customHeight="1" x14ac:dyDescent="0.2">
      <c r="A398" s="86"/>
      <c r="B398" s="14" t="s">
        <v>611</v>
      </c>
      <c r="C398" s="140" t="s">
        <v>591</v>
      </c>
      <c r="D398" s="140">
        <v>30</v>
      </c>
      <c r="E398" s="140">
        <v>1992</v>
      </c>
      <c r="F398" s="141">
        <v>40.840000000000003</v>
      </c>
      <c r="G398" s="141">
        <v>3.9325100000000002</v>
      </c>
      <c r="H398" s="141">
        <v>4.8</v>
      </c>
      <c r="I398" s="141">
        <v>32.107489999999999</v>
      </c>
      <c r="J398" s="141">
        <v>1576.72</v>
      </c>
      <c r="K398" s="141">
        <v>32.107489999999999</v>
      </c>
      <c r="L398" s="141">
        <v>1576.72</v>
      </c>
      <c r="M398" s="142">
        <f>K398/L398</f>
        <v>2.0363469734638998E-2</v>
      </c>
      <c r="N398" s="143">
        <v>56.570999999999998</v>
      </c>
      <c r="O398" s="143">
        <f>M398*N398</f>
        <v>1.1519818463582627</v>
      </c>
      <c r="P398" s="143">
        <f>M398*1000*60</f>
        <v>1221.8081840783398</v>
      </c>
      <c r="Q398" s="144">
        <f>O398*60</f>
        <v>69.118910781495771</v>
      </c>
    </row>
    <row r="399" spans="1:17" ht="12.75" customHeight="1" x14ac:dyDescent="0.2">
      <c r="A399" s="86"/>
      <c r="B399" s="175" t="s">
        <v>851</v>
      </c>
      <c r="C399" s="153" t="s">
        <v>830</v>
      </c>
      <c r="D399" s="153">
        <v>20</v>
      </c>
      <c r="E399" s="153">
        <v>1971</v>
      </c>
      <c r="F399" s="154">
        <v>24.29</v>
      </c>
      <c r="G399" s="154">
        <v>1.0900000000000001</v>
      </c>
      <c r="H399" s="154">
        <v>2.8</v>
      </c>
      <c r="I399" s="154">
        <v>20.396999999999998</v>
      </c>
      <c r="J399" s="154">
        <v>1001.53</v>
      </c>
      <c r="K399" s="154">
        <v>20.396999999999998</v>
      </c>
      <c r="L399" s="154">
        <v>1001.53</v>
      </c>
      <c r="M399" s="155">
        <f>K399/L399</f>
        <v>2.0365840264395474E-2</v>
      </c>
      <c r="N399" s="156">
        <v>73.7</v>
      </c>
      <c r="O399" s="157">
        <f>M399*N399</f>
        <v>1.5009624274859465</v>
      </c>
      <c r="P399" s="157">
        <f>M399*60*1000</f>
        <v>1221.9504158637285</v>
      </c>
      <c r="Q399" s="158">
        <f>P399*N399/1000</f>
        <v>90.057745649156786</v>
      </c>
    </row>
    <row r="400" spans="1:17" ht="12.75" customHeight="1" x14ac:dyDescent="0.2">
      <c r="A400" s="86"/>
      <c r="B400" s="175" t="s">
        <v>205</v>
      </c>
      <c r="C400" s="140" t="s">
        <v>186</v>
      </c>
      <c r="D400" s="140">
        <v>10</v>
      </c>
      <c r="E400" s="140">
        <v>1984</v>
      </c>
      <c r="F400" s="141">
        <v>18.218</v>
      </c>
      <c r="G400" s="141">
        <v>1.4801219999999999</v>
      </c>
      <c r="H400" s="141">
        <v>4.32</v>
      </c>
      <c r="I400" s="141">
        <v>12.417878999999999</v>
      </c>
      <c r="J400" s="141">
        <v>609.70000000000005</v>
      </c>
      <c r="K400" s="141">
        <v>12.417878999999999</v>
      </c>
      <c r="L400" s="141">
        <v>609.70000000000005</v>
      </c>
      <c r="M400" s="142">
        <v>2.0367195341971459E-2</v>
      </c>
      <c r="N400" s="143">
        <v>63.111000000000004</v>
      </c>
      <c r="O400" s="143">
        <v>1.2853940652271609</v>
      </c>
      <c r="P400" s="143">
        <v>1222.0317205182876</v>
      </c>
      <c r="Q400" s="144">
        <v>77.12364391362965</v>
      </c>
    </row>
    <row r="401" spans="1:17" ht="12.75" customHeight="1" x14ac:dyDescent="0.2">
      <c r="A401" s="86"/>
      <c r="B401" s="175" t="s">
        <v>718</v>
      </c>
      <c r="C401" s="153" t="s">
        <v>698</v>
      </c>
      <c r="D401" s="153">
        <v>40</v>
      </c>
      <c r="E401" s="153">
        <v>1989</v>
      </c>
      <c r="F401" s="154">
        <v>56.037999999999997</v>
      </c>
      <c r="G401" s="154">
        <v>3.1960000000000002</v>
      </c>
      <c r="H401" s="154">
        <v>6.24</v>
      </c>
      <c r="I401" s="154">
        <v>46.601999999999997</v>
      </c>
      <c r="J401" s="154">
        <v>2277.1999999999998</v>
      </c>
      <c r="K401" s="154">
        <v>46.601999999999997</v>
      </c>
      <c r="L401" s="154">
        <v>2277.1999999999998</v>
      </c>
      <c r="M401" s="155">
        <f>K401/L401</f>
        <v>2.0464605656068856E-2</v>
      </c>
      <c r="N401" s="156">
        <v>70.305000000000007</v>
      </c>
      <c r="O401" s="157">
        <f>M401*N401</f>
        <v>1.438764100649921</v>
      </c>
      <c r="P401" s="157">
        <f>M401*60*1000</f>
        <v>1227.8763393641314</v>
      </c>
      <c r="Q401" s="158">
        <f>P401*N401/1000</f>
        <v>86.325846038995266</v>
      </c>
    </row>
    <row r="402" spans="1:17" ht="12.75" customHeight="1" x14ac:dyDescent="0.2">
      <c r="A402" s="86"/>
      <c r="B402" s="175" t="s">
        <v>524</v>
      </c>
      <c r="C402" s="153" t="s">
        <v>503</v>
      </c>
      <c r="D402" s="153">
        <v>18</v>
      </c>
      <c r="E402" s="153" t="s">
        <v>58</v>
      </c>
      <c r="F402" s="154">
        <v>24.291</v>
      </c>
      <c r="G402" s="154">
        <v>1.581</v>
      </c>
      <c r="H402" s="154">
        <v>2.8820000000000001</v>
      </c>
      <c r="I402" s="154">
        <v>19.827999999999999</v>
      </c>
      <c r="J402" s="154">
        <v>967.9</v>
      </c>
      <c r="K402" s="154">
        <v>19.827999999999999</v>
      </c>
      <c r="L402" s="154">
        <v>967.9</v>
      </c>
      <c r="M402" s="155">
        <v>2.0485587354065502E-2</v>
      </c>
      <c r="N402" s="156">
        <v>75.3</v>
      </c>
      <c r="O402" s="157">
        <v>1.5425647277611323</v>
      </c>
      <c r="P402" s="157">
        <v>1229.1352412439301</v>
      </c>
      <c r="Q402" s="158">
        <v>92.553883665667939</v>
      </c>
    </row>
    <row r="403" spans="1:17" ht="12.75" customHeight="1" x14ac:dyDescent="0.2">
      <c r="A403" s="86"/>
      <c r="B403" s="14" t="s">
        <v>611</v>
      </c>
      <c r="C403" s="140" t="s">
        <v>595</v>
      </c>
      <c r="D403" s="140">
        <v>60</v>
      </c>
      <c r="E403" s="140">
        <v>1981</v>
      </c>
      <c r="F403" s="141">
        <v>78.08</v>
      </c>
      <c r="G403" s="141">
        <v>4.4703879999999998</v>
      </c>
      <c r="H403" s="141">
        <v>9.6</v>
      </c>
      <c r="I403" s="141">
        <v>64.009600000000006</v>
      </c>
      <c r="J403" s="141">
        <v>3122.77</v>
      </c>
      <c r="K403" s="141">
        <v>64.009600000000006</v>
      </c>
      <c r="L403" s="141">
        <v>3122.77</v>
      </c>
      <c r="M403" s="142">
        <f>K403/L403</f>
        <v>2.0497699158119238E-2</v>
      </c>
      <c r="N403" s="143">
        <v>56.570999999999998</v>
      </c>
      <c r="O403" s="143">
        <f>M403*N403</f>
        <v>1.1595753390739634</v>
      </c>
      <c r="P403" s="143">
        <f>M403*1000*60</f>
        <v>1229.8619494871543</v>
      </c>
      <c r="Q403" s="144">
        <f>O403*60</f>
        <v>69.574520344437801</v>
      </c>
    </row>
    <row r="404" spans="1:17" ht="12.75" customHeight="1" x14ac:dyDescent="0.2">
      <c r="A404" s="86"/>
      <c r="B404" s="175" t="s">
        <v>718</v>
      </c>
      <c r="C404" s="153" t="s">
        <v>697</v>
      </c>
      <c r="D404" s="153">
        <v>7</v>
      </c>
      <c r="E404" s="153">
        <v>1929</v>
      </c>
      <c r="F404" s="154">
        <v>5.1420000000000003</v>
      </c>
      <c r="G404" s="154">
        <v>0.26600000000000001</v>
      </c>
      <c r="H404" s="154">
        <v>6.4000000000000001E-2</v>
      </c>
      <c r="I404" s="154">
        <v>4.8120000000000003</v>
      </c>
      <c r="J404" s="154">
        <v>233.78</v>
      </c>
      <c r="K404" s="154">
        <v>1.772</v>
      </c>
      <c r="L404" s="154">
        <v>86.11</v>
      </c>
      <c r="M404" s="155">
        <f>K404/L404</f>
        <v>2.0578330042968298E-2</v>
      </c>
      <c r="N404" s="156">
        <v>70.305000000000007</v>
      </c>
      <c r="O404" s="157">
        <f>M404*N404</f>
        <v>1.4467594936708863</v>
      </c>
      <c r="P404" s="157">
        <f>M404*60*1000</f>
        <v>1234.6998025780979</v>
      </c>
      <c r="Q404" s="158">
        <f>P404*N404/1000</f>
        <v>86.805569620253181</v>
      </c>
    </row>
    <row r="405" spans="1:17" ht="12.75" customHeight="1" x14ac:dyDescent="0.2">
      <c r="A405" s="86"/>
      <c r="B405" s="175" t="s">
        <v>683</v>
      </c>
      <c r="C405" s="236" t="s">
        <v>662</v>
      </c>
      <c r="D405" s="236">
        <v>16</v>
      </c>
      <c r="E405" s="236">
        <v>1991</v>
      </c>
      <c r="F405" s="237">
        <f>SUM(G405+H405+I405)</f>
        <v>26.3</v>
      </c>
      <c r="G405" s="237">
        <v>1.6</v>
      </c>
      <c r="H405" s="237">
        <v>2.7</v>
      </c>
      <c r="I405" s="237">
        <v>22</v>
      </c>
      <c r="J405" s="237">
        <v>1069.04</v>
      </c>
      <c r="K405" s="237">
        <v>22</v>
      </c>
      <c r="L405" s="237">
        <v>1069.04</v>
      </c>
      <c r="M405" s="155">
        <f>K405/L405</f>
        <v>2.0579211254957718E-2</v>
      </c>
      <c r="N405" s="156">
        <v>62</v>
      </c>
      <c r="O405" s="157">
        <f>M405*N405</f>
        <v>1.2759110978073784</v>
      </c>
      <c r="P405" s="157">
        <f>M405*60*1000</f>
        <v>1234.7526752974632</v>
      </c>
      <c r="Q405" s="158">
        <f>P405*N405/1000</f>
        <v>76.554665868442711</v>
      </c>
    </row>
    <row r="406" spans="1:17" ht="12.75" customHeight="1" x14ac:dyDescent="0.2">
      <c r="A406" s="86"/>
      <c r="B406" s="175" t="s">
        <v>683</v>
      </c>
      <c r="C406" s="236" t="s">
        <v>666</v>
      </c>
      <c r="D406" s="236">
        <v>40</v>
      </c>
      <c r="E406" s="236">
        <v>1984</v>
      </c>
      <c r="F406" s="237">
        <f>SUM(G406+H406+I406)</f>
        <v>56.3</v>
      </c>
      <c r="G406" s="237">
        <v>2.2999999999999998</v>
      </c>
      <c r="H406" s="237">
        <v>6.4</v>
      </c>
      <c r="I406" s="237">
        <v>47.6</v>
      </c>
      <c r="J406" s="237">
        <v>2307.27</v>
      </c>
      <c r="K406" s="237">
        <v>47.6</v>
      </c>
      <c r="L406" s="237">
        <v>2307.27</v>
      </c>
      <c r="M406" s="155">
        <f>K406/L406</f>
        <v>2.0630442037559541E-2</v>
      </c>
      <c r="N406" s="156">
        <v>62</v>
      </c>
      <c r="O406" s="157">
        <f>M406*N406</f>
        <v>1.2790874063286914</v>
      </c>
      <c r="P406" s="157">
        <f>M406*60*1000</f>
        <v>1237.8265222535724</v>
      </c>
      <c r="Q406" s="158">
        <f>P406*N406/1000</f>
        <v>76.745244379721498</v>
      </c>
    </row>
    <row r="407" spans="1:17" ht="12.75" customHeight="1" x14ac:dyDescent="0.2">
      <c r="A407" s="86"/>
      <c r="B407" s="175" t="s">
        <v>718</v>
      </c>
      <c r="C407" s="153" t="s">
        <v>699</v>
      </c>
      <c r="D407" s="153">
        <v>19</v>
      </c>
      <c r="E407" s="153">
        <v>1989</v>
      </c>
      <c r="F407" s="154">
        <v>25.193999999999999</v>
      </c>
      <c r="G407" s="154">
        <v>1.417</v>
      </c>
      <c r="H407" s="154">
        <v>2.88</v>
      </c>
      <c r="I407" s="154">
        <v>20.896999999999998</v>
      </c>
      <c r="J407" s="154">
        <v>1068.04</v>
      </c>
      <c r="K407" s="154">
        <v>18.948</v>
      </c>
      <c r="L407" s="154">
        <v>908.39</v>
      </c>
      <c r="M407" s="155">
        <f>K407/L407</f>
        <v>2.0858882198174795E-2</v>
      </c>
      <c r="N407" s="156">
        <v>70.305000000000007</v>
      </c>
      <c r="O407" s="157">
        <f>M407*N407</f>
        <v>1.4664837129426791</v>
      </c>
      <c r="P407" s="157">
        <f>M407*60*1000</f>
        <v>1251.5329318904878</v>
      </c>
      <c r="Q407" s="158">
        <f>P407*N407/1000</f>
        <v>87.989022776560759</v>
      </c>
    </row>
    <row r="408" spans="1:17" ht="12.75" customHeight="1" x14ac:dyDescent="0.2">
      <c r="A408" s="86"/>
      <c r="B408" s="175" t="s">
        <v>257</v>
      </c>
      <c r="C408" s="146" t="s">
        <v>237</v>
      </c>
      <c r="D408" s="170">
        <v>11</v>
      </c>
      <c r="E408" s="170">
        <v>1976</v>
      </c>
      <c r="F408" s="146">
        <v>10.378</v>
      </c>
      <c r="G408" s="146">
        <v>0</v>
      </c>
      <c r="H408" s="146">
        <v>0</v>
      </c>
      <c r="I408" s="146">
        <v>10.378000999999999</v>
      </c>
      <c r="J408" s="146">
        <v>496.05</v>
      </c>
      <c r="K408" s="146">
        <v>10.378000999999999</v>
      </c>
      <c r="L408" s="146">
        <v>496.05</v>
      </c>
      <c r="M408" s="147">
        <v>2.0921280112891842E-2</v>
      </c>
      <c r="N408" s="148">
        <v>76.191000000000017</v>
      </c>
      <c r="O408" s="148">
        <v>1.5940132530813427</v>
      </c>
      <c r="P408" s="148">
        <v>1255.2768067735105</v>
      </c>
      <c r="Q408" s="149">
        <v>95.640795184880574</v>
      </c>
    </row>
    <row r="409" spans="1:17" ht="12.75" customHeight="1" thickBot="1" x14ac:dyDescent="0.25">
      <c r="A409" s="87"/>
      <c r="B409" s="176" t="s">
        <v>611</v>
      </c>
      <c r="C409" s="238" t="s">
        <v>593</v>
      </c>
      <c r="D409" s="238">
        <v>40</v>
      </c>
      <c r="E409" s="238">
        <v>1973</v>
      </c>
      <c r="F409" s="239">
        <v>64.19</v>
      </c>
      <c r="G409" s="239">
        <v>4.2107890000000001</v>
      </c>
      <c r="H409" s="239">
        <v>6.16</v>
      </c>
      <c r="I409" s="239">
        <v>53.819217999999999</v>
      </c>
      <c r="J409" s="239">
        <v>2565.4</v>
      </c>
      <c r="K409" s="239">
        <v>53.819217999999999</v>
      </c>
      <c r="L409" s="239">
        <v>2565.4</v>
      </c>
      <c r="M409" s="240">
        <f>K409/L409</f>
        <v>2.0978879706868323E-2</v>
      </c>
      <c r="N409" s="241">
        <v>56.570999999999998</v>
      </c>
      <c r="O409" s="241">
        <f>M409*N409</f>
        <v>1.1867962038972479</v>
      </c>
      <c r="P409" s="241">
        <f>M409*1000*60</f>
        <v>1258.7327824120994</v>
      </c>
      <c r="Q409" s="242">
        <f>O409*60</f>
        <v>71.207772233834874</v>
      </c>
    </row>
    <row r="410" spans="1:17" ht="12.75" customHeight="1" x14ac:dyDescent="0.2">
      <c r="A410" s="88" t="s">
        <v>25</v>
      </c>
      <c r="B410" s="171" t="s">
        <v>257</v>
      </c>
      <c r="C410" s="243" t="s">
        <v>239</v>
      </c>
      <c r="D410" s="243">
        <v>59</v>
      </c>
      <c r="E410" s="243">
        <v>1975</v>
      </c>
      <c r="F410" s="244">
        <v>60.051000000000002</v>
      </c>
      <c r="G410" s="244">
        <v>5.7089439999999998</v>
      </c>
      <c r="H410" s="244">
        <v>9.6</v>
      </c>
      <c r="I410" s="244">
        <v>44.742061999999997</v>
      </c>
      <c r="J410" s="244">
        <v>2729.69</v>
      </c>
      <c r="K410" s="244">
        <v>44.742061999999997</v>
      </c>
      <c r="L410" s="244">
        <v>2729.69</v>
      </c>
      <c r="M410" s="245">
        <v>1.6390894936787692E-2</v>
      </c>
      <c r="N410" s="246">
        <v>76.191000000000017</v>
      </c>
      <c r="O410" s="246">
        <v>1.2488386761287913</v>
      </c>
      <c r="P410" s="246">
        <v>983.45369620726149</v>
      </c>
      <c r="Q410" s="247">
        <v>74.930320567727478</v>
      </c>
    </row>
    <row r="411" spans="1:17" ht="12.75" customHeight="1" x14ac:dyDescent="0.2">
      <c r="A411" s="89"/>
      <c r="B411" s="172" t="s">
        <v>219</v>
      </c>
      <c r="C411" s="104" t="s">
        <v>207</v>
      </c>
      <c r="D411" s="104">
        <v>19</v>
      </c>
      <c r="E411" s="104">
        <v>1969</v>
      </c>
      <c r="F411" s="15">
        <v>21.481000000000002</v>
      </c>
      <c r="G411" s="15">
        <v>2.448</v>
      </c>
      <c r="H411" s="15">
        <v>0</v>
      </c>
      <c r="I411" s="15">
        <v>19.033000999999999</v>
      </c>
      <c r="J411" s="15">
        <v>1148.45</v>
      </c>
      <c r="K411" s="15">
        <v>19.033000999999999</v>
      </c>
      <c r="L411" s="15">
        <v>1148.45</v>
      </c>
      <c r="M411" s="16">
        <v>1.6572772867778307E-2</v>
      </c>
      <c r="N411" s="17">
        <v>62.348000000000006</v>
      </c>
      <c r="O411" s="17">
        <v>1.033279242760242</v>
      </c>
      <c r="P411" s="17">
        <v>994.36637206669843</v>
      </c>
      <c r="Q411" s="18">
        <v>61.996754565614523</v>
      </c>
    </row>
    <row r="412" spans="1:17" ht="12.75" customHeight="1" x14ac:dyDescent="0.2">
      <c r="A412" s="89"/>
      <c r="B412" s="172" t="s">
        <v>257</v>
      </c>
      <c r="C412" s="104" t="s">
        <v>240</v>
      </c>
      <c r="D412" s="104">
        <v>39</v>
      </c>
      <c r="E412" s="104">
        <v>1990</v>
      </c>
      <c r="F412" s="15">
        <v>49.034999999999997</v>
      </c>
      <c r="G412" s="15">
        <v>4.0615410000000001</v>
      </c>
      <c r="H412" s="15">
        <v>6.4</v>
      </c>
      <c r="I412" s="15">
        <v>38.573459</v>
      </c>
      <c r="J412" s="15">
        <v>2294.0500000000002</v>
      </c>
      <c r="K412" s="15">
        <v>38.573459</v>
      </c>
      <c r="L412" s="15">
        <v>2294.0500000000002</v>
      </c>
      <c r="M412" s="16">
        <v>1.6814567685970228E-2</v>
      </c>
      <c r="N412" s="17">
        <v>76.191000000000017</v>
      </c>
      <c r="O412" s="17">
        <v>1.2811187265617578</v>
      </c>
      <c r="P412" s="17">
        <v>1008.8740611582136</v>
      </c>
      <c r="Q412" s="18">
        <v>76.867123593705472</v>
      </c>
    </row>
    <row r="413" spans="1:17" ht="12.75" customHeight="1" x14ac:dyDescent="0.2">
      <c r="A413" s="89"/>
      <c r="B413" s="172" t="s">
        <v>257</v>
      </c>
      <c r="C413" s="104" t="s">
        <v>241</v>
      </c>
      <c r="D413" s="104">
        <v>39</v>
      </c>
      <c r="E413" s="104">
        <v>1990</v>
      </c>
      <c r="F413" s="15">
        <v>49.749000000000002</v>
      </c>
      <c r="G413" s="15">
        <v>4.2674599999999998</v>
      </c>
      <c r="H413" s="15">
        <v>6.32</v>
      </c>
      <c r="I413" s="15">
        <v>39.161533999999996</v>
      </c>
      <c r="J413" s="15">
        <v>2218.0300000000002</v>
      </c>
      <c r="K413" s="15">
        <v>39.161533999999996</v>
      </c>
      <c r="L413" s="15">
        <v>2218.0300000000002</v>
      </c>
      <c r="M413" s="16">
        <v>1.7655998340870047E-2</v>
      </c>
      <c r="N413" s="17">
        <v>76.191000000000017</v>
      </c>
      <c r="O413" s="17">
        <v>1.3452281695892301</v>
      </c>
      <c r="P413" s="17">
        <v>1059.3599004522027</v>
      </c>
      <c r="Q413" s="18">
        <v>80.71369017535379</v>
      </c>
    </row>
    <row r="414" spans="1:17" ht="12.75" customHeight="1" x14ac:dyDescent="0.2">
      <c r="A414" s="89"/>
      <c r="B414" s="172" t="s">
        <v>176</v>
      </c>
      <c r="C414" s="104" t="s">
        <v>163</v>
      </c>
      <c r="D414" s="104">
        <v>46</v>
      </c>
      <c r="E414" s="104">
        <v>1981</v>
      </c>
      <c r="F414" s="15">
        <v>52.595999999999997</v>
      </c>
      <c r="G414" s="15">
        <v>3.512829</v>
      </c>
      <c r="H414" s="15">
        <v>7.2</v>
      </c>
      <c r="I414" s="15">
        <v>41.883171000000004</v>
      </c>
      <c r="J414" s="15">
        <v>2273.52</v>
      </c>
      <c r="K414" s="15">
        <v>41.883171000000004</v>
      </c>
      <c r="L414" s="15">
        <v>2273.52</v>
      </c>
      <c r="M414" s="16">
        <v>1.8422169587247971E-2</v>
      </c>
      <c r="N414" s="17">
        <v>95.048000000000016</v>
      </c>
      <c r="O414" s="17">
        <v>1.7509903749287454</v>
      </c>
      <c r="P414" s="17">
        <v>1105.3301752348782</v>
      </c>
      <c r="Q414" s="18">
        <v>105.05942249572472</v>
      </c>
    </row>
    <row r="415" spans="1:17" ht="12.75" customHeight="1" x14ac:dyDescent="0.2">
      <c r="A415" s="89"/>
      <c r="B415" s="172" t="s">
        <v>403</v>
      </c>
      <c r="C415" s="19" t="s">
        <v>389</v>
      </c>
      <c r="D415" s="19">
        <v>55</v>
      </c>
      <c r="E415" s="19" t="s">
        <v>58</v>
      </c>
      <c r="F415" s="20">
        <v>60.875</v>
      </c>
      <c r="G415" s="20">
        <v>5.1950000000000003</v>
      </c>
      <c r="H415" s="20">
        <v>8.0589999999999993</v>
      </c>
      <c r="I415" s="20">
        <v>47.621000000000002</v>
      </c>
      <c r="J415" s="20">
        <v>2555.09</v>
      </c>
      <c r="K415" s="20">
        <v>47.621000000000002</v>
      </c>
      <c r="L415" s="20">
        <v>2555.09</v>
      </c>
      <c r="M415" s="21">
        <f>K415/L415</f>
        <v>1.8637699650501549E-2</v>
      </c>
      <c r="N415" s="22">
        <v>65.510000000000005</v>
      </c>
      <c r="O415" s="23">
        <f>M415*N415</f>
        <v>1.2209557041043566</v>
      </c>
      <c r="P415" s="23">
        <f>M415*60*1000</f>
        <v>1118.261979030093</v>
      </c>
      <c r="Q415" s="24">
        <f>P415*N415/1000</f>
        <v>73.257342246261402</v>
      </c>
    </row>
    <row r="416" spans="1:17" ht="12.75" customHeight="1" x14ac:dyDescent="0.2">
      <c r="A416" s="89"/>
      <c r="B416" s="172" t="s">
        <v>257</v>
      </c>
      <c r="C416" s="104" t="s">
        <v>242</v>
      </c>
      <c r="D416" s="104">
        <v>58</v>
      </c>
      <c r="E416" s="104">
        <v>1991</v>
      </c>
      <c r="F416" s="15">
        <v>59.069000000000003</v>
      </c>
      <c r="G416" s="15">
        <v>4.1099899999999998</v>
      </c>
      <c r="H416" s="15">
        <v>9.44</v>
      </c>
      <c r="I416" s="15">
        <v>45.519010000000002</v>
      </c>
      <c r="J416" s="15">
        <v>2439.79</v>
      </c>
      <c r="K416" s="15">
        <v>45.519010000000002</v>
      </c>
      <c r="L416" s="15">
        <v>2439.79</v>
      </c>
      <c r="M416" s="16">
        <v>1.865693768725997E-2</v>
      </c>
      <c r="N416" s="17">
        <v>76.191000000000017</v>
      </c>
      <c r="O416" s="17">
        <v>1.4214907393300247</v>
      </c>
      <c r="P416" s="17">
        <v>1119.4162612355983</v>
      </c>
      <c r="Q416" s="18">
        <v>85.289444359801493</v>
      </c>
    </row>
    <row r="417" spans="1:17" ht="12.75" customHeight="1" x14ac:dyDescent="0.2">
      <c r="A417" s="89"/>
      <c r="B417" s="172" t="s">
        <v>257</v>
      </c>
      <c r="C417" s="104" t="s">
        <v>245</v>
      </c>
      <c r="D417" s="104">
        <v>30</v>
      </c>
      <c r="E417" s="104">
        <v>1990</v>
      </c>
      <c r="F417" s="15">
        <v>38.496000000000002</v>
      </c>
      <c r="G417" s="15">
        <v>3.526716</v>
      </c>
      <c r="H417" s="15">
        <v>4.8</v>
      </c>
      <c r="I417" s="15">
        <v>30.169288000000002</v>
      </c>
      <c r="J417" s="15">
        <v>1613.04</v>
      </c>
      <c r="K417" s="15">
        <v>30.169288000000002</v>
      </c>
      <c r="L417" s="15">
        <v>1613.04</v>
      </c>
      <c r="M417" s="16">
        <v>1.8703372514010812E-2</v>
      </c>
      <c r="N417" s="17">
        <v>76.191000000000017</v>
      </c>
      <c r="O417" s="17">
        <v>1.4250286552149982</v>
      </c>
      <c r="P417" s="17">
        <v>1122.2023508406487</v>
      </c>
      <c r="Q417" s="18">
        <v>85.501719312899894</v>
      </c>
    </row>
    <row r="418" spans="1:17" ht="12.75" customHeight="1" x14ac:dyDescent="0.2">
      <c r="A418" s="89"/>
      <c r="B418" s="172" t="s">
        <v>257</v>
      </c>
      <c r="C418" s="104" t="s">
        <v>243</v>
      </c>
      <c r="D418" s="104">
        <v>50</v>
      </c>
      <c r="E418" s="104">
        <v>1972</v>
      </c>
      <c r="F418" s="15">
        <v>62.005000000000003</v>
      </c>
      <c r="G418" s="15">
        <v>4.823366</v>
      </c>
      <c r="H418" s="15">
        <v>8</v>
      </c>
      <c r="I418" s="15">
        <v>49.181640000000002</v>
      </c>
      <c r="J418" s="15">
        <v>2601.9</v>
      </c>
      <c r="K418" s="15">
        <v>49.181640000000002</v>
      </c>
      <c r="L418" s="15">
        <v>2601.9</v>
      </c>
      <c r="M418" s="16">
        <v>1.8902202236826933E-2</v>
      </c>
      <c r="N418" s="17">
        <v>76.191000000000017</v>
      </c>
      <c r="O418" s="17">
        <v>1.4401776906260813</v>
      </c>
      <c r="P418" s="17">
        <v>1134.132134209616</v>
      </c>
      <c r="Q418" s="18">
        <v>86.410661437564869</v>
      </c>
    </row>
    <row r="419" spans="1:17" ht="12.75" customHeight="1" x14ac:dyDescent="0.2">
      <c r="A419" s="89"/>
      <c r="B419" s="49" t="s">
        <v>750</v>
      </c>
      <c r="C419" s="19" t="s">
        <v>729</v>
      </c>
      <c r="D419" s="19">
        <v>20</v>
      </c>
      <c r="E419" s="19">
        <v>1986</v>
      </c>
      <c r="F419" s="20">
        <v>25.648</v>
      </c>
      <c r="G419" s="20">
        <v>2.4900000000000002</v>
      </c>
      <c r="H419" s="20">
        <v>3.2</v>
      </c>
      <c r="I419" s="20">
        <v>19.95</v>
      </c>
      <c r="J419" s="20">
        <v>1053.6300000000001</v>
      </c>
      <c r="K419" s="20">
        <v>19.95</v>
      </c>
      <c r="L419" s="20">
        <v>1053.6300000000001</v>
      </c>
      <c r="M419" s="21">
        <v>1.8934540588252041E-2</v>
      </c>
      <c r="N419" s="22">
        <v>63.655999999999999</v>
      </c>
      <c r="O419" s="23">
        <v>1.2052971156857719</v>
      </c>
      <c r="P419" s="23">
        <v>1136.0724352951224</v>
      </c>
      <c r="Q419" s="24">
        <v>72.317826941146308</v>
      </c>
    </row>
    <row r="420" spans="1:17" ht="12.75" customHeight="1" x14ac:dyDescent="0.2">
      <c r="A420" s="89"/>
      <c r="B420" s="49" t="s">
        <v>750</v>
      </c>
      <c r="C420" s="19" t="s">
        <v>736</v>
      </c>
      <c r="D420" s="19">
        <v>20</v>
      </c>
      <c r="E420" s="19">
        <v>1975</v>
      </c>
      <c r="F420" s="20">
        <v>25.01</v>
      </c>
      <c r="G420" s="20">
        <v>1.81</v>
      </c>
      <c r="H420" s="20">
        <v>3.2</v>
      </c>
      <c r="I420" s="20">
        <v>20</v>
      </c>
      <c r="J420" s="20">
        <v>1052.24</v>
      </c>
      <c r="K420" s="20">
        <v>20</v>
      </c>
      <c r="L420" s="20">
        <v>1052.24</v>
      </c>
      <c r="M420" s="21">
        <v>1.9007070630274462E-2</v>
      </c>
      <c r="N420" s="22">
        <v>63.655999999999999</v>
      </c>
      <c r="O420" s="23">
        <v>1.2099140880407511</v>
      </c>
      <c r="P420" s="23">
        <v>1140.4242378164677</v>
      </c>
      <c r="Q420" s="24">
        <v>72.594845282445064</v>
      </c>
    </row>
    <row r="421" spans="1:17" ht="12.75" customHeight="1" x14ac:dyDescent="0.2">
      <c r="A421" s="89"/>
      <c r="B421" s="172" t="s">
        <v>257</v>
      </c>
      <c r="C421" s="104" t="s">
        <v>244</v>
      </c>
      <c r="D421" s="104">
        <v>50</v>
      </c>
      <c r="E421" s="104">
        <v>1971</v>
      </c>
      <c r="F421" s="15">
        <v>61.076000000000001</v>
      </c>
      <c r="G421" s="15">
        <v>4.2529849999999998</v>
      </c>
      <c r="H421" s="15">
        <v>8</v>
      </c>
      <c r="I421" s="15">
        <v>48.823017999999998</v>
      </c>
      <c r="J421" s="15">
        <v>2564.8000000000002</v>
      </c>
      <c r="K421" s="15">
        <v>48.823017999999998</v>
      </c>
      <c r="L421" s="15">
        <v>2564.8000000000002</v>
      </c>
      <c r="M421" s="16">
        <v>1.903579928259513E-2</v>
      </c>
      <c r="N421" s="17">
        <v>76.191000000000017</v>
      </c>
      <c r="O421" s="17">
        <v>1.4503565831402059</v>
      </c>
      <c r="P421" s="17">
        <v>1142.1479569557077</v>
      </c>
      <c r="Q421" s="18">
        <v>87.021394988412339</v>
      </c>
    </row>
    <row r="422" spans="1:17" ht="12.75" customHeight="1" x14ac:dyDescent="0.2">
      <c r="A422" s="89"/>
      <c r="B422" s="172" t="s">
        <v>176</v>
      </c>
      <c r="C422" s="104" t="s">
        <v>164</v>
      </c>
      <c r="D422" s="104">
        <v>22</v>
      </c>
      <c r="E422" s="104">
        <v>1989</v>
      </c>
      <c r="F422" s="15">
        <v>27.178999999999998</v>
      </c>
      <c r="G422" s="15">
        <v>1.6830000000000001</v>
      </c>
      <c r="H422" s="15">
        <v>3.52</v>
      </c>
      <c r="I422" s="15">
        <v>21.975998000000001</v>
      </c>
      <c r="J422" s="15">
        <v>1148.3</v>
      </c>
      <c r="K422" s="15">
        <v>21.975998000000001</v>
      </c>
      <c r="L422" s="15">
        <v>1148.3</v>
      </c>
      <c r="M422" s="16">
        <v>1.9137854219280676E-2</v>
      </c>
      <c r="N422" s="17">
        <v>95.048000000000016</v>
      </c>
      <c r="O422" s="17">
        <v>1.8190147678341899</v>
      </c>
      <c r="P422" s="17">
        <v>1148.2712531568407</v>
      </c>
      <c r="Q422" s="18">
        <v>109.14088607005141</v>
      </c>
    </row>
    <row r="423" spans="1:17" ht="12.75" customHeight="1" x14ac:dyDescent="0.2">
      <c r="A423" s="89"/>
      <c r="B423" s="172" t="s">
        <v>403</v>
      </c>
      <c r="C423" s="19" t="s">
        <v>391</v>
      </c>
      <c r="D423" s="19">
        <v>36</v>
      </c>
      <c r="E423" s="19" t="s">
        <v>58</v>
      </c>
      <c r="F423" s="20">
        <v>55.052999999999997</v>
      </c>
      <c r="G423" s="20">
        <v>3.9910000000000001</v>
      </c>
      <c r="H423" s="20">
        <v>5.76</v>
      </c>
      <c r="I423" s="20">
        <v>45.302</v>
      </c>
      <c r="J423" s="20">
        <v>2327.9899999999998</v>
      </c>
      <c r="K423" s="20">
        <v>45.302</v>
      </c>
      <c r="L423" s="20">
        <v>2327.9899999999998</v>
      </c>
      <c r="M423" s="21">
        <f>K423/L423</f>
        <v>1.9459705582927762E-2</v>
      </c>
      <c r="N423" s="22">
        <v>65.510000000000005</v>
      </c>
      <c r="O423" s="23">
        <f>M423*N423</f>
        <v>1.2748053127375978</v>
      </c>
      <c r="P423" s="23">
        <f>M423*60*1000</f>
        <v>1167.5823349756658</v>
      </c>
      <c r="Q423" s="24">
        <f>P423*N423/1000</f>
        <v>76.48831876425588</v>
      </c>
    </row>
    <row r="424" spans="1:17" ht="12.75" customHeight="1" x14ac:dyDescent="0.2">
      <c r="A424" s="89"/>
      <c r="B424" s="172" t="s">
        <v>176</v>
      </c>
      <c r="C424" s="104" t="s">
        <v>165</v>
      </c>
      <c r="D424" s="104">
        <v>45</v>
      </c>
      <c r="E424" s="104">
        <v>1985</v>
      </c>
      <c r="F424" s="15">
        <v>56.906999999999996</v>
      </c>
      <c r="G424" s="15">
        <v>4.2839999999999998</v>
      </c>
      <c r="H424" s="15">
        <v>7.2</v>
      </c>
      <c r="I424" s="15">
        <v>45.423005000000003</v>
      </c>
      <c r="J424" s="15">
        <v>2334.15</v>
      </c>
      <c r="K424" s="15">
        <v>45.423005000000003</v>
      </c>
      <c r="L424" s="15">
        <v>2334.15</v>
      </c>
      <c r="M424" s="16">
        <v>1.946019107598055E-2</v>
      </c>
      <c r="N424" s="17">
        <v>95.048000000000016</v>
      </c>
      <c r="O424" s="17">
        <v>1.8496522413897996</v>
      </c>
      <c r="P424" s="17">
        <v>1167.6114645588329</v>
      </c>
      <c r="Q424" s="18">
        <v>110.97913448338797</v>
      </c>
    </row>
    <row r="425" spans="1:17" ht="12.75" customHeight="1" x14ac:dyDescent="0.2">
      <c r="A425" s="89"/>
      <c r="B425" s="49" t="s">
        <v>750</v>
      </c>
      <c r="C425" s="19" t="s">
        <v>734</v>
      </c>
      <c r="D425" s="19">
        <v>32</v>
      </c>
      <c r="E425" s="19">
        <v>1980</v>
      </c>
      <c r="F425" s="20">
        <v>43.119</v>
      </c>
      <c r="G425" s="20">
        <v>2.9</v>
      </c>
      <c r="H425" s="20">
        <v>5.0999999999999996</v>
      </c>
      <c r="I425" s="20">
        <v>35</v>
      </c>
      <c r="J425" s="20">
        <v>1796.39</v>
      </c>
      <c r="K425" s="20">
        <v>35</v>
      </c>
      <c r="L425" s="20">
        <v>1796.39</v>
      </c>
      <c r="M425" s="21">
        <v>1.9483519725672041E-2</v>
      </c>
      <c r="N425" s="22">
        <v>63.655999999999999</v>
      </c>
      <c r="O425" s="23">
        <v>1.2402429316573795</v>
      </c>
      <c r="P425" s="23">
        <v>1169.0111835403225</v>
      </c>
      <c r="Q425" s="24">
        <v>74.414575899442767</v>
      </c>
    </row>
    <row r="426" spans="1:17" ht="12.75" customHeight="1" x14ac:dyDescent="0.2">
      <c r="A426" s="89"/>
      <c r="B426" s="172" t="s">
        <v>403</v>
      </c>
      <c r="C426" s="19" t="s">
        <v>392</v>
      </c>
      <c r="D426" s="19">
        <v>50</v>
      </c>
      <c r="E426" s="19" t="s">
        <v>58</v>
      </c>
      <c r="F426" s="20">
        <v>65.182000000000002</v>
      </c>
      <c r="G426" s="20">
        <v>5.2060000000000004</v>
      </c>
      <c r="H426" s="20">
        <v>8</v>
      </c>
      <c r="I426" s="20">
        <v>51.975999999999999</v>
      </c>
      <c r="J426" s="20">
        <v>2660.12</v>
      </c>
      <c r="K426" s="20">
        <v>51.975999999999999</v>
      </c>
      <c r="L426" s="20">
        <v>2660.12</v>
      </c>
      <c r="M426" s="21">
        <f>K426/L426</f>
        <v>1.9538968166849618E-2</v>
      </c>
      <c r="N426" s="22">
        <v>65.510000000000005</v>
      </c>
      <c r="O426" s="23">
        <f>M426*N426</f>
        <v>1.2799978046103186</v>
      </c>
      <c r="P426" s="23">
        <f>M426*60*1000</f>
        <v>1172.3380900109769</v>
      </c>
      <c r="Q426" s="24">
        <f>P426*N426/1000</f>
        <v>76.799868276619108</v>
      </c>
    </row>
    <row r="427" spans="1:17" ht="12.75" customHeight="1" x14ac:dyDescent="0.2">
      <c r="A427" s="89"/>
      <c r="B427" s="172" t="s">
        <v>176</v>
      </c>
      <c r="C427" s="104" t="s">
        <v>166</v>
      </c>
      <c r="D427" s="104">
        <v>45</v>
      </c>
      <c r="E427" s="104">
        <v>1979</v>
      </c>
      <c r="F427" s="15">
        <v>56.42</v>
      </c>
      <c r="G427" s="15">
        <v>3.2639999999999998</v>
      </c>
      <c r="H427" s="15">
        <v>7.2</v>
      </c>
      <c r="I427" s="15">
        <v>45.955995000000001</v>
      </c>
      <c r="J427" s="15">
        <v>2335.3000000000002</v>
      </c>
      <c r="K427" s="15">
        <v>45.955995000000001</v>
      </c>
      <c r="L427" s="15">
        <v>2335.3000000000002</v>
      </c>
      <c r="M427" s="16">
        <v>1.9678839977733054E-2</v>
      </c>
      <c r="N427" s="17">
        <v>95.048000000000016</v>
      </c>
      <c r="O427" s="17">
        <v>1.8704343822035716</v>
      </c>
      <c r="P427" s="17">
        <v>1180.7303986639831</v>
      </c>
      <c r="Q427" s="18">
        <v>112.22606293221429</v>
      </c>
    </row>
    <row r="428" spans="1:17" ht="12.75" customHeight="1" x14ac:dyDescent="0.2">
      <c r="A428" s="89"/>
      <c r="B428" s="172" t="s">
        <v>118</v>
      </c>
      <c r="C428" s="248" t="s">
        <v>113</v>
      </c>
      <c r="D428" s="248">
        <v>20</v>
      </c>
      <c r="E428" s="248">
        <v>1983</v>
      </c>
      <c r="F428" s="249">
        <v>26.291</v>
      </c>
      <c r="G428" s="249">
        <v>2.6705079999999999</v>
      </c>
      <c r="H428" s="249">
        <v>3.2</v>
      </c>
      <c r="I428" s="249">
        <v>20.420490000000001</v>
      </c>
      <c r="J428" s="249">
        <v>1037.5</v>
      </c>
      <c r="K428" s="249">
        <v>20.420490000000001</v>
      </c>
      <c r="L428" s="249">
        <v>1037.5</v>
      </c>
      <c r="M428" s="250">
        <v>1.9682399999999999E-2</v>
      </c>
      <c r="N428" s="251">
        <v>71.831000000000017</v>
      </c>
      <c r="O428" s="251">
        <v>1.4138064744000003</v>
      </c>
      <c r="P428" s="251">
        <v>1180.944</v>
      </c>
      <c r="Q428" s="252">
        <v>84.828388464000014</v>
      </c>
    </row>
    <row r="429" spans="1:17" ht="12.75" customHeight="1" x14ac:dyDescent="0.2">
      <c r="A429" s="89"/>
      <c r="B429" s="172" t="s">
        <v>403</v>
      </c>
      <c r="C429" s="19" t="s">
        <v>388</v>
      </c>
      <c r="D429" s="19">
        <v>55</v>
      </c>
      <c r="E429" s="19" t="s">
        <v>58</v>
      </c>
      <c r="F429" s="20">
        <v>64.963999999999999</v>
      </c>
      <c r="G429" s="20">
        <v>6.11</v>
      </c>
      <c r="H429" s="20">
        <v>8.8000000000000007</v>
      </c>
      <c r="I429" s="20">
        <v>50.054000000000002</v>
      </c>
      <c r="J429" s="20">
        <v>2542.62</v>
      </c>
      <c r="K429" s="20">
        <v>50.054000000000002</v>
      </c>
      <c r="L429" s="20">
        <v>2542.62</v>
      </c>
      <c r="M429" s="21">
        <f>K429/L429</f>
        <v>1.9685993188128782E-2</v>
      </c>
      <c r="N429" s="22">
        <v>65.510000000000005</v>
      </c>
      <c r="O429" s="23">
        <f>M429*N429</f>
        <v>1.2896294137543167</v>
      </c>
      <c r="P429" s="23">
        <f>M429*60*1000</f>
        <v>1181.1595912877269</v>
      </c>
      <c r="Q429" s="24">
        <f>P429*N429/1000</f>
        <v>77.377764825259007</v>
      </c>
    </row>
    <row r="430" spans="1:17" ht="12.75" customHeight="1" x14ac:dyDescent="0.2">
      <c r="A430" s="89"/>
      <c r="B430" s="172" t="s">
        <v>403</v>
      </c>
      <c r="C430" s="19" t="s">
        <v>387</v>
      </c>
      <c r="D430" s="19">
        <v>10</v>
      </c>
      <c r="E430" s="19" t="s">
        <v>58</v>
      </c>
      <c r="F430" s="20">
        <v>16.908999999999999</v>
      </c>
      <c r="G430" s="20">
        <v>1.0389999999999999</v>
      </c>
      <c r="H430" s="20">
        <v>1.9139999999999999</v>
      </c>
      <c r="I430" s="20">
        <v>13.956</v>
      </c>
      <c r="J430" s="20">
        <v>705.87</v>
      </c>
      <c r="K430" s="20">
        <v>13.956</v>
      </c>
      <c r="L430" s="20">
        <v>705.87</v>
      </c>
      <c r="M430" s="21">
        <f>K430/L430</f>
        <v>1.9771345998554974E-2</v>
      </c>
      <c r="N430" s="22">
        <v>65.510000000000005</v>
      </c>
      <c r="O430" s="23">
        <f>M430*N430</f>
        <v>1.2952208763653366</v>
      </c>
      <c r="P430" s="23">
        <f>M430*60*1000</f>
        <v>1186.2807599132984</v>
      </c>
      <c r="Q430" s="24">
        <f>P430*N430/1000</f>
        <v>77.713252581920187</v>
      </c>
    </row>
    <row r="431" spans="1:17" ht="12.75" customHeight="1" x14ac:dyDescent="0.2">
      <c r="A431" s="89"/>
      <c r="B431" s="172" t="s">
        <v>403</v>
      </c>
      <c r="C431" s="19" t="s">
        <v>390</v>
      </c>
      <c r="D431" s="19">
        <v>45</v>
      </c>
      <c r="E431" s="19" t="s">
        <v>58</v>
      </c>
      <c r="F431" s="20">
        <v>55.412999999999997</v>
      </c>
      <c r="G431" s="20">
        <v>4.75</v>
      </c>
      <c r="H431" s="20">
        <v>7.2</v>
      </c>
      <c r="I431" s="20">
        <v>43.463000000000001</v>
      </c>
      <c r="J431" s="20">
        <v>2197.37</v>
      </c>
      <c r="K431" s="20">
        <v>43.463000000000001</v>
      </c>
      <c r="L431" s="20">
        <v>2197.37</v>
      </c>
      <c r="M431" s="21">
        <f>K431/L431</f>
        <v>1.9779554649421809E-2</v>
      </c>
      <c r="N431" s="22">
        <v>65.510000000000005</v>
      </c>
      <c r="O431" s="23">
        <f>M431*N431</f>
        <v>1.2957586250836228</v>
      </c>
      <c r="P431" s="23">
        <f>M431*60*1000</f>
        <v>1186.7732789653085</v>
      </c>
      <c r="Q431" s="24">
        <f>P431*N431/1000</f>
        <v>77.745517505017361</v>
      </c>
    </row>
    <row r="432" spans="1:17" ht="12.75" customHeight="1" x14ac:dyDescent="0.2">
      <c r="A432" s="89"/>
      <c r="B432" s="172" t="s">
        <v>176</v>
      </c>
      <c r="C432" s="104" t="s">
        <v>167</v>
      </c>
      <c r="D432" s="104">
        <v>22</v>
      </c>
      <c r="E432" s="104">
        <v>1991</v>
      </c>
      <c r="F432" s="15">
        <v>29.157</v>
      </c>
      <c r="G432" s="15">
        <v>2.5653000000000001</v>
      </c>
      <c r="H432" s="15">
        <v>3.52</v>
      </c>
      <c r="I432" s="15">
        <v>23.071698999999999</v>
      </c>
      <c r="J432" s="15">
        <v>1164.8399999999999</v>
      </c>
      <c r="K432" s="15">
        <v>23.071698999999999</v>
      </c>
      <c r="L432" s="15">
        <v>1164.8399999999999</v>
      </c>
      <c r="M432" s="16">
        <v>1.9806753717248722E-2</v>
      </c>
      <c r="N432" s="17">
        <v>95.048000000000016</v>
      </c>
      <c r="O432" s="17">
        <v>1.8825923273170568</v>
      </c>
      <c r="P432" s="17">
        <v>1188.4052230349234</v>
      </c>
      <c r="Q432" s="18">
        <v>112.95553963902343</v>
      </c>
    </row>
    <row r="433" spans="1:17" ht="12.75" customHeight="1" x14ac:dyDescent="0.2">
      <c r="A433" s="89"/>
      <c r="B433" s="172" t="s">
        <v>257</v>
      </c>
      <c r="C433" s="104" t="s">
        <v>246</v>
      </c>
      <c r="D433" s="104">
        <v>59</v>
      </c>
      <c r="E433" s="104">
        <v>1991</v>
      </c>
      <c r="F433" s="15">
        <v>62.616999999999997</v>
      </c>
      <c r="G433" s="15">
        <v>4.2688430000000004</v>
      </c>
      <c r="H433" s="15">
        <v>9.6</v>
      </c>
      <c r="I433" s="15">
        <v>48.748159000000001</v>
      </c>
      <c r="J433" s="15">
        <v>2442.5500000000002</v>
      </c>
      <c r="K433" s="15">
        <v>48.748159000000001</v>
      </c>
      <c r="L433" s="15">
        <v>2442.5500000000002</v>
      </c>
      <c r="M433" s="16">
        <v>1.9957896051257907E-2</v>
      </c>
      <c r="N433" s="17">
        <v>76.191000000000017</v>
      </c>
      <c r="O433" s="17">
        <v>1.5206120580413915</v>
      </c>
      <c r="P433" s="17">
        <v>1197.4737630754744</v>
      </c>
      <c r="Q433" s="18">
        <v>91.236723482483484</v>
      </c>
    </row>
    <row r="434" spans="1:17" ht="12.75" customHeight="1" x14ac:dyDescent="0.2">
      <c r="A434" s="89"/>
      <c r="B434" s="49" t="s">
        <v>652</v>
      </c>
      <c r="C434" s="19" t="s">
        <v>632</v>
      </c>
      <c r="D434" s="19">
        <v>45</v>
      </c>
      <c r="E434" s="19">
        <v>1987</v>
      </c>
      <c r="F434" s="20">
        <f>G434+H434+I434</f>
        <v>58.234998000000004</v>
      </c>
      <c r="G434" s="20">
        <v>4.6043229999999999</v>
      </c>
      <c r="H434" s="20">
        <v>7.2</v>
      </c>
      <c r="I434" s="20">
        <v>46.430675000000001</v>
      </c>
      <c r="J434" s="20">
        <v>2322.85</v>
      </c>
      <c r="K434" s="20">
        <f>I434</f>
        <v>46.430675000000001</v>
      </c>
      <c r="L434" s="20">
        <f>J434</f>
        <v>2322.85</v>
      </c>
      <c r="M434" s="21">
        <f>K434/L434</f>
        <v>1.9988666939320231E-2</v>
      </c>
      <c r="N434" s="22">
        <v>54.281999999999996</v>
      </c>
      <c r="O434" s="23">
        <f>M434*N434</f>
        <v>1.0850248188001808</v>
      </c>
      <c r="P434" s="23">
        <f>M434*60*1000</f>
        <v>1199.3200163592139</v>
      </c>
      <c r="Q434" s="24">
        <f>P434*N434/1000</f>
        <v>65.101489128010854</v>
      </c>
    </row>
    <row r="435" spans="1:17" ht="12.75" customHeight="1" x14ac:dyDescent="0.2">
      <c r="A435" s="89"/>
      <c r="B435" s="49" t="s">
        <v>652</v>
      </c>
      <c r="C435" s="19" t="s">
        <v>633</v>
      </c>
      <c r="D435" s="19">
        <v>45</v>
      </c>
      <c r="E435" s="19">
        <v>1991</v>
      </c>
      <c r="F435" s="20">
        <f>G435+H435+I435</f>
        <v>57.688005000000004</v>
      </c>
      <c r="G435" s="20">
        <v>3.77352</v>
      </c>
      <c r="H435" s="20">
        <v>7.2</v>
      </c>
      <c r="I435" s="20">
        <v>46.714485000000003</v>
      </c>
      <c r="J435" s="20">
        <v>2333.9499999999998</v>
      </c>
      <c r="K435" s="20">
        <f>I435</f>
        <v>46.714485000000003</v>
      </c>
      <c r="L435" s="20">
        <f>J435</f>
        <v>2333.9499999999998</v>
      </c>
      <c r="M435" s="21">
        <f>K435/L435</f>
        <v>2.0015203838985415E-2</v>
      </c>
      <c r="N435" s="22">
        <v>54.281999999999996</v>
      </c>
      <c r="O435" s="23">
        <f>M435*N435</f>
        <v>1.0864652947878062</v>
      </c>
      <c r="P435" s="23">
        <f>M435*60*1000</f>
        <v>1200.9122303391248</v>
      </c>
      <c r="Q435" s="24">
        <f>P435*N435/1000</f>
        <v>65.187917687268367</v>
      </c>
    </row>
    <row r="436" spans="1:17" ht="12.75" customHeight="1" x14ac:dyDescent="0.2">
      <c r="A436" s="89"/>
      <c r="B436" s="172" t="s">
        <v>403</v>
      </c>
      <c r="C436" s="19" t="s">
        <v>394</v>
      </c>
      <c r="D436" s="19">
        <v>40</v>
      </c>
      <c r="E436" s="19" t="s">
        <v>58</v>
      </c>
      <c r="F436" s="20">
        <v>57.094000000000001</v>
      </c>
      <c r="G436" s="20">
        <v>4.157</v>
      </c>
      <c r="H436" s="20">
        <v>6.4</v>
      </c>
      <c r="I436" s="20">
        <v>46.536999999999999</v>
      </c>
      <c r="J436" s="20">
        <v>2323.1799999999998</v>
      </c>
      <c r="K436" s="20">
        <v>46.536999999999999</v>
      </c>
      <c r="L436" s="20">
        <v>2323.1799999999998</v>
      </c>
      <c r="M436" s="21">
        <f>K436/L436</f>
        <v>2.0031594624609371E-2</v>
      </c>
      <c r="N436" s="22">
        <v>65.510000000000005</v>
      </c>
      <c r="O436" s="23">
        <f>M436*N436</f>
        <v>1.31226976385816</v>
      </c>
      <c r="P436" s="23">
        <f>M436*60*1000</f>
        <v>1201.8956774765622</v>
      </c>
      <c r="Q436" s="24">
        <f>P436*N436/1000</f>
        <v>78.736185831489593</v>
      </c>
    </row>
    <row r="437" spans="1:17" ht="12.75" customHeight="1" x14ac:dyDescent="0.2">
      <c r="A437" s="89"/>
      <c r="B437" s="49" t="s">
        <v>652</v>
      </c>
      <c r="C437" s="19" t="s">
        <v>634</v>
      </c>
      <c r="D437" s="19">
        <v>32</v>
      </c>
      <c r="E437" s="19">
        <v>1964</v>
      </c>
      <c r="F437" s="20">
        <f>G437+H437+I437</f>
        <v>31.718</v>
      </c>
      <c r="G437" s="20">
        <v>1.912965</v>
      </c>
      <c r="H437" s="20">
        <v>5.12</v>
      </c>
      <c r="I437" s="20">
        <v>24.685034999999999</v>
      </c>
      <c r="J437" s="20">
        <v>1224.6600000000001</v>
      </c>
      <c r="K437" s="20">
        <f>I437</f>
        <v>24.685034999999999</v>
      </c>
      <c r="L437" s="20">
        <f>J437</f>
        <v>1224.6600000000001</v>
      </c>
      <c r="M437" s="21">
        <f>K437/L437</f>
        <v>2.0156643476556758E-2</v>
      </c>
      <c r="N437" s="22">
        <v>54.281999999999996</v>
      </c>
      <c r="O437" s="23">
        <f>M437*N437</f>
        <v>1.0941429211944538</v>
      </c>
      <c r="P437" s="23">
        <f>M437*60*1000</f>
        <v>1209.3986085934055</v>
      </c>
      <c r="Q437" s="24">
        <f>P437*N437/1000</f>
        <v>65.648575271667227</v>
      </c>
    </row>
    <row r="438" spans="1:17" ht="12.75" customHeight="1" x14ac:dyDescent="0.2">
      <c r="A438" s="89"/>
      <c r="B438" s="49" t="s">
        <v>652</v>
      </c>
      <c r="C438" s="19" t="s">
        <v>635</v>
      </c>
      <c r="D438" s="19">
        <v>40</v>
      </c>
      <c r="E438" s="19">
        <v>1981</v>
      </c>
      <c r="F438" s="20">
        <f>G438+H438+I438</f>
        <v>55.854002000000001</v>
      </c>
      <c r="G438" s="20">
        <v>3.7211099999999999</v>
      </c>
      <c r="H438" s="20">
        <v>6.4</v>
      </c>
      <c r="I438" s="20">
        <v>45.732892</v>
      </c>
      <c r="J438" s="20">
        <v>2267.14</v>
      </c>
      <c r="K438" s="20">
        <f>I438</f>
        <v>45.732892</v>
      </c>
      <c r="L438" s="20">
        <f>J438</f>
        <v>2267.14</v>
      </c>
      <c r="M438" s="21">
        <f>K438/L438</f>
        <v>2.0172063480861351E-2</v>
      </c>
      <c r="N438" s="22">
        <v>54.281999999999996</v>
      </c>
      <c r="O438" s="23">
        <f>M438*N438</f>
        <v>1.0949799498681159</v>
      </c>
      <c r="P438" s="23">
        <f>M438*60*1000</f>
        <v>1210.323808851681</v>
      </c>
      <c r="Q438" s="24">
        <f>P438*N438/1000</f>
        <v>65.69879699208694</v>
      </c>
    </row>
    <row r="439" spans="1:17" ht="12.75" customHeight="1" x14ac:dyDescent="0.2">
      <c r="A439" s="89"/>
      <c r="B439" s="172" t="s">
        <v>566</v>
      </c>
      <c r="C439" s="106" t="s">
        <v>546</v>
      </c>
      <c r="D439" s="25">
        <v>76</v>
      </c>
      <c r="E439" s="26" t="s">
        <v>58</v>
      </c>
      <c r="F439" s="108">
        <v>44.93</v>
      </c>
      <c r="G439" s="108">
        <v>4.22</v>
      </c>
      <c r="H439" s="108">
        <v>0.69</v>
      </c>
      <c r="I439" s="108">
        <v>40.020000000000003</v>
      </c>
      <c r="J439" s="109">
        <v>1931.61</v>
      </c>
      <c r="K439" s="108">
        <v>39.06</v>
      </c>
      <c r="L439" s="109">
        <v>1931.61</v>
      </c>
      <c r="M439" s="21">
        <v>2.0221473278767454E-2</v>
      </c>
      <c r="N439" s="27">
        <v>56.5</v>
      </c>
      <c r="O439" s="23">
        <v>1.1425132402503611</v>
      </c>
      <c r="P439" s="23">
        <v>1213.2883967260473</v>
      </c>
      <c r="Q439" s="24">
        <v>68.55079441502167</v>
      </c>
    </row>
    <row r="440" spans="1:17" ht="12.75" customHeight="1" x14ac:dyDescent="0.2">
      <c r="A440" s="89"/>
      <c r="B440" s="49" t="s">
        <v>93</v>
      </c>
      <c r="C440" s="248" t="s">
        <v>55</v>
      </c>
      <c r="D440" s="248">
        <v>20</v>
      </c>
      <c r="E440" s="248">
        <v>1982</v>
      </c>
      <c r="F440" s="249">
        <v>27.908999999999999</v>
      </c>
      <c r="G440" s="249">
        <v>3.0189110000000001</v>
      </c>
      <c r="H440" s="249">
        <v>3.2</v>
      </c>
      <c r="I440" s="249">
        <v>21.690089</v>
      </c>
      <c r="J440" s="249">
        <v>1071.97</v>
      </c>
      <c r="K440" s="249">
        <v>21.690089</v>
      </c>
      <c r="L440" s="249">
        <v>1071.97</v>
      </c>
      <c r="M440" s="250">
        <v>2.0233858223644319E-2</v>
      </c>
      <c r="N440" s="251">
        <v>43.273000000000003</v>
      </c>
      <c r="O440" s="251">
        <v>0.87557974691176066</v>
      </c>
      <c r="P440" s="251">
        <v>1214.031493418659</v>
      </c>
      <c r="Q440" s="252">
        <v>52.534784814705638</v>
      </c>
    </row>
    <row r="441" spans="1:17" ht="12.75" customHeight="1" x14ac:dyDescent="0.2">
      <c r="A441" s="89"/>
      <c r="B441" s="49" t="s">
        <v>652</v>
      </c>
      <c r="C441" s="19" t="s">
        <v>636</v>
      </c>
      <c r="D441" s="19">
        <v>60</v>
      </c>
      <c r="E441" s="19">
        <v>1986</v>
      </c>
      <c r="F441" s="20">
        <f>G441+H441+I441</f>
        <v>60.382996999999996</v>
      </c>
      <c r="G441" s="20">
        <v>3.4485779999999999</v>
      </c>
      <c r="H441" s="20">
        <v>9.3989999999999991</v>
      </c>
      <c r="I441" s="20">
        <v>47.535418999999997</v>
      </c>
      <c r="J441" s="20">
        <v>2341.37</v>
      </c>
      <c r="K441" s="20">
        <f>I441</f>
        <v>47.535418999999997</v>
      </c>
      <c r="L441" s="20">
        <f>J441</f>
        <v>2341.37</v>
      </c>
      <c r="M441" s="21">
        <f>K441/L441</f>
        <v>2.030239517889099E-2</v>
      </c>
      <c r="N441" s="22">
        <v>54.281999999999996</v>
      </c>
      <c r="O441" s="23">
        <f>M441*N441</f>
        <v>1.1020546151005606</v>
      </c>
      <c r="P441" s="23">
        <f>M441*60*1000</f>
        <v>1218.1437107334593</v>
      </c>
      <c r="Q441" s="24">
        <f>P441*N441/1000</f>
        <v>66.123276906033624</v>
      </c>
    </row>
    <row r="442" spans="1:17" ht="12.75" customHeight="1" x14ac:dyDescent="0.2">
      <c r="A442" s="89"/>
      <c r="B442" s="49" t="s">
        <v>750</v>
      </c>
      <c r="C442" s="19" t="s">
        <v>732</v>
      </c>
      <c r="D442" s="19">
        <v>40</v>
      </c>
      <c r="E442" s="19">
        <v>1986</v>
      </c>
      <c r="F442" s="20">
        <v>57.424999999999997</v>
      </c>
      <c r="G442" s="20">
        <v>5.95</v>
      </c>
      <c r="H442" s="20">
        <v>6.4</v>
      </c>
      <c r="I442" s="20">
        <v>45.07</v>
      </c>
      <c r="J442" s="20">
        <v>2213.79</v>
      </c>
      <c r="K442" s="20">
        <v>45.07</v>
      </c>
      <c r="L442" s="20">
        <v>2213.79</v>
      </c>
      <c r="M442" s="21">
        <v>2.0358751281738557E-2</v>
      </c>
      <c r="N442" s="22">
        <v>63.655999999999999</v>
      </c>
      <c r="O442" s="23">
        <v>1.2959566715903497</v>
      </c>
      <c r="P442" s="23">
        <v>1221.5250769043134</v>
      </c>
      <c r="Q442" s="24">
        <v>77.757400295420979</v>
      </c>
    </row>
    <row r="443" spans="1:17" ht="12.75" customHeight="1" x14ac:dyDescent="0.2">
      <c r="A443" s="89"/>
      <c r="B443" s="49" t="s">
        <v>652</v>
      </c>
      <c r="C443" s="19" t="s">
        <v>637</v>
      </c>
      <c r="D443" s="19">
        <v>45</v>
      </c>
      <c r="E443" s="19">
        <v>1990</v>
      </c>
      <c r="F443" s="20">
        <f>G443+H443+I443</f>
        <v>58.338999999999999</v>
      </c>
      <c r="G443" s="20">
        <v>3.8521350000000001</v>
      </c>
      <c r="H443" s="20">
        <v>7.2</v>
      </c>
      <c r="I443" s="20">
        <v>47.286864999999999</v>
      </c>
      <c r="J443" s="20">
        <v>2316.6</v>
      </c>
      <c r="K443" s="20">
        <f>I443</f>
        <v>47.286864999999999</v>
      </c>
      <c r="L443" s="20">
        <f>J443</f>
        <v>2316.6</v>
      </c>
      <c r="M443" s="21">
        <f>K443/L443</f>
        <v>2.0412183803850469E-2</v>
      </c>
      <c r="N443" s="22">
        <v>54.281999999999996</v>
      </c>
      <c r="O443" s="23">
        <f>M443*N443</f>
        <v>1.1080141612406111</v>
      </c>
      <c r="P443" s="23">
        <f>M443*60*1000</f>
        <v>1224.7310282310282</v>
      </c>
      <c r="Q443" s="24">
        <f>P443*N443/1000</f>
        <v>66.480849674436669</v>
      </c>
    </row>
    <row r="444" spans="1:17" ht="12.75" customHeight="1" x14ac:dyDescent="0.2">
      <c r="A444" s="89"/>
      <c r="B444" s="49" t="s">
        <v>652</v>
      </c>
      <c r="C444" s="19" t="s">
        <v>638</v>
      </c>
      <c r="D444" s="19">
        <v>45</v>
      </c>
      <c r="E444" s="19">
        <v>1993</v>
      </c>
      <c r="F444" s="20">
        <f>G444+H444+I444</f>
        <v>60.670005000000003</v>
      </c>
      <c r="G444" s="20">
        <v>5.3982299999999999</v>
      </c>
      <c r="H444" s="20">
        <v>7.2</v>
      </c>
      <c r="I444" s="20">
        <v>48.071775000000002</v>
      </c>
      <c r="J444" s="20">
        <v>2350.4499999999998</v>
      </c>
      <c r="K444" s="20">
        <f>I444</f>
        <v>48.071775000000002</v>
      </c>
      <c r="L444" s="20">
        <f>J444</f>
        <v>2350.4499999999998</v>
      </c>
      <c r="M444" s="21">
        <f>K444/L444</f>
        <v>2.0452158097385608E-2</v>
      </c>
      <c r="N444" s="22">
        <v>54.281999999999996</v>
      </c>
      <c r="O444" s="23">
        <f>M444*N444</f>
        <v>1.1101840458422856</v>
      </c>
      <c r="P444" s="23">
        <f>M444*60*1000</f>
        <v>1227.1294858431365</v>
      </c>
      <c r="Q444" s="24">
        <f>P444*N444/1000</f>
        <v>66.611042750537138</v>
      </c>
    </row>
    <row r="445" spans="1:17" ht="12.75" customHeight="1" x14ac:dyDescent="0.2">
      <c r="A445" s="89"/>
      <c r="B445" s="172" t="s">
        <v>381</v>
      </c>
      <c r="C445" s="19" t="s">
        <v>363</v>
      </c>
      <c r="D445" s="19">
        <v>45</v>
      </c>
      <c r="E445" s="19">
        <v>1973</v>
      </c>
      <c r="F445" s="20">
        <v>59.447000000000003</v>
      </c>
      <c r="G445" s="20">
        <v>4.3061600000000002</v>
      </c>
      <c r="H445" s="20">
        <v>7.2</v>
      </c>
      <c r="I445" s="20">
        <v>47.940840000000001</v>
      </c>
      <c r="J445" s="20">
        <v>2341.7800000000002</v>
      </c>
      <c r="K445" s="20">
        <v>47.940840000000001</v>
      </c>
      <c r="L445" s="20">
        <v>2341.7800000000002</v>
      </c>
      <c r="M445" s="21">
        <v>2.0471965769628231E-2</v>
      </c>
      <c r="N445" s="22">
        <v>51.99</v>
      </c>
      <c r="O445" s="23">
        <v>1.0643375003629718</v>
      </c>
      <c r="P445" s="23">
        <v>1228.3179461776938</v>
      </c>
      <c r="Q445" s="24">
        <v>63.860250021778299</v>
      </c>
    </row>
    <row r="446" spans="1:17" ht="12.75" customHeight="1" x14ac:dyDescent="0.2">
      <c r="A446" s="89"/>
      <c r="B446" s="172" t="s">
        <v>381</v>
      </c>
      <c r="C446" s="19" t="s">
        <v>364</v>
      </c>
      <c r="D446" s="19">
        <v>50</v>
      </c>
      <c r="E446" s="19">
        <v>1971</v>
      </c>
      <c r="F446" s="20">
        <v>68.60499999999999</v>
      </c>
      <c r="G446" s="20">
        <v>7.8190800000000005</v>
      </c>
      <c r="H446" s="20">
        <v>8</v>
      </c>
      <c r="I446" s="20">
        <v>52.785919999999997</v>
      </c>
      <c r="J446" s="20">
        <v>2577.37</v>
      </c>
      <c r="K446" s="20">
        <v>52.785919999999997</v>
      </c>
      <c r="L446" s="20">
        <v>2577.37</v>
      </c>
      <c r="M446" s="21">
        <v>2.0480536360708783E-2</v>
      </c>
      <c r="N446" s="22">
        <v>51.99</v>
      </c>
      <c r="O446" s="23">
        <v>1.0647830853932496</v>
      </c>
      <c r="P446" s="23">
        <v>1228.8321816425268</v>
      </c>
      <c r="Q446" s="24">
        <v>63.886985123594975</v>
      </c>
    </row>
    <row r="447" spans="1:17" ht="12.75" customHeight="1" x14ac:dyDescent="0.2">
      <c r="A447" s="89"/>
      <c r="B447" s="172" t="s">
        <v>381</v>
      </c>
      <c r="C447" s="19" t="s">
        <v>365</v>
      </c>
      <c r="D447" s="19">
        <v>14</v>
      </c>
      <c r="E447" s="19" t="s">
        <v>58</v>
      </c>
      <c r="F447" s="20">
        <v>19.252000000000002</v>
      </c>
      <c r="G447" s="20">
        <v>1.2465200000000001</v>
      </c>
      <c r="H447" s="20">
        <v>2.2400000000000002</v>
      </c>
      <c r="I447" s="20">
        <v>15.76548</v>
      </c>
      <c r="J447" s="20">
        <v>769.6</v>
      </c>
      <c r="K447" s="20">
        <v>15.76548</v>
      </c>
      <c r="L447" s="20">
        <v>769.6</v>
      </c>
      <c r="M447" s="21">
        <v>2.048529106029106E-2</v>
      </c>
      <c r="N447" s="22">
        <v>51.99</v>
      </c>
      <c r="O447" s="23">
        <v>1.0650302822245323</v>
      </c>
      <c r="P447" s="23">
        <v>1229.1174636174635</v>
      </c>
      <c r="Q447" s="24">
        <v>63.901816933471927</v>
      </c>
    </row>
    <row r="448" spans="1:17" ht="12.75" customHeight="1" x14ac:dyDescent="0.2">
      <c r="A448" s="89"/>
      <c r="B448" s="49" t="s">
        <v>652</v>
      </c>
      <c r="C448" s="19" t="s">
        <v>639</v>
      </c>
      <c r="D448" s="19">
        <v>7</v>
      </c>
      <c r="E448" s="19">
        <v>1902</v>
      </c>
      <c r="F448" s="20">
        <f>G448+H448+I448</f>
        <v>7.8770000000000007</v>
      </c>
      <c r="G448" s="20">
        <v>1.36266</v>
      </c>
      <c r="H448" s="20">
        <v>7.0000000000000007E-2</v>
      </c>
      <c r="I448" s="20">
        <v>6.4443400000000004</v>
      </c>
      <c r="J448" s="20">
        <v>314.45</v>
      </c>
      <c r="K448" s="20">
        <f>I448</f>
        <v>6.4443400000000004</v>
      </c>
      <c r="L448" s="20">
        <f>J448</f>
        <v>314.45</v>
      </c>
      <c r="M448" s="21">
        <f>K448/L448</f>
        <v>2.049400540626491E-2</v>
      </c>
      <c r="N448" s="22">
        <v>54.281999999999996</v>
      </c>
      <c r="O448" s="23">
        <f>M448*N448</f>
        <v>1.1124556014628717</v>
      </c>
      <c r="P448" s="23">
        <f>M448*60*1000</f>
        <v>1229.6403243758946</v>
      </c>
      <c r="Q448" s="24">
        <f>P448*N448/1000</f>
        <v>66.747336087772297</v>
      </c>
    </row>
    <row r="449" spans="1:17" ht="12.75" customHeight="1" x14ac:dyDescent="0.2">
      <c r="A449" s="89"/>
      <c r="B449" s="49" t="s">
        <v>611</v>
      </c>
      <c r="C449" s="28" t="s">
        <v>597</v>
      </c>
      <c r="D449" s="28">
        <v>50</v>
      </c>
      <c r="E449" s="28">
        <v>1988</v>
      </c>
      <c r="F449" s="29">
        <v>61.4</v>
      </c>
      <c r="G449" s="29">
        <v>4.5789499999999999</v>
      </c>
      <c r="H449" s="29">
        <v>7.84</v>
      </c>
      <c r="I449" s="29">
        <v>48.981050000000003</v>
      </c>
      <c r="J449" s="29">
        <v>2389.81</v>
      </c>
      <c r="K449" s="29">
        <v>48.981050000000003</v>
      </c>
      <c r="L449" s="29">
        <v>2389.81</v>
      </c>
      <c r="M449" s="30">
        <f>K449/L449</f>
        <v>2.0495792552546022E-2</v>
      </c>
      <c r="N449" s="31">
        <v>56.570999999999998</v>
      </c>
      <c r="O449" s="31">
        <f>M449*N449</f>
        <v>1.1594674804900809</v>
      </c>
      <c r="P449" s="31">
        <f>M449*1000*60</f>
        <v>1229.7475531527612</v>
      </c>
      <c r="Q449" s="32">
        <f>O449*60</f>
        <v>69.568048829404859</v>
      </c>
    </row>
    <row r="450" spans="1:17" ht="12.75" customHeight="1" x14ac:dyDescent="0.2">
      <c r="A450" s="89"/>
      <c r="B450" s="172" t="s">
        <v>381</v>
      </c>
      <c r="C450" s="19" t="s">
        <v>366</v>
      </c>
      <c r="D450" s="19">
        <v>18</v>
      </c>
      <c r="E450" s="19" t="s">
        <v>58</v>
      </c>
      <c r="F450" s="20">
        <v>24.830999999999996</v>
      </c>
      <c r="G450" s="20">
        <v>1.796349</v>
      </c>
      <c r="H450" s="20">
        <v>2.88</v>
      </c>
      <c r="I450" s="20">
        <v>20.154650999999998</v>
      </c>
      <c r="J450" s="20">
        <v>980.91</v>
      </c>
      <c r="K450" s="20">
        <v>20.154650999999998</v>
      </c>
      <c r="L450" s="20">
        <v>980.91</v>
      </c>
      <c r="M450" s="21">
        <v>2.0546891152093464E-2</v>
      </c>
      <c r="N450" s="22">
        <v>51.99</v>
      </c>
      <c r="O450" s="23">
        <v>1.0682328709973392</v>
      </c>
      <c r="P450" s="23">
        <v>1232.8134691256078</v>
      </c>
      <c r="Q450" s="24">
        <v>64.093972259840342</v>
      </c>
    </row>
    <row r="451" spans="1:17" ht="12.75" customHeight="1" x14ac:dyDescent="0.2">
      <c r="A451" s="89"/>
      <c r="B451" s="49" t="s">
        <v>652</v>
      </c>
      <c r="C451" s="19" t="s">
        <v>640</v>
      </c>
      <c r="D451" s="19">
        <v>45</v>
      </c>
      <c r="E451" s="19">
        <v>1978</v>
      </c>
      <c r="F451" s="20">
        <f>G451+H451+I451</f>
        <v>59.210996999999999</v>
      </c>
      <c r="G451" s="20">
        <v>4.0093649999999998</v>
      </c>
      <c r="H451" s="20">
        <v>7.2</v>
      </c>
      <c r="I451" s="20">
        <v>48.001632000000001</v>
      </c>
      <c r="J451" s="20">
        <v>2335.06</v>
      </c>
      <c r="K451" s="20">
        <f>I451</f>
        <v>48.001632000000001</v>
      </c>
      <c r="L451" s="20">
        <f>J451</f>
        <v>2335.06</v>
      </c>
      <c r="M451" s="21">
        <f>K451/L451</f>
        <v>2.0556915882247138E-2</v>
      </c>
      <c r="N451" s="22">
        <v>54.281999999999996</v>
      </c>
      <c r="O451" s="23">
        <f>M451*N451</f>
        <v>1.1158705079201392</v>
      </c>
      <c r="P451" s="23">
        <f>M451*60*1000</f>
        <v>1233.4149529348283</v>
      </c>
      <c r="Q451" s="24">
        <f>P451*N451/1000</f>
        <v>66.952230475208339</v>
      </c>
    </row>
    <row r="452" spans="1:17" ht="12.75" customHeight="1" x14ac:dyDescent="0.2">
      <c r="A452" s="89"/>
      <c r="B452" s="49" t="s">
        <v>652</v>
      </c>
      <c r="C452" s="19" t="s">
        <v>641</v>
      </c>
      <c r="D452" s="19">
        <v>40</v>
      </c>
      <c r="E452" s="19">
        <v>1989</v>
      </c>
      <c r="F452" s="20">
        <f>G452+H452+I452</f>
        <v>56.983000000000004</v>
      </c>
      <c r="G452" s="20">
        <v>3.9674369999999999</v>
      </c>
      <c r="H452" s="20">
        <v>6.4</v>
      </c>
      <c r="I452" s="20">
        <v>46.615563000000002</v>
      </c>
      <c r="J452" s="20">
        <v>2266.8200000000002</v>
      </c>
      <c r="K452" s="20">
        <f>I452</f>
        <v>46.615563000000002</v>
      </c>
      <c r="L452" s="20">
        <f>J452</f>
        <v>2266.8200000000002</v>
      </c>
      <c r="M452" s="21">
        <f>K452/L452</f>
        <v>2.0564298444516987E-2</v>
      </c>
      <c r="N452" s="22">
        <v>54.281999999999996</v>
      </c>
      <c r="O452" s="23">
        <f>M452*N452</f>
        <v>1.116271248165271</v>
      </c>
      <c r="P452" s="23">
        <f>M452*60*1000</f>
        <v>1233.8579066710192</v>
      </c>
      <c r="Q452" s="24">
        <f>P452*N452/1000</f>
        <v>66.976274889916269</v>
      </c>
    </row>
    <row r="453" spans="1:17" ht="12.75" customHeight="1" x14ac:dyDescent="0.2">
      <c r="A453" s="89"/>
      <c r="B453" s="172" t="s">
        <v>403</v>
      </c>
      <c r="C453" s="19" t="s">
        <v>393</v>
      </c>
      <c r="D453" s="19">
        <v>40</v>
      </c>
      <c r="E453" s="19" t="s">
        <v>58</v>
      </c>
      <c r="F453" s="20">
        <v>58.024999999999999</v>
      </c>
      <c r="G453" s="20">
        <v>4.7380000000000004</v>
      </c>
      <c r="H453" s="20">
        <v>6.4</v>
      </c>
      <c r="I453" s="20">
        <v>46.887</v>
      </c>
      <c r="J453" s="20">
        <v>2272.36</v>
      </c>
      <c r="K453" s="20">
        <v>46.887</v>
      </c>
      <c r="L453" s="20">
        <v>2272.36</v>
      </c>
      <c r="M453" s="21">
        <f>K453/L453</f>
        <v>2.0633614392085761E-2</v>
      </c>
      <c r="N453" s="22">
        <v>65.510000000000005</v>
      </c>
      <c r="O453" s="23">
        <f>M453*N453</f>
        <v>1.3517080788255382</v>
      </c>
      <c r="P453" s="23">
        <f>M453*60*1000</f>
        <v>1238.0168635251457</v>
      </c>
      <c r="Q453" s="24">
        <f>P453*N453/1000</f>
        <v>81.102484729532293</v>
      </c>
    </row>
    <row r="454" spans="1:17" ht="12.75" customHeight="1" x14ac:dyDescent="0.2">
      <c r="A454" s="89"/>
      <c r="B454" s="172" t="s">
        <v>381</v>
      </c>
      <c r="C454" s="19" t="s">
        <v>367</v>
      </c>
      <c r="D454" s="19">
        <v>65</v>
      </c>
      <c r="E454" s="19">
        <v>1989</v>
      </c>
      <c r="F454" s="20">
        <v>63.624000000000002</v>
      </c>
      <c r="G454" s="20">
        <v>4.47614</v>
      </c>
      <c r="H454" s="20">
        <v>10.4</v>
      </c>
      <c r="I454" s="20">
        <v>48.747860000000003</v>
      </c>
      <c r="J454" s="20">
        <v>2362.2000000000003</v>
      </c>
      <c r="K454" s="20">
        <v>48.747860000000003</v>
      </c>
      <c r="L454" s="20">
        <v>2362.2000000000003</v>
      </c>
      <c r="M454" s="21">
        <v>2.0636635339937346E-2</v>
      </c>
      <c r="N454" s="22">
        <v>51.99</v>
      </c>
      <c r="O454" s="23">
        <v>1.0728986713233426</v>
      </c>
      <c r="P454" s="23">
        <v>1238.1981203962407</v>
      </c>
      <c r="Q454" s="24">
        <v>64.373920279400551</v>
      </c>
    </row>
    <row r="455" spans="1:17" ht="12.75" customHeight="1" x14ac:dyDescent="0.2">
      <c r="A455" s="89"/>
      <c r="B455" s="172" t="s">
        <v>257</v>
      </c>
      <c r="C455" s="104" t="s">
        <v>247</v>
      </c>
      <c r="D455" s="104">
        <v>51</v>
      </c>
      <c r="E455" s="104">
        <v>1972</v>
      </c>
      <c r="F455" s="15">
        <v>66.427000000000007</v>
      </c>
      <c r="G455" s="15">
        <v>4.4041620000000004</v>
      </c>
      <c r="H455" s="15">
        <v>8</v>
      </c>
      <c r="I455" s="15">
        <v>54.022841</v>
      </c>
      <c r="J455" s="15">
        <v>2608.15</v>
      </c>
      <c r="K455" s="15">
        <v>54.022841</v>
      </c>
      <c r="L455" s="15">
        <v>2608.15</v>
      </c>
      <c r="M455" s="16">
        <v>2.0713088204282727E-2</v>
      </c>
      <c r="N455" s="17">
        <v>76.191000000000017</v>
      </c>
      <c r="O455" s="17">
        <v>1.5781509033725056</v>
      </c>
      <c r="P455" s="17">
        <v>1242.7852922569637</v>
      </c>
      <c r="Q455" s="18">
        <v>94.689054202350334</v>
      </c>
    </row>
    <row r="456" spans="1:17" ht="12.75" customHeight="1" x14ac:dyDescent="0.2">
      <c r="A456" s="89"/>
      <c r="B456" s="172" t="s">
        <v>176</v>
      </c>
      <c r="C456" s="104" t="s">
        <v>168</v>
      </c>
      <c r="D456" s="104">
        <v>40</v>
      </c>
      <c r="E456" s="104">
        <v>1972</v>
      </c>
      <c r="F456" s="15">
        <v>56.500999999999998</v>
      </c>
      <c r="G456" s="15">
        <v>3.6720000000000002</v>
      </c>
      <c r="H456" s="15">
        <v>6.4</v>
      </c>
      <c r="I456" s="15">
        <v>46.429000000000002</v>
      </c>
      <c r="J456" s="15">
        <v>2236.87</v>
      </c>
      <c r="K456" s="15">
        <v>46.429000000000002</v>
      </c>
      <c r="L456" s="15">
        <v>2236.87</v>
      </c>
      <c r="M456" s="16">
        <v>2.0756235275183631E-2</v>
      </c>
      <c r="N456" s="17">
        <v>95.048000000000016</v>
      </c>
      <c r="O456" s="17">
        <v>1.9728386504356541</v>
      </c>
      <c r="P456" s="17">
        <v>1245.374116511018</v>
      </c>
      <c r="Q456" s="18">
        <v>118.37031902613926</v>
      </c>
    </row>
    <row r="457" spans="1:17" ht="12.75" customHeight="1" x14ac:dyDescent="0.2">
      <c r="A457" s="89"/>
      <c r="B457" s="172" t="s">
        <v>381</v>
      </c>
      <c r="C457" s="19" t="s">
        <v>368</v>
      </c>
      <c r="D457" s="19">
        <v>45</v>
      </c>
      <c r="E457" s="19" t="s">
        <v>58</v>
      </c>
      <c r="F457" s="20">
        <v>60.550000000000011</v>
      </c>
      <c r="G457" s="20">
        <v>4.47614</v>
      </c>
      <c r="H457" s="20">
        <v>7.2</v>
      </c>
      <c r="I457" s="20">
        <v>48.873860000000008</v>
      </c>
      <c r="J457" s="20">
        <v>2346.7600000000002</v>
      </c>
      <c r="K457" s="20">
        <v>48.873860000000008</v>
      </c>
      <c r="L457" s="20">
        <v>2346.7600000000002</v>
      </c>
      <c r="M457" s="21">
        <v>2.0826100666450766E-2</v>
      </c>
      <c r="N457" s="22">
        <v>51.99</v>
      </c>
      <c r="O457" s="23">
        <v>1.0827489736487754</v>
      </c>
      <c r="P457" s="23">
        <v>1249.566039987046</v>
      </c>
      <c r="Q457" s="24">
        <v>64.964938418926522</v>
      </c>
    </row>
    <row r="458" spans="1:17" ht="12.75" customHeight="1" x14ac:dyDescent="0.2">
      <c r="A458" s="89"/>
      <c r="B458" s="172" t="s">
        <v>381</v>
      </c>
      <c r="C458" s="19" t="s">
        <v>369</v>
      </c>
      <c r="D458" s="19">
        <v>65</v>
      </c>
      <c r="E458" s="19">
        <v>1985</v>
      </c>
      <c r="F458" s="20">
        <v>64.539000000000001</v>
      </c>
      <c r="G458" s="20">
        <v>5.4393600000000006</v>
      </c>
      <c r="H458" s="20">
        <v>10.4</v>
      </c>
      <c r="I458" s="20">
        <v>48.699640000000002</v>
      </c>
      <c r="J458" s="20">
        <v>2333.5100000000002</v>
      </c>
      <c r="K458" s="20">
        <v>48.699640000000002</v>
      </c>
      <c r="L458" s="20">
        <v>2333.5100000000002</v>
      </c>
      <c r="M458" s="21">
        <v>2.0869694151728509E-2</v>
      </c>
      <c r="N458" s="22">
        <v>51.99</v>
      </c>
      <c r="O458" s="23">
        <v>1.0850153989483653</v>
      </c>
      <c r="P458" s="23">
        <v>1252.1816491037105</v>
      </c>
      <c r="Q458" s="24">
        <v>65.100923936901907</v>
      </c>
    </row>
    <row r="459" spans="1:17" ht="12.75" customHeight="1" x14ac:dyDescent="0.2">
      <c r="A459" s="89"/>
      <c r="B459" s="172" t="s">
        <v>569</v>
      </c>
      <c r="C459" s="253" t="s">
        <v>547</v>
      </c>
      <c r="D459" s="25">
        <v>45</v>
      </c>
      <c r="E459" s="26" t="s">
        <v>58</v>
      </c>
      <c r="F459" s="108">
        <v>60.11</v>
      </c>
      <c r="G459" s="108">
        <v>3.84</v>
      </c>
      <c r="H459" s="108">
        <v>7.2</v>
      </c>
      <c r="I459" s="108">
        <v>49.07</v>
      </c>
      <c r="J459" s="109">
        <v>2350.1</v>
      </c>
      <c r="K459" s="108">
        <v>49.07</v>
      </c>
      <c r="L459" s="109">
        <v>2350.1</v>
      </c>
      <c r="M459" s="21">
        <v>2.0879962554784904E-2</v>
      </c>
      <c r="N459" s="27">
        <v>56.5</v>
      </c>
      <c r="O459" s="23">
        <v>1.1797178843453471</v>
      </c>
      <c r="P459" s="23">
        <v>1252.7977532870941</v>
      </c>
      <c r="Q459" s="24">
        <v>70.783073060720824</v>
      </c>
    </row>
    <row r="460" spans="1:17" ht="12.75" customHeight="1" x14ac:dyDescent="0.2">
      <c r="A460" s="89"/>
      <c r="B460" s="172" t="s">
        <v>152</v>
      </c>
      <c r="C460" s="248" t="s">
        <v>135</v>
      </c>
      <c r="D460" s="248">
        <v>5</v>
      </c>
      <c r="E460" s="248">
        <v>1951</v>
      </c>
      <c r="F460" s="249">
        <v>5.4337999999999997</v>
      </c>
      <c r="G460" s="249">
        <v>0.71399999999999997</v>
      </c>
      <c r="H460" s="249">
        <v>0.05</v>
      </c>
      <c r="I460" s="249">
        <v>4.6698000000000004</v>
      </c>
      <c r="J460" s="249">
        <v>223.63</v>
      </c>
      <c r="K460" s="249">
        <v>4.6698000000000004</v>
      </c>
      <c r="L460" s="249">
        <v>223.63</v>
      </c>
      <c r="M460" s="250">
        <v>2.0881813710146226E-2</v>
      </c>
      <c r="N460" s="251">
        <v>72.811999999999998</v>
      </c>
      <c r="O460" s="251">
        <v>1.520446619863167</v>
      </c>
      <c r="P460" s="251">
        <v>1252.9088226087736</v>
      </c>
      <c r="Q460" s="252">
        <v>91.226797191790013</v>
      </c>
    </row>
    <row r="461" spans="1:17" ht="12.75" customHeight="1" x14ac:dyDescent="0.2">
      <c r="A461" s="89"/>
      <c r="B461" s="172" t="s">
        <v>381</v>
      </c>
      <c r="C461" s="19" t="s">
        <v>370</v>
      </c>
      <c r="D461" s="19">
        <v>45</v>
      </c>
      <c r="E461" s="19">
        <v>1969</v>
      </c>
      <c r="F461" s="20">
        <v>50.853000000000009</v>
      </c>
      <c r="G461" s="20">
        <v>4.5327999999999999</v>
      </c>
      <c r="H461" s="20">
        <v>7.2</v>
      </c>
      <c r="I461" s="20">
        <v>39.120200000000004</v>
      </c>
      <c r="J461" s="20">
        <v>1872.6100000000001</v>
      </c>
      <c r="K461" s="20">
        <v>39.120200000000004</v>
      </c>
      <c r="L461" s="20">
        <v>1872.6100000000001</v>
      </c>
      <c r="M461" s="21">
        <v>2.089073539071136E-2</v>
      </c>
      <c r="N461" s="22">
        <v>51.99</v>
      </c>
      <c r="O461" s="23">
        <v>1.0861093329630835</v>
      </c>
      <c r="P461" s="23">
        <v>1253.4441234426815</v>
      </c>
      <c r="Q461" s="24">
        <v>65.166559977785013</v>
      </c>
    </row>
    <row r="462" spans="1:17" ht="12.75" customHeight="1" x14ac:dyDescent="0.2">
      <c r="A462" s="89"/>
      <c r="B462" s="49" t="s">
        <v>93</v>
      </c>
      <c r="C462" s="248" t="s">
        <v>56</v>
      </c>
      <c r="D462" s="248">
        <v>72</v>
      </c>
      <c r="E462" s="248">
        <v>1989</v>
      </c>
      <c r="F462" s="249">
        <v>115.7</v>
      </c>
      <c r="G462" s="249">
        <v>10.500133999999999</v>
      </c>
      <c r="H462" s="249">
        <v>17.28</v>
      </c>
      <c r="I462" s="249">
        <v>87.919871000000001</v>
      </c>
      <c r="J462" s="249">
        <v>4195.87</v>
      </c>
      <c r="K462" s="249">
        <v>87.919871000000001</v>
      </c>
      <c r="L462" s="249">
        <v>4195.87</v>
      </c>
      <c r="M462" s="250">
        <v>2.0953907294553931E-2</v>
      </c>
      <c r="N462" s="251">
        <v>43.273000000000003</v>
      </c>
      <c r="O462" s="251">
        <v>0.90673843035723234</v>
      </c>
      <c r="P462" s="251">
        <v>1257.2344376732358</v>
      </c>
      <c r="Q462" s="252">
        <v>54.404305821433937</v>
      </c>
    </row>
    <row r="463" spans="1:17" ht="12.75" customHeight="1" x14ac:dyDescent="0.2">
      <c r="A463" s="89"/>
      <c r="B463" s="172" t="s">
        <v>683</v>
      </c>
      <c r="C463" s="40" t="s">
        <v>663</v>
      </c>
      <c r="D463" s="40">
        <v>39</v>
      </c>
      <c r="E463" s="40">
        <v>1992</v>
      </c>
      <c r="F463" s="41">
        <f>SUM(G463+H463+I463)</f>
        <v>58.4</v>
      </c>
      <c r="G463" s="41">
        <v>4.3</v>
      </c>
      <c r="H463" s="41">
        <v>6.2</v>
      </c>
      <c r="I463" s="41">
        <v>47.9</v>
      </c>
      <c r="J463" s="41">
        <v>2279.6999999999998</v>
      </c>
      <c r="K463" s="41">
        <v>47.9</v>
      </c>
      <c r="L463" s="41">
        <v>2279.6999999999998</v>
      </c>
      <c r="M463" s="21">
        <f>K463/L463</f>
        <v>2.1011536605693732E-2</v>
      </c>
      <c r="N463" s="22">
        <v>62</v>
      </c>
      <c r="O463" s="23">
        <f>M463*N463</f>
        <v>1.3027152695530113</v>
      </c>
      <c r="P463" s="23">
        <f>M463*60*1000</f>
        <v>1260.6921963416239</v>
      </c>
      <c r="Q463" s="24">
        <f>P463*N463/1000</f>
        <v>78.162916173180676</v>
      </c>
    </row>
    <row r="464" spans="1:17" ht="12.75" customHeight="1" x14ac:dyDescent="0.2">
      <c r="A464" s="89"/>
      <c r="B464" s="49" t="s">
        <v>750</v>
      </c>
      <c r="C464" s="19" t="s">
        <v>733</v>
      </c>
      <c r="D464" s="19">
        <v>45</v>
      </c>
      <c r="E464" s="19">
        <v>1982</v>
      </c>
      <c r="F464" s="20">
        <v>59.331000000000003</v>
      </c>
      <c r="G464" s="20">
        <v>4.1399999999999997</v>
      </c>
      <c r="H464" s="20">
        <v>7.2</v>
      </c>
      <c r="I464" s="20">
        <v>47.99</v>
      </c>
      <c r="J464" s="20">
        <v>2283.7800000000002</v>
      </c>
      <c r="K464" s="20">
        <v>47.99</v>
      </c>
      <c r="L464" s="20">
        <v>2283.7800000000002</v>
      </c>
      <c r="M464" s="21">
        <v>2.1013407596178264E-2</v>
      </c>
      <c r="N464" s="22">
        <v>63.655999999999999</v>
      </c>
      <c r="O464" s="23">
        <v>1.3376294739423236</v>
      </c>
      <c r="P464" s="23">
        <v>1260.804455770696</v>
      </c>
      <c r="Q464" s="24">
        <v>80.257768436539422</v>
      </c>
    </row>
    <row r="465" spans="1:17" ht="12.75" customHeight="1" x14ac:dyDescent="0.2">
      <c r="A465" s="89"/>
      <c r="B465" s="49" t="s">
        <v>611</v>
      </c>
      <c r="C465" s="28" t="s">
        <v>587</v>
      </c>
      <c r="D465" s="28">
        <v>45</v>
      </c>
      <c r="E465" s="28">
        <v>1992</v>
      </c>
      <c r="F465" s="29">
        <v>71.819999999999993</v>
      </c>
      <c r="G465" s="29">
        <v>4.7674950000000003</v>
      </c>
      <c r="H465" s="29">
        <v>7.2</v>
      </c>
      <c r="I465" s="29">
        <v>59.852510000000002</v>
      </c>
      <c r="J465" s="29">
        <v>2843.99</v>
      </c>
      <c r="K465" s="29">
        <v>59.852510000000002</v>
      </c>
      <c r="L465" s="29">
        <v>2843.99</v>
      </c>
      <c r="M465" s="30">
        <f>K465/L465</f>
        <v>2.1045260356049075E-2</v>
      </c>
      <c r="N465" s="31">
        <v>56.570999999999998</v>
      </c>
      <c r="O465" s="31">
        <f>M465*N465</f>
        <v>1.1905514236020522</v>
      </c>
      <c r="P465" s="31">
        <f>M465*1000*60</f>
        <v>1262.7156213629444</v>
      </c>
      <c r="Q465" s="32">
        <f>O465*60</f>
        <v>71.433085416123134</v>
      </c>
    </row>
    <row r="466" spans="1:17" ht="12.75" customHeight="1" x14ac:dyDescent="0.2">
      <c r="A466" s="89"/>
      <c r="B466" s="172" t="s">
        <v>176</v>
      </c>
      <c r="C466" s="104" t="s">
        <v>162</v>
      </c>
      <c r="D466" s="104">
        <v>46</v>
      </c>
      <c r="E466" s="104">
        <v>1988</v>
      </c>
      <c r="F466" s="15">
        <v>48.292999999999999</v>
      </c>
      <c r="G466" s="15">
        <v>1.6748400000000001</v>
      </c>
      <c r="H466" s="15">
        <v>0.46</v>
      </c>
      <c r="I466" s="15">
        <v>46.158160000000002</v>
      </c>
      <c r="J466" s="15">
        <v>2184.25</v>
      </c>
      <c r="K466" s="15">
        <v>46.158160000000002</v>
      </c>
      <c r="L466" s="15">
        <v>2184.25</v>
      </c>
      <c r="M466" s="16">
        <v>2.1132269657777269E-2</v>
      </c>
      <c r="N466" s="17">
        <v>95.048000000000016</v>
      </c>
      <c r="O466" s="17">
        <v>2.0085799664324142</v>
      </c>
      <c r="P466" s="17">
        <v>1267.9361794666361</v>
      </c>
      <c r="Q466" s="18">
        <v>120.51479798594485</v>
      </c>
    </row>
    <row r="467" spans="1:17" ht="12.75" customHeight="1" x14ac:dyDescent="0.2">
      <c r="A467" s="89"/>
      <c r="B467" s="172" t="s">
        <v>344</v>
      </c>
      <c r="C467" s="19" t="s">
        <v>339</v>
      </c>
      <c r="D467" s="19">
        <v>30</v>
      </c>
      <c r="E467" s="19">
        <v>1992</v>
      </c>
      <c r="F467" s="20">
        <v>41.398000000000003</v>
      </c>
      <c r="G467" s="20">
        <v>1.9990000000000001</v>
      </c>
      <c r="H467" s="20">
        <v>4.8</v>
      </c>
      <c r="I467" s="20">
        <v>34.597999999999999</v>
      </c>
      <c r="J467" s="20">
        <v>1636.64</v>
      </c>
      <c r="K467" s="20">
        <v>34.597999999999999</v>
      </c>
      <c r="L467" s="20">
        <v>1636.64</v>
      </c>
      <c r="M467" s="21">
        <f>K467/L467</f>
        <v>2.1139651969889529E-2</v>
      </c>
      <c r="N467" s="22">
        <v>66.5</v>
      </c>
      <c r="O467" s="23">
        <f>M467*N467</f>
        <v>1.4057868559976536</v>
      </c>
      <c r="P467" s="23">
        <f>M467*60*1000</f>
        <v>1268.3791181933716</v>
      </c>
      <c r="Q467" s="24">
        <f>P467*N467/1000</f>
        <v>84.347211359859216</v>
      </c>
    </row>
    <row r="468" spans="1:17" ht="12.75" customHeight="1" x14ac:dyDescent="0.2">
      <c r="A468" s="89"/>
      <c r="B468" s="172" t="s">
        <v>381</v>
      </c>
      <c r="C468" s="19" t="s">
        <v>371</v>
      </c>
      <c r="D468" s="19">
        <v>100</v>
      </c>
      <c r="E468" s="19">
        <v>1973</v>
      </c>
      <c r="F468" s="20">
        <v>102.562</v>
      </c>
      <c r="G468" s="20">
        <v>7.5641099999999994</v>
      </c>
      <c r="H468" s="20">
        <v>16</v>
      </c>
      <c r="I468" s="20">
        <v>78.997889999999998</v>
      </c>
      <c r="J468" s="20">
        <v>3735</v>
      </c>
      <c r="K468" s="20">
        <v>78.997889999999998</v>
      </c>
      <c r="L468" s="20">
        <v>3735</v>
      </c>
      <c r="M468" s="21">
        <v>2.1150706827309237E-2</v>
      </c>
      <c r="N468" s="22">
        <v>51.99</v>
      </c>
      <c r="O468" s="23">
        <v>1.0996252479518072</v>
      </c>
      <c r="P468" s="23">
        <v>1269.0424096385541</v>
      </c>
      <c r="Q468" s="24">
        <v>65.977514877108433</v>
      </c>
    </row>
    <row r="469" spans="1:17" ht="12.75" customHeight="1" x14ac:dyDescent="0.2">
      <c r="A469" s="89"/>
      <c r="B469" s="172" t="s">
        <v>331</v>
      </c>
      <c r="C469" s="19" t="s">
        <v>303</v>
      </c>
      <c r="D469" s="19">
        <v>30</v>
      </c>
      <c r="E469" s="19">
        <v>1968</v>
      </c>
      <c r="F469" s="20">
        <v>43.868000000000002</v>
      </c>
      <c r="G469" s="20">
        <v>2.403</v>
      </c>
      <c r="H469" s="20">
        <v>4.8</v>
      </c>
      <c r="I469" s="20">
        <v>36.664999999999999</v>
      </c>
      <c r="J469" s="20">
        <v>1732.26</v>
      </c>
      <c r="K469" s="20">
        <v>36.664999999999999</v>
      </c>
      <c r="L469" s="20">
        <v>1732.26</v>
      </c>
      <c r="M469" s="21">
        <f>K469/L469</f>
        <v>2.116599124842691E-2</v>
      </c>
      <c r="N469" s="22">
        <v>49.9</v>
      </c>
      <c r="O469" s="23">
        <f>M469*N469</f>
        <v>1.0561829632965027</v>
      </c>
      <c r="P469" s="23">
        <f>M469*60*1000</f>
        <v>1269.9594749056146</v>
      </c>
      <c r="Q469" s="24">
        <f>P469*N469/1000</f>
        <v>63.370977797790168</v>
      </c>
    </row>
    <row r="470" spans="1:17" ht="12.75" customHeight="1" x14ac:dyDescent="0.2">
      <c r="A470" s="89"/>
      <c r="B470" s="172" t="s">
        <v>344</v>
      </c>
      <c r="C470" s="19" t="s">
        <v>338</v>
      </c>
      <c r="D470" s="19">
        <v>40</v>
      </c>
      <c r="E470" s="19">
        <v>1971</v>
      </c>
      <c r="F470" s="20">
        <v>49.485999999999997</v>
      </c>
      <c r="G470" s="20">
        <v>2.895</v>
      </c>
      <c r="H470" s="20">
        <v>6.4</v>
      </c>
      <c r="I470" s="20">
        <v>40.191000000000003</v>
      </c>
      <c r="J470" s="20">
        <v>1895.27</v>
      </c>
      <c r="K470" s="20">
        <v>40.191000000000003</v>
      </c>
      <c r="L470" s="20">
        <v>1895.27</v>
      </c>
      <c r="M470" s="21">
        <f>K470/L470</f>
        <v>2.1205949548085499E-2</v>
      </c>
      <c r="N470" s="22">
        <v>66.5</v>
      </c>
      <c r="O470" s="23">
        <f>M470*N470</f>
        <v>1.4101956449476856</v>
      </c>
      <c r="P470" s="23">
        <f>M470*60*1000</f>
        <v>1272.3569728851298</v>
      </c>
      <c r="Q470" s="24">
        <f>P470*N470/1000</f>
        <v>84.611738696861138</v>
      </c>
    </row>
    <row r="471" spans="1:17" ht="12.75" customHeight="1" x14ac:dyDescent="0.2">
      <c r="A471" s="89"/>
      <c r="B471" s="49" t="s">
        <v>750</v>
      </c>
      <c r="C471" s="19" t="s">
        <v>735</v>
      </c>
      <c r="D471" s="19">
        <v>40</v>
      </c>
      <c r="E471" s="19">
        <v>1986</v>
      </c>
      <c r="F471" s="20">
        <v>58.561</v>
      </c>
      <c r="G471" s="20">
        <v>4.0999999999999996</v>
      </c>
      <c r="H471" s="20">
        <v>6.4</v>
      </c>
      <c r="I471" s="20">
        <v>48</v>
      </c>
      <c r="J471" s="20">
        <v>2258.5500000000002</v>
      </c>
      <c r="K471" s="20">
        <v>48</v>
      </c>
      <c r="L471" s="20">
        <v>2258.5500000000002</v>
      </c>
      <c r="M471" s="21">
        <v>2.1252573553828782E-2</v>
      </c>
      <c r="N471" s="22">
        <v>63.655999999999999</v>
      </c>
      <c r="O471" s="23">
        <v>1.3528538221425248</v>
      </c>
      <c r="P471" s="23">
        <v>1275.154413229727</v>
      </c>
      <c r="Q471" s="24">
        <v>81.171229328551505</v>
      </c>
    </row>
    <row r="472" spans="1:17" ht="12.75" customHeight="1" x14ac:dyDescent="0.2">
      <c r="A472" s="89"/>
      <c r="B472" s="49" t="s">
        <v>205</v>
      </c>
      <c r="C472" s="28" t="s">
        <v>226</v>
      </c>
      <c r="D472" s="28">
        <v>43</v>
      </c>
      <c r="E472" s="28">
        <v>1971</v>
      </c>
      <c r="F472" s="29">
        <v>37.511000000000003</v>
      </c>
      <c r="G472" s="29">
        <v>0</v>
      </c>
      <c r="H472" s="29">
        <v>0</v>
      </c>
      <c r="I472" s="29">
        <v>37.511000000000003</v>
      </c>
      <c r="J472" s="29">
        <v>1764.69</v>
      </c>
      <c r="K472" s="29">
        <v>37.511000000000003</v>
      </c>
      <c r="L472" s="29">
        <v>1764.69</v>
      </c>
      <c r="M472" s="30">
        <v>2.1256424641155104E-2</v>
      </c>
      <c r="N472" s="31">
        <v>73.683999999999997</v>
      </c>
      <c r="O472" s="31">
        <v>1.5662583932588727</v>
      </c>
      <c r="P472" s="31">
        <v>1275.3854784693062</v>
      </c>
      <c r="Q472" s="32">
        <v>93.975503595532359</v>
      </c>
    </row>
    <row r="473" spans="1:17" ht="12.75" customHeight="1" x14ac:dyDescent="0.2">
      <c r="A473" s="89"/>
      <c r="B473" s="172" t="s">
        <v>444</v>
      </c>
      <c r="C473" s="28" t="s">
        <v>431</v>
      </c>
      <c r="D473" s="28">
        <v>41</v>
      </c>
      <c r="E473" s="28">
        <v>1987</v>
      </c>
      <c r="F473" s="29">
        <v>61.84</v>
      </c>
      <c r="G473" s="33">
        <v>3.2661549999999999</v>
      </c>
      <c r="H473" s="33">
        <v>8.9438460000000006</v>
      </c>
      <c r="I473" s="29">
        <v>49.63</v>
      </c>
      <c r="J473" s="29">
        <v>2323.42</v>
      </c>
      <c r="K473" s="29">
        <f>I473/J473*L473</f>
        <v>35.41954566974546</v>
      </c>
      <c r="L473" s="29">
        <v>1658.16</v>
      </c>
      <c r="M473" s="30">
        <f>K473/L473</f>
        <v>2.1360752683544083E-2</v>
      </c>
      <c r="N473" s="31">
        <v>57.23</v>
      </c>
      <c r="O473" s="31">
        <f>ROUND(M473*N473,2)</f>
        <v>1.22</v>
      </c>
      <c r="P473" s="31">
        <f>ROUND(M473*60*1000,2)</f>
        <v>1281.6500000000001</v>
      </c>
      <c r="Q473" s="32">
        <f>ROUND(P473*N473/1000,2)</f>
        <v>73.349999999999994</v>
      </c>
    </row>
    <row r="474" spans="1:17" ht="12.75" customHeight="1" x14ac:dyDescent="0.2">
      <c r="A474" s="89"/>
      <c r="B474" s="49" t="s">
        <v>815</v>
      </c>
      <c r="C474" s="19" t="s">
        <v>808</v>
      </c>
      <c r="D474" s="19">
        <v>50</v>
      </c>
      <c r="E474" s="19" t="s">
        <v>58</v>
      </c>
      <c r="F474" s="20">
        <f>+G474+H474+I474</f>
        <v>66.759997999999996</v>
      </c>
      <c r="G474" s="20">
        <v>2.9797950000000002</v>
      </c>
      <c r="H474" s="20">
        <v>7.84</v>
      </c>
      <c r="I474" s="20">
        <v>55.940202999999997</v>
      </c>
      <c r="J474" s="20">
        <v>2611.4499999999998</v>
      </c>
      <c r="K474" s="20">
        <v>55.940202999999997</v>
      </c>
      <c r="L474" s="20">
        <v>2611.4499999999998</v>
      </c>
      <c r="M474" s="21">
        <f>K474/L474</f>
        <v>2.1421127343046967E-2</v>
      </c>
      <c r="N474" s="22">
        <v>62.347999999999999</v>
      </c>
      <c r="O474" s="23">
        <f>M474*N474</f>
        <v>1.3355644475842923</v>
      </c>
      <c r="P474" s="23">
        <f>M474*60*1000</f>
        <v>1285.2676405828181</v>
      </c>
      <c r="Q474" s="24">
        <f>P474*N474/1000</f>
        <v>80.133866855057533</v>
      </c>
    </row>
    <row r="475" spans="1:17" ht="12.75" customHeight="1" x14ac:dyDescent="0.2">
      <c r="A475" s="89"/>
      <c r="B475" s="49" t="s">
        <v>815</v>
      </c>
      <c r="C475" s="19" t="s">
        <v>807</v>
      </c>
      <c r="D475" s="19">
        <v>78</v>
      </c>
      <c r="E475" s="19" t="s">
        <v>58</v>
      </c>
      <c r="F475" s="20">
        <f>+G475+H475+I475</f>
        <v>100.99999099999999</v>
      </c>
      <c r="G475" s="20">
        <v>5.012092</v>
      </c>
      <c r="H475" s="20">
        <v>10.394</v>
      </c>
      <c r="I475" s="20">
        <v>85.593898999999993</v>
      </c>
      <c r="J475" s="20">
        <v>3993.03</v>
      </c>
      <c r="K475" s="20">
        <v>85.593898999999993</v>
      </c>
      <c r="L475" s="20">
        <v>3993.03</v>
      </c>
      <c r="M475" s="21">
        <f>K475/L475</f>
        <v>2.1435826677986387E-2</v>
      </c>
      <c r="N475" s="22">
        <v>62.347999999999999</v>
      </c>
      <c r="O475" s="23">
        <f>M475*N475</f>
        <v>1.3364809217190952</v>
      </c>
      <c r="P475" s="23">
        <f>M475*60*1000</f>
        <v>1286.1496006791833</v>
      </c>
      <c r="Q475" s="24">
        <f>P475*N475/1000</f>
        <v>80.188855303145729</v>
      </c>
    </row>
    <row r="476" spans="1:17" ht="12.75" customHeight="1" x14ac:dyDescent="0.2">
      <c r="A476" s="89"/>
      <c r="B476" s="49" t="s">
        <v>93</v>
      </c>
      <c r="C476" s="248" t="s">
        <v>57</v>
      </c>
      <c r="D476" s="248">
        <v>35</v>
      </c>
      <c r="E476" s="248" t="s">
        <v>58</v>
      </c>
      <c r="F476" s="249">
        <v>61.707000000000001</v>
      </c>
      <c r="G476" s="249">
        <v>5.6234089999999997</v>
      </c>
      <c r="H476" s="249">
        <v>8.64</v>
      </c>
      <c r="I476" s="249">
        <v>47.443590999999998</v>
      </c>
      <c r="J476" s="249">
        <v>2212.0500000000002</v>
      </c>
      <c r="K476" s="249">
        <v>47.443590999999998</v>
      </c>
      <c r="L476" s="249">
        <v>2212.0500000000002</v>
      </c>
      <c r="M476" s="250">
        <v>2.144779322348048E-2</v>
      </c>
      <c r="N476" s="251">
        <v>43.273000000000003</v>
      </c>
      <c r="O476" s="251">
        <v>0.92811035615967086</v>
      </c>
      <c r="P476" s="251">
        <v>1286.8675934088287</v>
      </c>
      <c r="Q476" s="252">
        <v>55.686621369580251</v>
      </c>
    </row>
    <row r="477" spans="1:17" ht="12.75" customHeight="1" x14ac:dyDescent="0.2">
      <c r="A477" s="89"/>
      <c r="B477" s="172" t="s">
        <v>524</v>
      </c>
      <c r="C477" s="19" t="s">
        <v>504</v>
      </c>
      <c r="D477" s="19">
        <v>18</v>
      </c>
      <c r="E477" s="19" t="s">
        <v>58</v>
      </c>
      <c r="F477" s="20">
        <v>2.492</v>
      </c>
      <c r="G477" s="20">
        <v>0.153</v>
      </c>
      <c r="H477" s="20">
        <v>0.02</v>
      </c>
      <c r="I477" s="20">
        <v>2.319</v>
      </c>
      <c r="J477" s="20">
        <v>107.98</v>
      </c>
      <c r="K477" s="20">
        <v>2.319</v>
      </c>
      <c r="L477" s="20">
        <v>107.98</v>
      </c>
      <c r="M477" s="21">
        <v>2.1476199296165954E-2</v>
      </c>
      <c r="N477" s="22">
        <v>75.3</v>
      </c>
      <c r="O477" s="23">
        <v>1.6171578070012962</v>
      </c>
      <c r="P477" s="23">
        <v>1288.5719577699572</v>
      </c>
      <c r="Q477" s="24">
        <v>97.029468420077777</v>
      </c>
    </row>
    <row r="478" spans="1:17" ht="12.75" customHeight="1" x14ac:dyDescent="0.2">
      <c r="A478" s="89"/>
      <c r="B478" s="49" t="s">
        <v>815</v>
      </c>
      <c r="C478" s="19" t="s">
        <v>806</v>
      </c>
      <c r="D478" s="19">
        <v>94</v>
      </c>
      <c r="E478" s="19" t="s">
        <v>58</v>
      </c>
      <c r="F478" s="20">
        <f>+G478+H478+I478</f>
        <v>113.620994</v>
      </c>
      <c r="G478" s="20">
        <v>5.3314170000000001</v>
      </c>
      <c r="H478" s="20">
        <v>12.1</v>
      </c>
      <c r="I478" s="20">
        <v>96.189577</v>
      </c>
      <c r="J478" s="20">
        <v>4473.08</v>
      </c>
      <c r="K478" s="20">
        <v>96.189577</v>
      </c>
      <c r="L478" s="20">
        <v>4473.08</v>
      </c>
      <c r="M478" s="21">
        <f>K478/L478</f>
        <v>2.1504103883677468E-2</v>
      </c>
      <c r="N478" s="22">
        <v>62.347999999999999</v>
      </c>
      <c r="O478" s="23">
        <f>M478*N478</f>
        <v>1.3407378689395228</v>
      </c>
      <c r="P478" s="23">
        <f>M478*60*1000</f>
        <v>1290.2462330206481</v>
      </c>
      <c r="Q478" s="24">
        <f>P478*N478/1000</f>
        <v>80.444272136371367</v>
      </c>
    </row>
    <row r="479" spans="1:17" ht="12.75" customHeight="1" x14ac:dyDescent="0.2">
      <c r="A479" s="89"/>
      <c r="B479" s="172" t="s">
        <v>683</v>
      </c>
      <c r="C479" s="40" t="s">
        <v>675</v>
      </c>
      <c r="D479" s="40">
        <v>50</v>
      </c>
      <c r="E479" s="40">
        <v>1973</v>
      </c>
      <c r="F479" s="41">
        <f>SUM(G479+H479+I479)</f>
        <v>65.399999999999991</v>
      </c>
      <c r="G479" s="41">
        <v>3.3</v>
      </c>
      <c r="H479" s="41">
        <v>7.8</v>
      </c>
      <c r="I479" s="41">
        <v>54.3</v>
      </c>
      <c r="J479" s="41">
        <v>2510.2199999999998</v>
      </c>
      <c r="K479" s="41">
        <v>54.3</v>
      </c>
      <c r="L479" s="41">
        <v>2510.1999999999998</v>
      </c>
      <c r="M479" s="21">
        <f>K479/L479</f>
        <v>2.1631742490638196E-2</v>
      </c>
      <c r="N479" s="22">
        <v>62</v>
      </c>
      <c r="O479" s="23">
        <f>M479*N479</f>
        <v>1.3411680344195682</v>
      </c>
      <c r="P479" s="23">
        <f>M479*60*1000</f>
        <v>1297.9045494382917</v>
      </c>
      <c r="Q479" s="24">
        <f>P479*N479/1000</f>
        <v>80.470082065174097</v>
      </c>
    </row>
    <row r="480" spans="1:17" ht="12.75" customHeight="1" x14ac:dyDescent="0.2">
      <c r="A480" s="89"/>
      <c r="B480" s="49" t="s">
        <v>93</v>
      </c>
      <c r="C480" s="248" t="s">
        <v>63</v>
      </c>
      <c r="D480" s="248">
        <v>70</v>
      </c>
      <c r="E480" s="248" t="s">
        <v>58</v>
      </c>
      <c r="F480" s="249">
        <v>54.677</v>
      </c>
      <c r="G480" s="249">
        <v>9.3699510000000004</v>
      </c>
      <c r="H480" s="249">
        <v>0.48</v>
      </c>
      <c r="I480" s="249">
        <v>44.827044999999998</v>
      </c>
      <c r="J480" s="249">
        <v>2072.2600000000002</v>
      </c>
      <c r="K480" s="249">
        <v>44.827044999999998</v>
      </c>
      <c r="L480" s="249">
        <v>2072.2600000000002</v>
      </c>
      <c r="M480" s="250">
        <v>2.1631959792690104E-2</v>
      </c>
      <c r="N480" s="251">
        <v>43.273000000000003</v>
      </c>
      <c r="O480" s="251">
        <v>0.93607979610907888</v>
      </c>
      <c r="P480" s="251">
        <v>1297.9175875614062</v>
      </c>
      <c r="Q480" s="252">
        <v>56.164787766544741</v>
      </c>
    </row>
    <row r="481" spans="1:17" ht="12.75" customHeight="1" x14ac:dyDescent="0.2">
      <c r="A481" s="89"/>
      <c r="B481" s="49" t="s">
        <v>750</v>
      </c>
      <c r="C481" s="19" t="s">
        <v>738</v>
      </c>
      <c r="D481" s="19">
        <v>30</v>
      </c>
      <c r="E481" s="19">
        <v>1990</v>
      </c>
      <c r="F481" s="20">
        <v>41.249000000000002</v>
      </c>
      <c r="G481" s="20">
        <v>2.89</v>
      </c>
      <c r="H481" s="20">
        <v>4.8</v>
      </c>
      <c r="I481" s="20">
        <v>33.56</v>
      </c>
      <c r="J481" s="20">
        <v>1550.85</v>
      </c>
      <c r="K481" s="20">
        <v>33.56</v>
      </c>
      <c r="L481" s="20">
        <v>1550.85</v>
      </c>
      <c r="M481" s="21">
        <v>2.1639745945771675E-2</v>
      </c>
      <c r="N481" s="22">
        <v>63.655999999999999</v>
      </c>
      <c r="O481" s="23">
        <v>1.3774996679240417</v>
      </c>
      <c r="P481" s="23">
        <v>1298.3847567463006</v>
      </c>
      <c r="Q481" s="24">
        <v>82.649980075442514</v>
      </c>
    </row>
    <row r="482" spans="1:17" ht="12.75" customHeight="1" x14ac:dyDescent="0.2">
      <c r="A482" s="89"/>
      <c r="B482" s="49" t="s">
        <v>611</v>
      </c>
      <c r="C482" s="28" t="s">
        <v>592</v>
      </c>
      <c r="D482" s="28">
        <v>30</v>
      </c>
      <c r="E482" s="28">
        <v>1992</v>
      </c>
      <c r="F482" s="29">
        <v>40.92</v>
      </c>
      <c r="G482" s="29">
        <v>3.3938100000000002</v>
      </c>
      <c r="H482" s="29">
        <v>4.6399999999999997</v>
      </c>
      <c r="I482" s="29">
        <v>32.886195000000001</v>
      </c>
      <c r="J482" s="29">
        <v>1519.17</v>
      </c>
      <c r="K482" s="29">
        <v>32.886195000000001</v>
      </c>
      <c r="L482" s="29">
        <v>1519.17</v>
      </c>
      <c r="M482" s="30">
        <f>K482/L482</f>
        <v>2.164747526609925E-2</v>
      </c>
      <c r="N482" s="31">
        <v>56.570999999999998</v>
      </c>
      <c r="O482" s="31">
        <f>M482*N482</f>
        <v>1.2246193232785005</v>
      </c>
      <c r="P482" s="31">
        <f>M482*1000*60</f>
        <v>1298.8485159659549</v>
      </c>
      <c r="Q482" s="32">
        <f>O482*60</f>
        <v>73.477159396710036</v>
      </c>
    </row>
    <row r="483" spans="1:17" ht="12.75" customHeight="1" x14ac:dyDescent="0.2">
      <c r="A483" s="89"/>
      <c r="B483" s="172" t="s">
        <v>683</v>
      </c>
      <c r="C483" s="40" t="s">
        <v>664</v>
      </c>
      <c r="D483" s="40">
        <v>21</v>
      </c>
      <c r="E483" s="40">
        <v>1998</v>
      </c>
      <c r="F483" s="41">
        <f>SUM(G483+H483+I483)</f>
        <v>30.5</v>
      </c>
      <c r="G483" s="41">
        <v>1.5</v>
      </c>
      <c r="H483" s="41">
        <v>3.4</v>
      </c>
      <c r="I483" s="41">
        <v>25.6</v>
      </c>
      <c r="J483" s="41">
        <v>1178.27</v>
      </c>
      <c r="K483" s="41">
        <v>25.6</v>
      </c>
      <c r="L483" s="41">
        <v>1178.27</v>
      </c>
      <c r="M483" s="21">
        <f>K483/L483</f>
        <v>2.1726768906956812E-2</v>
      </c>
      <c r="N483" s="22">
        <v>62</v>
      </c>
      <c r="O483" s="23">
        <f>M483*N483</f>
        <v>1.3470596722313224</v>
      </c>
      <c r="P483" s="23">
        <f>M483*60*1000</f>
        <v>1303.6061344174088</v>
      </c>
      <c r="Q483" s="24">
        <f>P483*N483/1000</f>
        <v>80.823580333879349</v>
      </c>
    </row>
    <row r="484" spans="1:17" ht="12.75" customHeight="1" x14ac:dyDescent="0.2">
      <c r="A484" s="89"/>
      <c r="B484" s="49" t="s">
        <v>93</v>
      </c>
      <c r="C484" s="248" t="s">
        <v>59</v>
      </c>
      <c r="D484" s="248">
        <v>40</v>
      </c>
      <c r="E484" s="248">
        <v>1983</v>
      </c>
      <c r="F484" s="249">
        <v>59.848999999999997</v>
      </c>
      <c r="G484" s="249">
        <v>5.8861210000000002</v>
      </c>
      <c r="H484" s="249">
        <v>6.4</v>
      </c>
      <c r="I484" s="249">
        <v>47.562880999999997</v>
      </c>
      <c r="J484" s="249">
        <v>2186.7199999999998</v>
      </c>
      <c r="K484" s="249">
        <v>47.562880999999997</v>
      </c>
      <c r="L484" s="249">
        <v>2186.7199999999998</v>
      </c>
      <c r="M484" s="250">
        <v>2.1750787023487234E-2</v>
      </c>
      <c r="N484" s="251">
        <v>43.273000000000003</v>
      </c>
      <c r="O484" s="251">
        <v>0.94122180686736312</v>
      </c>
      <c r="P484" s="251">
        <v>1305.0472214092342</v>
      </c>
      <c r="Q484" s="252">
        <v>56.473308412041796</v>
      </c>
    </row>
    <row r="485" spans="1:17" ht="12.75" customHeight="1" x14ac:dyDescent="0.2">
      <c r="A485" s="89"/>
      <c r="B485" s="49" t="s">
        <v>815</v>
      </c>
      <c r="C485" s="19" t="s">
        <v>805</v>
      </c>
      <c r="D485" s="19">
        <v>45</v>
      </c>
      <c r="E485" s="19" t="s">
        <v>58</v>
      </c>
      <c r="F485" s="20">
        <f>+G485+H485+I485</f>
        <v>61.490005000000004</v>
      </c>
      <c r="G485" s="20">
        <v>3.8482150000000002</v>
      </c>
      <c r="H485" s="20">
        <v>6.8</v>
      </c>
      <c r="I485" s="20">
        <v>50.841790000000003</v>
      </c>
      <c r="J485" s="20">
        <v>2330.8000000000002</v>
      </c>
      <c r="K485" s="20">
        <v>50.841790000000003</v>
      </c>
      <c r="L485" s="20">
        <v>2330.8000000000002</v>
      </c>
      <c r="M485" s="21">
        <f>K485/L485</f>
        <v>2.1813021280247126E-2</v>
      </c>
      <c r="N485" s="22">
        <v>62.347999999999999</v>
      </c>
      <c r="O485" s="23">
        <f>M485*N485</f>
        <v>1.3599982507808477</v>
      </c>
      <c r="P485" s="23">
        <f>M485*60*1000</f>
        <v>1308.7812768148274</v>
      </c>
      <c r="Q485" s="24">
        <f>P485*N485/1000</f>
        <v>81.599895046850861</v>
      </c>
    </row>
    <row r="486" spans="1:17" ht="12.75" customHeight="1" x14ac:dyDescent="0.2">
      <c r="A486" s="89"/>
      <c r="B486" s="172" t="s">
        <v>118</v>
      </c>
      <c r="C486" s="248" t="s">
        <v>114</v>
      </c>
      <c r="D486" s="248">
        <v>20</v>
      </c>
      <c r="E486" s="248">
        <v>1985</v>
      </c>
      <c r="F486" s="249">
        <v>29.163</v>
      </c>
      <c r="G486" s="249">
        <v>1.954061</v>
      </c>
      <c r="H486" s="249">
        <v>3.2</v>
      </c>
      <c r="I486" s="249">
        <v>24.008939999999999</v>
      </c>
      <c r="J486" s="249">
        <v>1099.8</v>
      </c>
      <c r="K486" s="249">
        <v>24.008939999999999</v>
      </c>
      <c r="L486" s="249">
        <v>1099.8</v>
      </c>
      <c r="M486" s="250">
        <v>2.1830278232405891E-2</v>
      </c>
      <c r="N486" s="251">
        <v>71.831000000000017</v>
      </c>
      <c r="O486" s="251">
        <v>1.5680907157119479</v>
      </c>
      <c r="P486" s="251">
        <v>1309.8166939443533</v>
      </c>
      <c r="Q486" s="252">
        <v>94.085442942716867</v>
      </c>
    </row>
    <row r="487" spans="1:17" ht="12.75" customHeight="1" x14ac:dyDescent="0.2">
      <c r="A487" s="89"/>
      <c r="B487" s="172" t="s">
        <v>524</v>
      </c>
      <c r="C487" s="19" t="s">
        <v>505</v>
      </c>
      <c r="D487" s="19">
        <v>19</v>
      </c>
      <c r="E487" s="19" t="s">
        <v>58</v>
      </c>
      <c r="F487" s="20">
        <v>26.663999999999998</v>
      </c>
      <c r="G487" s="20">
        <v>2.0640000000000001</v>
      </c>
      <c r="H487" s="20">
        <v>3.04</v>
      </c>
      <c r="I487" s="20">
        <v>21.56</v>
      </c>
      <c r="J487" s="20">
        <v>986.21</v>
      </c>
      <c r="K487" s="20">
        <v>21.56</v>
      </c>
      <c r="L487" s="20">
        <v>986.21</v>
      </c>
      <c r="M487" s="21">
        <v>2.1861469666703843E-2</v>
      </c>
      <c r="N487" s="22">
        <v>75.3</v>
      </c>
      <c r="O487" s="23">
        <v>1.6461686659027992</v>
      </c>
      <c r="P487" s="23">
        <v>1311.6881800022306</v>
      </c>
      <c r="Q487" s="24">
        <v>98.770119954167967</v>
      </c>
    </row>
    <row r="488" spans="1:17" ht="12.75" customHeight="1" x14ac:dyDescent="0.2">
      <c r="A488" s="89"/>
      <c r="B488" s="172" t="s">
        <v>176</v>
      </c>
      <c r="C488" s="104" t="s">
        <v>169</v>
      </c>
      <c r="D488" s="104">
        <v>55</v>
      </c>
      <c r="E488" s="104">
        <v>1968</v>
      </c>
      <c r="F488" s="15">
        <v>66.882999999999996</v>
      </c>
      <c r="G488" s="15">
        <v>3.57</v>
      </c>
      <c r="H488" s="15">
        <v>8.8000000000000007</v>
      </c>
      <c r="I488" s="15">
        <v>54.513001000000003</v>
      </c>
      <c r="J488" s="15">
        <v>2493.39</v>
      </c>
      <c r="K488" s="15">
        <v>54.513001000000003</v>
      </c>
      <c r="L488" s="15">
        <v>2493.39</v>
      </c>
      <c r="M488" s="16">
        <v>2.1863006188362032E-2</v>
      </c>
      <c r="N488" s="17">
        <v>95.048000000000016</v>
      </c>
      <c r="O488" s="17">
        <v>2.0780350121914348</v>
      </c>
      <c r="P488" s="17">
        <v>1311.780371301722</v>
      </c>
      <c r="Q488" s="18">
        <v>124.68210073148609</v>
      </c>
    </row>
    <row r="489" spans="1:17" ht="12.75" customHeight="1" x14ac:dyDescent="0.2">
      <c r="A489" s="89"/>
      <c r="B489" s="172" t="s">
        <v>290</v>
      </c>
      <c r="C489" s="19" t="s">
        <v>280</v>
      </c>
      <c r="D489" s="19">
        <v>44</v>
      </c>
      <c r="E489" s="19">
        <v>1970</v>
      </c>
      <c r="F489" s="20">
        <v>67.233000000000004</v>
      </c>
      <c r="G489" s="20">
        <v>2.806</v>
      </c>
      <c r="H489" s="20">
        <v>6.88</v>
      </c>
      <c r="I489" s="20">
        <v>57.546999999999997</v>
      </c>
      <c r="J489" s="20">
        <v>2631.75</v>
      </c>
      <c r="K489" s="20">
        <v>57.546999999999997</v>
      </c>
      <c r="L489" s="20">
        <v>2631.75</v>
      </c>
      <c r="M489" s="21">
        <v>2.1866438681485703E-2</v>
      </c>
      <c r="N489" s="22">
        <v>65.509</v>
      </c>
      <c r="O489" s="23">
        <v>1.4324485315854469</v>
      </c>
      <c r="P489" s="23">
        <v>1311.9863208891422</v>
      </c>
      <c r="Q489" s="24">
        <v>85.946911895126817</v>
      </c>
    </row>
    <row r="490" spans="1:17" ht="12.75" customHeight="1" x14ac:dyDescent="0.2">
      <c r="A490" s="89"/>
      <c r="B490" s="49" t="s">
        <v>93</v>
      </c>
      <c r="C490" s="248" t="s">
        <v>64</v>
      </c>
      <c r="D490" s="248">
        <v>72</v>
      </c>
      <c r="E490" s="248">
        <v>1977</v>
      </c>
      <c r="F490" s="249">
        <v>104.511</v>
      </c>
      <c r="G490" s="249">
        <v>10.479791000000001</v>
      </c>
      <c r="H490" s="249">
        <v>11.52</v>
      </c>
      <c r="I490" s="249">
        <v>82.511210000000005</v>
      </c>
      <c r="J490" s="249">
        <v>3773.19</v>
      </c>
      <c r="K490" s="249">
        <v>82.511210000000005</v>
      </c>
      <c r="L490" s="249">
        <v>3773.19</v>
      </c>
      <c r="M490" s="250">
        <v>2.1867759110990967E-2</v>
      </c>
      <c r="N490" s="251">
        <v>43.273000000000003</v>
      </c>
      <c r="O490" s="251">
        <v>0.94628354000991222</v>
      </c>
      <c r="P490" s="251">
        <v>1312.0655466594581</v>
      </c>
      <c r="Q490" s="252">
        <v>56.777012400594728</v>
      </c>
    </row>
    <row r="491" spans="1:17" ht="12.75" customHeight="1" x14ac:dyDescent="0.2">
      <c r="A491" s="89"/>
      <c r="B491" s="49" t="s">
        <v>815</v>
      </c>
      <c r="C491" s="19" t="s">
        <v>804</v>
      </c>
      <c r="D491" s="19">
        <v>20</v>
      </c>
      <c r="E491" s="19" t="s">
        <v>58</v>
      </c>
      <c r="F491" s="20">
        <f>+G491+H491+I491</f>
        <v>25.213999999999999</v>
      </c>
      <c r="G491" s="20">
        <v>1.449039</v>
      </c>
      <c r="H491" s="20">
        <v>3.2</v>
      </c>
      <c r="I491" s="20">
        <v>20.564961</v>
      </c>
      <c r="J491" s="20">
        <v>939.09</v>
      </c>
      <c r="K491" s="20">
        <v>20.564961</v>
      </c>
      <c r="L491" s="20">
        <v>939.09</v>
      </c>
      <c r="M491" s="21">
        <f>K491/L491</f>
        <v>2.1898818004664089E-2</v>
      </c>
      <c r="N491" s="22">
        <v>62.347999999999999</v>
      </c>
      <c r="O491" s="23">
        <f>M491*N491</f>
        <v>1.3653475049547965</v>
      </c>
      <c r="P491" s="23">
        <f>M491*60*1000</f>
        <v>1313.9290802798453</v>
      </c>
      <c r="Q491" s="24">
        <f>P491*N491/1000</f>
        <v>81.920850297287785</v>
      </c>
    </row>
    <row r="492" spans="1:17" ht="12.75" customHeight="1" x14ac:dyDescent="0.2">
      <c r="A492" s="89"/>
      <c r="B492" s="49" t="s">
        <v>205</v>
      </c>
      <c r="C492" s="28" t="s">
        <v>227</v>
      </c>
      <c r="D492" s="28">
        <v>44</v>
      </c>
      <c r="E492" s="28">
        <v>1964</v>
      </c>
      <c r="F492" s="29">
        <v>40.878999999999998</v>
      </c>
      <c r="G492" s="29">
        <v>0</v>
      </c>
      <c r="H492" s="29">
        <v>0</v>
      </c>
      <c r="I492" s="29">
        <v>40.879002</v>
      </c>
      <c r="J492" s="29">
        <v>1865.95</v>
      </c>
      <c r="K492" s="29">
        <v>40.879002</v>
      </c>
      <c r="L492" s="29">
        <v>1865.95</v>
      </c>
      <c r="M492" s="30">
        <v>2.1907876416838609E-2</v>
      </c>
      <c r="N492" s="31">
        <v>73.683999999999997</v>
      </c>
      <c r="O492" s="31">
        <v>1.6142599658983359</v>
      </c>
      <c r="P492" s="31">
        <v>1314.4725850103166</v>
      </c>
      <c r="Q492" s="32">
        <v>96.855597953900173</v>
      </c>
    </row>
    <row r="493" spans="1:17" ht="12.75" customHeight="1" x14ac:dyDescent="0.2">
      <c r="A493" s="89"/>
      <c r="B493" s="49" t="s">
        <v>750</v>
      </c>
      <c r="C493" s="19" t="s">
        <v>731</v>
      </c>
      <c r="D493" s="19">
        <v>50</v>
      </c>
      <c r="E493" s="19">
        <v>1974</v>
      </c>
      <c r="F493" s="20">
        <v>66.44</v>
      </c>
      <c r="G493" s="20">
        <v>4.22</v>
      </c>
      <c r="H493" s="20">
        <v>7.84</v>
      </c>
      <c r="I493" s="20">
        <v>54.38</v>
      </c>
      <c r="J493" s="20">
        <v>2478.85</v>
      </c>
      <c r="K493" s="20">
        <v>54.38</v>
      </c>
      <c r="L493" s="20">
        <v>2478.85</v>
      </c>
      <c r="M493" s="21">
        <v>2.1937592028561635E-2</v>
      </c>
      <c r="N493" s="22">
        <v>63.655999999999999</v>
      </c>
      <c r="O493" s="23">
        <v>1.3964593581701195</v>
      </c>
      <c r="P493" s="23">
        <v>1316.255521713698</v>
      </c>
      <c r="Q493" s="24">
        <v>83.787561490207167</v>
      </c>
    </row>
    <row r="494" spans="1:17" ht="12.75" customHeight="1" x14ac:dyDescent="0.2">
      <c r="A494" s="89"/>
      <c r="B494" s="172" t="s">
        <v>290</v>
      </c>
      <c r="C494" s="19" t="s">
        <v>274</v>
      </c>
      <c r="D494" s="19">
        <v>6</v>
      </c>
      <c r="E494" s="19">
        <v>1987</v>
      </c>
      <c r="F494" s="20">
        <v>11.028</v>
      </c>
      <c r="G494" s="20">
        <v>0.157</v>
      </c>
      <c r="H494" s="20">
        <v>0.06</v>
      </c>
      <c r="I494" s="20">
        <v>10.811</v>
      </c>
      <c r="J494" s="20">
        <v>491.7</v>
      </c>
      <c r="K494" s="20">
        <v>10.811</v>
      </c>
      <c r="L494" s="20">
        <v>491.7</v>
      </c>
      <c r="M494" s="21">
        <v>2.198698393329266E-2</v>
      </c>
      <c r="N494" s="22">
        <v>65.509</v>
      </c>
      <c r="O494" s="23">
        <v>1.4403453304860689</v>
      </c>
      <c r="P494" s="23">
        <v>1319.2190359975596</v>
      </c>
      <c r="Q494" s="24">
        <v>86.420719829164128</v>
      </c>
    </row>
    <row r="495" spans="1:17" ht="12.75" customHeight="1" x14ac:dyDescent="0.2">
      <c r="A495" s="89"/>
      <c r="B495" s="49" t="s">
        <v>611</v>
      </c>
      <c r="C495" s="28" t="s">
        <v>588</v>
      </c>
      <c r="D495" s="28">
        <v>45</v>
      </c>
      <c r="E495" s="28">
        <v>1993</v>
      </c>
      <c r="F495" s="29">
        <v>76.040000000000006</v>
      </c>
      <c r="G495" s="29">
        <v>4.9021699999999999</v>
      </c>
      <c r="H495" s="29">
        <v>7.04</v>
      </c>
      <c r="I495" s="29">
        <v>64.097830000000002</v>
      </c>
      <c r="J495" s="29">
        <v>2913.8</v>
      </c>
      <c r="K495" s="29">
        <v>64.097830000000002</v>
      </c>
      <c r="L495" s="29">
        <v>2913.8</v>
      </c>
      <c r="M495" s="30">
        <f>K495/L495</f>
        <v>2.1998019768000549E-2</v>
      </c>
      <c r="N495" s="31">
        <v>56.570999999999998</v>
      </c>
      <c r="O495" s="31">
        <f>M495*N495</f>
        <v>1.244449976295559</v>
      </c>
      <c r="P495" s="31">
        <f>M495*1000*60</f>
        <v>1319.8811860800329</v>
      </c>
      <c r="Q495" s="32">
        <f>O495*60</f>
        <v>74.666998577733537</v>
      </c>
    </row>
    <row r="496" spans="1:17" ht="12.75" customHeight="1" x14ac:dyDescent="0.2">
      <c r="A496" s="89"/>
      <c r="B496" s="49" t="s">
        <v>815</v>
      </c>
      <c r="C496" s="19" t="s">
        <v>803</v>
      </c>
      <c r="D496" s="19">
        <v>79</v>
      </c>
      <c r="E496" s="19" t="s">
        <v>58</v>
      </c>
      <c r="F496" s="20">
        <f>+G496+H496+I496</f>
        <v>105.030001</v>
      </c>
      <c r="G496" s="20">
        <v>5.6846439999999996</v>
      </c>
      <c r="H496" s="20">
        <v>11.12</v>
      </c>
      <c r="I496" s="20">
        <v>88.225357000000002</v>
      </c>
      <c r="J496" s="20">
        <v>4007.79</v>
      </c>
      <c r="K496" s="20">
        <v>88.225357000000002</v>
      </c>
      <c r="L496" s="20">
        <v>4007.79</v>
      </c>
      <c r="M496" s="21">
        <f>K496/L496</f>
        <v>2.2013468021029048E-2</v>
      </c>
      <c r="N496" s="22">
        <v>62.347999999999999</v>
      </c>
      <c r="O496" s="23">
        <f>M496*N496</f>
        <v>1.3724957041751191</v>
      </c>
      <c r="P496" s="23">
        <f>M496*60*1000</f>
        <v>1320.8080812617429</v>
      </c>
      <c r="Q496" s="24">
        <f>P496*N496/1000</f>
        <v>82.349742250507148</v>
      </c>
    </row>
    <row r="497" spans="1:17" ht="11.25" customHeight="1" x14ac:dyDescent="0.2">
      <c r="A497" s="89"/>
      <c r="B497" s="49" t="s">
        <v>93</v>
      </c>
      <c r="C497" s="248" t="s">
        <v>60</v>
      </c>
      <c r="D497" s="248">
        <v>20</v>
      </c>
      <c r="E497" s="248">
        <v>1975</v>
      </c>
      <c r="F497" s="249">
        <v>30.535</v>
      </c>
      <c r="G497" s="249">
        <v>3.1348060000000002</v>
      </c>
      <c r="H497" s="249">
        <v>3.2</v>
      </c>
      <c r="I497" s="249">
        <v>24.200195000000001</v>
      </c>
      <c r="J497" s="249">
        <v>1098.2</v>
      </c>
      <c r="K497" s="249">
        <v>24.200195000000001</v>
      </c>
      <c r="L497" s="249">
        <v>1098.2</v>
      </c>
      <c r="M497" s="250">
        <v>2.2036236568930979E-2</v>
      </c>
      <c r="N497" s="251">
        <v>43.273000000000003</v>
      </c>
      <c r="O497" s="251">
        <v>0.95357406504735032</v>
      </c>
      <c r="P497" s="251">
        <v>1322.1741941358587</v>
      </c>
      <c r="Q497" s="252">
        <v>57.214443902841019</v>
      </c>
    </row>
    <row r="498" spans="1:17" ht="12.75" customHeight="1" x14ac:dyDescent="0.2">
      <c r="A498" s="89"/>
      <c r="B498" s="49" t="s">
        <v>611</v>
      </c>
      <c r="C498" s="28" t="s">
        <v>589</v>
      </c>
      <c r="D498" s="28">
        <v>45</v>
      </c>
      <c r="E498" s="28">
        <v>1997</v>
      </c>
      <c r="F498" s="29">
        <v>74.739999999999995</v>
      </c>
      <c r="G498" s="29">
        <v>3.7229999999999999</v>
      </c>
      <c r="H498" s="29">
        <v>7.04</v>
      </c>
      <c r="I498" s="29">
        <v>63.976990000000001</v>
      </c>
      <c r="J498" s="29">
        <v>2895.9</v>
      </c>
      <c r="K498" s="29">
        <v>63.976990000000001</v>
      </c>
      <c r="L498" s="29">
        <v>2895.9</v>
      </c>
      <c r="M498" s="30">
        <f>K498/L498</f>
        <v>2.2092264926275078E-2</v>
      </c>
      <c r="N498" s="31">
        <v>56.570999999999998</v>
      </c>
      <c r="O498" s="31">
        <f>M498*N498</f>
        <v>1.2497815191443074</v>
      </c>
      <c r="P498" s="31">
        <f>M498*1000*60</f>
        <v>1325.5358955765046</v>
      </c>
      <c r="Q498" s="32">
        <f>O498*60</f>
        <v>74.986891148658444</v>
      </c>
    </row>
    <row r="499" spans="1:17" ht="12.75" customHeight="1" x14ac:dyDescent="0.2">
      <c r="A499" s="89"/>
      <c r="B499" s="172" t="s">
        <v>118</v>
      </c>
      <c r="C499" s="248" t="s">
        <v>115</v>
      </c>
      <c r="D499" s="248">
        <v>20</v>
      </c>
      <c r="E499" s="248">
        <v>1987</v>
      </c>
      <c r="F499" s="249">
        <v>29.707999999999998</v>
      </c>
      <c r="G499" s="249">
        <v>2.0443020000000001</v>
      </c>
      <c r="H499" s="249">
        <v>3.2</v>
      </c>
      <c r="I499" s="249">
        <v>24.463699999999999</v>
      </c>
      <c r="J499" s="249">
        <v>1104.7</v>
      </c>
      <c r="K499" s="249">
        <v>24.463699999999999</v>
      </c>
      <c r="L499" s="249">
        <v>1104.7</v>
      </c>
      <c r="M499" s="250">
        <v>2.2145107268941793E-2</v>
      </c>
      <c r="N499" s="251">
        <v>71.831000000000017</v>
      </c>
      <c r="O499" s="251">
        <v>1.5907052002353583</v>
      </c>
      <c r="P499" s="251">
        <v>1328.7064361365076</v>
      </c>
      <c r="Q499" s="252">
        <v>95.442312014121498</v>
      </c>
    </row>
    <row r="500" spans="1:17" ht="12.75" customHeight="1" x14ac:dyDescent="0.2">
      <c r="A500" s="89"/>
      <c r="B500" s="172" t="s">
        <v>683</v>
      </c>
      <c r="C500" s="40" t="s">
        <v>667</v>
      </c>
      <c r="D500" s="40">
        <v>40</v>
      </c>
      <c r="E500" s="40">
        <v>1986</v>
      </c>
      <c r="F500" s="41">
        <f>SUM(G500+H500+I500)</f>
        <v>59.699999999999996</v>
      </c>
      <c r="G500" s="41">
        <v>3.5</v>
      </c>
      <c r="H500" s="41">
        <v>6.4</v>
      </c>
      <c r="I500" s="41">
        <v>49.8</v>
      </c>
      <c r="J500" s="41">
        <v>2246.36</v>
      </c>
      <c r="K500" s="41">
        <v>49.8</v>
      </c>
      <c r="L500" s="41">
        <v>2246.4</v>
      </c>
      <c r="M500" s="21">
        <f>K500/L500</f>
        <v>2.2168803418803416E-2</v>
      </c>
      <c r="N500" s="22">
        <v>62</v>
      </c>
      <c r="O500" s="23">
        <f>M500*N500</f>
        <v>1.3744658119658117</v>
      </c>
      <c r="P500" s="23">
        <f>M500*60*1000</f>
        <v>1330.1282051282051</v>
      </c>
      <c r="Q500" s="24">
        <f>P500*N500/1000</f>
        <v>82.467948717948715</v>
      </c>
    </row>
    <row r="501" spans="1:17" ht="12.75" customHeight="1" x14ac:dyDescent="0.2">
      <c r="A501" s="89"/>
      <c r="B501" s="49" t="s">
        <v>750</v>
      </c>
      <c r="C501" s="19" t="s">
        <v>730</v>
      </c>
      <c r="D501" s="19">
        <v>30</v>
      </c>
      <c r="E501" s="19">
        <v>1991</v>
      </c>
      <c r="F501" s="20">
        <v>43.802999999999997</v>
      </c>
      <c r="G501" s="20">
        <v>3.37</v>
      </c>
      <c r="H501" s="20">
        <v>4.8</v>
      </c>
      <c r="I501" s="20">
        <v>35.6</v>
      </c>
      <c r="J501" s="20">
        <v>1605.58</v>
      </c>
      <c r="K501" s="20">
        <v>35.6</v>
      </c>
      <c r="L501" s="20">
        <v>1605.58</v>
      </c>
      <c r="M501" s="21">
        <v>2.2172672803597457E-2</v>
      </c>
      <c r="N501" s="22">
        <v>63.655999999999999</v>
      </c>
      <c r="O501" s="23">
        <v>1.4114236599857997</v>
      </c>
      <c r="P501" s="23">
        <v>1330.3603682158473</v>
      </c>
      <c r="Q501" s="24">
        <v>84.685419599147977</v>
      </c>
    </row>
    <row r="502" spans="1:17" ht="12.75" customHeight="1" x14ac:dyDescent="0.2">
      <c r="A502" s="89"/>
      <c r="B502" s="172" t="s">
        <v>485</v>
      </c>
      <c r="C502" s="19" t="s">
        <v>465</v>
      </c>
      <c r="D502" s="19">
        <v>30</v>
      </c>
      <c r="E502" s="19" t="s">
        <v>58</v>
      </c>
      <c r="F502" s="20">
        <v>40.756004999999995</v>
      </c>
      <c r="G502" s="20">
        <v>2.448</v>
      </c>
      <c r="H502" s="20">
        <v>4.8</v>
      </c>
      <c r="I502" s="20">
        <v>33.508004999999997</v>
      </c>
      <c r="J502" s="20">
        <v>1506.73</v>
      </c>
      <c r="K502" s="20">
        <v>33.508004999999997</v>
      </c>
      <c r="L502" s="20">
        <v>1506.73</v>
      </c>
      <c r="M502" s="21">
        <v>2.2238891506772943E-2</v>
      </c>
      <c r="N502" s="22">
        <v>52.4</v>
      </c>
      <c r="O502" s="23">
        <v>1.1653179149549022</v>
      </c>
      <c r="P502" s="23">
        <v>1334.3334904063765</v>
      </c>
      <c r="Q502" s="24">
        <v>69.919074897294124</v>
      </c>
    </row>
    <row r="503" spans="1:17" ht="12.75" customHeight="1" x14ac:dyDescent="0.2">
      <c r="A503" s="89"/>
      <c r="B503" s="49" t="s">
        <v>611</v>
      </c>
      <c r="C503" s="28" t="s">
        <v>586</v>
      </c>
      <c r="D503" s="28">
        <v>45</v>
      </c>
      <c r="E503" s="28">
        <v>1995</v>
      </c>
      <c r="F503" s="29">
        <v>74.42</v>
      </c>
      <c r="G503" s="254">
        <v>4.1719619999999997</v>
      </c>
      <c r="H503" s="29">
        <v>7.04</v>
      </c>
      <c r="I503" s="29">
        <v>63.208030000000001</v>
      </c>
      <c r="J503" s="29">
        <v>2837.16</v>
      </c>
      <c r="K503" s="29">
        <v>63.208030000000001</v>
      </c>
      <c r="L503" s="29">
        <v>2837.16</v>
      </c>
      <c r="M503" s="30">
        <f>K503/L503</f>
        <v>2.2278627218768065E-2</v>
      </c>
      <c r="N503" s="31">
        <v>56.570999999999998</v>
      </c>
      <c r="O503" s="31">
        <f>M503*N503</f>
        <v>1.2603242203929281</v>
      </c>
      <c r="P503" s="31">
        <f>M503*1000*60</f>
        <v>1336.7176331260839</v>
      </c>
      <c r="Q503" s="32">
        <f>O503*60</f>
        <v>75.61945322357569</v>
      </c>
    </row>
    <row r="504" spans="1:17" ht="12.75" customHeight="1" x14ac:dyDescent="0.2">
      <c r="A504" s="89"/>
      <c r="B504" s="49" t="s">
        <v>611</v>
      </c>
      <c r="C504" s="28" t="s">
        <v>603</v>
      </c>
      <c r="D504" s="28">
        <v>26</v>
      </c>
      <c r="E504" s="255">
        <v>1998</v>
      </c>
      <c r="F504" s="29">
        <v>46.72</v>
      </c>
      <c r="G504" s="29">
        <v>2.10093</v>
      </c>
      <c r="H504" s="29">
        <v>4.16</v>
      </c>
      <c r="I504" s="29">
        <v>40.459069999999997</v>
      </c>
      <c r="J504" s="29">
        <v>1812.49</v>
      </c>
      <c r="K504" s="29">
        <v>40.459069999999997</v>
      </c>
      <c r="L504" s="29">
        <v>1812.49</v>
      </c>
      <c r="M504" s="30">
        <f>K504/L504</f>
        <v>2.2322368675137517E-2</v>
      </c>
      <c r="N504" s="31">
        <v>56.570999999999998</v>
      </c>
      <c r="O504" s="31">
        <f>M504*N504</f>
        <v>1.2627987183212044</v>
      </c>
      <c r="P504" s="31">
        <f>M504*1000*60</f>
        <v>1339.3421205082511</v>
      </c>
      <c r="Q504" s="32">
        <f>O504*60</f>
        <v>75.767923099272267</v>
      </c>
    </row>
    <row r="505" spans="1:17" ht="12.75" customHeight="1" x14ac:dyDescent="0.2">
      <c r="A505" s="89"/>
      <c r="B505" s="172" t="s">
        <v>257</v>
      </c>
      <c r="C505" s="104" t="s">
        <v>249</v>
      </c>
      <c r="D505" s="104">
        <v>16</v>
      </c>
      <c r="E505" s="104">
        <v>1989</v>
      </c>
      <c r="F505" s="15">
        <v>24.010999999999999</v>
      </c>
      <c r="G505" s="15">
        <v>0</v>
      </c>
      <c r="H505" s="15">
        <v>0</v>
      </c>
      <c r="I505" s="15">
        <v>24.010999999999999</v>
      </c>
      <c r="J505" s="15">
        <v>1072.46</v>
      </c>
      <c r="K505" s="15">
        <v>24.010999999999999</v>
      </c>
      <c r="L505" s="15">
        <v>1072.46</v>
      </c>
      <c r="M505" s="16">
        <v>2.2388713798183614E-2</v>
      </c>
      <c r="N505" s="17">
        <v>76.191000000000017</v>
      </c>
      <c r="O505" s="17">
        <v>1.7058184929974081</v>
      </c>
      <c r="P505" s="17">
        <v>1343.3228278910167</v>
      </c>
      <c r="Q505" s="18">
        <v>102.34910957984447</v>
      </c>
    </row>
    <row r="506" spans="1:17" ht="12.75" customHeight="1" x14ac:dyDescent="0.2">
      <c r="A506" s="89"/>
      <c r="B506" s="49" t="s">
        <v>750</v>
      </c>
      <c r="C506" s="19" t="s">
        <v>737</v>
      </c>
      <c r="D506" s="19">
        <v>30</v>
      </c>
      <c r="E506" s="19">
        <v>1990</v>
      </c>
      <c r="F506" s="20">
        <v>42.600999999999999</v>
      </c>
      <c r="G506" s="20">
        <v>2.94</v>
      </c>
      <c r="H506" s="20">
        <v>4.5</v>
      </c>
      <c r="I506" s="20">
        <v>35.200000000000003</v>
      </c>
      <c r="J506" s="20">
        <v>1563.68</v>
      </c>
      <c r="K506" s="20">
        <v>35.1</v>
      </c>
      <c r="L506" s="20">
        <v>1563.68</v>
      </c>
      <c r="M506" s="21">
        <v>2.2447047989358437E-2</v>
      </c>
      <c r="N506" s="22">
        <v>63.655999999999999</v>
      </c>
      <c r="O506" s="23">
        <v>1.4288892868106007</v>
      </c>
      <c r="P506" s="23">
        <v>1346.8228793615062</v>
      </c>
      <c r="Q506" s="24">
        <v>85.733357208636036</v>
      </c>
    </row>
    <row r="507" spans="1:17" ht="12.75" customHeight="1" x14ac:dyDescent="0.2">
      <c r="A507" s="89"/>
      <c r="B507" s="172" t="s">
        <v>152</v>
      </c>
      <c r="C507" s="248" t="s">
        <v>129</v>
      </c>
      <c r="D507" s="248">
        <v>51</v>
      </c>
      <c r="E507" s="248">
        <v>1988</v>
      </c>
      <c r="F507" s="249">
        <v>52.963000000000001</v>
      </c>
      <c r="G507" s="249">
        <v>3.2387549999999998</v>
      </c>
      <c r="H507" s="249">
        <v>8</v>
      </c>
      <c r="I507" s="249">
        <v>41.724243999999999</v>
      </c>
      <c r="J507" s="249">
        <v>1853.38</v>
      </c>
      <c r="K507" s="249">
        <v>41.724243999999999</v>
      </c>
      <c r="L507" s="249">
        <v>1853.38</v>
      </c>
      <c r="M507" s="250">
        <v>2.2512514433089811E-2</v>
      </c>
      <c r="N507" s="251">
        <v>72.811999999999998</v>
      </c>
      <c r="O507" s="251">
        <v>1.6391812009021354</v>
      </c>
      <c r="P507" s="251">
        <v>1350.7508659853886</v>
      </c>
      <c r="Q507" s="252">
        <v>98.350872054128104</v>
      </c>
    </row>
    <row r="508" spans="1:17" ht="13.5" customHeight="1" x14ac:dyDescent="0.2">
      <c r="A508" s="89"/>
      <c r="B508" s="172" t="s">
        <v>524</v>
      </c>
      <c r="C508" s="19" t="s">
        <v>506</v>
      </c>
      <c r="D508" s="19">
        <v>31</v>
      </c>
      <c r="E508" s="19" t="s">
        <v>58</v>
      </c>
      <c r="F508" s="20">
        <v>30.872999999999998</v>
      </c>
      <c r="G508" s="20">
        <v>1.645</v>
      </c>
      <c r="H508" s="20">
        <v>3.6419999999999999</v>
      </c>
      <c r="I508" s="20">
        <v>25.585999999999999</v>
      </c>
      <c r="J508" s="20">
        <v>1135.42</v>
      </c>
      <c r="K508" s="20">
        <v>25.585999999999999</v>
      </c>
      <c r="L508" s="20">
        <v>1135.42</v>
      </c>
      <c r="M508" s="21">
        <v>2.2534392559581475E-2</v>
      </c>
      <c r="N508" s="22">
        <v>75.3</v>
      </c>
      <c r="O508" s="23">
        <v>1.696839759736485</v>
      </c>
      <c r="P508" s="23">
        <v>1352.0635535748886</v>
      </c>
      <c r="Q508" s="24">
        <v>101.81038558418911</v>
      </c>
    </row>
    <row r="509" spans="1:17" ht="12.75" customHeight="1" x14ac:dyDescent="0.2">
      <c r="A509" s="89"/>
      <c r="B509" s="172" t="s">
        <v>485</v>
      </c>
      <c r="C509" s="19" t="s">
        <v>466</v>
      </c>
      <c r="D509" s="19">
        <v>54</v>
      </c>
      <c r="E509" s="19" t="s">
        <v>58</v>
      </c>
      <c r="F509" s="20">
        <v>66.740452000000005</v>
      </c>
      <c r="G509" s="20">
        <v>3.9704520000000003</v>
      </c>
      <c r="H509" s="20">
        <v>8.4</v>
      </c>
      <c r="I509" s="20">
        <v>54.37</v>
      </c>
      <c r="J509" s="20">
        <v>2522</v>
      </c>
      <c r="K509" s="20">
        <v>54.1</v>
      </c>
      <c r="L509" s="20">
        <v>2392.67</v>
      </c>
      <c r="M509" s="21">
        <v>2.2610723584949033E-2</v>
      </c>
      <c r="N509" s="22">
        <v>52.4</v>
      </c>
      <c r="O509" s="23">
        <v>1.1848019158513292</v>
      </c>
      <c r="P509" s="23">
        <v>1356.6434150969419</v>
      </c>
      <c r="Q509" s="24">
        <v>71.08811495107976</v>
      </c>
    </row>
    <row r="510" spans="1:17" ht="12.75" customHeight="1" x14ac:dyDescent="0.2">
      <c r="A510" s="89"/>
      <c r="B510" s="172" t="s">
        <v>485</v>
      </c>
      <c r="C510" s="19" t="s">
        <v>467</v>
      </c>
      <c r="D510" s="19">
        <v>25</v>
      </c>
      <c r="E510" s="19" t="s">
        <v>58</v>
      </c>
      <c r="F510" s="20">
        <v>36</v>
      </c>
      <c r="G510" s="20">
        <v>1.8360000000000001</v>
      </c>
      <c r="H510" s="20">
        <v>4</v>
      </c>
      <c r="I510" s="20">
        <v>30.164000000000001</v>
      </c>
      <c r="J510" s="20">
        <v>1327.2</v>
      </c>
      <c r="K510" s="20">
        <v>30.164000000000001</v>
      </c>
      <c r="L510" s="20">
        <v>1327.2</v>
      </c>
      <c r="M510" s="21">
        <v>2.2727546714888486E-2</v>
      </c>
      <c r="N510" s="22">
        <v>52.4</v>
      </c>
      <c r="O510" s="23">
        <v>1.1909234478601567</v>
      </c>
      <c r="P510" s="23">
        <v>1363.6528028933092</v>
      </c>
      <c r="Q510" s="24">
        <v>71.455406871609398</v>
      </c>
    </row>
    <row r="511" spans="1:17" ht="12.75" customHeight="1" x14ac:dyDescent="0.2">
      <c r="A511" s="89"/>
      <c r="B511" s="172" t="s">
        <v>852</v>
      </c>
      <c r="C511" s="19" t="s">
        <v>831</v>
      </c>
      <c r="D511" s="19">
        <v>22</v>
      </c>
      <c r="E511" s="19">
        <v>1991</v>
      </c>
      <c r="F511" s="20">
        <v>31.5</v>
      </c>
      <c r="G511" s="20">
        <v>1.37</v>
      </c>
      <c r="H511" s="20">
        <v>3.52</v>
      </c>
      <c r="I511" s="20">
        <v>26.6</v>
      </c>
      <c r="J511" s="20">
        <v>1170.17</v>
      </c>
      <c r="K511" s="20">
        <v>26.6</v>
      </c>
      <c r="L511" s="20">
        <v>1170.17</v>
      </c>
      <c r="M511" s="21">
        <f>K511/L511</f>
        <v>2.2731739832673886E-2</v>
      </c>
      <c r="N511" s="22">
        <v>73.7</v>
      </c>
      <c r="O511" s="23">
        <f>M511*N511</f>
        <v>1.6753292256680654</v>
      </c>
      <c r="P511" s="23">
        <f>M511*60*1000</f>
        <v>1363.904389960433</v>
      </c>
      <c r="Q511" s="24">
        <f>P511*N511/1000</f>
        <v>100.51975354008391</v>
      </c>
    </row>
    <row r="512" spans="1:17" ht="12.75" customHeight="1" x14ac:dyDescent="0.2">
      <c r="A512" s="89"/>
      <c r="B512" s="49" t="s">
        <v>93</v>
      </c>
      <c r="C512" s="248" t="s">
        <v>65</v>
      </c>
      <c r="D512" s="248">
        <v>60</v>
      </c>
      <c r="E512" s="248">
        <v>1985</v>
      </c>
      <c r="F512" s="249">
        <v>89.768000000000001</v>
      </c>
      <c r="G512" s="249">
        <v>8.9642409999999995</v>
      </c>
      <c r="H512" s="249">
        <v>9.52</v>
      </c>
      <c r="I512" s="249">
        <v>71.283760000000001</v>
      </c>
      <c r="J512" s="249">
        <v>3133.55</v>
      </c>
      <c r="K512" s="249">
        <v>71.283760000000001</v>
      </c>
      <c r="L512" s="249">
        <v>3133.55</v>
      </c>
      <c r="M512" s="250">
        <v>2.2748563131272836E-2</v>
      </c>
      <c r="N512" s="251">
        <v>43.273000000000003</v>
      </c>
      <c r="O512" s="251">
        <v>0.98439857237956951</v>
      </c>
      <c r="P512" s="251">
        <v>1364.9137878763702</v>
      </c>
      <c r="Q512" s="252">
        <v>59.063914342774176</v>
      </c>
    </row>
    <row r="513" spans="1:17" ht="12.75" customHeight="1" x14ac:dyDescent="0.2">
      <c r="A513" s="89"/>
      <c r="B513" s="172" t="s">
        <v>176</v>
      </c>
      <c r="C513" s="104" t="s">
        <v>170</v>
      </c>
      <c r="D513" s="104">
        <v>40</v>
      </c>
      <c r="E513" s="104">
        <v>1973</v>
      </c>
      <c r="F513" s="15">
        <v>60.39</v>
      </c>
      <c r="G513" s="15">
        <v>2.8559999999999999</v>
      </c>
      <c r="H513" s="15">
        <v>6.4</v>
      </c>
      <c r="I513" s="15">
        <v>51.134</v>
      </c>
      <c r="J513" s="15">
        <v>2247.54</v>
      </c>
      <c r="K513" s="15">
        <v>51.134</v>
      </c>
      <c r="L513" s="15">
        <v>2247.54</v>
      </c>
      <c r="M513" s="16">
        <v>2.2751096754673999E-2</v>
      </c>
      <c r="N513" s="17">
        <v>95.048000000000016</v>
      </c>
      <c r="O513" s="17">
        <v>2.1624462443382546</v>
      </c>
      <c r="P513" s="17">
        <v>1365.0658052804399</v>
      </c>
      <c r="Q513" s="18">
        <v>129.74677466029527</v>
      </c>
    </row>
    <row r="514" spans="1:17" ht="12.75" customHeight="1" x14ac:dyDescent="0.2">
      <c r="A514" s="89"/>
      <c r="B514" s="172" t="s">
        <v>331</v>
      </c>
      <c r="C514" s="19" t="s">
        <v>312</v>
      </c>
      <c r="D514" s="19">
        <v>64</v>
      </c>
      <c r="E514" s="19">
        <v>1961</v>
      </c>
      <c r="F514" s="20">
        <v>83.822999999999993</v>
      </c>
      <c r="G514" s="20">
        <v>6.2030000000000003</v>
      </c>
      <c r="H514" s="20">
        <v>10.24</v>
      </c>
      <c r="I514" s="20">
        <v>67.38</v>
      </c>
      <c r="J514" s="20">
        <v>2954.78</v>
      </c>
      <c r="K514" s="20">
        <v>67.38</v>
      </c>
      <c r="L514" s="20">
        <v>2954.78</v>
      </c>
      <c r="M514" s="21">
        <f>K514/L514</f>
        <v>2.2803728196346258E-2</v>
      </c>
      <c r="N514" s="22">
        <v>49.9</v>
      </c>
      <c r="O514" s="23">
        <f>M514*N514</f>
        <v>1.1379060369976781</v>
      </c>
      <c r="P514" s="23">
        <f>M514*60*1000</f>
        <v>1368.2236917807754</v>
      </c>
      <c r="Q514" s="24">
        <f>P514*N514/1000</f>
        <v>68.274362219860691</v>
      </c>
    </row>
    <row r="515" spans="1:17" ht="12.75" customHeight="1" x14ac:dyDescent="0.2">
      <c r="A515" s="89"/>
      <c r="B515" s="172" t="s">
        <v>683</v>
      </c>
      <c r="C515" s="40" t="s">
        <v>668</v>
      </c>
      <c r="D515" s="40">
        <v>40</v>
      </c>
      <c r="E515" s="40">
        <v>1992</v>
      </c>
      <c r="F515" s="41">
        <f>SUM(G515+H515+I515)</f>
        <v>61</v>
      </c>
      <c r="G515" s="41">
        <v>3.7</v>
      </c>
      <c r="H515" s="41">
        <v>6.4</v>
      </c>
      <c r="I515" s="41">
        <v>50.9</v>
      </c>
      <c r="J515" s="41">
        <v>2227.7199999999998</v>
      </c>
      <c r="K515" s="41">
        <v>50.9</v>
      </c>
      <c r="L515" s="41">
        <v>2227.7199999999998</v>
      </c>
      <c r="M515" s="21">
        <f>K515/L515</f>
        <v>2.2848472878099584E-2</v>
      </c>
      <c r="N515" s="22">
        <v>62</v>
      </c>
      <c r="O515" s="23">
        <f>M515*N515</f>
        <v>1.4166053184421743</v>
      </c>
      <c r="P515" s="23">
        <f>M515*60*1000</f>
        <v>1370.9083726859749</v>
      </c>
      <c r="Q515" s="24">
        <f>P515*N515/1000</f>
        <v>84.996319106530436</v>
      </c>
    </row>
    <row r="516" spans="1:17" ht="12.75" customHeight="1" x14ac:dyDescent="0.2">
      <c r="A516" s="89"/>
      <c r="B516" s="172" t="s">
        <v>152</v>
      </c>
      <c r="C516" s="248" t="s">
        <v>136</v>
      </c>
      <c r="D516" s="248">
        <v>12</v>
      </c>
      <c r="E516" s="248">
        <v>1991</v>
      </c>
      <c r="F516" s="249">
        <v>22.943000000000001</v>
      </c>
      <c r="G516" s="249">
        <v>2.2364519999999999</v>
      </c>
      <c r="H516" s="249">
        <v>2</v>
      </c>
      <c r="I516" s="249">
        <v>18.706548000000002</v>
      </c>
      <c r="J516" s="249">
        <v>818.44</v>
      </c>
      <c r="K516" s="249">
        <v>18.706548000000002</v>
      </c>
      <c r="L516" s="249">
        <v>818.44</v>
      </c>
      <c r="M516" s="250">
        <v>2.285634621963736E-2</v>
      </c>
      <c r="N516" s="251">
        <v>72.811999999999998</v>
      </c>
      <c r="O516" s="251">
        <v>1.6642162809442353</v>
      </c>
      <c r="P516" s="251">
        <v>1371.3807731782417</v>
      </c>
      <c r="Q516" s="252">
        <v>99.852976856654138</v>
      </c>
    </row>
    <row r="517" spans="1:17" ht="12.75" customHeight="1" x14ac:dyDescent="0.2">
      <c r="A517" s="89"/>
      <c r="B517" s="172" t="s">
        <v>852</v>
      </c>
      <c r="C517" s="19" t="s">
        <v>832</v>
      </c>
      <c r="D517" s="19">
        <v>20</v>
      </c>
      <c r="E517" s="19">
        <v>1995</v>
      </c>
      <c r="F517" s="20">
        <v>30.36</v>
      </c>
      <c r="G517" s="20">
        <v>1.81</v>
      </c>
      <c r="H517" s="20">
        <v>3.2</v>
      </c>
      <c r="I517" s="20">
        <v>25.34</v>
      </c>
      <c r="J517" s="20">
        <v>1108.2</v>
      </c>
      <c r="K517" s="20">
        <v>25.34</v>
      </c>
      <c r="L517" s="20">
        <v>1108.2</v>
      </c>
      <c r="M517" s="21">
        <f>K517/L517</f>
        <v>2.2865908680743546E-2</v>
      </c>
      <c r="N517" s="22">
        <v>73.7</v>
      </c>
      <c r="O517" s="23">
        <f>M517*N517</f>
        <v>1.6852174697707993</v>
      </c>
      <c r="P517" s="23">
        <f>M517*60*1000</f>
        <v>1371.9545208446127</v>
      </c>
      <c r="Q517" s="24">
        <f>P517*N517/1000</f>
        <v>101.11304818624797</v>
      </c>
    </row>
    <row r="518" spans="1:17" ht="12.75" customHeight="1" x14ac:dyDescent="0.2">
      <c r="A518" s="89"/>
      <c r="B518" s="172" t="s">
        <v>485</v>
      </c>
      <c r="C518" s="19" t="s">
        <v>468</v>
      </c>
      <c r="D518" s="19">
        <v>94</v>
      </c>
      <c r="E518" s="19" t="s">
        <v>58</v>
      </c>
      <c r="F518" s="20">
        <v>79.360000000000014</v>
      </c>
      <c r="G518" s="20">
        <v>3.2639999999999998</v>
      </c>
      <c r="H518" s="20">
        <v>0.92500000000000004</v>
      </c>
      <c r="I518" s="20">
        <v>75.171000000000006</v>
      </c>
      <c r="J518" s="20">
        <v>3902.58</v>
      </c>
      <c r="K518" s="20">
        <v>73.873000000000005</v>
      </c>
      <c r="L518" s="20">
        <v>3228.4700000000003</v>
      </c>
      <c r="M518" s="21">
        <v>2.2881736550130555E-2</v>
      </c>
      <c r="N518" s="22">
        <v>52.4</v>
      </c>
      <c r="O518" s="23">
        <v>1.1990029952268411</v>
      </c>
      <c r="P518" s="23">
        <v>1372.9041930078333</v>
      </c>
      <c r="Q518" s="24">
        <v>71.940179713610462</v>
      </c>
    </row>
    <row r="519" spans="1:17" ht="12.75" customHeight="1" x14ac:dyDescent="0.2">
      <c r="A519" s="89"/>
      <c r="B519" s="172" t="s">
        <v>176</v>
      </c>
      <c r="C519" s="104" t="s">
        <v>171</v>
      </c>
      <c r="D519" s="104">
        <v>22</v>
      </c>
      <c r="E519" s="104">
        <v>1992</v>
      </c>
      <c r="F519" s="15">
        <v>32.103000000000002</v>
      </c>
      <c r="G519" s="15">
        <v>2.0465789999999999</v>
      </c>
      <c r="H519" s="15">
        <v>3.52</v>
      </c>
      <c r="I519" s="15">
        <v>26.536421000000001</v>
      </c>
      <c r="J519" s="15">
        <v>1158.3800000000001</v>
      </c>
      <c r="K519" s="15">
        <v>26.536421000000001</v>
      </c>
      <c r="L519" s="15">
        <v>1158.3800000000001</v>
      </c>
      <c r="M519" s="16">
        <v>2.2908217510661438E-2</v>
      </c>
      <c r="N519" s="17">
        <v>95.048000000000016</v>
      </c>
      <c r="O519" s="17">
        <v>2.1773802579533488</v>
      </c>
      <c r="P519" s="17">
        <v>1374.4930506396863</v>
      </c>
      <c r="Q519" s="18">
        <v>130.64281547720094</v>
      </c>
    </row>
    <row r="520" spans="1:17" ht="12.75" customHeight="1" x14ac:dyDescent="0.2">
      <c r="A520" s="89"/>
      <c r="B520" s="172" t="s">
        <v>257</v>
      </c>
      <c r="C520" s="104" t="s">
        <v>250</v>
      </c>
      <c r="D520" s="104">
        <v>26</v>
      </c>
      <c r="E520" s="104">
        <v>1985</v>
      </c>
      <c r="F520" s="15">
        <v>32.621000000000002</v>
      </c>
      <c r="G520" s="15">
        <v>0</v>
      </c>
      <c r="H520" s="15">
        <v>0</v>
      </c>
      <c r="I520" s="15">
        <v>32.620995000000001</v>
      </c>
      <c r="J520" s="15">
        <v>1415.92</v>
      </c>
      <c r="K520" s="15">
        <v>32.620995000000001</v>
      </c>
      <c r="L520" s="15">
        <v>1415.92</v>
      </c>
      <c r="M520" s="16">
        <v>2.3038727470478557E-2</v>
      </c>
      <c r="N520" s="17">
        <v>76.191000000000017</v>
      </c>
      <c r="O520" s="17">
        <v>1.7553436847032322</v>
      </c>
      <c r="P520" s="17">
        <v>1382.3236482287134</v>
      </c>
      <c r="Q520" s="18">
        <v>105.32062108219394</v>
      </c>
    </row>
    <row r="521" spans="1:17" ht="12.75" customHeight="1" x14ac:dyDescent="0.2">
      <c r="A521" s="89"/>
      <c r="B521" s="49" t="s">
        <v>93</v>
      </c>
      <c r="C521" s="248" t="s">
        <v>66</v>
      </c>
      <c r="D521" s="248">
        <v>60</v>
      </c>
      <c r="E521" s="248">
        <v>1980</v>
      </c>
      <c r="F521" s="249">
        <v>93.346999999999994</v>
      </c>
      <c r="G521" s="249">
        <v>8.7383000000000006</v>
      </c>
      <c r="H521" s="249">
        <v>9.6</v>
      </c>
      <c r="I521" s="249">
        <v>75.008696</v>
      </c>
      <c r="J521" s="249">
        <v>3250.97</v>
      </c>
      <c r="K521" s="249">
        <v>75.008696</v>
      </c>
      <c r="L521" s="249">
        <v>3250.97</v>
      </c>
      <c r="M521" s="250">
        <v>2.3072712451975872E-2</v>
      </c>
      <c r="N521" s="251">
        <v>43.273000000000003</v>
      </c>
      <c r="O521" s="251">
        <v>0.99842548593435199</v>
      </c>
      <c r="P521" s="251">
        <v>1384.3627471185523</v>
      </c>
      <c r="Q521" s="252">
        <v>59.905529156061114</v>
      </c>
    </row>
    <row r="522" spans="1:17" ht="12.75" customHeight="1" x14ac:dyDescent="0.2">
      <c r="A522" s="89"/>
      <c r="B522" s="172" t="s">
        <v>331</v>
      </c>
      <c r="C522" s="19" t="s">
        <v>317</v>
      </c>
      <c r="D522" s="19">
        <v>20</v>
      </c>
      <c r="E522" s="19">
        <v>1988</v>
      </c>
      <c r="F522" s="20">
        <v>31.071999999999999</v>
      </c>
      <c r="G522" s="20">
        <v>2.347</v>
      </c>
      <c r="H522" s="20">
        <v>3.2</v>
      </c>
      <c r="I522" s="20">
        <v>25.524999999999999</v>
      </c>
      <c r="J522" s="20">
        <v>1102.3499999999999</v>
      </c>
      <c r="K522" s="20">
        <v>25.524999999999999</v>
      </c>
      <c r="L522" s="20">
        <v>1102.3499999999999</v>
      </c>
      <c r="M522" s="21">
        <f>K522/L522</f>
        <v>2.315507778836123E-2</v>
      </c>
      <c r="N522" s="22">
        <v>49.9</v>
      </c>
      <c r="O522" s="23">
        <f>M522*N522</f>
        <v>1.1554383816392253</v>
      </c>
      <c r="P522" s="23">
        <f>M522*60*1000</f>
        <v>1389.3046673016738</v>
      </c>
      <c r="Q522" s="24">
        <f>P522*N522/1000</f>
        <v>69.326302898353518</v>
      </c>
    </row>
    <row r="523" spans="1:17" ht="12.75" customHeight="1" x14ac:dyDescent="0.2">
      <c r="A523" s="89"/>
      <c r="B523" s="172" t="s">
        <v>852</v>
      </c>
      <c r="C523" s="19" t="s">
        <v>833</v>
      </c>
      <c r="D523" s="19">
        <v>70</v>
      </c>
      <c r="E523" s="19">
        <v>1977</v>
      </c>
      <c r="F523" s="20">
        <v>92.3</v>
      </c>
      <c r="G523" s="20">
        <v>6.27</v>
      </c>
      <c r="H523" s="20">
        <v>11.2</v>
      </c>
      <c r="I523" s="20">
        <v>74.819999999999993</v>
      </c>
      <c r="J523" s="20">
        <v>3231.2</v>
      </c>
      <c r="K523" s="20">
        <v>74.819999999999993</v>
      </c>
      <c r="L523" s="20">
        <v>3231.2</v>
      </c>
      <c r="M523" s="21">
        <f>K523/L523</f>
        <v>2.3155484030700668E-2</v>
      </c>
      <c r="N523" s="22">
        <v>73.7</v>
      </c>
      <c r="O523" s="23">
        <f>M523*N523</f>
        <v>1.7065591730626393</v>
      </c>
      <c r="P523" s="23">
        <f>M523*60*1000</f>
        <v>1389.3290418420402</v>
      </c>
      <c r="Q523" s="24">
        <f>P523*N523/1000</f>
        <v>102.39355038375837</v>
      </c>
    </row>
    <row r="524" spans="1:17" ht="12.75" customHeight="1" x14ac:dyDescent="0.2">
      <c r="A524" s="89"/>
      <c r="B524" s="172" t="s">
        <v>290</v>
      </c>
      <c r="C524" s="19" t="s">
        <v>281</v>
      </c>
      <c r="D524" s="19">
        <v>6</v>
      </c>
      <c r="E524" s="19">
        <v>1986</v>
      </c>
      <c r="F524" s="20">
        <v>13.154999999999999</v>
      </c>
      <c r="G524" s="20">
        <v>0.34399999999999997</v>
      </c>
      <c r="H524" s="20">
        <v>0.96</v>
      </c>
      <c r="I524" s="20">
        <v>11.851000000000001</v>
      </c>
      <c r="J524" s="20">
        <v>511.03</v>
      </c>
      <c r="K524" s="20">
        <v>11.851000000000001</v>
      </c>
      <c r="L524" s="20">
        <v>511.03</v>
      </c>
      <c r="M524" s="21">
        <v>2.3190419349157585E-2</v>
      </c>
      <c r="N524" s="22">
        <v>65.509</v>
      </c>
      <c r="O524" s="23">
        <v>1.5191811811439642</v>
      </c>
      <c r="P524" s="23">
        <v>1391.4251609494549</v>
      </c>
      <c r="Q524" s="24">
        <v>91.150870868637838</v>
      </c>
    </row>
    <row r="525" spans="1:17" ht="12.75" customHeight="1" x14ac:dyDescent="0.2">
      <c r="A525" s="89"/>
      <c r="B525" s="172" t="s">
        <v>524</v>
      </c>
      <c r="C525" s="19" t="s">
        <v>507</v>
      </c>
      <c r="D525" s="19">
        <v>4</v>
      </c>
      <c r="E525" s="19" t="s">
        <v>58</v>
      </c>
      <c r="F525" s="20">
        <v>4.2640000000000002</v>
      </c>
      <c r="G525" s="20">
        <v>0</v>
      </c>
      <c r="H525" s="20">
        <v>0</v>
      </c>
      <c r="I525" s="20">
        <v>4.2640000000000002</v>
      </c>
      <c r="J525" s="20">
        <v>183.78</v>
      </c>
      <c r="K525" s="20">
        <v>4.2640000000000002</v>
      </c>
      <c r="L525" s="20">
        <v>183.78</v>
      </c>
      <c r="M525" s="21">
        <v>2.3201654151703124E-2</v>
      </c>
      <c r="N525" s="22">
        <v>75.3</v>
      </c>
      <c r="O525" s="23">
        <v>1.7470845576232452</v>
      </c>
      <c r="P525" s="23">
        <v>1392.0992491021875</v>
      </c>
      <c r="Q525" s="24">
        <v>104.82507345739471</v>
      </c>
    </row>
    <row r="526" spans="1:17" ht="12.75" customHeight="1" x14ac:dyDescent="0.2">
      <c r="A526" s="89"/>
      <c r="B526" s="172" t="s">
        <v>524</v>
      </c>
      <c r="C526" s="19" t="s">
        <v>508</v>
      </c>
      <c r="D526" s="19">
        <v>8</v>
      </c>
      <c r="E526" s="19" t="s">
        <v>58</v>
      </c>
      <c r="F526" s="20">
        <v>10.185</v>
      </c>
      <c r="G526" s="20">
        <v>0.45900000000000002</v>
      </c>
      <c r="H526" s="20">
        <v>0.08</v>
      </c>
      <c r="I526" s="20">
        <v>9.6460000000000008</v>
      </c>
      <c r="J526" s="20">
        <v>414.27</v>
      </c>
      <c r="K526" s="20">
        <v>9.6460000000000008</v>
      </c>
      <c r="L526" s="20">
        <v>414.27</v>
      </c>
      <c r="M526" s="21">
        <v>2.3284331474642143E-2</v>
      </c>
      <c r="N526" s="22">
        <v>75.3</v>
      </c>
      <c r="O526" s="23">
        <v>1.7533101600405534</v>
      </c>
      <c r="P526" s="23">
        <v>1397.0598884785286</v>
      </c>
      <c r="Q526" s="24">
        <v>105.19860960243319</v>
      </c>
    </row>
    <row r="527" spans="1:17" ht="12.75" customHeight="1" x14ac:dyDescent="0.2">
      <c r="A527" s="89"/>
      <c r="B527" s="172" t="s">
        <v>852</v>
      </c>
      <c r="C527" s="19" t="s">
        <v>834</v>
      </c>
      <c r="D527" s="19">
        <v>22</v>
      </c>
      <c r="E527" s="19">
        <v>1983</v>
      </c>
      <c r="F527" s="20">
        <v>33.1</v>
      </c>
      <c r="G527" s="20">
        <v>2.11</v>
      </c>
      <c r="H527" s="20">
        <v>3.52</v>
      </c>
      <c r="I527" s="20">
        <v>27.46</v>
      </c>
      <c r="J527" s="20">
        <v>1178.47</v>
      </c>
      <c r="K527" s="20">
        <v>27.46</v>
      </c>
      <c r="L527" s="20">
        <v>1178.47</v>
      </c>
      <c r="M527" s="21">
        <f>K527/L527</f>
        <v>2.3301399271937341E-2</v>
      </c>
      <c r="N527" s="22">
        <v>73.7</v>
      </c>
      <c r="O527" s="23">
        <f>M527*N527</f>
        <v>1.717313126341782</v>
      </c>
      <c r="P527" s="23">
        <f>M527*60*1000</f>
        <v>1398.0839563162403</v>
      </c>
      <c r="Q527" s="24">
        <f>P527*N527/1000</f>
        <v>103.03878758050692</v>
      </c>
    </row>
    <row r="528" spans="1:17" ht="12.75" customHeight="1" x14ac:dyDescent="0.2">
      <c r="A528" s="89"/>
      <c r="B528" s="172" t="s">
        <v>851</v>
      </c>
      <c r="C528" s="19" t="s">
        <v>835</v>
      </c>
      <c r="D528" s="19">
        <v>18</v>
      </c>
      <c r="E528" s="19">
        <v>1962</v>
      </c>
      <c r="F528" s="20">
        <v>21.2</v>
      </c>
      <c r="G528" s="20">
        <v>1.2</v>
      </c>
      <c r="H528" s="20">
        <v>2.2999999999999998</v>
      </c>
      <c r="I528" s="20">
        <v>17.600000000000001</v>
      </c>
      <c r="J528" s="20">
        <v>802.4</v>
      </c>
      <c r="K528" s="20">
        <v>16.8</v>
      </c>
      <c r="L528" s="20">
        <v>718.2</v>
      </c>
      <c r="M528" s="21">
        <f>K528/L528</f>
        <v>2.3391812865497075E-2</v>
      </c>
      <c r="N528" s="22">
        <v>73.7</v>
      </c>
      <c r="O528" s="23">
        <f>M528*N528</f>
        <v>1.7239766081871344</v>
      </c>
      <c r="P528" s="23">
        <f>M528*60*1000</f>
        <v>1403.5087719298244</v>
      </c>
      <c r="Q528" s="24">
        <f>P528*N528/1000</f>
        <v>103.43859649122807</v>
      </c>
    </row>
    <row r="529" spans="1:17" ht="12.75" customHeight="1" x14ac:dyDescent="0.2">
      <c r="A529" s="89"/>
      <c r="B529" s="172" t="s">
        <v>485</v>
      </c>
      <c r="C529" s="19" t="s">
        <v>469</v>
      </c>
      <c r="D529" s="19">
        <v>20</v>
      </c>
      <c r="E529" s="19" t="s">
        <v>58</v>
      </c>
      <c r="F529" s="20">
        <v>32.719997999999997</v>
      </c>
      <c r="G529" s="20">
        <v>2.7030000000000003</v>
      </c>
      <c r="H529" s="20">
        <v>3.2</v>
      </c>
      <c r="I529" s="20">
        <v>26.816997999999998</v>
      </c>
      <c r="J529" s="20">
        <v>1145.04</v>
      </c>
      <c r="K529" s="20">
        <v>26.816997999999998</v>
      </c>
      <c r="L529" s="20">
        <v>1145.04</v>
      </c>
      <c r="M529" s="21">
        <v>2.3420140781108083E-2</v>
      </c>
      <c r="N529" s="22">
        <v>52.4</v>
      </c>
      <c r="O529" s="23">
        <v>1.2272153769300636</v>
      </c>
      <c r="P529" s="23">
        <v>1405.208446866485</v>
      </c>
      <c r="Q529" s="24">
        <v>73.632922615803807</v>
      </c>
    </row>
    <row r="530" spans="1:17" ht="12.75" customHeight="1" x14ac:dyDescent="0.2">
      <c r="A530" s="89"/>
      <c r="B530" s="49" t="s">
        <v>611</v>
      </c>
      <c r="C530" s="28" t="s">
        <v>600</v>
      </c>
      <c r="D530" s="28">
        <v>85</v>
      </c>
      <c r="E530" s="28">
        <v>1970</v>
      </c>
      <c r="F530" s="29">
        <v>110.9</v>
      </c>
      <c r="G530" s="29">
        <v>7.1647100000000004</v>
      </c>
      <c r="H530" s="29">
        <v>13.6</v>
      </c>
      <c r="I530" s="29">
        <v>90.135289999999998</v>
      </c>
      <c r="J530" s="29">
        <v>3839.76</v>
      </c>
      <c r="K530" s="29">
        <v>90.135289999999998</v>
      </c>
      <c r="L530" s="29">
        <v>3839.76</v>
      </c>
      <c r="M530" s="30">
        <f>K530/L530</f>
        <v>2.3474198908265097E-2</v>
      </c>
      <c r="N530" s="31">
        <v>56.570999999999998</v>
      </c>
      <c r="O530" s="31">
        <f>M530*N530</f>
        <v>1.3279589064394648</v>
      </c>
      <c r="P530" s="31">
        <f>M530*1000*60</f>
        <v>1408.4519344959058</v>
      </c>
      <c r="Q530" s="32">
        <f>O530*60</f>
        <v>79.677534386367881</v>
      </c>
    </row>
    <row r="531" spans="1:17" ht="12.75" customHeight="1" x14ac:dyDescent="0.2">
      <c r="A531" s="89"/>
      <c r="B531" s="172" t="s">
        <v>485</v>
      </c>
      <c r="C531" s="19" t="s">
        <v>470</v>
      </c>
      <c r="D531" s="19">
        <v>54</v>
      </c>
      <c r="E531" s="19" t="s">
        <v>58</v>
      </c>
      <c r="F531" s="20">
        <v>82.819998000000012</v>
      </c>
      <c r="G531" s="20">
        <v>4.1310000000000002</v>
      </c>
      <c r="H531" s="20">
        <v>8.56</v>
      </c>
      <c r="I531" s="20">
        <v>70.12899800000001</v>
      </c>
      <c r="J531" s="20">
        <v>2977.35</v>
      </c>
      <c r="K531" s="20">
        <v>70.12899800000001</v>
      </c>
      <c r="L531" s="20">
        <v>2977.35</v>
      </c>
      <c r="M531" s="21">
        <v>2.3554166624683029E-2</v>
      </c>
      <c r="N531" s="22">
        <v>52.4</v>
      </c>
      <c r="O531" s="23">
        <v>1.2342383311333907</v>
      </c>
      <c r="P531" s="23">
        <v>1413.2499974809818</v>
      </c>
      <c r="Q531" s="24">
        <v>74.054299868003454</v>
      </c>
    </row>
    <row r="532" spans="1:17" ht="12.75" customHeight="1" x14ac:dyDescent="0.2">
      <c r="A532" s="89"/>
      <c r="B532" s="172" t="s">
        <v>851</v>
      </c>
      <c r="C532" s="19" t="s">
        <v>836</v>
      </c>
      <c r="D532" s="19">
        <v>21</v>
      </c>
      <c r="E532" s="19">
        <v>1971</v>
      </c>
      <c r="F532" s="20">
        <v>28.2</v>
      </c>
      <c r="G532" s="20">
        <v>2.2000000000000002</v>
      </c>
      <c r="H532" s="20">
        <v>3.2</v>
      </c>
      <c r="I532" s="20">
        <v>22.786999999999999</v>
      </c>
      <c r="J532" s="20">
        <v>965.39</v>
      </c>
      <c r="K532" s="20">
        <v>22.786999999999999</v>
      </c>
      <c r="L532" s="20">
        <v>965.39</v>
      </c>
      <c r="M532" s="21">
        <f>K532/L532</f>
        <v>2.3603932089621811E-2</v>
      </c>
      <c r="N532" s="22">
        <v>73.7</v>
      </c>
      <c r="O532" s="23">
        <f>M532*N532</f>
        <v>1.7396097950051275</v>
      </c>
      <c r="P532" s="23">
        <f>M532*60*1000</f>
        <v>1416.2359253773086</v>
      </c>
      <c r="Q532" s="24">
        <f>P532*N532/1000</f>
        <v>104.37658770030765</v>
      </c>
    </row>
    <row r="533" spans="1:17" ht="12.75" customHeight="1" x14ac:dyDescent="0.2">
      <c r="A533" s="89"/>
      <c r="B533" s="172" t="s">
        <v>852</v>
      </c>
      <c r="C533" s="19" t="s">
        <v>837</v>
      </c>
      <c r="D533" s="19">
        <v>50</v>
      </c>
      <c r="E533" s="19">
        <v>1976</v>
      </c>
      <c r="F533" s="20">
        <v>55.3</v>
      </c>
      <c r="G533" s="20">
        <v>4.33</v>
      </c>
      <c r="H533" s="20">
        <v>8</v>
      </c>
      <c r="I533" s="20">
        <v>42.969000000000001</v>
      </c>
      <c r="J533" s="20">
        <v>1816.22</v>
      </c>
      <c r="K533" s="20">
        <v>42.969000000000001</v>
      </c>
      <c r="L533" s="20">
        <v>1816.22</v>
      </c>
      <c r="M533" s="21">
        <f>K533/L533</f>
        <v>2.3658477497219499E-2</v>
      </c>
      <c r="N533" s="22">
        <v>73.7</v>
      </c>
      <c r="O533" s="23">
        <f>M533*N533</f>
        <v>1.7436297915450771</v>
      </c>
      <c r="P533" s="23">
        <f>M533*60*1000</f>
        <v>1419.50864983317</v>
      </c>
      <c r="Q533" s="24">
        <f>P533*N533/1000</f>
        <v>104.61778749270464</v>
      </c>
    </row>
    <row r="534" spans="1:17" ht="12.75" customHeight="1" x14ac:dyDescent="0.2">
      <c r="A534" s="89"/>
      <c r="B534" s="49" t="s">
        <v>611</v>
      </c>
      <c r="C534" s="28" t="s">
        <v>601</v>
      </c>
      <c r="D534" s="28">
        <v>35</v>
      </c>
      <c r="E534" s="28">
        <v>1993</v>
      </c>
      <c r="F534" s="29">
        <v>56.35</v>
      </c>
      <c r="G534" s="29">
        <v>2.3702800000000002</v>
      </c>
      <c r="H534" s="29">
        <v>5.44</v>
      </c>
      <c r="I534" s="29">
        <v>48.539721</v>
      </c>
      <c r="J534" s="29">
        <v>2044.73</v>
      </c>
      <c r="K534" s="29">
        <v>48.539721</v>
      </c>
      <c r="L534" s="29">
        <v>2044.73</v>
      </c>
      <c r="M534" s="30">
        <f>K534/L534</f>
        <v>2.3738939126437233E-2</v>
      </c>
      <c r="N534" s="31">
        <v>56.570999999999998</v>
      </c>
      <c r="O534" s="31">
        <f>M534*N534</f>
        <v>1.3429355253216806</v>
      </c>
      <c r="P534" s="31">
        <f>M534*1000*60</f>
        <v>1424.3363475862341</v>
      </c>
      <c r="Q534" s="32">
        <f>O534*60</f>
        <v>80.57613151930083</v>
      </c>
    </row>
    <row r="535" spans="1:17" ht="12.75" customHeight="1" x14ac:dyDescent="0.2">
      <c r="A535" s="89"/>
      <c r="B535" s="172" t="s">
        <v>118</v>
      </c>
      <c r="C535" s="248" t="s">
        <v>116</v>
      </c>
      <c r="D535" s="248">
        <v>20</v>
      </c>
      <c r="E535" s="248">
        <v>1985</v>
      </c>
      <c r="F535" s="249">
        <v>30.957999999999998</v>
      </c>
      <c r="G535" s="249">
        <v>2.9308519999999998</v>
      </c>
      <c r="H535" s="249">
        <v>3.2</v>
      </c>
      <c r="I535" s="249">
        <v>24.827147</v>
      </c>
      <c r="J535" s="249">
        <v>1045.6199999999999</v>
      </c>
      <c r="K535" s="249">
        <v>24.827147</v>
      </c>
      <c r="L535" s="249">
        <v>1045.6199999999999</v>
      </c>
      <c r="M535" s="250">
        <v>2.3743948088215606E-2</v>
      </c>
      <c r="N535" s="251">
        <v>71.831000000000017</v>
      </c>
      <c r="O535" s="251">
        <v>1.7055515351246155</v>
      </c>
      <c r="P535" s="251">
        <v>1424.6368852929363</v>
      </c>
      <c r="Q535" s="252">
        <v>102.33309210747693</v>
      </c>
    </row>
    <row r="536" spans="1:17" ht="12.75" customHeight="1" x14ac:dyDescent="0.2">
      <c r="A536" s="89"/>
      <c r="B536" s="172" t="s">
        <v>331</v>
      </c>
      <c r="C536" s="19" t="s">
        <v>314</v>
      </c>
      <c r="D536" s="19">
        <v>36</v>
      </c>
      <c r="E536" s="19">
        <v>1989</v>
      </c>
      <c r="F536" s="20">
        <v>67.281999999999996</v>
      </c>
      <c r="G536" s="20">
        <v>5.5880000000000001</v>
      </c>
      <c r="H536" s="20">
        <v>8.64</v>
      </c>
      <c r="I536" s="20">
        <v>53.054000000000002</v>
      </c>
      <c r="J536" s="20">
        <v>2231.4699999999998</v>
      </c>
      <c r="K536" s="20">
        <v>53.054000000000002</v>
      </c>
      <c r="L536" s="20">
        <v>2231.4699999999998</v>
      </c>
      <c r="M536" s="21">
        <f>K536/L536</f>
        <v>2.3775358844169991E-2</v>
      </c>
      <c r="N536" s="22">
        <v>49.9</v>
      </c>
      <c r="O536" s="23">
        <f>M536*N536</f>
        <v>1.1863904063240824</v>
      </c>
      <c r="P536" s="23">
        <f>M536*60*1000</f>
        <v>1426.5215306501996</v>
      </c>
      <c r="Q536" s="24">
        <f>P536*N536/1000</f>
        <v>71.183424379444958</v>
      </c>
    </row>
    <row r="537" spans="1:17" ht="12.75" customHeight="1" x14ac:dyDescent="0.2">
      <c r="A537" s="89"/>
      <c r="B537" s="172" t="s">
        <v>485</v>
      </c>
      <c r="C537" s="19" t="s">
        <v>471</v>
      </c>
      <c r="D537" s="19">
        <v>103</v>
      </c>
      <c r="E537" s="19" t="s">
        <v>58</v>
      </c>
      <c r="F537" s="20">
        <v>88.830003000000005</v>
      </c>
      <c r="G537" s="20">
        <v>4.810575</v>
      </c>
      <c r="H537" s="20">
        <v>0.93500000000000005</v>
      </c>
      <c r="I537" s="20">
        <v>83.084428000000003</v>
      </c>
      <c r="J537" s="20">
        <v>3493.73</v>
      </c>
      <c r="K537" s="20">
        <v>83.084428000000003</v>
      </c>
      <c r="L537" s="20">
        <v>3493.73</v>
      </c>
      <c r="M537" s="21">
        <v>2.3781009980736921E-2</v>
      </c>
      <c r="N537" s="22">
        <v>52.4</v>
      </c>
      <c r="O537" s="23">
        <v>1.2461249229906146</v>
      </c>
      <c r="P537" s="23">
        <v>1426.8605988442152</v>
      </c>
      <c r="Q537" s="24">
        <v>74.76749537943688</v>
      </c>
    </row>
    <row r="538" spans="1:17" ht="12.75" customHeight="1" x14ac:dyDescent="0.2">
      <c r="A538" s="89"/>
      <c r="B538" s="172" t="s">
        <v>683</v>
      </c>
      <c r="C538" s="40" t="s">
        <v>670</v>
      </c>
      <c r="D538" s="40">
        <v>40</v>
      </c>
      <c r="E538" s="40">
        <v>1975</v>
      </c>
      <c r="F538" s="41">
        <f>SUM(G538+H538+I538)</f>
        <v>62</v>
      </c>
      <c r="G538" s="41">
        <v>1.8</v>
      </c>
      <c r="H538" s="41">
        <v>6.4</v>
      </c>
      <c r="I538" s="41">
        <v>53.8</v>
      </c>
      <c r="J538" s="41">
        <v>2260.9299999999998</v>
      </c>
      <c r="K538" s="41">
        <v>53.8</v>
      </c>
      <c r="L538" s="41">
        <v>2260.9</v>
      </c>
      <c r="M538" s="21">
        <f>K538/L538</f>
        <v>2.3795833517625722E-2</v>
      </c>
      <c r="N538" s="22">
        <v>62</v>
      </c>
      <c r="O538" s="23">
        <f>M538*N538</f>
        <v>1.4753416780927948</v>
      </c>
      <c r="P538" s="23">
        <f>M538*60*1000</f>
        <v>1427.7500110575434</v>
      </c>
      <c r="Q538" s="24">
        <f>P538*N538/1000</f>
        <v>88.520500685567697</v>
      </c>
    </row>
    <row r="539" spans="1:17" ht="12.75" customHeight="1" x14ac:dyDescent="0.2">
      <c r="A539" s="89"/>
      <c r="B539" s="172" t="s">
        <v>683</v>
      </c>
      <c r="C539" s="40" t="s">
        <v>673</v>
      </c>
      <c r="D539" s="40">
        <v>45</v>
      </c>
      <c r="E539" s="40">
        <v>1971</v>
      </c>
      <c r="F539" s="41">
        <f>SUM(G539+H539+I539)</f>
        <v>55.4</v>
      </c>
      <c r="G539" s="41">
        <v>2.8</v>
      </c>
      <c r="H539" s="41">
        <v>7.2</v>
      </c>
      <c r="I539" s="41">
        <v>45.4</v>
      </c>
      <c r="J539" s="41">
        <v>1906.15</v>
      </c>
      <c r="K539" s="41">
        <v>45.4</v>
      </c>
      <c r="L539" s="41">
        <v>1906.2</v>
      </c>
      <c r="M539" s="21">
        <f>K539/L539</f>
        <v>2.381701815129577E-2</v>
      </c>
      <c r="N539" s="22">
        <v>62</v>
      </c>
      <c r="O539" s="23">
        <f>M539*N539</f>
        <v>1.4766551253803377</v>
      </c>
      <c r="P539" s="23">
        <f>M539*60*1000</f>
        <v>1429.0210890777462</v>
      </c>
      <c r="Q539" s="24">
        <f>P539*N539/1000</f>
        <v>88.599307522820268</v>
      </c>
    </row>
    <row r="540" spans="1:17" ht="12.75" customHeight="1" x14ac:dyDescent="0.2">
      <c r="A540" s="89"/>
      <c r="B540" s="172" t="s">
        <v>852</v>
      </c>
      <c r="C540" s="19" t="s">
        <v>838</v>
      </c>
      <c r="D540" s="19">
        <v>41</v>
      </c>
      <c r="E540" s="19">
        <v>1975</v>
      </c>
      <c r="F540" s="20">
        <v>62.89</v>
      </c>
      <c r="G540" s="20">
        <v>4.3220000000000001</v>
      </c>
      <c r="H540" s="20">
        <v>6.4</v>
      </c>
      <c r="I540" s="20">
        <v>52.167000000000002</v>
      </c>
      <c r="J540" s="20">
        <v>2182.5300000000002</v>
      </c>
      <c r="K540" s="20">
        <v>52.167000000000002</v>
      </c>
      <c r="L540" s="20">
        <v>2182.5300000000002</v>
      </c>
      <c r="M540" s="21">
        <f>K540/L540</f>
        <v>2.390207694739591E-2</v>
      </c>
      <c r="N540" s="22">
        <v>73.7</v>
      </c>
      <c r="O540" s="23">
        <f>M540*N540</f>
        <v>1.7615830710230787</v>
      </c>
      <c r="P540" s="23">
        <f>M540*60*1000</f>
        <v>1434.1246168437544</v>
      </c>
      <c r="Q540" s="24">
        <f>P540*N540/1000</f>
        <v>105.6949842613847</v>
      </c>
    </row>
    <row r="541" spans="1:17" ht="12.75" customHeight="1" x14ac:dyDescent="0.2">
      <c r="A541" s="89"/>
      <c r="B541" s="172" t="s">
        <v>852</v>
      </c>
      <c r="C541" s="19" t="s">
        <v>839</v>
      </c>
      <c r="D541" s="19">
        <v>40</v>
      </c>
      <c r="E541" s="19">
        <v>1991</v>
      </c>
      <c r="F541" s="20">
        <v>64.400000000000006</v>
      </c>
      <c r="G541" s="20">
        <v>3.77</v>
      </c>
      <c r="H541" s="20">
        <v>6.25</v>
      </c>
      <c r="I541" s="20">
        <v>54.378999999999998</v>
      </c>
      <c r="J541" s="20">
        <v>2274.15</v>
      </c>
      <c r="K541" s="20">
        <v>54.378999999999998</v>
      </c>
      <c r="L541" s="20">
        <v>2274.15</v>
      </c>
      <c r="M541" s="21">
        <f>K541/L541</f>
        <v>2.3911791218697093E-2</v>
      </c>
      <c r="N541" s="22">
        <v>73.7</v>
      </c>
      <c r="O541" s="23">
        <f>M541*N541</f>
        <v>1.7622990128179759</v>
      </c>
      <c r="P541" s="23">
        <f>M541*60*1000</f>
        <v>1434.7074731218256</v>
      </c>
      <c r="Q541" s="24">
        <f>P541*N541/1000</f>
        <v>105.73794076907855</v>
      </c>
    </row>
    <row r="542" spans="1:17" ht="12.75" customHeight="1" x14ac:dyDescent="0.2">
      <c r="A542" s="89"/>
      <c r="B542" s="172" t="s">
        <v>205</v>
      </c>
      <c r="C542" s="104" t="s">
        <v>190</v>
      </c>
      <c r="D542" s="104">
        <v>40</v>
      </c>
      <c r="E542" s="104">
        <v>1986</v>
      </c>
      <c r="F542" s="15">
        <v>62.578000000000003</v>
      </c>
      <c r="G542" s="15">
        <v>2.4980820000000001</v>
      </c>
      <c r="H542" s="15">
        <v>6.4</v>
      </c>
      <c r="I542" s="15">
        <v>53.679917000000003</v>
      </c>
      <c r="J542" s="15">
        <v>2240.67</v>
      </c>
      <c r="K542" s="15">
        <v>53.679917000000003</v>
      </c>
      <c r="L542" s="15">
        <v>2240.67</v>
      </c>
      <c r="M542" s="16">
        <v>2.3957082926089071E-2</v>
      </c>
      <c r="N542" s="17">
        <v>63.111000000000004</v>
      </c>
      <c r="O542" s="17">
        <v>1.5119554605484076</v>
      </c>
      <c r="P542" s="17">
        <v>1437.4249755653443</v>
      </c>
      <c r="Q542" s="18">
        <v>90.717327632904443</v>
      </c>
    </row>
    <row r="543" spans="1:17" ht="12.75" customHeight="1" x14ac:dyDescent="0.2">
      <c r="A543" s="89"/>
      <c r="B543" s="172" t="s">
        <v>851</v>
      </c>
      <c r="C543" s="19" t="s">
        <v>840</v>
      </c>
      <c r="D543" s="19">
        <v>12</v>
      </c>
      <c r="E543" s="19">
        <v>1987</v>
      </c>
      <c r="F543" s="20">
        <v>19.18</v>
      </c>
      <c r="G543" s="20">
        <v>0.95899999999999996</v>
      </c>
      <c r="H543" s="20">
        <v>1.76</v>
      </c>
      <c r="I543" s="20">
        <v>16.457999999999998</v>
      </c>
      <c r="J543" s="20">
        <v>686.4</v>
      </c>
      <c r="K543" s="20">
        <v>16.457999999999998</v>
      </c>
      <c r="L543" s="20">
        <v>686.4</v>
      </c>
      <c r="M543" s="21">
        <f>K543/L543</f>
        <v>2.3977272727272726E-2</v>
      </c>
      <c r="N543" s="22">
        <v>73.7</v>
      </c>
      <c r="O543" s="23">
        <f>M543*N543</f>
        <v>1.7671249999999998</v>
      </c>
      <c r="P543" s="23">
        <f>M543*60*1000</f>
        <v>1438.6363636363635</v>
      </c>
      <c r="Q543" s="24">
        <f>P543*N543/1000</f>
        <v>106.0275</v>
      </c>
    </row>
    <row r="544" spans="1:17" ht="12.75" customHeight="1" x14ac:dyDescent="0.2">
      <c r="A544" s="89"/>
      <c r="B544" s="172" t="s">
        <v>118</v>
      </c>
      <c r="C544" s="248" t="s">
        <v>117</v>
      </c>
      <c r="D544" s="248">
        <v>20</v>
      </c>
      <c r="E544" s="248">
        <v>1986</v>
      </c>
      <c r="F544" s="249">
        <v>31.844999999999999</v>
      </c>
      <c r="G544" s="249">
        <v>2.380347</v>
      </c>
      <c r="H544" s="249">
        <v>3.2</v>
      </c>
      <c r="I544" s="249">
        <v>26.264655999999999</v>
      </c>
      <c r="J544" s="249">
        <v>1094.49</v>
      </c>
      <c r="K544" s="249">
        <v>26.264655999999999</v>
      </c>
      <c r="L544" s="249">
        <v>1094.49</v>
      </c>
      <c r="M544" s="250">
        <v>2.3997163975915722E-2</v>
      </c>
      <c r="N544" s="251">
        <v>71.831000000000017</v>
      </c>
      <c r="O544" s="251">
        <v>1.7237402855540027</v>
      </c>
      <c r="P544" s="251">
        <v>1439.8298385549433</v>
      </c>
      <c r="Q544" s="252">
        <v>103.42441713324015</v>
      </c>
    </row>
    <row r="545" spans="1:17" ht="12.75" customHeight="1" x14ac:dyDescent="0.2">
      <c r="A545" s="89"/>
      <c r="B545" s="172" t="s">
        <v>331</v>
      </c>
      <c r="C545" s="19" t="s">
        <v>320</v>
      </c>
      <c r="D545" s="19">
        <v>30</v>
      </c>
      <c r="E545" s="19">
        <v>1973</v>
      </c>
      <c r="F545" s="20">
        <v>49.421999999999997</v>
      </c>
      <c r="G545" s="20">
        <v>3.073</v>
      </c>
      <c r="H545" s="20">
        <v>4.8</v>
      </c>
      <c r="I545" s="20">
        <v>41.548999999999999</v>
      </c>
      <c r="J545" s="20">
        <v>1725.95</v>
      </c>
      <c r="K545" s="20">
        <v>41.548999999999999</v>
      </c>
      <c r="L545" s="20">
        <v>1725.95</v>
      </c>
      <c r="M545" s="21">
        <f>K545/L545</f>
        <v>2.4073119151771488E-2</v>
      </c>
      <c r="N545" s="22">
        <v>49.9</v>
      </c>
      <c r="O545" s="23">
        <f>M545*N545</f>
        <v>1.2012486456733973</v>
      </c>
      <c r="P545" s="23">
        <f>M545*60*1000</f>
        <v>1444.3871491062894</v>
      </c>
      <c r="Q545" s="24">
        <f>P545*N545/1000</f>
        <v>72.074918740403845</v>
      </c>
    </row>
    <row r="546" spans="1:17" ht="12.75" customHeight="1" x14ac:dyDescent="0.2">
      <c r="A546" s="89"/>
      <c r="B546" s="172" t="s">
        <v>444</v>
      </c>
      <c r="C546" s="28" t="s">
        <v>425</v>
      </c>
      <c r="D546" s="28">
        <v>59</v>
      </c>
      <c r="E546" s="28">
        <v>1981</v>
      </c>
      <c r="F546" s="29">
        <v>99.61</v>
      </c>
      <c r="G546" s="33">
        <v>7.6631580000000001</v>
      </c>
      <c r="H546" s="33">
        <v>9.6</v>
      </c>
      <c r="I546" s="29">
        <f>F546-G546-H546</f>
        <v>82.346842000000009</v>
      </c>
      <c r="J546" s="29">
        <v>3418.76</v>
      </c>
      <c r="K546" s="29">
        <f>I546/J546*L546</f>
        <v>80.841901410967736</v>
      </c>
      <c r="L546" s="29">
        <v>3356.28</v>
      </c>
      <c r="M546" s="30">
        <f>K546/L546</f>
        <v>2.4086757186816275E-2</v>
      </c>
      <c r="N546" s="31">
        <v>57.23</v>
      </c>
      <c r="O546" s="31">
        <f>ROUND(M546*N546,2)</f>
        <v>1.38</v>
      </c>
      <c r="P546" s="31">
        <f>ROUND(M546*60*1000,2)</f>
        <v>1445.21</v>
      </c>
      <c r="Q546" s="32">
        <f>ROUND(P546*N546/1000,2)</f>
        <v>82.71</v>
      </c>
    </row>
    <row r="547" spans="1:17" ht="12.75" customHeight="1" x14ac:dyDescent="0.2">
      <c r="A547" s="89"/>
      <c r="B547" s="172" t="s">
        <v>485</v>
      </c>
      <c r="C547" s="19" t="s">
        <v>472</v>
      </c>
      <c r="D547" s="19">
        <v>28</v>
      </c>
      <c r="E547" s="19" t="s">
        <v>58</v>
      </c>
      <c r="F547" s="20">
        <v>32.400001000000003</v>
      </c>
      <c r="G547" s="20">
        <v>0.85945199999999999</v>
      </c>
      <c r="H547" s="20">
        <v>0.28000000000000003</v>
      </c>
      <c r="I547" s="20">
        <v>31.260549000000001</v>
      </c>
      <c r="J547" s="20">
        <v>1296.3</v>
      </c>
      <c r="K547" s="20">
        <v>31.260549000000001</v>
      </c>
      <c r="L547" s="20">
        <v>1296.3</v>
      </c>
      <c r="M547" s="21">
        <v>2.411521175653784E-2</v>
      </c>
      <c r="N547" s="22">
        <v>52.4</v>
      </c>
      <c r="O547" s="23">
        <v>1.2636370960425829</v>
      </c>
      <c r="P547" s="23">
        <v>1446.9127053922703</v>
      </c>
      <c r="Q547" s="24">
        <v>75.81822576255496</v>
      </c>
    </row>
    <row r="548" spans="1:17" ht="12.75" customHeight="1" x14ac:dyDescent="0.2">
      <c r="A548" s="89"/>
      <c r="B548" s="172" t="s">
        <v>444</v>
      </c>
      <c r="C548" s="28" t="s">
        <v>428</v>
      </c>
      <c r="D548" s="28">
        <v>54</v>
      </c>
      <c r="E548" s="28">
        <v>1987</v>
      </c>
      <c r="F548" s="29">
        <v>69.459999999999994</v>
      </c>
      <c r="G548" s="33">
        <v>6.1536999999999997</v>
      </c>
      <c r="H548" s="33">
        <v>10.7963</v>
      </c>
      <c r="I548" s="29">
        <v>52.51</v>
      </c>
      <c r="J548" s="29">
        <v>2177.4299999999998</v>
      </c>
      <c r="K548" s="29">
        <f>I548/J548*L548</f>
        <v>52.51</v>
      </c>
      <c r="L548" s="29">
        <v>2177.4299999999998</v>
      </c>
      <c r="M548" s="30">
        <f>K548/L548</f>
        <v>2.4115585805284213E-2</v>
      </c>
      <c r="N548" s="31">
        <v>57.23</v>
      </c>
      <c r="O548" s="31">
        <f>ROUND(M548*N548,2)</f>
        <v>1.38</v>
      </c>
      <c r="P548" s="31">
        <f>ROUND(M548*60*1000,2)</f>
        <v>1446.94</v>
      </c>
      <c r="Q548" s="32">
        <f>ROUND(P548*N548/1000,2)</f>
        <v>82.81</v>
      </c>
    </row>
    <row r="549" spans="1:17" ht="12.75" customHeight="1" x14ac:dyDescent="0.2">
      <c r="A549" s="89"/>
      <c r="B549" s="172" t="s">
        <v>566</v>
      </c>
      <c r="C549" s="106" t="s">
        <v>548</v>
      </c>
      <c r="D549" s="25">
        <v>59</v>
      </c>
      <c r="E549" s="26" t="s">
        <v>58</v>
      </c>
      <c r="F549" s="108">
        <v>66.09</v>
      </c>
      <c r="G549" s="108">
        <v>6.31</v>
      </c>
      <c r="H549" s="108">
        <v>0.59</v>
      </c>
      <c r="I549" s="108">
        <v>59.19</v>
      </c>
      <c r="J549" s="109">
        <v>2449.7199999999998</v>
      </c>
      <c r="K549" s="108">
        <v>58.05</v>
      </c>
      <c r="L549" s="109">
        <v>2403.11</v>
      </c>
      <c r="M549" s="21">
        <v>2.415619759395117E-2</v>
      </c>
      <c r="N549" s="27">
        <v>56.5</v>
      </c>
      <c r="O549" s="23">
        <v>1.3648251640582412</v>
      </c>
      <c r="P549" s="23">
        <v>1449.3718556370702</v>
      </c>
      <c r="Q549" s="24">
        <v>81.889509843494466</v>
      </c>
    </row>
    <row r="550" spans="1:17" ht="12.75" customHeight="1" x14ac:dyDescent="0.2">
      <c r="A550" s="89"/>
      <c r="B550" s="172" t="s">
        <v>485</v>
      </c>
      <c r="C550" s="19" t="s">
        <v>473</v>
      </c>
      <c r="D550" s="19">
        <v>20</v>
      </c>
      <c r="E550" s="19" t="s">
        <v>58</v>
      </c>
      <c r="F550" s="20">
        <v>29.199998000000001</v>
      </c>
      <c r="G550" s="20">
        <v>0.56100000000000005</v>
      </c>
      <c r="H550" s="20">
        <v>3.2</v>
      </c>
      <c r="I550" s="20">
        <v>25.438998000000002</v>
      </c>
      <c r="J550" s="20">
        <v>1052.76</v>
      </c>
      <c r="K550" s="20">
        <v>25.438998000000002</v>
      </c>
      <c r="L550" s="20">
        <v>1052.76</v>
      </c>
      <c r="M550" s="21">
        <v>2.4164100079790269E-2</v>
      </c>
      <c r="N550" s="22">
        <v>52.4</v>
      </c>
      <c r="O550" s="23">
        <v>1.2661988441810101</v>
      </c>
      <c r="P550" s="23">
        <v>1449.8460047874162</v>
      </c>
      <c r="Q550" s="24">
        <v>75.971930650860614</v>
      </c>
    </row>
    <row r="551" spans="1:17" ht="12.75" customHeight="1" x14ac:dyDescent="0.2">
      <c r="A551" s="89"/>
      <c r="B551" s="172" t="s">
        <v>331</v>
      </c>
      <c r="C551" s="19" t="s">
        <v>311</v>
      </c>
      <c r="D551" s="19"/>
      <c r="E551" s="19">
        <v>1990</v>
      </c>
      <c r="F551" s="20">
        <v>69.212000000000003</v>
      </c>
      <c r="G551" s="20">
        <v>4.359</v>
      </c>
      <c r="H551" s="20">
        <v>8.64</v>
      </c>
      <c r="I551" s="20">
        <v>56.213000000000001</v>
      </c>
      <c r="J551" s="20">
        <v>2325.87</v>
      </c>
      <c r="K551" s="20">
        <v>56.213000000000001</v>
      </c>
      <c r="L551" s="20">
        <v>2325.87</v>
      </c>
      <c r="M551" s="21">
        <f>K551/L551</f>
        <v>2.4168590677896874E-2</v>
      </c>
      <c r="N551" s="22">
        <v>49.9</v>
      </c>
      <c r="O551" s="23">
        <f>M551*N551</f>
        <v>1.2060126748270541</v>
      </c>
      <c r="P551" s="23">
        <f>M551*60*1000</f>
        <v>1450.1154406738124</v>
      </c>
      <c r="Q551" s="24">
        <f>P551*N551/1000</f>
        <v>72.360760489623232</v>
      </c>
    </row>
    <row r="552" spans="1:17" ht="12.75" customHeight="1" x14ac:dyDescent="0.2">
      <c r="A552" s="89"/>
      <c r="B552" s="172" t="s">
        <v>485</v>
      </c>
      <c r="C552" s="19" t="s">
        <v>474</v>
      </c>
      <c r="D552" s="19">
        <v>45</v>
      </c>
      <c r="E552" s="19" t="s">
        <v>58</v>
      </c>
      <c r="F552" s="20">
        <v>67.808989000000011</v>
      </c>
      <c r="G552" s="20">
        <v>4.1820000000000004</v>
      </c>
      <c r="H552" s="20">
        <v>7.2</v>
      </c>
      <c r="I552" s="20">
        <v>56.426989000000006</v>
      </c>
      <c r="J552" s="20">
        <v>2330.4</v>
      </c>
      <c r="K552" s="20">
        <v>56.426989000000006</v>
      </c>
      <c r="L552" s="20">
        <v>2330.4</v>
      </c>
      <c r="M552" s="21">
        <v>2.4213435032612429E-2</v>
      </c>
      <c r="N552" s="22">
        <v>52.4</v>
      </c>
      <c r="O552" s="23">
        <v>1.2687839957088913</v>
      </c>
      <c r="P552" s="23">
        <v>1452.8061019567458</v>
      </c>
      <c r="Q552" s="24">
        <v>76.127039742533483</v>
      </c>
    </row>
    <row r="553" spans="1:17" ht="12.75" customHeight="1" x14ac:dyDescent="0.2">
      <c r="A553" s="89"/>
      <c r="B553" s="49" t="s">
        <v>93</v>
      </c>
      <c r="C553" s="248" t="s">
        <v>61</v>
      </c>
      <c r="D553" s="248">
        <v>20</v>
      </c>
      <c r="E553" s="248">
        <v>1991</v>
      </c>
      <c r="F553" s="249">
        <v>32.408000000000001</v>
      </c>
      <c r="G553" s="249">
        <v>3.2666970000000002</v>
      </c>
      <c r="H553" s="249">
        <v>3.2</v>
      </c>
      <c r="I553" s="249">
        <v>25.941306000000001</v>
      </c>
      <c r="J553" s="249">
        <v>1071.33</v>
      </c>
      <c r="K553" s="249">
        <v>25.941306000000001</v>
      </c>
      <c r="L553" s="249">
        <v>1071.33</v>
      </c>
      <c r="M553" s="250">
        <v>2.4214113298423458E-2</v>
      </c>
      <c r="N553" s="251">
        <v>43.273000000000003</v>
      </c>
      <c r="O553" s="251">
        <v>1.0478173247626783</v>
      </c>
      <c r="P553" s="251">
        <v>1452.8467979054076</v>
      </c>
      <c r="Q553" s="252">
        <v>62.869039485760709</v>
      </c>
    </row>
    <row r="554" spans="1:17" ht="12.75" customHeight="1" x14ac:dyDescent="0.2">
      <c r="A554" s="89"/>
      <c r="B554" s="49" t="s">
        <v>611</v>
      </c>
      <c r="C554" s="28" t="s">
        <v>602</v>
      </c>
      <c r="D554" s="28">
        <v>42</v>
      </c>
      <c r="E554" s="28">
        <v>1994</v>
      </c>
      <c r="F554" s="29">
        <v>53.06</v>
      </c>
      <c r="G554" s="29">
        <v>3.3399399999999999</v>
      </c>
      <c r="H554" s="29">
        <v>5.84</v>
      </c>
      <c r="I554" s="29">
        <v>43.880062000000002</v>
      </c>
      <c r="J554" s="29">
        <v>1808.75</v>
      </c>
      <c r="K554" s="29">
        <v>43.880062000000002</v>
      </c>
      <c r="L554" s="29">
        <v>1808.75</v>
      </c>
      <c r="M554" s="30">
        <f>K554/L554</f>
        <v>2.4259882239115411E-2</v>
      </c>
      <c r="N554" s="31">
        <v>56.570999999999998</v>
      </c>
      <c r="O554" s="31">
        <f>M554*N554</f>
        <v>1.3724057981489979</v>
      </c>
      <c r="P554" s="31">
        <f>M554*1000*60</f>
        <v>1455.5929343469247</v>
      </c>
      <c r="Q554" s="32">
        <f>O554*60</f>
        <v>82.344347888939879</v>
      </c>
    </row>
    <row r="555" spans="1:17" ht="12.75" customHeight="1" x14ac:dyDescent="0.2">
      <c r="A555" s="89"/>
      <c r="B555" s="172" t="s">
        <v>257</v>
      </c>
      <c r="C555" s="104" t="s">
        <v>251</v>
      </c>
      <c r="D555" s="104">
        <v>45</v>
      </c>
      <c r="E555" s="104">
        <v>1978</v>
      </c>
      <c r="F555" s="15">
        <v>63.987000000000002</v>
      </c>
      <c r="G555" s="15">
        <v>3.2347480000000002</v>
      </c>
      <c r="H555" s="15">
        <v>7.2</v>
      </c>
      <c r="I555" s="15">
        <v>53.552255000000002</v>
      </c>
      <c r="J555" s="15">
        <v>2206.29</v>
      </c>
      <c r="K555" s="15">
        <v>53.552255000000002</v>
      </c>
      <c r="L555" s="15">
        <v>2206.29</v>
      </c>
      <c r="M555" s="16">
        <v>2.4272536701884159E-2</v>
      </c>
      <c r="N555" s="17">
        <v>76.191000000000017</v>
      </c>
      <c r="O555" s="17">
        <v>1.8493488438532564</v>
      </c>
      <c r="P555" s="17">
        <v>1456.3522021130495</v>
      </c>
      <c r="Q555" s="18">
        <v>110.96093063119538</v>
      </c>
    </row>
    <row r="556" spans="1:17" ht="12.75" customHeight="1" x14ac:dyDescent="0.2">
      <c r="A556" s="89"/>
      <c r="B556" s="172" t="s">
        <v>524</v>
      </c>
      <c r="C556" s="19" t="s">
        <v>509</v>
      </c>
      <c r="D556" s="19">
        <v>18</v>
      </c>
      <c r="E556" s="19" t="s">
        <v>58</v>
      </c>
      <c r="F556" s="20">
        <v>24.52</v>
      </c>
      <c r="G556" s="20">
        <v>0.745</v>
      </c>
      <c r="H556" s="20">
        <v>1.857</v>
      </c>
      <c r="I556" s="20">
        <v>21.917999999999999</v>
      </c>
      <c r="J556" s="20">
        <v>902.29</v>
      </c>
      <c r="K556" s="20">
        <v>21.917999999999999</v>
      </c>
      <c r="L556" s="20">
        <v>902.29</v>
      </c>
      <c r="M556" s="21">
        <v>2.4291524897760142E-2</v>
      </c>
      <c r="N556" s="22">
        <v>75.3</v>
      </c>
      <c r="O556" s="23">
        <v>1.8291518248013388</v>
      </c>
      <c r="P556" s="23">
        <v>1457.4914938656084</v>
      </c>
      <c r="Q556" s="24">
        <v>109.74910948808031</v>
      </c>
    </row>
    <row r="557" spans="1:17" ht="12.75" customHeight="1" x14ac:dyDescent="0.2">
      <c r="A557" s="89"/>
      <c r="B557" s="172" t="s">
        <v>152</v>
      </c>
      <c r="C557" s="248" t="s">
        <v>137</v>
      </c>
      <c r="D557" s="248">
        <v>20</v>
      </c>
      <c r="E557" s="248">
        <v>1985</v>
      </c>
      <c r="F557" s="249">
        <v>30.042000000000002</v>
      </c>
      <c r="G557" s="249">
        <v>1.415097</v>
      </c>
      <c r="H557" s="249">
        <v>3.12</v>
      </c>
      <c r="I557" s="249">
        <v>25.506905</v>
      </c>
      <c r="J557" s="249">
        <v>1047.19</v>
      </c>
      <c r="K557" s="249">
        <v>25.506905</v>
      </c>
      <c r="L557" s="249">
        <v>1047.19</v>
      </c>
      <c r="M557" s="250">
        <v>2.4357475720738354E-2</v>
      </c>
      <c r="N557" s="251">
        <v>72.811999999999998</v>
      </c>
      <c r="O557" s="251">
        <v>1.7735165221784011</v>
      </c>
      <c r="P557" s="251">
        <v>1461.4485432443012</v>
      </c>
      <c r="Q557" s="252">
        <v>106.41099133070405</v>
      </c>
    </row>
    <row r="558" spans="1:17" ht="12.75" customHeight="1" x14ac:dyDescent="0.2">
      <c r="A558" s="89"/>
      <c r="B558" s="49" t="s">
        <v>93</v>
      </c>
      <c r="C558" s="248" t="s">
        <v>67</v>
      </c>
      <c r="D558" s="248">
        <v>40</v>
      </c>
      <c r="E558" s="248">
        <v>1987</v>
      </c>
      <c r="F558" s="249">
        <v>64.072999999999993</v>
      </c>
      <c r="G558" s="249">
        <v>5.1693429999999996</v>
      </c>
      <c r="H558" s="249">
        <v>6.4</v>
      </c>
      <c r="I558" s="249">
        <v>52.503658999999999</v>
      </c>
      <c r="J558" s="249">
        <v>2155.0100000000002</v>
      </c>
      <c r="K558" s="249">
        <v>52.503658999999999</v>
      </c>
      <c r="L558" s="249">
        <v>2155.0100000000002</v>
      </c>
      <c r="M558" s="250">
        <v>2.4363533811908061E-2</v>
      </c>
      <c r="N558" s="251">
        <v>43.273000000000003</v>
      </c>
      <c r="O558" s="251">
        <v>1.0542831986426977</v>
      </c>
      <c r="P558" s="251">
        <v>1461.8120287144839</v>
      </c>
      <c r="Q558" s="252">
        <v>63.256991918561866</v>
      </c>
    </row>
    <row r="559" spans="1:17" ht="12.75" customHeight="1" x14ac:dyDescent="0.2">
      <c r="A559" s="89"/>
      <c r="B559" s="172" t="s">
        <v>290</v>
      </c>
      <c r="C559" s="19" t="s">
        <v>275</v>
      </c>
      <c r="D559" s="19">
        <v>9</v>
      </c>
      <c r="E559" s="19">
        <v>1988</v>
      </c>
      <c r="F559" s="20">
        <v>15.499000000000001</v>
      </c>
      <c r="G559" s="20">
        <v>1.147</v>
      </c>
      <c r="H559" s="20">
        <v>1.44</v>
      </c>
      <c r="I559" s="20">
        <v>12.912000000000001</v>
      </c>
      <c r="J559" s="20">
        <v>529.46</v>
      </c>
      <c r="K559" s="20">
        <v>12.912000000000001</v>
      </c>
      <c r="L559" s="20">
        <v>529.46</v>
      </c>
      <c r="M559" s="21">
        <v>2.4387111396517207E-2</v>
      </c>
      <c r="N559" s="22">
        <v>65.509</v>
      </c>
      <c r="O559" s="23">
        <v>1.5975752804744459</v>
      </c>
      <c r="P559" s="23">
        <v>1463.2266837910324</v>
      </c>
      <c r="Q559" s="24">
        <v>95.854516828466743</v>
      </c>
    </row>
    <row r="560" spans="1:17" ht="12.75" customHeight="1" x14ac:dyDescent="0.2">
      <c r="A560" s="89"/>
      <c r="B560" s="172" t="s">
        <v>683</v>
      </c>
      <c r="C560" s="40" t="s">
        <v>671</v>
      </c>
      <c r="D560" s="40">
        <v>50</v>
      </c>
      <c r="E560" s="40">
        <v>1969</v>
      </c>
      <c r="F560" s="41">
        <f>SUM(G560+H560+I560)</f>
        <v>74.3</v>
      </c>
      <c r="G560" s="41">
        <v>3.4</v>
      </c>
      <c r="H560" s="41">
        <v>7.9</v>
      </c>
      <c r="I560" s="41">
        <v>63</v>
      </c>
      <c r="J560" s="41">
        <v>2582.6</v>
      </c>
      <c r="K560" s="41">
        <v>63</v>
      </c>
      <c r="L560" s="41">
        <v>2582.6</v>
      </c>
      <c r="M560" s="21">
        <f>K560/L560</f>
        <v>2.4394021528692016E-2</v>
      </c>
      <c r="N560" s="22">
        <v>62</v>
      </c>
      <c r="O560" s="23">
        <f>M560*N560</f>
        <v>1.5124293347789051</v>
      </c>
      <c r="P560" s="23">
        <f>M560*60*1000</f>
        <v>1463.6412917215209</v>
      </c>
      <c r="Q560" s="24">
        <f>P560*N560/1000</f>
        <v>90.745760086734293</v>
      </c>
    </row>
    <row r="561" spans="1:17" ht="12.75" customHeight="1" x14ac:dyDescent="0.2">
      <c r="A561" s="89"/>
      <c r="B561" s="172" t="s">
        <v>331</v>
      </c>
      <c r="C561" s="19" t="s">
        <v>315</v>
      </c>
      <c r="D561" s="19">
        <v>36</v>
      </c>
      <c r="E561" s="19">
        <v>1988</v>
      </c>
      <c r="F561" s="20">
        <v>66.882000000000005</v>
      </c>
      <c r="G561" s="20">
        <v>3.7440000000000002</v>
      </c>
      <c r="H561" s="20">
        <v>8.64</v>
      </c>
      <c r="I561" s="20">
        <v>54.497999999999998</v>
      </c>
      <c r="J561" s="20">
        <v>2231.4499999999998</v>
      </c>
      <c r="K561" s="20">
        <v>54.497999999999998</v>
      </c>
      <c r="L561" s="20">
        <v>2231.4499999999998</v>
      </c>
      <c r="M561" s="21">
        <f>K561/L561</f>
        <v>2.4422684801362345E-2</v>
      </c>
      <c r="N561" s="22">
        <v>49.9</v>
      </c>
      <c r="O561" s="23">
        <f>M561*N561</f>
        <v>1.2186919715879809</v>
      </c>
      <c r="P561" s="23">
        <f>M561*60*1000</f>
        <v>1465.3610880817407</v>
      </c>
      <c r="Q561" s="24">
        <f>P561*N561/1000</f>
        <v>73.121518295278861</v>
      </c>
    </row>
    <row r="562" spans="1:17" ht="12.75" customHeight="1" x14ac:dyDescent="0.2">
      <c r="A562" s="89"/>
      <c r="B562" s="172" t="s">
        <v>566</v>
      </c>
      <c r="C562" s="106" t="s">
        <v>549</v>
      </c>
      <c r="D562" s="25">
        <v>108</v>
      </c>
      <c r="E562" s="26" t="s">
        <v>58</v>
      </c>
      <c r="F562" s="108">
        <v>85.29</v>
      </c>
      <c r="G562" s="108">
        <v>5.35</v>
      </c>
      <c r="H562" s="108">
        <v>17.28</v>
      </c>
      <c r="I562" s="108">
        <v>62.66</v>
      </c>
      <c r="J562" s="109">
        <v>2561.06</v>
      </c>
      <c r="K562" s="108">
        <v>62.66</v>
      </c>
      <c r="L562" s="109">
        <v>2561.06</v>
      </c>
      <c r="M562" s="21">
        <v>2.4466431868054632E-2</v>
      </c>
      <c r="N562" s="27">
        <v>56.5</v>
      </c>
      <c r="O562" s="23">
        <v>1.3823534005450866</v>
      </c>
      <c r="P562" s="23">
        <v>1467.985912083278</v>
      </c>
      <c r="Q562" s="24">
        <v>82.941204032705215</v>
      </c>
    </row>
    <row r="563" spans="1:17" ht="12.75" customHeight="1" x14ac:dyDescent="0.2">
      <c r="A563" s="89"/>
      <c r="B563" s="172" t="s">
        <v>219</v>
      </c>
      <c r="C563" s="104" t="s">
        <v>208</v>
      </c>
      <c r="D563" s="104">
        <v>10</v>
      </c>
      <c r="E563" s="104">
        <v>1977</v>
      </c>
      <c r="F563" s="15">
        <v>16.41</v>
      </c>
      <c r="G563" s="15">
        <v>0.56100000000000005</v>
      </c>
      <c r="H563" s="15">
        <v>1.6</v>
      </c>
      <c r="I563" s="15">
        <v>14.249001</v>
      </c>
      <c r="J563" s="15">
        <v>580.30999999999995</v>
      </c>
      <c r="K563" s="15">
        <v>14.249001</v>
      </c>
      <c r="L563" s="15">
        <v>580.30999999999995</v>
      </c>
      <c r="M563" s="16">
        <v>2.4554119350002585E-2</v>
      </c>
      <c r="N563" s="17">
        <v>62.348000000000006</v>
      </c>
      <c r="O563" s="17">
        <v>1.5309002332339614</v>
      </c>
      <c r="P563" s="17">
        <v>1473.2471610001551</v>
      </c>
      <c r="Q563" s="18">
        <v>91.854013994037686</v>
      </c>
    </row>
    <row r="564" spans="1:17" ht="12.75" customHeight="1" x14ac:dyDescent="0.2">
      <c r="A564" s="89"/>
      <c r="B564" s="172" t="s">
        <v>444</v>
      </c>
      <c r="C564" s="28" t="s">
        <v>426</v>
      </c>
      <c r="D564" s="28">
        <v>57</v>
      </c>
      <c r="E564" s="28">
        <v>1982</v>
      </c>
      <c r="F564" s="29">
        <v>106.42</v>
      </c>
      <c r="G564" s="33">
        <v>7.1830610000000004</v>
      </c>
      <c r="H564" s="33">
        <v>12.925167999999999</v>
      </c>
      <c r="I564" s="29">
        <f>F564-G564-H564</f>
        <v>86.311771000000007</v>
      </c>
      <c r="J564" s="29">
        <v>3486.09</v>
      </c>
      <c r="K564" s="29">
        <f>I564/J564*L564</f>
        <v>86.311771000000007</v>
      </c>
      <c r="L564" s="29">
        <v>3486.09</v>
      </c>
      <c r="M564" s="30">
        <f>K564/L564</f>
        <v>2.4758904962293E-2</v>
      </c>
      <c r="N564" s="31">
        <v>57.23</v>
      </c>
      <c r="O564" s="31">
        <f>ROUND(M564*N564,2)</f>
        <v>1.42</v>
      </c>
      <c r="P564" s="31">
        <f>ROUND(M564*60*1000,2)</f>
        <v>1485.53</v>
      </c>
      <c r="Q564" s="32">
        <f>ROUND(P564*N564/1000,2)</f>
        <v>85.02</v>
      </c>
    </row>
    <row r="565" spans="1:17" ht="12.75" customHeight="1" x14ac:dyDescent="0.2">
      <c r="A565" s="89"/>
      <c r="B565" s="172" t="s">
        <v>331</v>
      </c>
      <c r="C565" s="19" t="s">
        <v>316</v>
      </c>
      <c r="D565" s="19">
        <v>20</v>
      </c>
      <c r="E565" s="19">
        <v>1986</v>
      </c>
      <c r="F565" s="20">
        <v>32.726999999999997</v>
      </c>
      <c r="G565" s="20">
        <v>3.4089999999999998</v>
      </c>
      <c r="H565" s="20">
        <v>3.2</v>
      </c>
      <c r="I565" s="20">
        <v>26.117999999999999</v>
      </c>
      <c r="J565" s="20">
        <v>1054.27</v>
      </c>
      <c r="K565" s="20">
        <v>26.117999999999999</v>
      </c>
      <c r="L565" s="20">
        <v>1054.27</v>
      </c>
      <c r="M565" s="21">
        <f>K565/L565</f>
        <v>2.4773539985013325E-2</v>
      </c>
      <c r="N565" s="22">
        <v>49.9</v>
      </c>
      <c r="O565" s="23">
        <f>M565*N565</f>
        <v>1.2361996452521649</v>
      </c>
      <c r="P565" s="23">
        <f>M565*60*1000</f>
        <v>1486.4123991007996</v>
      </c>
      <c r="Q565" s="24">
        <f>P565*N565/1000</f>
        <v>74.171978715129896</v>
      </c>
    </row>
    <row r="566" spans="1:17" ht="12.75" customHeight="1" x14ac:dyDescent="0.2">
      <c r="A566" s="89"/>
      <c r="B566" s="172" t="s">
        <v>566</v>
      </c>
      <c r="C566" s="106" t="s">
        <v>550</v>
      </c>
      <c r="D566" s="25">
        <v>107</v>
      </c>
      <c r="E566" s="26" t="s">
        <v>58</v>
      </c>
      <c r="F566" s="108">
        <v>89.55</v>
      </c>
      <c r="G566" s="108">
        <v>6.3</v>
      </c>
      <c r="H566" s="108">
        <v>16.96</v>
      </c>
      <c r="I566" s="108">
        <v>66.290000000000006</v>
      </c>
      <c r="J566" s="109">
        <v>2633.85</v>
      </c>
      <c r="K566" s="108">
        <v>64.88</v>
      </c>
      <c r="L566" s="109">
        <v>2613.5100000000002</v>
      </c>
      <c r="M566" s="21">
        <v>2.4824852401559586E-2</v>
      </c>
      <c r="N566" s="27">
        <v>56.5</v>
      </c>
      <c r="O566" s="23">
        <v>1.4026041606881166</v>
      </c>
      <c r="P566" s="23">
        <v>1489.4911440935753</v>
      </c>
      <c r="Q566" s="24">
        <v>84.15624964128699</v>
      </c>
    </row>
    <row r="567" spans="1:17" ht="12.75" customHeight="1" x14ac:dyDescent="0.2">
      <c r="A567" s="89"/>
      <c r="B567" s="172" t="s">
        <v>152</v>
      </c>
      <c r="C567" s="248" t="s">
        <v>138</v>
      </c>
      <c r="D567" s="248">
        <v>40</v>
      </c>
      <c r="E567" s="248">
        <v>1988</v>
      </c>
      <c r="F567" s="249">
        <v>55.808</v>
      </c>
      <c r="G567" s="249">
        <v>2.601</v>
      </c>
      <c r="H567" s="249">
        <v>2.52</v>
      </c>
      <c r="I567" s="249">
        <v>50.687002</v>
      </c>
      <c r="J567" s="249">
        <v>2040.9</v>
      </c>
      <c r="K567" s="249">
        <v>50.687002</v>
      </c>
      <c r="L567" s="249">
        <v>2040.9</v>
      </c>
      <c r="M567" s="250">
        <v>2.4835612719878483E-2</v>
      </c>
      <c r="N567" s="251">
        <v>74.774000000000001</v>
      </c>
      <c r="O567" s="251">
        <v>1.8570581055161937</v>
      </c>
      <c r="P567" s="251">
        <v>1490.1367631927089</v>
      </c>
      <c r="Q567" s="252">
        <v>111.42348633097161</v>
      </c>
    </row>
    <row r="568" spans="1:17" ht="12.75" customHeight="1" x14ac:dyDescent="0.2">
      <c r="A568" s="89"/>
      <c r="B568" s="49" t="s">
        <v>93</v>
      </c>
      <c r="C568" s="248" t="s">
        <v>68</v>
      </c>
      <c r="D568" s="248">
        <v>88</v>
      </c>
      <c r="E568" s="248">
        <v>1986</v>
      </c>
      <c r="F568" s="249">
        <v>162.511</v>
      </c>
      <c r="G568" s="249">
        <v>13.793616999999999</v>
      </c>
      <c r="H568" s="249">
        <v>19.52</v>
      </c>
      <c r="I568" s="249">
        <v>129.19737499999999</v>
      </c>
      <c r="J568" s="249">
        <v>5195.53</v>
      </c>
      <c r="K568" s="249">
        <v>129.19737499999999</v>
      </c>
      <c r="L568" s="249">
        <v>5195.53</v>
      </c>
      <c r="M568" s="250">
        <v>2.4867025115820715E-2</v>
      </c>
      <c r="N568" s="251">
        <v>43.273000000000003</v>
      </c>
      <c r="O568" s="251">
        <v>1.0760707778369099</v>
      </c>
      <c r="P568" s="251">
        <v>1492.0215069492428</v>
      </c>
      <c r="Q568" s="252">
        <v>64.564246670214587</v>
      </c>
    </row>
    <row r="569" spans="1:17" ht="12.75" customHeight="1" x14ac:dyDescent="0.2">
      <c r="A569" s="89"/>
      <c r="B569" s="172" t="s">
        <v>331</v>
      </c>
      <c r="C569" s="19" t="s">
        <v>313</v>
      </c>
      <c r="D569" s="19">
        <v>60</v>
      </c>
      <c r="E569" s="19">
        <v>1982</v>
      </c>
      <c r="F569" s="20">
        <v>97.971000000000004</v>
      </c>
      <c r="G569" s="20">
        <v>8.1579999999999995</v>
      </c>
      <c r="H569" s="20">
        <v>9.6</v>
      </c>
      <c r="I569" s="20">
        <v>80.212000000000003</v>
      </c>
      <c r="J569" s="20">
        <v>3214.21</v>
      </c>
      <c r="K569" s="20">
        <v>80.212000000000003</v>
      </c>
      <c r="L569" s="20">
        <v>3214.21</v>
      </c>
      <c r="M569" s="21">
        <f>K569/L569</f>
        <v>2.4955432283516012E-2</v>
      </c>
      <c r="N569" s="22">
        <v>49.9</v>
      </c>
      <c r="O569" s="23">
        <f>M569*N569</f>
        <v>1.2452760709474491</v>
      </c>
      <c r="P569" s="23">
        <f>M569*60*1000</f>
        <v>1497.3259370109608</v>
      </c>
      <c r="Q569" s="24">
        <f>P569*N569/1000</f>
        <v>74.716564256846951</v>
      </c>
    </row>
    <row r="570" spans="1:17" ht="12.75" customHeight="1" x14ac:dyDescent="0.2">
      <c r="A570" s="89"/>
      <c r="B570" s="172" t="s">
        <v>219</v>
      </c>
      <c r="C570" s="104" t="s">
        <v>209</v>
      </c>
      <c r="D570" s="104">
        <v>52</v>
      </c>
      <c r="E570" s="104">
        <v>1994</v>
      </c>
      <c r="F570" s="15">
        <v>88.823999999999998</v>
      </c>
      <c r="G570" s="15">
        <v>5.3550000000000004</v>
      </c>
      <c r="H570" s="15">
        <v>8.32</v>
      </c>
      <c r="I570" s="15">
        <v>75.148999000000003</v>
      </c>
      <c r="J570" s="15">
        <v>3006.49</v>
      </c>
      <c r="K570" s="15">
        <v>75.148999000000003</v>
      </c>
      <c r="L570" s="15">
        <v>3006.49</v>
      </c>
      <c r="M570" s="16">
        <v>2.4995592534816351E-2</v>
      </c>
      <c r="N570" s="17">
        <v>62.348000000000006</v>
      </c>
      <c r="O570" s="17">
        <v>1.55842520336073</v>
      </c>
      <c r="P570" s="17">
        <v>1499.735552088981</v>
      </c>
      <c r="Q570" s="18">
        <v>93.505512201643796</v>
      </c>
    </row>
    <row r="571" spans="1:17" ht="12.75" customHeight="1" x14ac:dyDescent="0.2">
      <c r="A571" s="89"/>
      <c r="B571" s="172" t="s">
        <v>331</v>
      </c>
      <c r="C571" s="19" t="s">
        <v>319</v>
      </c>
      <c r="D571" s="19">
        <v>36</v>
      </c>
      <c r="E571" s="19">
        <v>1984</v>
      </c>
      <c r="F571" s="20">
        <v>65.697000000000003</v>
      </c>
      <c r="G571" s="20">
        <v>4.3019999999999996</v>
      </c>
      <c r="H571" s="20">
        <v>8.64</v>
      </c>
      <c r="I571" s="20">
        <v>52.753999999999998</v>
      </c>
      <c r="J571" s="20">
        <v>2109.2399999999998</v>
      </c>
      <c r="K571" s="20">
        <v>52.753999999999998</v>
      </c>
      <c r="L571" s="20">
        <v>2109.2399999999998</v>
      </c>
      <c r="M571" s="21">
        <f>K571/L571</f>
        <v>2.5010904401585408E-2</v>
      </c>
      <c r="N571" s="22">
        <v>49.9</v>
      </c>
      <c r="O571" s="23">
        <f>M571*N571</f>
        <v>1.2480441296391118</v>
      </c>
      <c r="P571" s="23">
        <f>M571*60*1000</f>
        <v>1500.6542640951243</v>
      </c>
      <c r="Q571" s="24">
        <f>P571*N571/1000</f>
        <v>74.882647778346694</v>
      </c>
    </row>
    <row r="572" spans="1:17" ht="12.75" customHeight="1" x14ac:dyDescent="0.2">
      <c r="A572" s="89"/>
      <c r="B572" s="172" t="s">
        <v>570</v>
      </c>
      <c r="C572" s="106" t="s">
        <v>551</v>
      </c>
      <c r="D572" s="25">
        <v>21</v>
      </c>
      <c r="E572" s="48" t="s">
        <v>58</v>
      </c>
      <c r="F572" s="108">
        <v>33.11</v>
      </c>
      <c r="G572" s="108">
        <v>2.52</v>
      </c>
      <c r="H572" s="108">
        <v>3.36</v>
      </c>
      <c r="I572" s="108">
        <v>27.23</v>
      </c>
      <c r="J572" s="109">
        <v>1088.6600000000001</v>
      </c>
      <c r="K572" s="108">
        <v>27.23</v>
      </c>
      <c r="L572" s="109">
        <v>1088.6600000000001</v>
      </c>
      <c r="M572" s="21">
        <v>2.5012400565833225E-2</v>
      </c>
      <c r="N572" s="27">
        <v>56.5</v>
      </c>
      <c r="O572" s="23">
        <v>1.4132006319695771</v>
      </c>
      <c r="P572" s="23">
        <v>1500.7440339499935</v>
      </c>
      <c r="Q572" s="24">
        <v>84.792037918174643</v>
      </c>
    </row>
    <row r="573" spans="1:17" ht="12.75" customHeight="1" x14ac:dyDescent="0.2">
      <c r="A573" s="89"/>
      <c r="B573" s="172" t="s">
        <v>344</v>
      </c>
      <c r="C573" s="19" t="s">
        <v>340</v>
      </c>
      <c r="D573" s="19">
        <v>12</v>
      </c>
      <c r="E573" s="19">
        <v>1974</v>
      </c>
      <c r="F573" s="20">
        <v>18.198</v>
      </c>
      <c r="G573" s="20">
        <v>1.21</v>
      </c>
      <c r="H573" s="20">
        <v>1.92</v>
      </c>
      <c r="I573" s="20">
        <v>15.068</v>
      </c>
      <c r="J573" s="20">
        <v>601.83000000000004</v>
      </c>
      <c r="K573" s="20">
        <v>15.068</v>
      </c>
      <c r="L573" s="20">
        <v>601.83000000000004</v>
      </c>
      <c r="M573" s="21">
        <f>K573/L573</f>
        <v>2.5036970573085422E-2</v>
      </c>
      <c r="N573" s="22">
        <v>66.5</v>
      </c>
      <c r="O573" s="23">
        <f>M573*N573</f>
        <v>1.6649585431101805</v>
      </c>
      <c r="P573" s="23">
        <f>M573*60*1000</f>
        <v>1502.2182343851255</v>
      </c>
      <c r="Q573" s="24">
        <f>P573*N573/1000</f>
        <v>99.897512586610844</v>
      </c>
    </row>
    <row r="574" spans="1:17" ht="12.75" customHeight="1" x14ac:dyDescent="0.2">
      <c r="A574" s="89"/>
      <c r="B574" s="49" t="s">
        <v>300</v>
      </c>
      <c r="C574" s="19" t="s">
        <v>294</v>
      </c>
      <c r="D574" s="19">
        <v>12</v>
      </c>
      <c r="E574" s="19">
        <v>1984</v>
      </c>
      <c r="F574" s="20">
        <v>16.8</v>
      </c>
      <c r="G574" s="20">
        <v>0.9</v>
      </c>
      <c r="H574" s="20">
        <v>1.9</v>
      </c>
      <c r="I574" s="20">
        <v>14</v>
      </c>
      <c r="J574" s="20">
        <v>558</v>
      </c>
      <c r="K574" s="20">
        <v>14</v>
      </c>
      <c r="L574" s="20">
        <v>558</v>
      </c>
      <c r="M574" s="21">
        <f>K574/L574</f>
        <v>2.5089605734767026E-2</v>
      </c>
      <c r="N574" s="22">
        <v>55.7</v>
      </c>
      <c r="O574" s="23">
        <f>M574*N574</f>
        <v>1.3974910394265234</v>
      </c>
      <c r="P574" s="23">
        <f>M574*60*1000</f>
        <v>1505.3763440860214</v>
      </c>
      <c r="Q574" s="24">
        <f>P574*N574/1000</f>
        <v>83.849462365591393</v>
      </c>
    </row>
    <row r="575" spans="1:17" ht="12.75" customHeight="1" x14ac:dyDescent="0.2">
      <c r="A575" s="89"/>
      <c r="B575" s="172" t="s">
        <v>524</v>
      </c>
      <c r="C575" s="19" t="s">
        <v>510</v>
      </c>
      <c r="D575" s="19">
        <v>6</v>
      </c>
      <c r="E575" s="19" t="s">
        <v>58</v>
      </c>
      <c r="F575" s="20">
        <v>5.36</v>
      </c>
      <c r="G575" s="20">
        <v>0</v>
      </c>
      <c r="H575" s="20">
        <v>0</v>
      </c>
      <c r="I575" s="20">
        <v>5.36</v>
      </c>
      <c r="J575" s="20">
        <v>212.89</v>
      </c>
      <c r="K575" s="20">
        <v>5.36</v>
      </c>
      <c r="L575" s="20">
        <v>212.89</v>
      </c>
      <c r="M575" s="21">
        <v>2.5177321621494671E-2</v>
      </c>
      <c r="N575" s="22">
        <v>75.3</v>
      </c>
      <c r="O575" s="23">
        <v>1.8958523180985487</v>
      </c>
      <c r="P575" s="23">
        <v>1510.6392972896804</v>
      </c>
      <c r="Q575" s="24">
        <v>113.75113908591292</v>
      </c>
    </row>
    <row r="576" spans="1:17" ht="12.75" customHeight="1" x14ac:dyDescent="0.2">
      <c r="A576" s="89"/>
      <c r="B576" s="172" t="s">
        <v>444</v>
      </c>
      <c r="C576" s="28" t="s">
        <v>427</v>
      </c>
      <c r="D576" s="28">
        <v>107</v>
      </c>
      <c r="E576" s="28">
        <v>1974</v>
      </c>
      <c r="F576" s="29">
        <v>90.99</v>
      </c>
      <c r="G576" s="33">
        <v>9.2851619999999997</v>
      </c>
      <c r="H576" s="33">
        <v>17.12</v>
      </c>
      <c r="I576" s="29">
        <f>F576-G576-H576</f>
        <v>64.584837999999991</v>
      </c>
      <c r="J576" s="29">
        <v>2559.98</v>
      </c>
      <c r="K576" s="29">
        <f>I576/J576*L576</f>
        <v>63.14932784671754</v>
      </c>
      <c r="L576" s="29">
        <v>2503.08</v>
      </c>
      <c r="M576" s="30">
        <f>K576/L576</f>
        <v>2.5228649442573765E-2</v>
      </c>
      <c r="N576" s="31">
        <v>57.23</v>
      </c>
      <c r="O576" s="31">
        <f>ROUND(M576*N576,2)</f>
        <v>1.44</v>
      </c>
      <c r="P576" s="31">
        <f>ROUND(M576*60*1000,2)</f>
        <v>1513.72</v>
      </c>
      <c r="Q576" s="32">
        <f>ROUND(P576*N576/1000,2)</f>
        <v>86.63</v>
      </c>
    </row>
    <row r="577" spans="1:17" ht="12.75" customHeight="1" x14ac:dyDescent="0.2">
      <c r="A577" s="89"/>
      <c r="B577" s="172" t="s">
        <v>205</v>
      </c>
      <c r="C577" s="104" t="s">
        <v>191</v>
      </c>
      <c r="D577" s="104">
        <v>45</v>
      </c>
      <c r="E577" s="104">
        <v>1972</v>
      </c>
      <c r="F577" s="15">
        <v>57.08</v>
      </c>
      <c r="G577" s="15">
        <v>3.4141949999999999</v>
      </c>
      <c r="H577" s="15">
        <v>7.2</v>
      </c>
      <c r="I577" s="15">
        <v>46.465806999999998</v>
      </c>
      <c r="J577" s="15">
        <v>1840.92</v>
      </c>
      <c r="K577" s="15">
        <v>46.465806999999998</v>
      </c>
      <c r="L577" s="15">
        <v>1840.92</v>
      </c>
      <c r="M577" s="16">
        <v>2.5240535710405666E-2</v>
      </c>
      <c r="N577" s="17">
        <v>63.111000000000004</v>
      </c>
      <c r="O577" s="17">
        <v>1.592955449219412</v>
      </c>
      <c r="P577" s="17">
        <v>1514.4321426243398</v>
      </c>
      <c r="Q577" s="18">
        <v>95.577326953164714</v>
      </c>
    </row>
    <row r="578" spans="1:17" ht="12.75" customHeight="1" x14ac:dyDescent="0.2">
      <c r="A578" s="89"/>
      <c r="B578" s="172" t="s">
        <v>219</v>
      </c>
      <c r="C578" s="19" t="s">
        <v>210</v>
      </c>
      <c r="D578" s="19">
        <v>38</v>
      </c>
      <c r="E578" s="19">
        <v>1987</v>
      </c>
      <c r="F578" s="20">
        <v>69.8</v>
      </c>
      <c r="G578" s="20">
        <v>4.6920000000000002</v>
      </c>
      <c r="H578" s="20">
        <v>7.36</v>
      </c>
      <c r="I578" s="20">
        <v>57.748001000000002</v>
      </c>
      <c r="J578" s="20">
        <v>2284.84</v>
      </c>
      <c r="K578" s="20">
        <v>57.748001000000002</v>
      </c>
      <c r="L578" s="20">
        <v>2284.84</v>
      </c>
      <c r="M578" s="21">
        <v>2.5274417902347648E-2</v>
      </c>
      <c r="N578" s="22">
        <v>62.348000000000006</v>
      </c>
      <c r="O578" s="23">
        <v>1.5758094073755713</v>
      </c>
      <c r="P578" s="23">
        <v>1516.4650741408589</v>
      </c>
      <c r="Q578" s="24">
        <v>94.548564442534271</v>
      </c>
    </row>
    <row r="579" spans="1:17" ht="12.75" customHeight="1" x14ac:dyDescent="0.2">
      <c r="A579" s="89"/>
      <c r="B579" s="49" t="s">
        <v>93</v>
      </c>
      <c r="C579" s="248" t="s">
        <v>62</v>
      </c>
      <c r="D579" s="248">
        <v>36</v>
      </c>
      <c r="E579" s="248">
        <v>1986</v>
      </c>
      <c r="F579" s="249">
        <v>61.281999999999996</v>
      </c>
      <c r="G579" s="249">
        <v>5.2282719999999996</v>
      </c>
      <c r="H579" s="249">
        <v>5.76</v>
      </c>
      <c r="I579" s="249">
        <v>50.293734999999998</v>
      </c>
      <c r="J579" s="249">
        <v>1988.92</v>
      </c>
      <c r="K579" s="249">
        <v>50.293734999999998</v>
      </c>
      <c r="L579" s="249">
        <v>1988.92</v>
      </c>
      <c r="M579" s="250">
        <v>2.528695724312692E-2</v>
      </c>
      <c r="N579" s="251">
        <v>43.273000000000003</v>
      </c>
      <c r="O579" s="251">
        <v>1.0942425007818313</v>
      </c>
      <c r="P579" s="251">
        <v>1517.2174345876153</v>
      </c>
      <c r="Q579" s="252">
        <v>65.654550046909876</v>
      </c>
    </row>
    <row r="580" spans="1:17" ht="12.75" customHeight="1" x14ac:dyDescent="0.2">
      <c r="A580" s="89"/>
      <c r="B580" s="172" t="s">
        <v>524</v>
      </c>
      <c r="C580" s="19" t="s">
        <v>511</v>
      </c>
      <c r="D580" s="19">
        <v>7</v>
      </c>
      <c r="E580" s="19" t="s">
        <v>58</v>
      </c>
      <c r="F580" s="20">
        <v>14.023</v>
      </c>
      <c r="G580" s="20">
        <v>1.046</v>
      </c>
      <c r="H580" s="20">
        <v>1.7609999999999999</v>
      </c>
      <c r="I580" s="20">
        <v>11.215999999999999</v>
      </c>
      <c r="J580" s="20">
        <v>442.92</v>
      </c>
      <c r="K580" s="20">
        <v>11.215999999999999</v>
      </c>
      <c r="L580" s="20">
        <v>442.92</v>
      </c>
      <c r="M580" s="21">
        <v>2.5322857400885034E-2</v>
      </c>
      <c r="N580" s="22">
        <v>75.3</v>
      </c>
      <c r="O580" s="23">
        <v>1.906811162286643</v>
      </c>
      <c r="P580" s="23">
        <v>1519.3714440531021</v>
      </c>
      <c r="Q580" s="24">
        <v>114.40866973719858</v>
      </c>
    </row>
    <row r="581" spans="1:17" ht="12.75" customHeight="1" x14ac:dyDescent="0.2">
      <c r="A581" s="89"/>
      <c r="B581" s="49" t="s">
        <v>93</v>
      </c>
      <c r="C581" s="248" t="s">
        <v>69</v>
      </c>
      <c r="D581" s="248">
        <v>32</v>
      </c>
      <c r="E581" s="248">
        <v>1986</v>
      </c>
      <c r="F581" s="249">
        <v>61.067999999999998</v>
      </c>
      <c r="G581" s="249">
        <v>4.5282299999999998</v>
      </c>
      <c r="H581" s="249">
        <v>7.68</v>
      </c>
      <c r="I581" s="249">
        <v>48.859769999999997</v>
      </c>
      <c r="J581" s="249">
        <v>1927.93</v>
      </c>
      <c r="K581" s="249">
        <v>48.859769999999997</v>
      </c>
      <c r="L581" s="249">
        <v>1927.93</v>
      </c>
      <c r="M581" s="250">
        <v>2.5343124491034423E-2</v>
      </c>
      <c r="N581" s="251">
        <v>43.273000000000003</v>
      </c>
      <c r="O581" s="251">
        <v>1.0966730261005326</v>
      </c>
      <c r="P581" s="251">
        <v>1520.5874694620654</v>
      </c>
      <c r="Q581" s="252">
        <v>65.800381566031973</v>
      </c>
    </row>
    <row r="582" spans="1:17" ht="12.75" customHeight="1" x14ac:dyDescent="0.2">
      <c r="A582" s="89"/>
      <c r="B582" s="172" t="s">
        <v>566</v>
      </c>
      <c r="C582" s="106" t="s">
        <v>545</v>
      </c>
      <c r="D582" s="25">
        <v>18</v>
      </c>
      <c r="E582" s="26" t="s">
        <v>58</v>
      </c>
      <c r="F582" s="108">
        <v>27.93</v>
      </c>
      <c r="G582" s="108">
        <v>1.06</v>
      </c>
      <c r="H582" s="108">
        <v>2.88</v>
      </c>
      <c r="I582" s="108">
        <v>23.99</v>
      </c>
      <c r="J582" s="109">
        <v>946.37</v>
      </c>
      <c r="K582" s="108">
        <v>23.99</v>
      </c>
      <c r="L582" s="109">
        <v>946.37</v>
      </c>
      <c r="M582" s="21">
        <v>2.5349493327134206E-2</v>
      </c>
      <c r="N582" s="27">
        <v>56.5</v>
      </c>
      <c r="O582" s="23">
        <v>1.4322463729830825</v>
      </c>
      <c r="P582" s="23">
        <v>1520.9695996280523</v>
      </c>
      <c r="Q582" s="24">
        <v>85.934782378984949</v>
      </c>
    </row>
    <row r="583" spans="1:17" ht="12.75" customHeight="1" x14ac:dyDescent="0.2">
      <c r="A583" s="89"/>
      <c r="B583" s="172" t="s">
        <v>524</v>
      </c>
      <c r="C583" s="19" t="s">
        <v>512</v>
      </c>
      <c r="D583" s="19">
        <v>43</v>
      </c>
      <c r="E583" s="19" t="s">
        <v>58</v>
      </c>
      <c r="F583" s="20">
        <v>49.552</v>
      </c>
      <c r="G583" s="20">
        <v>1.734</v>
      </c>
      <c r="H583" s="20">
        <v>4.32</v>
      </c>
      <c r="I583" s="20">
        <v>43.497999999999998</v>
      </c>
      <c r="J583" s="20">
        <v>1713.13</v>
      </c>
      <c r="K583" s="20">
        <v>43.497999999999998</v>
      </c>
      <c r="L583" s="20">
        <v>1713.13</v>
      </c>
      <c r="M583" s="21">
        <v>2.5390951066177111E-2</v>
      </c>
      <c r="N583" s="22">
        <v>75.3</v>
      </c>
      <c r="O583" s="23">
        <v>1.9119386152831364</v>
      </c>
      <c r="P583" s="23">
        <v>1523.4570639706267</v>
      </c>
      <c r="Q583" s="24">
        <v>114.71631691698819</v>
      </c>
    </row>
    <row r="584" spans="1:17" ht="12.75" customHeight="1" x14ac:dyDescent="0.2">
      <c r="A584" s="89"/>
      <c r="B584" s="172" t="s">
        <v>566</v>
      </c>
      <c r="C584" s="106" t="s">
        <v>552</v>
      </c>
      <c r="D584" s="25">
        <v>33</v>
      </c>
      <c r="E584" s="26" t="s">
        <v>58</v>
      </c>
      <c r="F584" s="108">
        <v>42.35</v>
      </c>
      <c r="G584" s="108">
        <v>1.05</v>
      </c>
      <c r="H584" s="108">
        <v>5.12</v>
      </c>
      <c r="I584" s="108">
        <v>36.18</v>
      </c>
      <c r="J584" s="108">
        <v>1419.26</v>
      </c>
      <c r="K584" s="108">
        <v>36.18</v>
      </c>
      <c r="L584" s="108">
        <v>1419.26</v>
      </c>
      <c r="M584" s="21">
        <v>2.5492157885095051E-2</v>
      </c>
      <c r="N584" s="27">
        <v>56.5</v>
      </c>
      <c r="O584" s="23">
        <v>1.4403069205078705</v>
      </c>
      <c r="P584" s="23">
        <v>1529.5294731057029</v>
      </c>
      <c r="Q584" s="24">
        <v>86.418415230472206</v>
      </c>
    </row>
    <row r="585" spans="1:17" ht="12.75" customHeight="1" x14ac:dyDescent="0.2">
      <c r="A585" s="89"/>
      <c r="B585" s="172" t="s">
        <v>152</v>
      </c>
      <c r="C585" s="248" t="s">
        <v>140</v>
      </c>
      <c r="D585" s="248">
        <v>41</v>
      </c>
      <c r="E585" s="248">
        <v>1981</v>
      </c>
      <c r="F585" s="249">
        <v>63.345999999999997</v>
      </c>
      <c r="G585" s="249">
        <v>3.3247239999999998</v>
      </c>
      <c r="H585" s="249">
        <v>2.65</v>
      </c>
      <c r="I585" s="249">
        <v>57.371274999999997</v>
      </c>
      <c r="J585" s="249">
        <v>2245.19</v>
      </c>
      <c r="K585" s="249">
        <v>57.371274999999997</v>
      </c>
      <c r="L585" s="249">
        <v>2245.19</v>
      </c>
      <c r="M585" s="250">
        <v>2.5552971018043016E-2</v>
      </c>
      <c r="N585" s="251">
        <v>74.774000000000001</v>
      </c>
      <c r="O585" s="251">
        <v>1.9106978549031486</v>
      </c>
      <c r="P585" s="251">
        <v>1533.178261082581</v>
      </c>
      <c r="Q585" s="252">
        <v>114.64187129418892</v>
      </c>
    </row>
    <row r="586" spans="1:17" ht="12.75" customHeight="1" x14ac:dyDescent="0.2">
      <c r="A586" s="89"/>
      <c r="B586" s="49" t="s">
        <v>893</v>
      </c>
      <c r="C586" s="42" t="s">
        <v>873</v>
      </c>
      <c r="D586" s="42">
        <v>22</v>
      </c>
      <c r="E586" s="42" t="s">
        <v>58</v>
      </c>
      <c r="F586" s="43">
        <f>G586+H586+I586</f>
        <v>34.200000000000003</v>
      </c>
      <c r="G586" s="43">
        <v>2.3296999999999999</v>
      </c>
      <c r="H586" s="43">
        <v>3.52</v>
      </c>
      <c r="I586" s="43">
        <v>28.350300000000001</v>
      </c>
      <c r="J586" s="43">
        <v>1107.74</v>
      </c>
      <c r="K586" s="43">
        <f>I586</f>
        <v>28.350300000000001</v>
      </c>
      <c r="L586" s="43">
        <f>J586</f>
        <v>1107.74</v>
      </c>
      <c r="M586" s="44">
        <f>K586/L586</f>
        <v>2.5592918915991119E-2</v>
      </c>
      <c r="N586" s="45">
        <v>45.1</v>
      </c>
      <c r="O586" s="46">
        <f>M586*N586</f>
        <v>1.1542406431111996</v>
      </c>
      <c r="P586" s="46">
        <f>M586*60*1000</f>
        <v>1535.5751349594671</v>
      </c>
      <c r="Q586" s="47">
        <f>P586*N586/1000</f>
        <v>69.254438586671967</v>
      </c>
    </row>
    <row r="587" spans="1:17" ht="12.75" customHeight="1" x14ac:dyDescent="0.2">
      <c r="A587" s="89"/>
      <c r="B587" s="49" t="s">
        <v>893</v>
      </c>
      <c r="C587" s="42" t="s">
        <v>874</v>
      </c>
      <c r="D587" s="42">
        <v>20</v>
      </c>
      <c r="E587" s="42" t="s">
        <v>58</v>
      </c>
      <c r="F587" s="43">
        <f>G587+H587+I587</f>
        <v>33.24</v>
      </c>
      <c r="G587" s="43">
        <v>1.8421000000000001</v>
      </c>
      <c r="H587" s="43">
        <v>3.2</v>
      </c>
      <c r="I587" s="43">
        <v>28.197900000000001</v>
      </c>
      <c r="J587" s="43">
        <v>1096.7</v>
      </c>
      <c r="K587" s="43">
        <f>I587</f>
        <v>28.197900000000001</v>
      </c>
      <c r="L587" s="43">
        <f>J587</f>
        <v>1096.7</v>
      </c>
      <c r="M587" s="44">
        <f>K587/L587</f>
        <v>2.571158931339473E-2</v>
      </c>
      <c r="N587" s="45">
        <v>45.1</v>
      </c>
      <c r="O587" s="46">
        <f>M587*N587</f>
        <v>1.1595926780341024</v>
      </c>
      <c r="P587" s="46">
        <f>M587*60*1000</f>
        <v>1542.6953588036838</v>
      </c>
      <c r="Q587" s="47">
        <f>P587*N587/1000</f>
        <v>69.575560682046145</v>
      </c>
    </row>
    <row r="588" spans="1:17" ht="12.75" customHeight="1" x14ac:dyDescent="0.2">
      <c r="A588" s="89"/>
      <c r="B588" s="49" t="s">
        <v>93</v>
      </c>
      <c r="C588" s="248" t="s">
        <v>70</v>
      </c>
      <c r="D588" s="248">
        <v>71</v>
      </c>
      <c r="E588" s="248">
        <v>1985</v>
      </c>
      <c r="F588" s="249">
        <v>137.4</v>
      </c>
      <c r="G588" s="249">
        <v>8.9085249999999991</v>
      </c>
      <c r="H588" s="249">
        <v>17.28</v>
      </c>
      <c r="I588" s="249">
        <v>111.211479</v>
      </c>
      <c r="J588" s="249">
        <v>4324.5</v>
      </c>
      <c r="K588" s="249">
        <v>111.211479</v>
      </c>
      <c r="L588" s="249">
        <v>4324.5</v>
      </c>
      <c r="M588" s="250">
        <v>2.5716609781477627E-2</v>
      </c>
      <c r="N588" s="251">
        <v>43.273000000000003</v>
      </c>
      <c r="O588" s="251">
        <v>1.1128348550738814</v>
      </c>
      <c r="P588" s="251">
        <v>1542.9965868886577</v>
      </c>
      <c r="Q588" s="252">
        <v>66.770091304432896</v>
      </c>
    </row>
    <row r="589" spans="1:17" ht="12.75" customHeight="1" x14ac:dyDescent="0.2">
      <c r="A589" s="89"/>
      <c r="B589" s="172" t="s">
        <v>331</v>
      </c>
      <c r="C589" s="19" t="s">
        <v>318</v>
      </c>
      <c r="D589" s="19">
        <v>20</v>
      </c>
      <c r="E589" s="19">
        <v>1984</v>
      </c>
      <c r="F589" s="20">
        <v>33.002000000000002</v>
      </c>
      <c r="G589" s="20">
        <v>2.548</v>
      </c>
      <c r="H589" s="20">
        <v>3.2</v>
      </c>
      <c r="I589" s="20">
        <v>27.254000000000001</v>
      </c>
      <c r="J589" s="20">
        <v>1059.55</v>
      </c>
      <c r="K589" s="20">
        <v>27.254000000000001</v>
      </c>
      <c r="L589" s="20">
        <v>1059.55</v>
      </c>
      <c r="M589" s="21">
        <f>K589/L589</f>
        <v>2.5722240573828513E-2</v>
      </c>
      <c r="N589" s="22">
        <v>49.9</v>
      </c>
      <c r="O589" s="23">
        <f>M589*N589</f>
        <v>1.2835398046340427</v>
      </c>
      <c r="P589" s="23">
        <f>M589*60*1000</f>
        <v>1543.3344344297109</v>
      </c>
      <c r="Q589" s="24">
        <f>P589*N589/1000</f>
        <v>77.012388278042579</v>
      </c>
    </row>
    <row r="590" spans="1:17" ht="12.75" customHeight="1" x14ac:dyDescent="0.2">
      <c r="A590" s="89"/>
      <c r="B590" s="172" t="s">
        <v>683</v>
      </c>
      <c r="C590" s="40" t="s">
        <v>672</v>
      </c>
      <c r="D590" s="40">
        <v>40</v>
      </c>
      <c r="E590" s="40">
        <v>1980</v>
      </c>
      <c r="F590" s="41">
        <f>SUM(G590+H590+I590)</f>
        <v>66.900000000000006</v>
      </c>
      <c r="G590" s="41">
        <v>3.4</v>
      </c>
      <c r="H590" s="41">
        <v>6.4</v>
      </c>
      <c r="I590" s="41">
        <v>57.1</v>
      </c>
      <c r="J590" s="41">
        <v>2208.7600000000002</v>
      </c>
      <c r="K590" s="41">
        <v>57.1</v>
      </c>
      <c r="L590" s="41">
        <v>2208.8000000000002</v>
      </c>
      <c r="M590" s="21">
        <f>K590/L590</f>
        <v>2.5851140890981526E-2</v>
      </c>
      <c r="N590" s="22">
        <v>62</v>
      </c>
      <c r="O590" s="23">
        <f>M590*N590</f>
        <v>1.6027707352408547</v>
      </c>
      <c r="P590" s="23">
        <f>M590*60*1000</f>
        <v>1551.0684534588916</v>
      </c>
      <c r="Q590" s="24">
        <f>P590*N590/1000</f>
        <v>96.166244114451274</v>
      </c>
    </row>
    <row r="591" spans="1:17" ht="12.75" customHeight="1" x14ac:dyDescent="0.2">
      <c r="A591" s="89"/>
      <c r="B591" s="172" t="s">
        <v>444</v>
      </c>
      <c r="C591" s="28" t="s">
        <v>432</v>
      </c>
      <c r="D591" s="28">
        <v>47</v>
      </c>
      <c r="E591" s="28">
        <v>1981</v>
      </c>
      <c r="F591" s="29">
        <v>96.22</v>
      </c>
      <c r="G591" s="33">
        <v>6.7273500000000004</v>
      </c>
      <c r="H591" s="33">
        <v>12.21265</v>
      </c>
      <c r="I591" s="29">
        <v>77.28</v>
      </c>
      <c r="J591" s="29">
        <v>2980.63</v>
      </c>
      <c r="K591" s="29">
        <f>I591/J591*L591</f>
        <v>73.9937014657975</v>
      </c>
      <c r="L591" s="29">
        <v>2853.88</v>
      </c>
      <c r="M591" s="30">
        <f>K591/L591</f>
        <v>2.5927404609092708E-2</v>
      </c>
      <c r="N591" s="31">
        <v>57.23</v>
      </c>
      <c r="O591" s="31">
        <f>ROUND(M591*N591,2)</f>
        <v>1.48</v>
      </c>
      <c r="P591" s="31">
        <f>ROUND(M591*60*1000,2)</f>
        <v>1555.64</v>
      </c>
      <c r="Q591" s="32">
        <f>ROUND(P591*N591/1000,2)</f>
        <v>89.03</v>
      </c>
    </row>
    <row r="592" spans="1:17" ht="12.75" customHeight="1" x14ac:dyDescent="0.2">
      <c r="A592" s="89"/>
      <c r="B592" s="172" t="s">
        <v>444</v>
      </c>
      <c r="C592" s="28" t="s">
        <v>430</v>
      </c>
      <c r="D592" s="28">
        <v>47</v>
      </c>
      <c r="E592" s="28">
        <v>1979</v>
      </c>
      <c r="F592" s="29">
        <v>95.11</v>
      </c>
      <c r="G592" s="33">
        <v>6.2654519999999998</v>
      </c>
      <c r="H592" s="33">
        <v>11.6168</v>
      </c>
      <c r="I592" s="29">
        <f>F592-G592-H592</f>
        <v>77.227748000000005</v>
      </c>
      <c r="J592" s="29">
        <v>2974.87</v>
      </c>
      <c r="K592" s="29">
        <f>I592/J592*L592</f>
        <v>75.758150063189333</v>
      </c>
      <c r="L592" s="29">
        <v>2918.26</v>
      </c>
      <c r="M592" s="30">
        <f>K592/L592</f>
        <v>2.5960041279114721E-2</v>
      </c>
      <c r="N592" s="31">
        <v>57.23</v>
      </c>
      <c r="O592" s="31">
        <f>ROUND(M592*N592,2)</f>
        <v>1.49</v>
      </c>
      <c r="P592" s="31">
        <f>ROUND(M592*60*1000,2)</f>
        <v>1557.6</v>
      </c>
      <c r="Q592" s="32">
        <f>ROUND(P592*N592/1000,2)</f>
        <v>89.14</v>
      </c>
    </row>
    <row r="593" spans="1:17" ht="12.75" customHeight="1" x14ac:dyDescent="0.2">
      <c r="A593" s="89"/>
      <c r="B593" s="172" t="s">
        <v>718</v>
      </c>
      <c r="C593" s="19" t="s">
        <v>708</v>
      </c>
      <c r="D593" s="19">
        <v>29</v>
      </c>
      <c r="E593" s="19">
        <v>1986</v>
      </c>
      <c r="F593" s="20">
        <v>45.103000000000002</v>
      </c>
      <c r="G593" s="20">
        <v>2.206</v>
      </c>
      <c r="H593" s="20">
        <v>4.32</v>
      </c>
      <c r="I593" s="20">
        <v>38.576999999999998</v>
      </c>
      <c r="J593" s="20">
        <v>1577.48</v>
      </c>
      <c r="K593" s="20">
        <v>38.081000000000003</v>
      </c>
      <c r="L593" s="20">
        <v>1464.93</v>
      </c>
      <c r="M593" s="21">
        <v>2.5995098741919409E-2</v>
      </c>
      <c r="N593" s="22">
        <v>70.305000000000007</v>
      </c>
      <c r="O593" s="23">
        <v>1.8275854170506443</v>
      </c>
      <c r="P593" s="23">
        <v>1559.7059245151645</v>
      </c>
      <c r="Q593" s="24">
        <v>109.65512502303865</v>
      </c>
    </row>
    <row r="594" spans="1:17" ht="12.75" customHeight="1" x14ac:dyDescent="0.2">
      <c r="A594" s="89"/>
      <c r="B594" s="172" t="s">
        <v>718</v>
      </c>
      <c r="C594" s="19" t="s">
        <v>707</v>
      </c>
      <c r="D594" s="19">
        <v>40</v>
      </c>
      <c r="E594" s="19">
        <v>1984</v>
      </c>
      <c r="F594" s="20">
        <v>61.207999999999998</v>
      </c>
      <c r="G594" s="20">
        <v>2.6480000000000001</v>
      </c>
      <c r="H594" s="20">
        <v>5.76</v>
      </c>
      <c r="I594" s="20">
        <v>52.8</v>
      </c>
      <c r="J594" s="20">
        <v>2237.98</v>
      </c>
      <c r="K594" s="20">
        <v>51.713999999999999</v>
      </c>
      <c r="L594" s="20">
        <v>1982.29</v>
      </c>
      <c r="M594" s="21">
        <v>2.6088009322551189E-2</v>
      </c>
      <c r="N594" s="22">
        <v>70.305000000000007</v>
      </c>
      <c r="O594" s="23">
        <v>1.8341174954219615</v>
      </c>
      <c r="P594" s="23">
        <v>1565.2805593530713</v>
      </c>
      <c r="Q594" s="24">
        <v>110.04704972531769</v>
      </c>
    </row>
    <row r="595" spans="1:17" ht="12.75" customHeight="1" x14ac:dyDescent="0.2">
      <c r="A595" s="89"/>
      <c r="B595" s="49" t="s">
        <v>611</v>
      </c>
      <c r="C595" s="28" t="s">
        <v>599</v>
      </c>
      <c r="D595" s="28">
        <v>20</v>
      </c>
      <c r="E595" s="28">
        <v>1994</v>
      </c>
      <c r="F595" s="29">
        <v>33.32</v>
      </c>
      <c r="G595" s="29">
        <v>1.3467499999999999</v>
      </c>
      <c r="H595" s="29">
        <v>2.72</v>
      </c>
      <c r="I595" s="29">
        <v>29.253254999999999</v>
      </c>
      <c r="J595" s="29">
        <v>1120.8599999999999</v>
      </c>
      <c r="K595" s="29">
        <v>29.253254999999999</v>
      </c>
      <c r="L595" s="29">
        <v>1120.8599999999999</v>
      </c>
      <c r="M595" s="30">
        <f>K595/L595</f>
        <v>2.609893742305016E-2</v>
      </c>
      <c r="N595" s="31">
        <v>56.570999999999998</v>
      </c>
      <c r="O595" s="31">
        <f>M595*N595</f>
        <v>1.4764429889593707</v>
      </c>
      <c r="P595" s="31">
        <f>M595*1000*60</f>
        <v>1565.9362453830095</v>
      </c>
      <c r="Q595" s="32">
        <f>O595*60</f>
        <v>88.586579337562242</v>
      </c>
    </row>
    <row r="596" spans="1:17" ht="12.75" customHeight="1" x14ac:dyDescent="0.2">
      <c r="A596" s="89"/>
      <c r="B596" s="172" t="s">
        <v>152</v>
      </c>
      <c r="C596" s="248" t="s">
        <v>139</v>
      </c>
      <c r="D596" s="248">
        <v>9</v>
      </c>
      <c r="E596" s="248">
        <v>1986</v>
      </c>
      <c r="F596" s="249">
        <v>15.7906</v>
      </c>
      <c r="G596" s="249">
        <v>0.50183999999999995</v>
      </c>
      <c r="H596" s="249">
        <v>1.28</v>
      </c>
      <c r="I596" s="249">
        <v>14.008761</v>
      </c>
      <c r="J596" s="249">
        <v>536.30999999999995</v>
      </c>
      <c r="K596" s="249">
        <v>14.008761</v>
      </c>
      <c r="L596" s="249">
        <v>536.30999999999995</v>
      </c>
      <c r="M596" s="250">
        <v>2.6120641047155564E-2</v>
      </c>
      <c r="N596" s="251">
        <v>72.811999999999998</v>
      </c>
      <c r="O596" s="251">
        <v>1.9018961159254908</v>
      </c>
      <c r="P596" s="251">
        <v>1567.2384628293339</v>
      </c>
      <c r="Q596" s="252">
        <v>114.11376695552946</v>
      </c>
    </row>
    <row r="597" spans="1:17" ht="12.75" customHeight="1" x14ac:dyDescent="0.2">
      <c r="A597" s="89"/>
      <c r="B597" s="172" t="s">
        <v>290</v>
      </c>
      <c r="C597" s="19" t="s">
        <v>282</v>
      </c>
      <c r="D597" s="19">
        <v>5</v>
      </c>
      <c r="E597" s="19">
        <v>1987</v>
      </c>
      <c r="F597" s="20">
        <v>11.157</v>
      </c>
      <c r="G597" s="20">
        <v>0.64900000000000002</v>
      </c>
      <c r="H597" s="20">
        <v>0.65</v>
      </c>
      <c r="I597" s="20">
        <v>9.8580000000000005</v>
      </c>
      <c r="J597" s="20">
        <v>375.99</v>
      </c>
      <c r="K597" s="20">
        <v>9.8580000000000005</v>
      </c>
      <c r="L597" s="20">
        <v>375.99</v>
      </c>
      <c r="M597" s="21">
        <v>2.6218782414425917E-2</v>
      </c>
      <c r="N597" s="22">
        <v>65.509</v>
      </c>
      <c r="O597" s="23">
        <v>1.7175662171866273</v>
      </c>
      <c r="P597" s="23">
        <v>1573.1269448655548</v>
      </c>
      <c r="Q597" s="24">
        <v>103.05397303119763</v>
      </c>
    </row>
    <row r="598" spans="1:17" ht="12.75" customHeight="1" x14ac:dyDescent="0.2">
      <c r="A598" s="89"/>
      <c r="B598" s="49" t="s">
        <v>93</v>
      </c>
      <c r="C598" s="248" t="s">
        <v>73</v>
      </c>
      <c r="D598" s="248">
        <v>60</v>
      </c>
      <c r="E598" s="248">
        <v>1988</v>
      </c>
      <c r="F598" s="249">
        <v>103.85599999999999</v>
      </c>
      <c r="G598" s="249">
        <v>9.2500859999999996</v>
      </c>
      <c r="H598" s="249">
        <v>9.6</v>
      </c>
      <c r="I598" s="249">
        <v>85.005914000000004</v>
      </c>
      <c r="J598" s="249">
        <v>3234.74</v>
      </c>
      <c r="K598" s="249">
        <v>85.005914000000004</v>
      </c>
      <c r="L598" s="249">
        <v>3234.74</v>
      </c>
      <c r="M598" s="250">
        <v>2.6279056121975803E-2</v>
      </c>
      <c r="N598" s="251">
        <v>43.273000000000003</v>
      </c>
      <c r="O598" s="251">
        <v>1.137173595566259</v>
      </c>
      <c r="P598" s="251">
        <v>1576.7433673185483</v>
      </c>
      <c r="Q598" s="252">
        <v>68.230415733975548</v>
      </c>
    </row>
    <row r="599" spans="1:17" ht="12.75" customHeight="1" x14ac:dyDescent="0.2">
      <c r="A599" s="89"/>
      <c r="B599" s="172" t="s">
        <v>718</v>
      </c>
      <c r="C599" s="19" t="s">
        <v>706</v>
      </c>
      <c r="D599" s="19">
        <v>5</v>
      </c>
      <c r="E599" s="19">
        <v>1932</v>
      </c>
      <c r="F599" s="20">
        <v>7.0229999999999997</v>
      </c>
      <c r="G599" s="20">
        <v>0.28100000000000003</v>
      </c>
      <c r="H599" s="20">
        <v>0.08</v>
      </c>
      <c r="I599" s="20">
        <v>6.6619999999999999</v>
      </c>
      <c r="J599" s="20">
        <v>253.41</v>
      </c>
      <c r="K599" s="20">
        <v>4.2969999999999997</v>
      </c>
      <c r="L599" s="20">
        <v>163.44</v>
      </c>
      <c r="M599" s="21">
        <v>2.6290993636808615E-2</v>
      </c>
      <c r="N599" s="22">
        <v>70.305000000000007</v>
      </c>
      <c r="O599" s="23">
        <v>1.8483883076358298</v>
      </c>
      <c r="P599" s="23">
        <v>1577.459618208517</v>
      </c>
      <c r="Q599" s="24">
        <v>110.90329845814981</v>
      </c>
    </row>
    <row r="600" spans="1:17" ht="12.75" customHeight="1" x14ac:dyDescent="0.2">
      <c r="A600" s="89"/>
      <c r="B600" s="49" t="s">
        <v>893</v>
      </c>
      <c r="C600" s="42" t="s">
        <v>875</v>
      </c>
      <c r="D600" s="42">
        <v>9</v>
      </c>
      <c r="E600" s="42" t="s">
        <v>58</v>
      </c>
      <c r="F600" s="43">
        <f>G600+H600+I600</f>
        <v>14</v>
      </c>
      <c r="G600" s="43">
        <v>0.89400000000000002</v>
      </c>
      <c r="H600" s="43">
        <v>1.44</v>
      </c>
      <c r="I600" s="43">
        <v>11.666</v>
      </c>
      <c r="J600" s="43">
        <v>443.61</v>
      </c>
      <c r="K600" s="43">
        <f>I600</f>
        <v>11.666</v>
      </c>
      <c r="L600" s="43">
        <f>J600</f>
        <v>443.61</v>
      </c>
      <c r="M600" s="44">
        <f>K600/L600</f>
        <v>2.6297874258921123E-2</v>
      </c>
      <c r="N600" s="45">
        <v>45.1</v>
      </c>
      <c r="O600" s="46">
        <f>M600*N600</f>
        <v>1.1860341290773426</v>
      </c>
      <c r="P600" s="46">
        <f>M600*60*1000</f>
        <v>1577.8724555352674</v>
      </c>
      <c r="Q600" s="47">
        <f>P600*N600/1000</f>
        <v>71.16204774464056</v>
      </c>
    </row>
    <row r="601" spans="1:17" ht="12.75" customHeight="1" x14ac:dyDescent="0.2">
      <c r="A601" s="89"/>
      <c r="B601" s="172" t="s">
        <v>683</v>
      </c>
      <c r="C601" s="40" t="s">
        <v>676</v>
      </c>
      <c r="D601" s="40">
        <v>45</v>
      </c>
      <c r="E601" s="40">
        <v>1981</v>
      </c>
      <c r="F601" s="41">
        <f>SUM(G601+H601+I601)</f>
        <v>69.7</v>
      </c>
      <c r="G601" s="41">
        <v>3.2</v>
      </c>
      <c r="H601" s="41">
        <v>7.2</v>
      </c>
      <c r="I601" s="41">
        <v>59.3</v>
      </c>
      <c r="J601" s="41">
        <v>2250.5500000000002</v>
      </c>
      <c r="K601" s="41">
        <v>59.3</v>
      </c>
      <c r="L601" s="41">
        <v>2250.5500000000002</v>
      </c>
      <c r="M601" s="21">
        <f>K601/L601</f>
        <v>2.6349114660860675E-2</v>
      </c>
      <c r="N601" s="22">
        <v>62</v>
      </c>
      <c r="O601" s="23">
        <f>M601*N601</f>
        <v>1.6336451089733619</v>
      </c>
      <c r="P601" s="23">
        <f>M601*60*1000</f>
        <v>1580.9468796516405</v>
      </c>
      <c r="Q601" s="24">
        <f>P601*N601/1000</f>
        <v>98.018706538401716</v>
      </c>
    </row>
    <row r="602" spans="1:17" ht="12.75" customHeight="1" x14ac:dyDescent="0.2">
      <c r="A602" s="89"/>
      <c r="B602" s="172" t="s">
        <v>524</v>
      </c>
      <c r="C602" s="19" t="s">
        <v>513</v>
      </c>
      <c r="D602" s="19">
        <v>14</v>
      </c>
      <c r="E602" s="19" t="s">
        <v>58</v>
      </c>
      <c r="F602" s="20">
        <v>17.57</v>
      </c>
      <c r="G602" s="20">
        <v>0.64800000000000002</v>
      </c>
      <c r="H602" s="20">
        <v>0.13900000000000001</v>
      </c>
      <c r="I602" s="20">
        <v>16.783000000000001</v>
      </c>
      <c r="J602" s="20">
        <v>635.91</v>
      </c>
      <c r="K602" s="20">
        <v>16.783000000000001</v>
      </c>
      <c r="L602" s="20">
        <v>635.91</v>
      </c>
      <c r="M602" s="21">
        <v>2.6392099510937087E-2</v>
      </c>
      <c r="N602" s="22">
        <v>75.3</v>
      </c>
      <c r="O602" s="23">
        <v>1.9873250931735624</v>
      </c>
      <c r="P602" s="23">
        <v>1583.5259706562254</v>
      </c>
      <c r="Q602" s="24">
        <v>119.23950559041377</v>
      </c>
    </row>
    <row r="603" spans="1:17" ht="12.75" customHeight="1" x14ac:dyDescent="0.2">
      <c r="A603" s="89"/>
      <c r="B603" s="172" t="s">
        <v>290</v>
      </c>
      <c r="C603" s="19" t="s">
        <v>278</v>
      </c>
      <c r="D603" s="19">
        <v>7</v>
      </c>
      <c r="E603" s="19">
        <v>1976</v>
      </c>
      <c r="F603" s="20">
        <v>12.148999999999999</v>
      </c>
      <c r="G603" s="20">
        <v>0.63300000000000001</v>
      </c>
      <c r="H603" s="20">
        <v>1.1200000000000001</v>
      </c>
      <c r="I603" s="20">
        <v>10.396000000000001</v>
      </c>
      <c r="J603" s="20">
        <v>392.77</v>
      </c>
      <c r="K603" s="20">
        <v>10.396000000000001</v>
      </c>
      <c r="L603" s="20">
        <v>392.77</v>
      </c>
      <c r="M603" s="21">
        <v>2.6468416630598065E-2</v>
      </c>
      <c r="N603" s="22">
        <v>65.509</v>
      </c>
      <c r="O603" s="23">
        <v>1.7339195050538487</v>
      </c>
      <c r="P603" s="23">
        <v>1588.104997835884</v>
      </c>
      <c r="Q603" s="24">
        <v>104.03517030323093</v>
      </c>
    </row>
    <row r="604" spans="1:17" ht="12.75" customHeight="1" x14ac:dyDescent="0.2">
      <c r="A604" s="89"/>
      <c r="B604" s="172" t="s">
        <v>683</v>
      </c>
      <c r="C604" s="40" t="s">
        <v>674</v>
      </c>
      <c r="D604" s="40">
        <v>20</v>
      </c>
      <c r="E604" s="40">
        <v>1979</v>
      </c>
      <c r="F604" s="41">
        <f>SUM(G604+H604+I604)</f>
        <v>33.1</v>
      </c>
      <c r="G604" s="41">
        <v>1.6</v>
      </c>
      <c r="H604" s="41">
        <v>3.1</v>
      </c>
      <c r="I604" s="41">
        <v>28.4</v>
      </c>
      <c r="J604" s="41">
        <v>1072.6199999999999</v>
      </c>
      <c r="K604" s="41">
        <v>28.4</v>
      </c>
      <c r="L604" s="41">
        <v>1072.6199999999999</v>
      </c>
      <c r="M604" s="21">
        <f>K604/L604</f>
        <v>2.6477223993585802E-2</v>
      </c>
      <c r="N604" s="22">
        <v>62</v>
      </c>
      <c r="O604" s="23">
        <f>M604*N604</f>
        <v>1.6415878876023198</v>
      </c>
      <c r="P604" s="23">
        <f>M604*60*1000</f>
        <v>1588.6334396151481</v>
      </c>
      <c r="Q604" s="24">
        <f>P604*N604/1000</f>
        <v>98.495273256139171</v>
      </c>
    </row>
    <row r="605" spans="1:17" ht="12.75" customHeight="1" x14ac:dyDescent="0.2">
      <c r="A605" s="89"/>
      <c r="B605" s="172" t="s">
        <v>290</v>
      </c>
      <c r="C605" s="19" t="s">
        <v>276</v>
      </c>
      <c r="D605" s="19">
        <v>33</v>
      </c>
      <c r="E605" s="19">
        <v>1985</v>
      </c>
      <c r="F605" s="20">
        <v>36.289000000000001</v>
      </c>
      <c r="G605" s="20">
        <v>2.2320000000000002</v>
      </c>
      <c r="H605" s="20">
        <v>0.34</v>
      </c>
      <c r="I605" s="20">
        <v>33.716999999999999</v>
      </c>
      <c r="J605" s="20">
        <v>1271.6099999999999</v>
      </c>
      <c r="K605" s="20">
        <v>33.716999999999999</v>
      </c>
      <c r="L605" s="20">
        <v>1271.6099999999999</v>
      </c>
      <c r="M605" s="21">
        <v>2.651520513364947E-2</v>
      </c>
      <c r="N605" s="22">
        <v>65.509</v>
      </c>
      <c r="O605" s="23">
        <v>1.7369845731002431</v>
      </c>
      <c r="P605" s="23">
        <v>1590.9123080189681</v>
      </c>
      <c r="Q605" s="24">
        <v>104.21907438601458</v>
      </c>
    </row>
    <row r="606" spans="1:17" ht="12.75" customHeight="1" x14ac:dyDescent="0.2">
      <c r="A606" s="89"/>
      <c r="B606" s="49" t="s">
        <v>93</v>
      </c>
      <c r="C606" s="248" t="s">
        <v>71</v>
      </c>
      <c r="D606" s="248">
        <v>59</v>
      </c>
      <c r="E606" s="248">
        <v>1964</v>
      </c>
      <c r="F606" s="249">
        <v>86.474000000000004</v>
      </c>
      <c r="G606" s="249">
        <v>7.2472849999999998</v>
      </c>
      <c r="H606" s="249">
        <v>9.1199999999999992</v>
      </c>
      <c r="I606" s="249">
        <v>70.106718999999998</v>
      </c>
      <c r="J606" s="249">
        <v>2642.27</v>
      </c>
      <c r="K606" s="249">
        <v>70.106718999999998</v>
      </c>
      <c r="L606" s="249">
        <v>2642.27</v>
      </c>
      <c r="M606" s="250">
        <v>2.653276122425036E-2</v>
      </c>
      <c r="N606" s="251">
        <v>43.273000000000003</v>
      </c>
      <c r="O606" s="251">
        <v>1.148152176456986</v>
      </c>
      <c r="P606" s="251">
        <v>1591.9656734550217</v>
      </c>
      <c r="Q606" s="252">
        <v>68.88913058741916</v>
      </c>
    </row>
    <row r="607" spans="1:17" ht="12.75" customHeight="1" x14ac:dyDescent="0.2">
      <c r="A607" s="89"/>
      <c r="B607" s="49" t="s">
        <v>300</v>
      </c>
      <c r="C607" s="19" t="s">
        <v>296</v>
      </c>
      <c r="D607" s="19">
        <v>40</v>
      </c>
      <c r="E607" s="19">
        <v>1969</v>
      </c>
      <c r="F607" s="20">
        <v>59.1</v>
      </c>
      <c r="G607" s="20">
        <v>2</v>
      </c>
      <c r="H607" s="20">
        <v>6.4</v>
      </c>
      <c r="I607" s="20">
        <v>50.7</v>
      </c>
      <c r="J607" s="20">
        <v>1908</v>
      </c>
      <c r="K607" s="20">
        <v>50.7</v>
      </c>
      <c r="L607" s="20">
        <v>1908</v>
      </c>
      <c r="M607" s="21">
        <f>K607/L607</f>
        <v>2.6572327044025158E-2</v>
      </c>
      <c r="N607" s="22">
        <v>55.7</v>
      </c>
      <c r="O607" s="23">
        <f>M607*N607</f>
        <v>1.4800786163522013</v>
      </c>
      <c r="P607" s="23">
        <f>M607*60*1000</f>
        <v>1594.3396226415093</v>
      </c>
      <c r="Q607" s="24">
        <f>P607*N607/1000</f>
        <v>88.804716981132074</v>
      </c>
    </row>
    <row r="608" spans="1:17" ht="12.75" customHeight="1" x14ac:dyDescent="0.2">
      <c r="A608" s="89"/>
      <c r="B608" s="172" t="s">
        <v>219</v>
      </c>
      <c r="C608" s="19" t="s">
        <v>211</v>
      </c>
      <c r="D608" s="19">
        <v>37</v>
      </c>
      <c r="E608" s="19">
        <v>1986</v>
      </c>
      <c r="F608" s="20">
        <v>70.322999999999993</v>
      </c>
      <c r="G608" s="20">
        <v>4.6920000000000002</v>
      </c>
      <c r="H608" s="20">
        <v>5.92</v>
      </c>
      <c r="I608" s="20">
        <v>59.711005</v>
      </c>
      <c r="J608" s="20">
        <v>2244.37</v>
      </c>
      <c r="K608" s="20">
        <v>59.711005</v>
      </c>
      <c r="L608" s="20">
        <v>2244.37</v>
      </c>
      <c r="M608" s="21">
        <v>2.6604795555100095E-2</v>
      </c>
      <c r="N608" s="22">
        <v>62.348000000000006</v>
      </c>
      <c r="O608" s="23">
        <v>1.6587557932693808</v>
      </c>
      <c r="P608" s="23">
        <v>1596.2877333060057</v>
      </c>
      <c r="Q608" s="24">
        <v>99.52534759616286</v>
      </c>
    </row>
    <row r="609" spans="1:17" ht="12.75" customHeight="1" x14ac:dyDescent="0.2">
      <c r="A609" s="89"/>
      <c r="B609" s="49" t="s">
        <v>611</v>
      </c>
      <c r="C609" s="28" t="s">
        <v>598</v>
      </c>
      <c r="D609" s="28">
        <v>60</v>
      </c>
      <c r="E609" s="28">
        <v>1985</v>
      </c>
      <c r="F609" s="29">
        <v>119.96</v>
      </c>
      <c r="G609" s="29">
        <v>6.4072440000000004</v>
      </c>
      <c r="H609" s="29">
        <v>9.36</v>
      </c>
      <c r="I609" s="29">
        <v>104.19276000000001</v>
      </c>
      <c r="J609" s="29">
        <v>3912.05</v>
      </c>
      <c r="K609" s="29">
        <v>104.19276000000001</v>
      </c>
      <c r="L609" s="29">
        <v>3912.05</v>
      </c>
      <c r="M609" s="30">
        <f>K609/L609</f>
        <v>2.6633800692731434E-2</v>
      </c>
      <c r="N609" s="31">
        <v>56.570999999999998</v>
      </c>
      <c r="O609" s="31">
        <f>M609*N609</f>
        <v>1.5067007389885099</v>
      </c>
      <c r="P609" s="31">
        <f>M609*1000*60</f>
        <v>1598.0280415638861</v>
      </c>
      <c r="Q609" s="32">
        <f>O609*60</f>
        <v>90.402044339310592</v>
      </c>
    </row>
    <row r="610" spans="1:17" ht="12.75" customHeight="1" x14ac:dyDescent="0.2">
      <c r="A610" s="89"/>
      <c r="B610" s="172" t="s">
        <v>718</v>
      </c>
      <c r="C610" s="19" t="s">
        <v>705</v>
      </c>
      <c r="D610" s="19">
        <v>20</v>
      </c>
      <c r="E610" s="19">
        <v>1982</v>
      </c>
      <c r="F610" s="20">
        <v>32.973999999999997</v>
      </c>
      <c r="G610" s="20">
        <v>1.2190000000000001</v>
      </c>
      <c r="H610" s="20">
        <v>3.2</v>
      </c>
      <c r="I610" s="20">
        <v>28.555</v>
      </c>
      <c r="J610" s="20">
        <v>1070.68</v>
      </c>
      <c r="K610" s="20">
        <v>26.385999999999999</v>
      </c>
      <c r="L610" s="20">
        <v>989.35</v>
      </c>
      <c r="M610" s="21">
        <v>2.6670035882144841E-2</v>
      </c>
      <c r="N610" s="22">
        <v>70.305000000000007</v>
      </c>
      <c r="O610" s="23">
        <v>1.8750368726941933</v>
      </c>
      <c r="P610" s="23">
        <v>1600.2021529286906</v>
      </c>
      <c r="Q610" s="24">
        <v>112.5022123616516</v>
      </c>
    </row>
    <row r="611" spans="1:17" ht="12.75" customHeight="1" x14ac:dyDescent="0.2">
      <c r="A611" s="89"/>
      <c r="B611" s="49" t="s">
        <v>893</v>
      </c>
      <c r="C611" s="42" t="s">
        <v>876</v>
      </c>
      <c r="D611" s="42">
        <v>20</v>
      </c>
      <c r="E611" s="42" t="s">
        <v>58</v>
      </c>
      <c r="F611" s="43">
        <f>G611+H611+I611</f>
        <v>34.760000000000005</v>
      </c>
      <c r="G611" s="43">
        <v>3.0177999999999998</v>
      </c>
      <c r="H611" s="43">
        <v>3.2</v>
      </c>
      <c r="I611" s="43">
        <v>28.542200000000001</v>
      </c>
      <c r="J611" s="43">
        <v>1064.93</v>
      </c>
      <c r="K611" s="43">
        <f>I611</f>
        <v>28.542200000000001</v>
      </c>
      <c r="L611" s="43">
        <f>J611</f>
        <v>1064.93</v>
      </c>
      <c r="M611" s="44">
        <f>K611/L611</f>
        <v>2.6801949423905794E-2</v>
      </c>
      <c r="N611" s="45">
        <v>45.1</v>
      </c>
      <c r="O611" s="46">
        <f>M611*N611</f>
        <v>1.2087679190181513</v>
      </c>
      <c r="P611" s="46">
        <f>M611*60*1000</f>
        <v>1608.1169654343478</v>
      </c>
      <c r="Q611" s="47">
        <f>P611*N611/1000</f>
        <v>72.52607514108908</v>
      </c>
    </row>
    <row r="612" spans="1:17" ht="12.75" customHeight="1" x14ac:dyDescent="0.2">
      <c r="A612" s="89"/>
      <c r="B612" s="49" t="s">
        <v>300</v>
      </c>
      <c r="C612" s="19" t="s">
        <v>295</v>
      </c>
      <c r="D612" s="19">
        <v>13</v>
      </c>
      <c r="E612" s="19">
        <v>1973</v>
      </c>
      <c r="F612" s="20">
        <v>25.8</v>
      </c>
      <c r="G612" s="20">
        <v>2.1</v>
      </c>
      <c r="H612" s="20">
        <v>1.3</v>
      </c>
      <c r="I612" s="20">
        <v>22.4</v>
      </c>
      <c r="J612" s="20">
        <v>834</v>
      </c>
      <c r="K612" s="20">
        <v>22.4</v>
      </c>
      <c r="L612" s="20">
        <v>834</v>
      </c>
      <c r="M612" s="21">
        <f>K612/L612</f>
        <v>2.685851318944844E-2</v>
      </c>
      <c r="N612" s="22">
        <v>55.7</v>
      </c>
      <c r="O612" s="23">
        <f>M612*N612</f>
        <v>1.4960191846522781</v>
      </c>
      <c r="P612" s="23">
        <f>M612*60*1000</f>
        <v>1611.5107913669065</v>
      </c>
      <c r="Q612" s="24">
        <f>P612*N612/1000</f>
        <v>89.761151079136695</v>
      </c>
    </row>
    <row r="613" spans="1:17" ht="12.75" customHeight="1" x14ac:dyDescent="0.2">
      <c r="A613" s="89"/>
      <c r="B613" s="172" t="s">
        <v>219</v>
      </c>
      <c r="C613" s="28" t="s">
        <v>212</v>
      </c>
      <c r="D613" s="28">
        <v>50</v>
      </c>
      <c r="E613" s="28">
        <v>1985</v>
      </c>
      <c r="F613" s="29">
        <v>100.152</v>
      </c>
      <c r="G613" s="33">
        <v>4.8959999999999999</v>
      </c>
      <c r="H613" s="33">
        <v>8</v>
      </c>
      <c r="I613" s="29">
        <v>87.256</v>
      </c>
      <c r="J613" s="29">
        <v>3248.27</v>
      </c>
      <c r="K613" s="29">
        <v>87.256</v>
      </c>
      <c r="L613" s="29">
        <v>3248.27</v>
      </c>
      <c r="M613" s="30">
        <v>2.6862299008395239E-2</v>
      </c>
      <c r="N613" s="31">
        <v>62.348000000000006</v>
      </c>
      <c r="O613" s="31">
        <v>1.6748106185754266</v>
      </c>
      <c r="P613" s="31">
        <v>1611.7379405037143</v>
      </c>
      <c r="Q613" s="32">
        <v>100.48863711452559</v>
      </c>
    </row>
    <row r="614" spans="1:17" ht="12.75" customHeight="1" x14ac:dyDescent="0.2">
      <c r="A614" s="89"/>
      <c r="B614" s="49" t="s">
        <v>93</v>
      </c>
      <c r="C614" s="248" t="s">
        <v>74</v>
      </c>
      <c r="D614" s="248">
        <v>36</v>
      </c>
      <c r="E614" s="248">
        <v>1979</v>
      </c>
      <c r="F614" s="249">
        <v>70.754000000000005</v>
      </c>
      <c r="G614" s="249">
        <v>6.495978</v>
      </c>
      <c r="H614" s="249">
        <v>8.64</v>
      </c>
      <c r="I614" s="249">
        <v>55.618020999999999</v>
      </c>
      <c r="J614" s="249">
        <v>2065.8000000000002</v>
      </c>
      <c r="K614" s="249">
        <v>55.618020999999999</v>
      </c>
      <c r="L614" s="249">
        <v>2065.8000000000002</v>
      </c>
      <c r="M614" s="250">
        <v>2.6923236034466065E-2</v>
      </c>
      <c r="N614" s="251">
        <v>43.273000000000003</v>
      </c>
      <c r="O614" s="251">
        <v>1.1650491929194502</v>
      </c>
      <c r="P614" s="251">
        <v>1615.3941620679639</v>
      </c>
      <c r="Q614" s="252">
        <v>69.902951575167009</v>
      </c>
    </row>
    <row r="615" spans="1:17" ht="12.75" customHeight="1" x14ac:dyDescent="0.2">
      <c r="A615" s="89"/>
      <c r="B615" s="172" t="s">
        <v>219</v>
      </c>
      <c r="C615" s="34" t="s">
        <v>206</v>
      </c>
      <c r="D615" s="34">
        <v>73</v>
      </c>
      <c r="E615" s="34">
        <v>1966</v>
      </c>
      <c r="F615" s="35">
        <v>62.387999999999998</v>
      </c>
      <c r="G615" s="35">
        <v>5.4087059999999996</v>
      </c>
      <c r="H615" s="35">
        <v>0.76</v>
      </c>
      <c r="I615" s="35">
        <v>56.219298000000002</v>
      </c>
      <c r="J615" s="35">
        <v>2087.0500000000002</v>
      </c>
      <c r="K615" s="35">
        <v>56.219298000000002</v>
      </c>
      <c r="L615" s="35">
        <v>2087.0500000000002</v>
      </c>
      <c r="M615" s="36">
        <v>2.6937207062600318E-2</v>
      </c>
      <c r="N615" s="37">
        <v>62.348000000000006</v>
      </c>
      <c r="O615" s="38">
        <v>1.6794809859390047</v>
      </c>
      <c r="P615" s="38">
        <v>1616.232423756019</v>
      </c>
      <c r="Q615" s="39">
        <v>100.76885915634028</v>
      </c>
    </row>
    <row r="616" spans="1:17" ht="12.75" customHeight="1" x14ac:dyDescent="0.2">
      <c r="A616" s="89"/>
      <c r="B616" s="172" t="s">
        <v>791</v>
      </c>
      <c r="C616" s="19" t="s">
        <v>771</v>
      </c>
      <c r="D616" s="19">
        <v>70</v>
      </c>
      <c r="E616" s="19">
        <v>1962</v>
      </c>
      <c r="F616" s="20">
        <v>90.200999999999993</v>
      </c>
      <c r="G616" s="20">
        <v>7.5229999999999997</v>
      </c>
      <c r="H616" s="20">
        <v>0.7</v>
      </c>
      <c r="I616" s="20">
        <f>F616-G616-H616</f>
        <v>81.977999999999994</v>
      </c>
      <c r="J616" s="20">
        <v>3026.03</v>
      </c>
      <c r="K616" s="20">
        <v>81.978999999999999</v>
      </c>
      <c r="L616" s="20">
        <v>3026.03</v>
      </c>
      <c r="M616" s="21">
        <f>K616/L616</f>
        <v>2.7091271401803681E-2</v>
      </c>
      <c r="N616" s="22">
        <v>44.908000000000001</v>
      </c>
      <c r="O616" s="23">
        <f>M616*N616</f>
        <v>1.2166148161121997</v>
      </c>
      <c r="P616" s="23">
        <f>M616*60*1000</f>
        <v>1625.4762841082209</v>
      </c>
      <c r="Q616" s="24">
        <f>P616*N616/1000</f>
        <v>72.996888966731987</v>
      </c>
    </row>
    <row r="617" spans="1:17" ht="12.75" customHeight="1" x14ac:dyDescent="0.2">
      <c r="A617" s="89"/>
      <c r="B617" s="49" t="s">
        <v>893</v>
      </c>
      <c r="C617" s="42" t="s">
        <v>877</v>
      </c>
      <c r="D617" s="42">
        <v>20</v>
      </c>
      <c r="E617" s="42" t="s">
        <v>58</v>
      </c>
      <c r="F617" s="43">
        <f>G617+H617+I617</f>
        <v>34.9</v>
      </c>
      <c r="G617" s="43">
        <v>3.3229000000000002</v>
      </c>
      <c r="H617" s="43">
        <v>3.2</v>
      </c>
      <c r="I617" s="43">
        <v>28.377099999999999</v>
      </c>
      <c r="J617" s="43">
        <v>1047.24</v>
      </c>
      <c r="K617" s="43">
        <f>I617</f>
        <v>28.377099999999999</v>
      </c>
      <c r="L617" s="43">
        <f>J617</f>
        <v>1047.24</v>
      </c>
      <c r="M617" s="44">
        <f>K617/L617</f>
        <v>2.7097036018486686E-2</v>
      </c>
      <c r="N617" s="45">
        <v>45.1</v>
      </c>
      <c r="O617" s="46">
        <f>M617*N617</f>
        <v>1.2220763244337496</v>
      </c>
      <c r="P617" s="46">
        <f>M617*60*1000</f>
        <v>1625.8221611092013</v>
      </c>
      <c r="Q617" s="47">
        <f>P617*N617/1000</f>
        <v>73.324579466024986</v>
      </c>
    </row>
    <row r="618" spans="1:17" ht="12.75" customHeight="1" x14ac:dyDescent="0.2">
      <c r="A618" s="89"/>
      <c r="B618" s="172" t="s">
        <v>566</v>
      </c>
      <c r="C618" s="106" t="s">
        <v>553</v>
      </c>
      <c r="D618" s="25">
        <v>107</v>
      </c>
      <c r="E618" s="26" t="s">
        <v>58</v>
      </c>
      <c r="F618" s="108">
        <v>93.53</v>
      </c>
      <c r="G618" s="108">
        <v>6.54</v>
      </c>
      <c r="H618" s="108">
        <v>17.04</v>
      </c>
      <c r="I618" s="108">
        <v>69.95</v>
      </c>
      <c r="J618" s="109">
        <v>2563.58</v>
      </c>
      <c r="K618" s="108">
        <v>69.260000000000005</v>
      </c>
      <c r="L618" s="109">
        <v>2544.59</v>
      </c>
      <c r="M618" s="21">
        <v>2.7218530293681889E-2</v>
      </c>
      <c r="N618" s="27">
        <v>56.5</v>
      </c>
      <c r="O618" s="23">
        <v>1.5378469615930268</v>
      </c>
      <c r="P618" s="23">
        <v>1633.1118176209134</v>
      </c>
      <c r="Q618" s="24">
        <v>92.270817695581599</v>
      </c>
    </row>
    <row r="619" spans="1:17" ht="12.75" customHeight="1" x14ac:dyDescent="0.2">
      <c r="A619" s="89"/>
      <c r="B619" s="172" t="s">
        <v>791</v>
      </c>
      <c r="C619" s="19" t="s">
        <v>772</v>
      </c>
      <c r="D619" s="19">
        <v>60</v>
      </c>
      <c r="E619" s="19">
        <v>1963</v>
      </c>
      <c r="F619" s="20">
        <v>70.001999999999995</v>
      </c>
      <c r="G619" s="20">
        <v>4.8179999999999996</v>
      </c>
      <c r="H619" s="20">
        <v>0.6</v>
      </c>
      <c r="I619" s="20">
        <f>F619-G619-H619</f>
        <v>64.584000000000003</v>
      </c>
      <c r="J619" s="20">
        <v>2365.04</v>
      </c>
      <c r="K619" s="20">
        <v>64.584000000000003</v>
      </c>
      <c r="L619" s="20">
        <v>2365.04</v>
      </c>
      <c r="M619" s="21">
        <f>K619/L619</f>
        <v>2.730778337787099E-2</v>
      </c>
      <c r="N619" s="22">
        <v>44.908000000000001</v>
      </c>
      <c r="O619" s="23">
        <f>M619*N619</f>
        <v>1.2263379359334305</v>
      </c>
      <c r="P619" s="23">
        <f>M619*60*1000</f>
        <v>1638.4670026722595</v>
      </c>
      <c r="Q619" s="24">
        <f>P619*N619/1000</f>
        <v>73.580276156005823</v>
      </c>
    </row>
    <row r="620" spans="1:17" ht="12.75" customHeight="1" x14ac:dyDescent="0.2">
      <c r="A620" s="89"/>
      <c r="B620" s="172" t="s">
        <v>331</v>
      </c>
      <c r="C620" s="19" t="s">
        <v>324</v>
      </c>
      <c r="D620" s="19">
        <v>20</v>
      </c>
      <c r="E620" s="19">
        <v>1983</v>
      </c>
      <c r="F620" s="20">
        <v>33.633000000000003</v>
      </c>
      <c r="G620" s="20">
        <v>2.0680000000000001</v>
      </c>
      <c r="H620" s="20">
        <v>3.2</v>
      </c>
      <c r="I620" s="20">
        <v>28.364999999999998</v>
      </c>
      <c r="J620" s="20">
        <v>1037.8499999999999</v>
      </c>
      <c r="K620" s="20">
        <v>28.364999999999998</v>
      </c>
      <c r="L620" s="20">
        <v>1037.8499999999999</v>
      </c>
      <c r="M620" s="21">
        <f>K620/L620</f>
        <v>2.7330539095244979E-2</v>
      </c>
      <c r="N620" s="22">
        <v>49.9</v>
      </c>
      <c r="O620" s="23">
        <f>M620*N620</f>
        <v>1.3637939008527244</v>
      </c>
      <c r="P620" s="23">
        <f>M620*60*1000</f>
        <v>1639.8323457146989</v>
      </c>
      <c r="Q620" s="24">
        <f>P620*N620/1000</f>
        <v>81.827634051163471</v>
      </c>
    </row>
    <row r="621" spans="1:17" ht="12.75" customHeight="1" x14ac:dyDescent="0.2">
      <c r="A621" s="89"/>
      <c r="B621" s="49" t="s">
        <v>93</v>
      </c>
      <c r="C621" s="248" t="s">
        <v>75</v>
      </c>
      <c r="D621" s="248">
        <v>25</v>
      </c>
      <c r="E621" s="248">
        <v>1940</v>
      </c>
      <c r="F621" s="249">
        <v>52.576999999999998</v>
      </c>
      <c r="G621" s="249">
        <v>6.7127910000000002</v>
      </c>
      <c r="H621" s="249">
        <v>3.52</v>
      </c>
      <c r="I621" s="249">
        <v>42.344208999999999</v>
      </c>
      <c r="J621" s="249">
        <v>1544.26</v>
      </c>
      <c r="K621" s="249">
        <v>42.344208999999999</v>
      </c>
      <c r="L621" s="249">
        <v>1544.26</v>
      </c>
      <c r="M621" s="250">
        <v>2.742038840609742E-2</v>
      </c>
      <c r="N621" s="251">
        <v>43.273000000000003</v>
      </c>
      <c r="O621" s="251">
        <v>1.1865624674970539</v>
      </c>
      <c r="P621" s="251">
        <v>1645.2233043658453</v>
      </c>
      <c r="Q621" s="252">
        <v>71.193748049823228</v>
      </c>
    </row>
    <row r="622" spans="1:17" ht="12.75" customHeight="1" x14ac:dyDescent="0.2">
      <c r="A622" s="89"/>
      <c r="B622" s="49" t="s">
        <v>93</v>
      </c>
      <c r="C622" s="248" t="s">
        <v>76</v>
      </c>
      <c r="D622" s="248">
        <v>22</v>
      </c>
      <c r="E622" s="248">
        <v>1981</v>
      </c>
      <c r="F622" s="249">
        <v>39.695999999999998</v>
      </c>
      <c r="G622" s="249">
        <v>3.8911120000000001</v>
      </c>
      <c r="H622" s="249">
        <v>3.52</v>
      </c>
      <c r="I622" s="249">
        <v>32.284882000000003</v>
      </c>
      <c r="J622" s="249">
        <v>1167.51</v>
      </c>
      <c r="K622" s="249">
        <v>32.284882000000003</v>
      </c>
      <c r="L622" s="249">
        <v>1167.51</v>
      </c>
      <c r="M622" s="250">
        <v>2.7652766999854392E-2</v>
      </c>
      <c r="N622" s="251">
        <v>43.273000000000003</v>
      </c>
      <c r="O622" s="251">
        <v>1.1966181863846992</v>
      </c>
      <c r="P622" s="251">
        <v>1659.1660199912635</v>
      </c>
      <c r="Q622" s="252">
        <v>71.79709118308196</v>
      </c>
    </row>
    <row r="623" spans="1:17" ht="12.75" customHeight="1" x14ac:dyDescent="0.2">
      <c r="A623" s="89"/>
      <c r="B623" s="172" t="s">
        <v>791</v>
      </c>
      <c r="C623" s="19" t="s">
        <v>773</v>
      </c>
      <c r="D623" s="19">
        <v>32</v>
      </c>
      <c r="E623" s="19">
        <v>1961</v>
      </c>
      <c r="F623" s="20">
        <v>43.570999999999998</v>
      </c>
      <c r="G623" s="20">
        <v>4.2519999999999998</v>
      </c>
      <c r="H623" s="20">
        <v>0.32</v>
      </c>
      <c r="I623" s="20">
        <f>F623-G623-H623</f>
        <v>38.998999999999995</v>
      </c>
      <c r="J623" s="20">
        <v>1410.26</v>
      </c>
      <c r="K623" s="20">
        <v>36.655000000000001</v>
      </c>
      <c r="L623" s="20">
        <v>1325.51</v>
      </c>
      <c r="M623" s="21">
        <f>K623/L623</f>
        <v>2.7653506952041104E-2</v>
      </c>
      <c r="N623" s="22">
        <v>44.908000000000001</v>
      </c>
      <c r="O623" s="23">
        <f>M623*N623</f>
        <v>1.2418636902022619</v>
      </c>
      <c r="P623" s="23">
        <f>M623*60*1000</f>
        <v>1659.2104171224662</v>
      </c>
      <c r="Q623" s="24">
        <f>P623*N623/1000</f>
        <v>74.511821412135717</v>
      </c>
    </row>
    <row r="624" spans="1:17" ht="12.75" customHeight="1" x14ac:dyDescent="0.2">
      <c r="A624" s="89"/>
      <c r="B624" s="49" t="s">
        <v>893</v>
      </c>
      <c r="C624" s="42" t="s">
        <v>878</v>
      </c>
      <c r="D624" s="42">
        <v>21</v>
      </c>
      <c r="E624" s="42" t="s">
        <v>58</v>
      </c>
      <c r="F624" s="43">
        <f>G624+H624+I624</f>
        <v>33.300399999999996</v>
      </c>
      <c r="G624" s="43">
        <v>1.9396</v>
      </c>
      <c r="H624" s="43">
        <v>3.2</v>
      </c>
      <c r="I624" s="43">
        <v>28.160799999999998</v>
      </c>
      <c r="J624" s="43">
        <v>1017.37</v>
      </c>
      <c r="K624" s="43">
        <f>I624</f>
        <v>28.160799999999998</v>
      </c>
      <c r="L624" s="43">
        <f>J624</f>
        <v>1017.37</v>
      </c>
      <c r="M624" s="44">
        <f>K624/L624</f>
        <v>2.7679998427317495E-2</v>
      </c>
      <c r="N624" s="45">
        <v>45.1</v>
      </c>
      <c r="O624" s="46">
        <f>M624*N624</f>
        <v>1.2483679290720191</v>
      </c>
      <c r="P624" s="46">
        <f>M624*60*1000</f>
        <v>1660.7999056390497</v>
      </c>
      <c r="Q624" s="47">
        <f>P624*N624/1000</f>
        <v>74.902075744321152</v>
      </c>
    </row>
    <row r="625" spans="1:17" ht="12.75" customHeight="1" x14ac:dyDescent="0.2">
      <c r="A625" s="89"/>
      <c r="B625" s="172" t="s">
        <v>152</v>
      </c>
      <c r="C625" s="248" t="s">
        <v>141</v>
      </c>
      <c r="D625" s="248">
        <v>36</v>
      </c>
      <c r="E625" s="248">
        <v>1964</v>
      </c>
      <c r="F625" s="249">
        <v>49.256999999999998</v>
      </c>
      <c r="G625" s="249">
        <v>1.720853</v>
      </c>
      <c r="H625" s="249">
        <v>5.6</v>
      </c>
      <c r="I625" s="249">
        <v>41.936148000000003</v>
      </c>
      <c r="J625" s="249">
        <v>1514.36</v>
      </c>
      <c r="K625" s="249">
        <v>41.936148000000003</v>
      </c>
      <c r="L625" s="249">
        <v>1514.36</v>
      </c>
      <c r="M625" s="250">
        <v>2.7692324150136036E-2</v>
      </c>
      <c r="N625" s="251">
        <v>72.811999999999998</v>
      </c>
      <c r="O625" s="251">
        <v>2.0163335060197052</v>
      </c>
      <c r="P625" s="251">
        <v>1661.5394490081621</v>
      </c>
      <c r="Q625" s="252">
        <v>120.98001036118229</v>
      </c>
    </row>
    <row r="626" spans="1:17" ht="12.75" customHeight="1" x14ac:dyDescent="0.2">
      <c r="A626" s="89"/>
      <c r="B626" s="49" t="s">
        <v>934</v>
      </c>
      <c r="C626" s="19" t="s">
        <v>920</v>
      </c>
      <c r="D626" s="19">
        <v>8</v>
      </c>
      <c r="E626" s="19">
        <v>1960</v>
      </c>
      <c r="F626" s="20">
        <f>SUM(G626+H626+I626)</f>
        <v>13.893999999999998</v>
      </c>
      <c r="G626" s="20">
        <v>2.2440000000000002</v>
      </c>
      <c r="H626" s="20">
        <v>1.28</v>
      </c>
      <c r="I626" s="20">
        <v>10.37</v>
      </c>
      <c r="J626" s="20">
        <v>372.64</v>
      </c>
      <c r="K626" s="20">
        <v>10.37</v>
      </c>
      <c r="L626" s="20">
        <v>372.64</v>
      </c>
      <c r="M626" s="21">
        <f>K626/L626</f>
        <v>2.7828467153284669E-2</v>
      </c>
      <c r="N626" s="22">
        <v>53.85</v>
      </c>
      <c r="O626" s="23">
        <f>M626*N626</f>
        <v>1.4985629562043794</v>
      </c>
      <c r="P626" s="23">
        <f>M626*60*1000</f>
        <v>1669.7080291970801</v>
      </c>
      <c r="Q626" s="24">
        <f>P626*N626/1000</f>
        <v>89.913777372262757</v>
      </c>
    </row>
    <row r="627" spans="1:17" ht="12.75" customHeight="1" x14ac:dyDescent="0.2">
      <c r="A627" s="89"/>
      <c r="B627" s="172" t="s">
        <v>331</v>
      </c>
      <c r="C627" s="19" t="s">
        <v>330</v>
      </c>
      <c r="D627" s="19">
        <v>36</v>
      </c>
      <c r="E627" s="19">
        <v>1981</v>
      </c>
      <c r="F627" s="20">
        <v>73.173000000000002</v>
      </c>
      <c r="G627" s="20">
        <v>6.7610000000000001</v>
      </c>
      <c r="H627" s="20">
        <v>8.64</v>
      </c>
      <c r="I627" s="20">
        <v>57.771999999999998</v>
      </c>
      <c r="J627" s="20">
        <v>2072.96</v>
      </c>
      <c r="K627" s="20">
        <v>57.771999999999998</v>
      </c>
      <c r="L627" s="20">
        <v>2072.96</v>
      </c>
      <c r="M627" s="21">
        <f>K627/L627</f>
        <v>2.7869326952763198E-2</v>
      </c>
      <c r="N627" s="22">
        <v>49.9</v>
      </c>
      <c r="O627" s="23">
        <f>M627*N627</f>
        <v>1.3906794149428836</v>
      </c>
      <c r="P627" s="23">
        <f>M627*60*1000</f>
        <v>1672.159617165792</v>
      </c>
      <c r="Q627" s="24">
        <f>P627*N627/1000</f>
        <v>83.440764896573015</v>
      </c>
    </row>
    <row r="628" spans="1:17" ht="12.75" customHeight="1" x14ac:dyDescent="0.2">
      <c r="A628" s="89"/>
      <c r="B628" s="172" t="s">
        <v>718</v>
      </c>
      <c r="C628" s="19" t="s">
        <v>704</v>
      </c>
      <c r="D628" s="19">
        <v>8</v>
      </c>
      <c r="E628" s="19">
        <v>1978</v>
      </c>
      <c r="F628" s="20">
        <v>9.5069999999999997</v>
      </c>
      <c r="G628" s="20">
        <v>9.4E-2</v>
      </c>
      <c r="H628" s="20">
        <v>0.64</v>
      </c>
      <c r="I628" s="20">
        <v>8.7729999999999997</v>
      </c>
      <c r="J628" s="20">
        <v>571.25</v>
      </c>
      <c r="K628" s="20">
        <v>7.9850000000000003</v>
      </c>
      <c r="L628" s="20">
        <v>286.04000000000002</v>
      </c>
      <c r="M628" s="21">
        <v>2.7915676129212696E-2</v>
      </c>
      <c r="N628" s="22">
        <v>70.305000000000007</v>
      </c>
      <c r="O628" s="23">
        <v>1.9626116102642988</v>
      </c>
      <c r="P628" s="23">
        <v>1674.9405677527618</v>
      </c>
      <c r="Q628" s="24">
        <v>117.75669661585793</v>
      </c>
    </row>
    <row r="629" spans="1:17" ht="12.75" customHeight="1" x14ac:dyDescent="0.2">
      <c r="A629" s="89"/>
      <c r="B629" s="49" t="s">
        <v>934</v>
      </c>
      <c r="C629" s="19" t="s">
        <v>924</v>
      </c>
      <c r="D629" s="19">
        <v>10</v>
      </c>
      <c r="E629" s="19">
        <v>1991</v>
      </c>
      <c r="F629" s="20">
        <f>SUM(G629+H629+I629)</f>
        <v>17.5</v>
      </c>
      <c r="G629" s="20">
        <v>1.3260000000000001</v>
      </c>
      <c r="H629" s="20">
        <v>1.44</v>
      </c>
      <c r="I629" s="20">
        <v>14.734</v>
      </c>
      <c r="J629" s="20">
        <v>526.92999999999995</v>
      </c>
      <c r="K629" s="20">
        <v>14.734</v>
      </c>
      <c r="L629" s="20">
        <v>526.92999999999995</v>
      </c>
      <c r="M629" s="21">
        <f>K629/L629</f>
        <v>2.7961968382897162E-2</v>
      </c>
      <c r="N629" s="22">
        <v>53.85</v>
      </c>
      <c r="O629" s="23">
        <f>M629*N629</f>
        <v>1.5057519974190121</v>
      </c>
      <c r="P629" s="23">
        <f>M629*60*1000</f>
        <v>1677.7181029738297</v>
      </c>
      <c r="Q629" s="24">
        <f>P629*N629/1000</f>
        <v>90.345119845140729</v>
      </c>
    </row>
    <row r="630" spans="1:17" ht="12.75" customHeight="1" x14ac:dyDescent="0.2">
      <c r="A630" s="89"/>
      <c r="B630" s="172" t="s">
        <v>290</v>
      </c>
      <c r="C630" s="19" t="s">
        <v>283</v>
      </c>
      <c r="D630" s="19">
        <v>8</v>
      </c>
      <c r="E630" s="19">
        <v>1974</v>
      </c>
      <c r="F630" s="20">
        <v>13.468</v>
      </c>
      <c r="G630" s="20">
        <v>0.72799999999999998</v>
      </c>
      <c r="H630" s="20">
        <v>1.3460000000000001</v>
      </c>
      <c r="I630" s="20">
        <v>11.394</v>
      </c>
      <c r="J630" s="20">
        <v>406.6</v>
      </c>
      <c r="K630" s="20">
        <v>11.394</v>
      </c>
      <c r="L630" s="20">
        <v>406.6</v>
      </c>
      <c r="M630" s="21">
        <v>2.8022626660108213E-2</v>
      </c>
      <c r="N630" s="22">
        <v>65.509</v>
      </c>
      <c r="O630" s="23">
        <v>1.835734249877029</v>
      </c>
      <c r="P630" s="23">
        <v>1681.3575996064926</v>
      </c>
      <c r="Q630" s="24">
        <v>110.14405499262172</v>
      </c>
    </row>
    <row r="631" spans="1:17" ht="12.75" customHeight="1" x14ac:dyDescent="0.2">
      <c r="A631" s="89"/>
      <c r="B631" s="49" t="s">
        <v>893</v>
      </c>
      <c r="C631" s="42" t="s">
        <v>879</v>
      </c>
      <c r="D631" s="42">
        <v>23</v>
      </c>
      <c r="E631" s="42" t="s">
        <v>58</v>
      </c>
      <c r="F631" s="43">
        <f>G631+H631+I631</f>
        <v>20.663999999999998</v>
      </c>
      <c r="G631" s="43">
        <v>2.4380999999999999</v>
      </c>
      <c r="H631" s="43">
        <v>0</v>
      </c>
      <c r="I631" s="43">
        <v>18.225899999999999</v>
      </c>
      <c r="J631" s="43">
        <v>649.96</v>
      </c>
      <c r="K631" s="43">
        <f>I631</f>
        <v>18.225899999999999</v>
      </c>
      <c r="L631" s="43">
        <f>J631</f>
        <v>649.96</v>
      </c>
      <c r="M631" s="44">
        <f>K631/L631</f>
        <v>2.804157178903317E-2</v>
      </c>
      <c r="N631" s="45">
        <v>45.1</v>
      </c>
      <c r="O631" s="46">
        <f>M631*N631</f>
        <v>1.2646748876853959</v>
      </c>
      <c r="P631" s="46">
        <f>M631*60*1000</f>
        <v>1682.4943073419902</v>
      </c>
      <c r="Q631" s="47">
        <f>P631*N631/1000</f>
        <v>75.88049326112376</v>
      </c>
    </row>
    <row r="632" spans="1:17" ht="12.75" customHeight="1" x14ac:dyDescent="0.2">
      <c r="A632" s="89"/>
      <c r="B632" s="172" t="s">
        <v>791</v>
      </c>
      <c r="C632" s="19" t="s">
        <v>774</v>
      </c>
      <c r="D632" s="19">
        <v>32</v>
      </c>
      <c r="E632" s="19">
        <v>1960</v>
      </c>
      <c r="F632" s="20">
        <v>34.249000000000002</v>
      </c>
      <c r="G632" s="20">
        <v>0</v>
      </c>
      <c r="H632" s="20">
        <v>0</v>
      </c>
      <c r="I632" s="20">
        <f>F632-G632-H632</f>
        <v>34.249000000000002</v>
      </c>
      <c r="J632" s="20">
        <v>1218.6199999999999</v>
      </c>
      <c r="K632" s="20">
        <v>34.249000000000002</v>
      </c>
      <c r="L632" s="20">
        <v>1218.6199999999999</v>
      </c>
      <c r="M632" s="21">
        <f>K632/L632</f>
        <v>2.8104741428829336E-2</v>
      </c>
      <c r="N632" s="22">
        <v>44.908000000000001</v>
      </c>
      <c r="O632" s="23">
        <f>M632*N632</f>
        <v>1.2621277280858678</v>
      </c>
      <c r="P632" s="23">
        <f>M632*60*1000</f>
        <v>1686.28448572976</v>
      </c>
      <c r="Q632" s="24">
        <f>P632*N632/1000</f>
        <v>75.727663685152066</v>
      </c>
    </row>
    <row r="633" spans="1:17" ht="12.75" customHeight="1" x14ac:dyDescent="0.2">
      <c r="A633" s="89"/>
      <c r="B633" s="172" t="s">
        <v>331</v>
      </c>
      <c r="C633" s="19" t="s">
        <v>301</v>
      </c>
      <c r="D633" s="19"/>
      <c r="E633" s="19">
        <v>1983</v>
      </c>
      <c r="F633" s="20">
        <v>34.579000000000001</v>
      </c>
      <c r="G633" s="20">
        <v>2.0110000000000001</v>
      </c>
      <c r="H633" s="20">
        <v>3.2</v>
      </c>
      <c r="I633" s="20">
        <v>29.367000000000001</v>
      </c>
      <c r="J633" s="20">
        <v>1039.19</v>
      </c>
      <c r="K633" s="20">
        <v>29.367000000000001</v>
      </c>
      <c r="L633" s="20">
        <v>1039.19</v>
      </c>
      <c r="M633" s="21">
        <f>K633/L633</f>
        <v>2.8259509810525506E-2</v>
      </c>
      <c r="N633" s="22">
        <v>49.9</v>
      </c>
      <c r="O633" s="23">
        <f>M633*N633</f>
        <v>1.4101495395452228</v>
      </c>
      <c r="P633" s="23">
        <f>M633*60*1000</f>
        <v>1695.5705886315304</v>
      </c>
      <c r="Q633" s="24">
        <f>P633*N633/1000</f>
        <v>84.608972372713367</v>
      </c>
    </row>
    <row r="634" spans="1:17" ht="12.75" customHeight="1" x14ac:dyDescent="0.2">
      <c r="A634" s="89"/>
      <c r="B634" s="172" t="s">
        <v>331</v>
      </c>
      <c r="C634" s="19" t="s">
        <v>325</v>
      </c>
      <c r="D634" s="19">
        <v>20</v>
      </c>
      <c r="E634" s="19">
        <v>1983</v>
      </c>
      <c r="F634" s="20">
        <v>34.302999999999997</v>
      </c>
      <c r="G634" s="20">
        <v>1.788</v>
      </c>
      <c r="H634" s="20">
        <v>3.2</v>
      </c>
      <c r="I634" s="20">
        <v>29.315000000000001</v>
      </c>
      <c r="J634" s="20">
        <v>1036.97</v>
      </c>
      <c r="K634" s="20">
        <v>29.315000000000001</v>
      </c>
      <c r="L634" s="20">
        <v>1036.97</v>
      </c>
      <c r="M634" s="21">
        <f>K634/L634</f>
        <v>2.8269863159011352E-2</v>
      </c>
      <c r="N634" s="22">
        <v>49.9</v>
      </c>
      <c r="O634" s="23">
        <f>M634*N634</f>
        <v>1.4106661716346665</v>
      </c>
      <c r="P634" s="23">
        <f>M634*60*1000</f>
        <v>1696.1917895406812</v>
      </c>
      <c r="Q634" s="24">
        <f>P634*N634/1000</f>
        <v>84.639970298079987</v>
      </c>
    </row>
    <row r="635" spans="1:17" ht="12.75" customHeight="1" x14ac:dyDescent="0.2">
      <c r="A635" s="89"/>
      <c r="B635" s="172" t="s">
        <v>718</v>
      </c>
      <c r="C635" s="19" t="s">
        <v>703</v>
      </c>
      <c r="D635" s="19">
        <v>8</v>
      </c>
      <c r="E635" s="19">
        <v>1936</v>
      </c>
      <c r="F635" s="20">
        <v>6.3419999999999996</v>
      </c>
      <c r="G635" s="20">
        <v>0.32</v>
      </c>
      <c r="H635" s="20">
        <v>0.27200000000000002</v>
      </c>
      <c r="I635" s="20">
        <v>5.75</v>
      </c>
      <c r="J635" s="20">
        <v>203.07</v>
      </c>
      <c r="K635" s="20">
        <v>5.0090000000000003</v>
      </c>
      <c r="L635" s="20">
        <v>176.89</v>
      </c>
      <c r="M635" s="21">
        <v>2.8317033184464924E-2</v>
      </c>
      <c r="N635" s="22">
        <v>70.305000000000007</v>
      </c>
      <c r="O635" s="23">
        <v>1.9908290180338066</v>
      </c>
      <c r="P635" s="23">
        <v>1699.0219910678954</v>
      </c>
      <c r="Q635" s="24">
        <v>119.4497410820284</v>
      </c>
    </row>
    <row r="636" spans="1:17" ht="12.75" customHeight="1" x14ac:dyDescent="0.2">
      <c r="A636" s="89"/>
      <c r="B636" s="172" t="s">
        <v>331</v>
      </c>
      <c r="C636" s="19" t="s">
        <v>327</v>
      </c>
      <c r="D636" s="19">
        <v>20</v>
      </c>
      <c r="E636" s="19">
        <v>1981</v>
      </c>
      <c r="F636" s="20">
        <v>36.332999999999998</v>
      </c>
      <c r="G636" s="20">
        <v>3.6320000000000001</v>
      </c>
      <c r="H636" s="20">
        <v>3.2</v>
      </c>
      <c r="I636" s="20">
        <v>29.501000000000001</v>
      </c>
      <c r="J636" s="20">
        <v>1038.74</v>
      </c>
      <c r="K636" s="20">
        <v>29.501000000000001</v>
      </c>
      <c r="L636" s="20">
        <v>1038.74</v>
      </c>
      <c r="M636" s="21">
        <f>K636/L636</f>
        <v>2.8400754760575315E-2</v>
      </c>
      <c r="N636" s="22">
        <v>49.9</v>
      </c>
      <c r="O636" s="23">
        <f>M636*N636</f>
        <v>1.4171976625527081</v>
      </c>
      <c r="P636" s="23">
        <f>M636*60*1000</f>
        <v>1704.0452856345189</v>
      </c>
      <c r="Q636" s="24">
        <f>P636*N636/1000</f>
        <v>85.031859753162479</v>
      </c>
    </row>
    <row r="637" spans="1:17" ht="12.75" customHeight="1" x14ac:dyDescent="0.2">
      <c r="A637" s="89"/>
      <c r="B637" s="49" t="s">
        <v>934</v>
      </c>
      <c r="C637" s="19" t="s">
        <v>922</v>
      </c>
      <c r="D637" s="19">
        <v>10</v>
      </c>
      <c r="E637" s="19">
        <v>1945</v>
      </c>
      <c r="F637" s="20">
        <f>SUM(G637+H637+I637)</f>
        <v>7.5430000000000001</v>
      </c>
      <c r="G637" s="20">
        <v>0.91800000000000004</v>
      </c>
      <c r="H637" s="20">
        <v>0</v>
      </c>
      <c r="I637" s="20">
        <v>6.625</v>
      </c>
      <c r="J637" s="20">
        <v>233.2</v>
      </c>
      <c r="K637" s="20">
        <v>6.625</v>
      </c>
      <c r="L637" s="20">
        <v>233.2</v>
      </c>
      <c r="M637" s="21">
        <f>K637/L637</f>
        <v>2.8409090909090912E-2</v>
      </c>
      <c r="N637" s="22">
        <v>53.85</v>
      </c>
      <c r="O637" s="23">
        <f>M637*N637</f>
        <v>1.5298295454545456</v>
      </c>
      <c r="P637" s="23">
        <f>M637*60*1000</f>
        <v>1704.5454545454545</v>
      </c>
      <c r="Q637" s="24">
        <f>P637*N637/1000</f>
        <v>91.78977272727272</v>
      </c>
    </row>
    <row r="638" spans="1:17" ht="12.75" customHeight="1" x14ac:dyDescent="0.2">
      <c r="A638" s="89"/>
      <c r="B638" s="172" t="s">
        <v>331</v>
      </c>
      <c r="C638" s="19" t="s">
        <v>321</v>
      </c>
      <c r="D638" s="19">
        <v>36</v>
      </c>
      <c r="E638" s="19">
        <v>1984</v>
      </c>
      <c r="F638" s="20">
        <v>73.346999999999994</v>
      </c>
      <c r="G638" s="20">
        <v>3.6890000000000001</v>
      </c>
      <c r="H638" s="20">
        <v>8.8800000000000008</v>
      </c>
      <c r="I638" s="20">
        <v>60.779000000000003</v>
      </c>
      <c r="J638" s="20">
        <v>2136.41</v>
      </c>
      <c r="K638" s="20">
        <v>60.779000000000003</v>
      </c>
      <c r="L638" s="20">
        <v>2136.41</v>
      </c>
      <c r="M638" s="21">
        <f>K638/L638</f>
        <v>2.8449127274259158E-2</v>
      </c>
      <c r="N638" s="22">
        <v>49.9</v>
      </c>
      <c r="O638" s="23">
        <f>M638*N638</f>
        <v>1.419611450985532</v>
      </c>
      <c r="P638" s="23">
        <f>M638*60*1000</f>
        <v>1706.9476364555496</v>
      </c>
      <c r="Q638" s="24">
        <f>P638*N638/1000</f>
        <v>85.176687059131936</v>
      </c>
    </row>
    <row r="639" spans="1:17" ht="12.75" customHeight="1" x14ac:dyDescent="0.2">
      <c r="A639" s="89"/>
      <c r="B639" s="172" t="s">
        <v>791</v>
      </c>
      <c r="C639" s="19" t="s">
        <v>775</v>
      </c>
      <c r="D639" s="19">
        <v>8</v>
      </c>
      <c r="E639" s="19">
        <v>1967</v>
      </c>
      <c r="F639" s="20">
        <v>13.72</v>
      </c>
      <c r="G639" s="20">
        <v>0</v>
      </c>
      <c r="H639" s="20">
        <v>0</v>
      </c>
      <c r="I639" s="20">
        <f>F639-G639-H639</f>
        <v>13.72</v>
      </c>
      <c r="J639" s="20">
        <v>479.69</v>
      </c>
      <c r="K639" s="20">
        <v>11.599</v>
      </c>
      <c r="L639" s="20">
        <v>405.53</v>
      </c>
      <c r="M639" s="21">
        <f>K639/L639</f>
        <v>2.8602076295218604E-2</v>
      </c>
      <c r="N639" s="22">
        <v>44.908000000000001</v>
      </c>
      <c r="O639" s="23">
        <f>M639*N639</f>
        <v>1.2844620422656772</v>
      </c>
      <c r="P639" s="23">
        <f>M639*60*1000</f>
        <v>1716.1245777131162</v>
      </c>
      <c r="Q639" s="24">
        <f>P639*N639/1000</f>
        <v>77.067722535940632</v>
      </c>
    </row>
    <row r="640" spans="1:17" ht="12.75" customHeight="1" x14ac:dyDescent="0.2">
      <c r="A640" s="89"/>
      <c r="B640" s="172" t="s">
        <v>718</v>
      </c>
      <c r="C640" s="104" t="s">
        <v>701</v>
      </c>
      <c r="D640" s="104">
        <v>6</v>
      </c>
      <c r="E640" s="104">
        <v>1948</v>
      </c>
      <c r="F640" s="15">
        <v>8.2530000000000001</v>
      </c>
      <c r="G640" s="15">
        <v>0.246</v>
      </c>
      <c r="H640" s="15">
        <v>0.64</v>
      </c>
      <c r="I640" s="15">
        <v>7.367</v>
      </c>
      <c r="J640" s="15">
        <v>302.7</v>
      </c>
      <c r="K640" s="15">
        <v>4.843</v>
      </c>
      <c r="L640" s="15">
        <v>169</v>
      </c>
      <c r="M640" s="16">
        <v>2.8656804733727812E-2</v>
      </c>
      <c r="N640" s="17">
        <v>70.305000000000007</v>
      </c>
      <c r="O640" s="17">
        <v>2.0147166568047341</v>
      </c>
      <c r="P640" s="17">
        <v>1719.4082840236686</v>
      </c>
      <c r="Q640" s="18">
        <v>120.88299940828402</v>
      </c>
    </row>
    <row r="641" spans="1:17" ht="12.75" customHeight="1" x14ac:dyDescent="0.2">
      <c r="A641" s="89"/>
      <c r="B641" s="49" t="s">
        <v>934</v>
      </c>
      <c r="C641" s="19" t="s">
        <v>915</v>
      </c>
      <c r="D641" s="19">
        <v>22</v>
      </c>
      <c r="E641" s="19">
        <v>1982</v>
      </c>
      <c r="F641" s="20">
        <f>SUM(G641+H641+I641)</f>
        <v>38.359000000000002</v>
      </c>
      <c r="G641" s="20">
        <v>1.752</v>
      </c>
      <c r="H641" s="20">
        <v>3.52</v>
      </c>
      <c r="I641" s="20">
        <v>33.087000000000003</v>
      </c>
      <c r="J641" s="20">
        <v>1153.74</v>
      </c>
      <c r="K641" s="20">
        <v>33.087000000000003</v>
      </c>
      <c r="L641" s="20">
        <v>1153.74</v>
      </c>
      <c r="M641" s="21">
        <f>K641/L641</f>
        <v>2.867803837953092E-2</v>
      </c>
      <c r="N641" s="22">
        <v>53.85</v>
      </c>
      <c r="O641" s="23">
        <f>M641*N641</f>
        <v>1.5443123667377401</v>
      </c>
      <c r="P641" s="23">
        <f>M641*60*1000</f>
        <v>1720.6823027718551</v>
      </c>
      <c r="Q641" s="24">
        <f>P641*N641/1000</f>
        <v>92.658742004264397</v>
      </c>
    </row>
    <row r="642" spans="1:17" ht="12.75" customHeight="1" x14ac:dyDescent="0.2">
      <c r="A642" s="89"/>
      <c r="B642" s="49" t="s">
        <v>93</v>
      </c>
      <c r="C642" s="248" t="s">
        <v>72</v>
      </c>
      <c r="D642" s="248">
        <v>31</v>
      </c>
      <c r="E642" s="248">
        <v>1986</v>
      </c>
      <c r="F642" s="249">
        <v>63.317999999999998</v>
      </c>
      <c r="G642" s="249">
        <v>4.6581919999999997</v>
      </c>
      <c r="H642" s="249">
        <v>4.96</v>
      </c>
      <c r="I642" s="249">
        <v>53.699809000000002</v>
      </c>
      <c r="J642" s="249">
        <v>1870.28</v>
      </c>
      <c r="K642" s="249">
        <v>53.699809000000002</v>
      </c>
      <c r="L642" s="249">
        <v>1870.28</v>
      </c>
      <c r="M642" s="250">
        <v>2.8712176251684242E-2</v>
      </c>
      <c r="N642" s="251">
        <v>43.273000000000003</v>
      </c>
      <c r="O642" s="251">
        <v>1.2424620029391322</v>
      </c>
      <c r="P642" s="251">
        <v>1722.7305751010545</v>
      </c>
      <c r="Q642" s="252">
        <v>74.547720176347937</v>
      </c>
    </row>
    <row r="643" spans="1:17" ht="12.75" customHeight="1" x14ac:dyDescent="0.2">
      <c r="A643" s="89"/>
      <c r="B643" s="172" t="s">
        <v>219</v>
      </c>
      <c r="C643" s="106" t="s">
        <v>213</v>
      </c>
      <c r="D643" s="25">
        <v>37</v>
      </c>
      <c r="E643" s="26">
        <v>1983</v>
      </c>
      <c r="F643" s="108">
        <v>67.891000000000005</v>
      </c>
      <c r="G643" s="108">
        <v>3.1619999999999999</v>
      </c>
      <c r="H643" s="108">
        <v>6.08</v>
      </c>
      <c r="I643" s="108">
        <v>58.649003</v>
      </c>
      <c r="J643" s="109">
        <v>2034.47</v>
      </c>
      <c r="K643" s="108">
        <v>58.649003</v>
      </c>
      <c r="L643" s="109">
        <v>2034.47</v>
      </c>
      <c r="M643" s="21">
        <v>2.8827656834458114E-2</v>
      </c>
      <c r="N643" s="27">
        <v>62.348000000000006</v>
      </c>
      <c r="O643" s="23">
        <v>1.7973467483147947</v>
      </c>
      <c r="P643" s="23">
        <v>1729.659410067487</v>
      </c>
      <c r="Q643" s="24">
        <v>107.84080489888768</v>
      </c>
    </row>
    <row r="644" spans="1:17" ht="12.75" customHeight="1" x14ac:dyDescent="0.2">
      <c r="A644" s="89"/>
      <c r="B644" s="49" t="s">
        <v>893</v>
      </c>
      <c r="C644" s="42" t="s">
        <v>880</v>
      </c>
      <c r="D644" s="42">
        <v>4</v>
      </c>
      <c r="E644" s="42" t="s">
        <v>58</v>
      </c>
      <c r="F644" s="43">
        <f>G644+H644+I644</f>
        <v>9.7999999999999989</v>
      </c>
      <c r="G644" s="43">
        <v>0.3251</v>
      </c>
      <c r="H644" s="43">
        <v>0.64</v>
      </c>
      <c r="I644" s="43">
        <v>8.8348999999999993</v>
      </c>
      <c r="J644" s="43">
        <v>306.08</v>
      </c>
      <c r="K644" s="43">
        <f>I644</f>
        <v>8.8348999999999993</v>
      </c>
      <c r="L644" s="43">
        <f>J644</f>
        <v>306.08</v>
      </c>
      <c r="M644" s="44">
        <f>K644/L644</f>
        <v>2.8864675901725038E-2</v>
      </c>
      <c r="N644" s="45">
        <v>45.1</v>
      </c>
      <c r="O644" s="46">
        <f>M644*N644</f>
        <v>1.3017968831677993</v>
      </c>
      <c r="P644" s="46">
        <f>M644*60*1000</f>
        <v>1731.8805541035024</v>
      </c>
      <c r="Q644" s="47">
        <f>P644*N644/1000</f>
        <v>78.10781299006797</v>
      </c>
    </row>
    <row r="645" spans="1:17" ht="12.75" customHeight="1" x14ac:dyDescent="0.2">
      <c r="A645" s="89"/>
      <c r="B645" s="172" t="s">
        <v>524</v>
      </c>
      <c r="C645" s="19" t="s">
        <v>514</v>
      </c>
      <c r="D645" s="19">
        <v>4</v>
      </c>
      <c r="E645" s="19" t="s">
        <v>58</v>
      </c>
      <c r="F645" s="20">
        <v>7.3239999999999998</v>
      </c>
      <c r="G645" s="20">
        <v>0</v>
      </c>
      <c r="H645" s="20">
        <v>0</v>
      </c>
      <c r="I645" s="20">
        <v>7.3239999999999998</v>
      </c>
      <c r="J645" s="20">
        <v>253.29</v>
      </c>
      <c r="K645" s="20">
        <v>7.3239999999999998</v>
      </c>
      <c r="L645" s="20">
        <v>253.29</v>
      </c>
      <c r="M645" s="21">
        <v>2.8915472383434008E-2</v>
      </c>
      <c r="N645" s="22">
        <v>75.3</v>
      </c>
      <c r="O645" s="23">
        <v>2.1773350704725809</v>
      </c>
      <c r="P645" s="23">
        <v>1734.9283430060404</v>
      </c>
      <c r="Q645" s="24">
        <v>130.64010422835486</v>
      </c>
    </row>
    <row r="646" spans="1:17" ht="12.75" customHeight="1" x14ac:dyDescent="0.2">
      <c r="A646" s="89"/>
      <c r="B646" s="172" t="s">
        <v>718</v>
      </c>
      <c r="C646" s="19" t="s">
        <v>702</v>
      </c>
      <c r="D646" s="19">
        <v>12</v>
      </c>
      <c r="E646" s="19">
        <v>1965</v>
      </c>
      <c r="F646" s="20">
        <v>5.5730000000000004</v>
      </c>
      <c r="G646" s="20">
        <v>0.623</v>
      </c>
      <c r="H646" s="20">
        <v>0.08</v>
      </c>
      <c r="I646" s="20">
        <v>4.87</v>
      </c>
      <c r="J646" s="20">
        <v>395.27</v>
      </c>
      <c r="K646" s="20">
        <v>4.5780000000000003</v>
      </c>
      <c r="L646" s="20">
        <v>158.16</v>
      </c>
      <c r="M646" s="21">
        <v>2.8945371775417301E-2</v>
      </c>
      <c r="N646" s="22">
        <v>70.305000000000007</v>
      </c>
      <c r="O646" s="23">
        <v>2.0350043626707137</v>
      </c>
      <c r="P646" s="23">
        <v>1736.7223065250382</v>
      </c>
      <c r="Q646" s="24">
        <v>122.10026176024282</v>
      </c>
    </row>
    <row r="647" spans="1:17" ht="12.75" customHeight="1" x14ac:dyDescent="0.2">
      <c r="A647" s="89"/>
      <c r="B647" s="49" t="s">
        <v>893</v>
      </c>
      <c r="C647" s="42" t="s">
        <v>881</v>
      </c>
      <c r="D647" s="42">
        <v>4</v>
      </c>
      <c r="E647" s="42" t="s">
        <v>58</v>
      </c>
      <c r="F647" s="43">
        <f>G647+H647+I647</f>
        <v>7.6</v>
      </c>
      <c r="G647" s="43">
        <v>0.3251</v>
      </c>
      <c r="H647" s="43">
        <v>0.64</v>
      </c>
      <c r="I647" s="43">
        <v>6.6349</v>
      </c>
      <c r="J647" s="43">
        <v>228.92</v>
      </c>
      <c r="K647" s="43">
        <f>I647</f>
        <v>6.6349</v>
      </c>
      <c r="L647" s="43">
        <f>J647</f>
        <v>228.92</v>
      </c>
      <c r="M647" s="44">
        <f>K647/L647</f>
        <v>2.898348768128604E-2</v>
      </c>
      <c r="N647" s="45">
        <v>45.1</v>
      </c>
      <c r="O647" s="46">
        <f>M647*N647</f>
        <v>1.3071552944260005</v>
      </c>
      <c r="P647" s="46">
        <f>M647*60*1000</f>
        <v>1739.0092608771624</v>
      </c>
      <c r="Q647" s="47">
        <f>P647*N647/1000</f>
        <v>78.429317665560021</v>
      </c>
    </row>
    <row r="648" spans="1:17" ht="12.75" customHeight="1" x14ac:dyDescent="0.2">
      <c r="A648" s="89"/>
      <c r="B648" s="49" t="s">
        <v>893</v>
      </c>
      <c r="C648" s="42" t="s">
        <v>882</v>
      </c>
      <c r="D648" s="42">
        <v>12</v>
      </c>
      <c r="E648" s="42" t="s">
        <v>58</v>
      </c>
      <c r="F648" s="43">
        <f>G648+H648+I648</f>
        <v>18.740099999999998</v>
      </c>
      <c r="G648" s="43">
        <v>0.94820000000000004</v>
      </c>
      <c r="H648" s="43">
        <v>1.92</v>
      </c>
      <c r="I648" s="43">
        <v>15.8719</v>
      </c>
      <c r="J648" s="43">
        <v>543.85</v>
      </c>
      <c r="K648" s="43">
        <f>I648</f>
        <v>15.8719</v>
      </c>
      <c r="L648" s="43">
        <f>J648</f>
        <v>543.85</v>
      </c>
      <c r="M648" s="44">
        <f>K648/L648</f>
        <v>2.9184333915601726E-2</v>
      </c>
      <c r="N648" s="45">
        <v>45.1</v>
      </c>
      <c r="O648" s="46">
        <f>M648*N648</f>
        <v>1.3162134595936379</v>
      </c>
      <c r="P648" s="46">
        <f>M648*60*1000</f>
        <v>1751.0600349361036</v>
      </c>
      <c r="Q648" s="47">
        <f>P648*N648/1000</f>
        <v>78.972807575618276</v>
      </c>
    </row>
    <row r="649" spans="1:17" ht="12.75" customHeight="1" x14ac:dyDescent="0.2">
      <c r="A649" s="89"/>
      <c r="B649" s="49" t="s">
        <v>934</v>
      </c>
      <c r="C649" s="19" t="s">
        <v>921</v>
      </c>
      <c r="D649" s="19">
        <v>8</v>
      </c>
      <c r="E649" s="19">
        <v>1960</v>
      </c>
      <c r="F649" s="20">
        <f>SUM(G649+H649+I649)</f>
        <v>12.200000000000001</v>
      </c>
      <c r="G649" s="20">
        <v>0.35699999999999998</v>
      </c>
      <c r="H649" s="20">
        <v>1.28</v>
      </c>
      <c r="I649" s="20">
        <v>10.563000000000001</v>
      </c>
      <c r="J649" s="20">
        <v>358.81</v>
      </c>
      <c r="K649" s="20">
        <v>10.563000000000001</v>
      </c>
      <c r="L649" s="20">
        <v>358.81</v>
      </c>
      <c r="M649" s="21">
        <f>K649/L649</f>
        <v>2.9438978846743402E-2</v>
      </c>
      <c r="N649" s="22">
        <v>53.85</v>
      </c>
      <c r="O649" s="23">
        <f>M649*N649</f>
        <v>1.5852890108971323</v>
      </c>
      <c r="P649" s="23">
        <f>M649*60*1000</f>
        <v>1766.3387308046042</v>
      </c>
      <c r="Q649" s="24">
        <f>P649*N649/1000</f>
        <v>95.117340653827938</v>
      </c>
    </row>
    <row r="650" spans="1:17" ht="12.75" customHeight="1" x14ac:dyDescent="0.2">
      <c r="A650" s="89"/>
      <c r="B650" s="172" t="s">
        <v>718</v>
      </c>
      <c r="C650" s="104" t="s">
        <v>700</v>
      </c>
      <c r="D650" s="104">
        <v>8</v>
      </c>
      <c r="E650" s="104">
        <v>1962</v>
      </c>
      <c r="F650" s="15">
        <v>12.643000000000001</v>
      </c>
      <c r="G650" s="15">
        <v>0.56699999999999995</v>
      </c>
      <c r="H650" s="15">
        <v>1.28</v>
      </c>
      <c r="I650" s="15">
        <v>10.795999999999999</v>
      </c>
      <c r="J650" s="15">
        <v>372.35</v>
      </c>
      <c r="K650" s="15">
        <v>8.0549999999999997</v>
      </c>
      <c r="L650" s="15">
        <v>273.55</v>
      </c>
      <c r="M650" s="16">
        <v>2.9446170718333026E-2</v>
      </c>
      <c r="N650" s="17">
        <v>70.305000000000007</v>
      </c>
      <c r="O650" s="17">
        <v>2.0702130323524037</v>
      </c>
      <c r="P650" s="17">
        <v>1766.7702430999816</v>
      </c>
      <c r="Q650" s="18">
        <v>124.21278194114421</v>
      </c>
    </row>
    <row r="651" spans="1:17" ht="12.75" customHeight="1" x14ac:dyDescent="0.2">
      <c r="A651" s="89"/>
      <c r="B651" s="49" t="s">
        <v>934</v>
      </c>
      <c r="C651" s="19" t="s">
        <v>923</v>
      </c>
      <c r="D651" s="19">
        <v>18</v>
      </c>
      <c r="E651" s="19"/>
      <c r="F651" s="20">
        <f>SUM(G651+H651+I651)</f>
        <v>38.67</v>
      </c>
      <c r="G651" s="20">
        <v>1.573</v>
      </c>
      <c r="H651" s="20">
        <v>2.88</v>
      </c>
      <c r="I651" s="20">
        <v>34.216999999999999</v>
      </c>
      <c r="J651" s="20">
        <v>1161.96</v>
      </c>
      <c r="K651" s="20">
        <v>34.216999999999999</v>
      </c>
      <c r="L651" s="20">
        <v>1161.96</v>
      </c>
      <c r="M651" s="21">
        <f>K651/L651</f>
        <v>2.9447657406451166E-2</v>
      </c>
      <c r="N651" s="22">
        <v>53.85</v>
      </c>
      <c r="O651" s="23">
        <f>M651*N651</f>
        <v>1.5857563513373953</v>
      </c>
      <c r="P651" s="23">
        <f>M651*60*1000</f>
        <v>1766.85944438707</v>
      </c>
      <c r="Q651" s="24">
        <f>P651*N651/1000</f>
        <v>95.145381080243723</v>
      </c>
    </row>
    <row r="652" spans="1:17" ht="12.75" customHeight="1" x14ac:dyDescent="0.2">
      <c r="A652" s="89"/>
      <c r="B652" s="172" t="s">
        <v>566</v>
      </c>
      <c r="C652" s="106" t="s">
        <v>554</v>
      </c>
      <c r="D652" s="25">
        <v>12</v>
      </c>
      <c r="E652" s="48" t="s">
        <v>58</v>
      </c>
      <c r="F652" s="108">
        <v>19.48</v>
      </c>
      <c r="G652" s="108">
        <v>1.4</v>
      </c>
      <c r="H652" s="108">
        <v>1.76</v>
      </c>
      <c r="I652" s="108">
        <v>16.32</v>
      </c>
      <c r="J652" s="109">
        <v>552.99</v>
      </c>
      <c r="K652" s="108">
        <v>16.32</v>
      </c>
      <c r="L652" s="109">
        <v>552.99</v>
      </c>
      <c r="M652" s="21">
        <v>2.9512287744805511E-2</v>
      </c>
      <c r="N652" s="27">
        <v>56.5</v>
      </c>
      <c r="O652" s="23">
        <v>1.6674442575815114</v>
      </c>
      <c r="P652" s="23">
        <v>1770.7372646883307</v>
      </c>
      <c r="Q652" s="24">
        <v>100.04665545489068</v>
      </c>
    </row>
    <row r="653" spans="1:17" ht="12.75" customHeight="1" x14ac:dyDescent="0.2">
      <c r="A653" s="89"/>
      <c r="B653" s="49" t="s">
        <v>934</v>
      </c>
      <c r="C653" s="19" t="s">
        <v>918</v>
      </c>
      <c r="D653" s="19">
        <v>10</v>
      </c>
      <c r="E653" s="19">
        <v>1984</v>
      </c>
      <c r="F653" s="20">
        <f>SUM(G653+H653+I653)</f>
        <v>18.363</v>
      </c>
      <c r="G653" s="20">
        <v>0.96899999999999997</v>
      </c>
      <c r="H653" s="20">
        <v>1.6</v>
      </c>
      <c r="I653" s="20">
        <v>15.794</v>
      </c>
      <c r="J653" s="20">
        <v>534.19000000000005</v>
      </c>
      <c r="K653" s="20">
        <v>15.794</v>
      </c>
      <c r="L653" s="20">
        <v>534.19000000000005</v>
      </c>
      <c r="M653" s="21">
        <f>K653/L653</f>
        <v>2.9566259196166157E-2</v>
      </c>
      <c r="N653" s="22">
        <v>53.85</v>
      </c>
      <c r="O653" s="23">
        <f>M653*N653</f>
        <v>1.5921430577135476</v>
      </c>
      <c r="P653" s="23">
        <f>M653*60*1000</f>
        <v>1773.9755517699693</v>
      </c>
      <c r="Q653" s="24">
        <f>P653*N653/1000</f>
        <v>95.528583462812847</v>
      </c>
    </row>
    <row r="654" spans="1:17" ht="12.75" customHeight="1" x14ac:dyDescent="0.2">
      <c r="A654" s="89"/>
      <c r="B654" s="49" t="s">
        <v>93</v>
      </c>
      <c r="C654" s="248" t="s">
        <v>77</v>
      </c>
      <c r="D654" s="248">
        <v>60</v>
      </c>
      <c r="E654" s="248">
        <v>1981</v>
      </c>
      <c r="F654" s="249">
        <v>112.983</v>
      </c>
      <c r="G654" s="249">
        <v>10.493149000000001</v>
      </c>
      <c r="H654" s="249">
        <v>9.6</v>
      </c>
      <c r="I654" s="249">
        <v>92.889840000000007</v>
      </c>
      <c r="J654" s="249">
        <v>3139.2</v>
      </c>
      <c r="K654" s="249">
        <v>92.889840000000007</v>
      </c>
      <c r="L654" s="249">
        <v>3139.2</v>
      </c>
      <c r="M654" s="250">
        <v>2.9590290519877681E-2</v>
      </c>
      <c r="N654" s="251">
        <v>43.273000000000003</v>
      </c>
      <c r="O654" s="251">
        <v>1.2804606416666671</v>
      </c>
      <c r="P654" s="251">
        <v>1775.4174311926608</v>
      </c>
      <c r="Q654" s="252">
        <v>76.82763850000002</v>
      </c>
    </row>
    <row r="655" spans="1:17" ht="12.75" customHeight="1" x14ac:dyDescent="0.2">
      <c r="A655" s="89"/>
      <c r="B655" s="49" t="s">
        <v>934</v>
      </c>
      <c r="C655" s="19" t="s">
        <v>916</v>
      </c>
      <c r="D655" s="19">
        <v>20</v>
      </c>
      <c r="E655" s="19">
        <v>1969</v>
      </c>
      <c r="F655" s="20">
        <f>SUM(G655+H655+I655)</f>
        <v>38</v>
      </c>
      <c r="G655" s="20">
        <v>1.734</v>
      </c>
      <c r="H655" s="20">
        <v>3.2</v>
      </c>
      <c r="I655" s="20">
        <v>33.066000000000003</v>
      </c>
      <c r="J655" s="20">
        <v>1114.26</v>
      </c>
      <c r="K655" s="20">
        <v>33.066000000000003</v>
      </c>
      <c r="L655" s="20">
        <v>1114.26</v>
      </c>
      <c r="M655" s="21">
        <f>K655/L655</f>
        <v>2.9675300199235369E-2</v>
      </c>
      <c r="N655" s="22">
        <v>53.85</v>
      </c>
      <c r="O655" s="23">
        <f>M655*N655</f>
        <v>1.5980149157288246</v>
      </c>
      <c r="P655" s="23">
        <f>M655*60*1000</f>
        <v>1780.5180119541221</v>
      </c>
      <c r="Q655" s="24">
        <f>P655*N655/1000</f>
        <v>95.880894943729473</v>
      </c>
    </row>
    <row r="656" spans="1:17" ht="12.75" customHeight="1" x14ac:dyDescent="0.2">
      <c r="A656" s="89"/>
      <c r="B656" s="49" t="s">
        <v>934</v>
      </c>
      <c r="C656" s="19" t="s">
        <v>917</v>
      </c>
      <c r="D656" s="19">
        <v>8</v>
      </c>
      <c r="E656" s="19">
        <v>1980</v>
      </c>
      <c r="F656" s="20">
        <f>SUM(G656+H656+I656)</f>
        <v>13.693000000000001</v>
      </c>
      <c r="G656" s="20">
        <v>0.56100000000000005</v>
      </c>
      <c r="H656" s="20">
        <v>1.28</v>
      </c>
      <c r="I656" s="20">
        <v>11.852</v>
      </c>
      <c r="J656" s="20">
        <v>398.99</v>
      </c>
      <c r="K656" s="20">
        <v>11.852</v>
      </c>
      <c r="L656" s="20">
        <v>398.99</v>
      </c>
      <c r="M656" s="21">
        <f>K656/L656</f>
        <v>2.9705005137973382E-2</v>
      </c>
      <c r="N656" s="22">
        <v>53.85</v>
      </c>
      <c r="O656" s="23">
        <f>M656*N656</f>
        <v>1.5996145266798667</v>
      </c>
      <c r="P656" s="23">
        <f>M656*60*1000</f>
        <v>1782.300308278403</v>
      </c>
      <c r="Q656" s="24">
        <f>P656*N656/1000</f>
        <v>95.976871600791995</v>
      </c>
    </row>
    <row r="657" spans="1:17" ht="12.75" customHeight="1" x14ac:dyDescent="0.2">
      <c r="A657" s="89"/>
      <c r="B657" s="49" t="s">
        <v>934</v>
      </c>
      <c r="C657" s="19" t="s">
        <v>919</v>
      </c>
      <c r="D657" s="19">
        <v>10</v>
      </c>
      <c r="E657" s="19">
        <v>1984</v>
      </c>
      <c r="F657" s="20">
        <f>SUM(G657+H657+I657)</f>
        <v>18.522000000000002</v>
      </c>
      <c r="G657" s="20">
        <v>0.81599999999999995</v>
      </c>
      <c r="H657" s="20">
        <v>1.6</v>
      </c>
      <c r="I657" s="20">
        <v>16.106000000000002</v>
      </c>
      <c r="J657" s="20">
        <v>541.41</v>
      </c>
      <c r="K657" s="20">
        <v>16.106000000000002</v>
      </c>
      <c r="L657" s="20">
        <v>541.41</v>
      </c>
      <c r="M657" s="21">
        <f>K657/L657</f>
        <v>2.974824993997156E-2</v>
      </c>
      <c r="N657" s="22">
        <v>53.85</v>
      </c>
      <c r="O657" s="23">
        <f>M657*N657</f>
        <v>1.6019432592674685</v>
      </c>
      <c r="P657" s="23">
        <f>M657*60*1000</f>
        <v>1784.8949963982936</v>
      </c>
      <c r="Q657" s="24">
        <f>P657*N657/1000</f>
        <v>96.116595556048111</v>
      </c>
    </row>
    <row r="658" spans="1:17" ht="12.75" customHeight="1" x14ac:dyDescent="0.2">
      <c r="A658" s="89"/>
      <c r="B658" s="172" t="s">
        <v>791</v>
      </c>
      <c r="C658" s="19" t="s">
        <v>776</v>
      </c>
      <c r="D658" s="19">
        <v>6</v>
      </c>
      <c r="E658" s="19">
        <v>1959</v>
      </c>
      <c r="F658" s="20">
        <v>10.798999999999999</v>
      </c>
      <c r="G658" s="20">
        <v>0.32500000000000001</v>
      </c>
      <c r="H658" s="20">
        <v>0.8</v>
      </c>
      <c r="I658" s="20">
        <f>F658-G658-H658</f>
        <v>9.6739999999999995</v>
      </c>
      <c r="J658" s="20">
        <v>324.56</v>
      </c>
      <c r="K658" s="20">
        <v>9.6736199999999997</v>
      </c>
      <c r="L658" s="20">
        <v>324.56</v>
      </c>
      <c r="M658" s="21">
        <f>K658/L658</f>
        <v>2.9805336455508997E-2</v>
      </c>
      <c r="N658" s="22">
        <v>44.908000000000001</v>
      </c>
      <c r="O658" s="23">
        <f>M658*N658</f>
        <v>1.338498049543998</v>
      </c>
      <c r="P658" s="23">
        <f>M658*60*1000</f>
        <v>1788.32018733054</v>
      </c>
      <c r="Q658" s="24">
        <f>P658*N658/1000</f>
        <v>80.309882972639898</v>
      </c>
    </row>
    <row r="659" spans="1:17" ht="12.75" customHeight="1" x14ac:dyDescent="0.2">
      <c r="A659" s="89"/>
      <c r="B659" s="49" t="s">
        <v>93</v>
      </c>
      <c r="C659" s="248" t="s">
        <v>78</v>
      </c>
      <c r="D659" s="248">
        <v>108</v>
      </c>
      <c r="E659" s="248" t="s">
        <v>58</v>
      </c>
      <c r="F659" s="249">
        <v>106.37</v>
      </c>
      <c r="G659" s="249">
        <v>9.8043329999999997</v>
      </c>
      <c r="H659" s="249">
        <v>17.2</v>
      </c>
      <c r="I659" s="249">
        <v>79.365662999999998</v>
      </c>
      <c r="J659" s="249">
        <v>2642.7</v>
      </c>
      <c r="K659" s="249">
        <v>79.365662999999998</v>
      </c>
      <c r="L659" s="249">
        <v>2642.7</v>
      </c>
      <c r="M659" s="250">
        <v>3.0032036553524804E-2</v>
      </c>
      <c r="N659" s="251">
        <v>43.273000000000003</v>
      </c>
      <c r="O659" s="251">
        <v>1.2995763177806789</v>
      </c>
      <c r="P659" s="251">
        <v>1801.9221932114881</v>
      </c>
      <c r="Q659" s="252">
        <v>77.974579066840732</v>
      </c>
    </row>
    <row r="660" spans="1:17" ht="12.75" customHeight="1" x14ac:dyDescent="0.2">
      <c r="A660" s="89"/>
      <c r="B660" s="172" t="s">
        <v>566</v>
      </c>
      <c r="C660" s="106" t="s">
        <v>555</v>
      </c>
      <c r="D660" s="25">
        <v>105</v>
      </c>
      <c r="E660" s="26" t="s">
        <v>58</v>
      </c>
      <c r="F660" s="108">
        <v>101.36</v>
      </c>
      <c r="G660" s="108">
        <v>6.46</v>
      </c>
      <c r="H660" s="108">
        <v>16.96</v>
      </c>
      <c r="I660" s="108">
        <v>77.94</v>
      </c>
      <c r="J660" s="109">
        <v>2608.98</v>
      </c>
      <c r="K660" s="108">
        <v>76.5</v>
      </c>
      <c r="L660" s="109">
        <v>2539.69</v>
      </c>
      <c r="M660" s="21">
        <v>3.0121786517252103E-2</v>
      </c>
      <c r="N660" s="27">
        <v>56.5</v>
      </c>
      <c r="O660" s="23">
        <v>1.7018809382247437</v>
      </c>
      <c r="P660" s="23">
        <v>1807.3071910351262</v>
      </c>
      <c r="Q660" s="24">
        <v>102.11285629348463</v>
      </c>
    </row>
    <row r="661" spans="1:17" ht="12.75" customHeight="1" x14ac:dyDescent="0.2">
      <c r="A661" s="89"/>
      <c r="B661" s="172" t="s">
        <v>444</v>
      </c>
      <c r="C661" s="28" t="s">
        <v>433</v>
      </c>
      <c r="D661" s="28">
        <v>92</v>
      </c>
      <c r="E661" s="28">
        <v>1991</v>
      </c>
      <c r="F661" s="29">
        <v>137.35</v>
      </c>
      <c r="G661" s="33">
        <v>8.2679159999999996</v>
      </c>
      <c r="H661" s="33">
        <v>15.12</v>
      </c>
      <c r="I661" s="29">
        <f>F661-G661-H661</f>
        <v>113.962084</v>
      </c>
      <c r="J661" s="29">
        <v>3723.66</v>
      </c>
      <c r="K661" s="29">
        <f>I661/J661*L661</f>
        <v>108.60256133947783</v>
      </c>
      <c r="L661" s="29">
        <v>3548.54</v>
      </c>
      <c r="M661" s="30">
        <f>K661/L661</f>
        <v>3.0604857586353212E-2</v>
      </c>
      <c r="N661" s="31">
        <v>57.23</v>
      </c>
      <c r="O661" s="31">
        <f>ROUND(M661*N661,2)</f>
        <v>1.75</v>
      </c>
      <c r="P661" s="31">
        <f>ROUND(M661*60*1000,2)</f>
        <v>1836.29</v>
      </c>
      <c r="Q661" s="32">
        <f>ROUND(P661*N661/1000,2)</f>
        <v>105.09</v>
      </c>
    </row>
    <row r="662" spans="1:17" ht="12.75" customHeight="1" x14ac:dyDescent="0.2">
      <c r="A662" s="89"/>
      <c r="B662" s="172" t="s">
        <v>331</v>
      </c>
      <c r="C662" s="19" t="s">
        <v>323</v>
      </c>
      <c r="D662" s="19">
        <v>20</v>
      </c>
      <c r="E662" s="19">
        <v>1984</v>
      </c>
      <c r="F662" s="20">
        <v>37.341999999999999</v>
      </c>
      <c r="G662" s="20">
        <v>1.956</v>
      </c>
      <c r="H662" s="20">
        <v>3.2</v>
      </c>
      <c r="I662" s="20">
        <v>32.186</v>
      </c>
      <c r="J662" s="20">
        <v>1050.8499999999999</v>
      </c>
      <c r="K662" s="20">
        <v>32.186</v>
      </c>
      <c r="L662" s="20">
        <v>1050.8499999999999</v>
      </c>
      <c r="M662" s="21">
        <f>K662/L662</f>
        <v>3.0628538801922255E-2</v>
      </c>
      <c r="N662" s="22">
        <v>49.9</v>
      </c>
      <c r="O662" s="23">
        <f>M662*N662</f>
        <v>1.5283640862159205</v>
      </c>
      <c r="P662" s="23">
        <f>M662*60*1000</f>
        <v>1837.7123281153354</v>
      </c>
      <c r="Q662" s="24">
        <f>P662*N662/1000</f>
        <v>91.701845172955231</v>
      </c>
    </row>
    <row r="663" spans="1:17" ht="12.75" customHeight="1" x14ac:dyDescent="0.2">
      <c r="A663" s="89"/>
      <c r="B663" s="172" t="s">
        <v>290</v>
      </c>
      <c r="C663" s="19" t="s">
        <v>277</v>
      </c>
      <c r="D663" s="19">
        <v>48</v>
      </c>
      <c r="E663" s="19">
        <v>1992</v>
      </c>
      <c r="F663" s="20">
        <v>54.58</v>
      </c>
      <c r="G663" s="20">
        <v>3.6640000000000001</v>
      </c>
      <c r="H663" s="20">
        <v>0.48</v>
      </c>
      <c r="I663" s="20">
        <v>50.436</v>
      </c>
      <c r="J663" s="20">
        <v>1629.57</v>
      </c>
      <c r="K663" s="20">
        <v>50.436</v>
      </c>
      <c r="L663" s="20">
        <v>1629.57</v>
      </c>
      <c r="M663" s="21">
        <v>3.095049614315433E-2</v>
      </c>
      <c r="N663" s="22">
        <v>65.509</v>
      </c>
      <c r="O663" s="23">
        <v>2.027536051841897</v>
      </c>
      <c r="P663" s="23">
        <v>1857.0297685892599</v>
      </c>
      <c r="Q663" s="24">
        <v>121.65216311051383</v>
      </c>
    </row>
    <row r="664" spans="1:17" ht="12.75" customHeight="1" x14ac:dyDescent="0.2">
      <c r="A664" s="89"/>
      <c r="B664" s="172" t="s">
        <v>444</v>
      </c>
      <c r="C664" s="28" t="s">
        <v>424</v>
      </c>
      <c r="D664" s="28">
        <v>108</v>
      </c>
      <c r="E664" s="28">
        <v>1968</v>
      </c>
      <c r="F664" s="29">
        <v>102.54</v>
      </c>
      <c r="G664" s="33">
        <v>6.0463560000000003</v>
      </c>
      <c r="H664" s="33">
        <v>17.2</v>
      </c>
      <c r="I664" s="29">
        <f>F664-G664-H664</f>
        <v>79.293644</v>
      </c>
      <c r="J664" s="29">
        <v>2558.44</v>
      </c>
      <c r="K664" s="29">
        <f>I664/J664*L664</f>
        <v>79.293644</v>
      </c>
      <c r="L664" s="29">
        <v>2558.44</v>
      </c>
      <c r="M664" s="30">
        <f>K664/L664</f>
        <v>3.0992966026172197E-2</v>
      </c>
      <c r="N664" s="31">
        <v>57.23</v>
      </c>
      <c r="O664" s="31">
        <f>ROUND(M664*N664,2)</f>
        <v>1.77</v>
      </c>
      <c r="P664" s="31">
        <f>ROUND(M664*60*1000,2)</f>
        <v>1859.58</v>
      </c>
      <c r="Q664" s="32">
        <f>ROUND(P664*N664/1000,2)</f>
        <v>106.42</v>
      </c>
    </row>
    <row r="665" spans="1:17" ht="12.75" customHeight="1" x14ac:dyDescent="0.2">
      <c r="A665" s="89"/>
      <c r="B665" s="172" t="s">
        <v>331</v>
      </c>
      <c r="C665" s="19" t="s">
        <v>328</v>
      </c>
      <c r="D665" s="19">
        <v>20</v>
      </c>
      <c r="E665" s="19">
        <v>1982</v>
      </c>
      <c r="F665" s="20">
        <v>37.670999999999999</v>
      </c>
      <c r="G665" s="20">
        <v>2.5150000000000001</v>
      </c>
      <c r="H665" s="20">
        <v>3.2</v>
      </c>
      <c r="I665" s="20">
        <v>31.956</v>
      </c>
      <c r="J665" s="20">
        <v>1027.8499999999999</v>
      </c>
      <c r="K665" s="20">
        <v>31.956</v>
      </c>
      <c r="L665" s="20">
        <v>1027.8499999999999</v>
      </c>
      <c r="M665" s="21">
        <f>K665/L665</f>
        <v>3.1090139611811063E-2</v>
      </c>
      <c r="N665" s="22">
        <v>49.9</v>
      </c>
      <c r="O665" s="23">
        <f>M665*N665</f>
        <v>1.551397966629372</v>
      </c>
      <c r="P665" s="23">
        <f>M665*60*1000</f>
        <v>1865.4083767086638</v>
      </c>
      <c r="Q665" s="24">
        <f>P665*N665/1000</f>
        <v>93.083877997762315</v>
      </c>
    </row>
    <row r="666" spans="1:17" ht="12.75" customHeight="1" x14ac:dyDescent="0.2">
      <c r="A666" s="89"/>
      <c r="B666" s="172" t="s">
        <v>791</v>
      </c>
      <c r="C666" s="19" t="s">
        <v>777</v>
      </c>
      <c r="D666" s="19">
        <v>13</v>
      </c>
      <c r="E666" s="19">
        <v>1954</v>
      </c>
      <c r="F666" s="20">
        <v>21.695</v>
      </c>
      <c r="G666" s="20">
        <v>2.206</v>
      </c>
      <c r="H666" s="20">
        <v>1.84</v>
      </c>
      <c r="I666" s="20">
        <f>F666-G666-H666</f>
        <v>17.649000000000001</v>
      </c>
      <c r="J666" s="20">
        <v>562.47</v>
      </c>
      <c r="K666" s="20">
        <v>17.64874</v>
      </c>
      <c r="L666" s="20">
        <v>562.47</v>
      </c>
      <c r="M666" s="21">
        <f>K666/L666</f>
        <v>3.1377211229043328E-2</v>
      </c>
      <c r="N666" s="22">
        <v>44.908000000000001</v>
      </c>
      <c r="O666" s="23">
        <f>M666*N666</f>
        <v>1.4090878018738777</v>
      </c>
      <c r="P666" s="23">
        <f>M666*60*1000</f>
        <v>1882.6326737425995</v>
      </c>
      <c r="Q666" s="24">
        <f>P666*N666/1000</f>
        <v>84.545268112432666</v>
      </c>
    </row>
    <row r="667" spans="1:17" ht="12.75" customHeight="1" x14ac:dyDescent="0.2">
      <c r="A667" s="89"/>
      <c r="B667" s="172" t="s">
        <v>331</v>
      </c>
      <c r="C667" s="19" t="s">
        <v>329</v>
      </c>
      <c r="D667" s="19">
        <v>20</v>
      </c>
      <c r="E667" s="19">
        <v>1982</v>
      </c>
      <c r="F667" s="20">
        <v>37.750999999999998</v>
      </c>
      <c r="G667" s="20">
        <v>1.9550000000000001</v>
      </c>
      <c r="H667" s="20">
        <v>3.2</v>
      </c>
      <c r="I667" s="20">
        <v>32.594999999999999</v>
      </c>
      <c r="J667" s="20">
        <v>1035.06</v>
      </c>
      <c r="K667" s="20">
        <v>32.594999999999999</v>
      </c>
      <c r="L667" s="20">
        <v>1035.06</v>
      </c>
      <c r="M667" s="21">
        <f>K667/L667</f>
        <v>3.1490928062141328E-2</v>
      </c>
      <c r="N667" s="22">
        <v>49.9</v>
      </c>
      <c r="O667" s="23">
        <f>M667*N667</f>
        <v>1.5713973103008523</v>
      </c>
      <c r="P667" s="23">
        <f>M667*60*1000</f>
        <v>1889.4556837284797</v>
      </c>
      <c r="Q667" s="24">
        <f>P667*N667/1000</f>
        <v>94.283838618051135</v>
      </c>
    </row>
    <row r="668" spans="1:17" ht="12.75" customHeight="1" x14ac:dyDescent="0.2">
      <c r="A668" s="89"/>
      <c r="B668" s="172" t="s">
        <v>444</v>
      </c>
      <c r="C668" s="28" t="s">
        <v>429</v>
      </c>
      <c r="D668" s="28">
        <v>118</v>
      </c>
      <c r="E668" s="28">
        <v>1961</v>
      </c>
      <c r="F668" s="29">
        <v>95.27</v>
      </c>
      <c r="G668" s="33">
        <v>9.874212</v>
      </c>
      <c r="H668" s="33">
        <v>1.8149999999999999</v>
      </c>
      <c r="I668" s="29">
        <f>F668-G668-H668</f>
        <v>83.580787999999998</v>
      </c>
      <c r="J668" s="29">
        <v>2634.92</v>
      </c>
      <c r="K668" s="29">
        <f>I668/J668*L668</f>
        <v>83.580787999999998</v>
      </c>
      <c r="L668" s="29">
        <v>2634.92</v>
      </c>
      <c r="M668" s="30">
        <f>K668/L668</f>
        <v>3.1720427185645106E-2</v>
      </c>
      <c r="N668" s="31">
        <v>57.23</v>
      </c>
      <c r="O668" s="31">
        <f>ROUND(M668*N668,2)</f>
        <v>1.82</v>
      </c>
      <c r="P668" s="31">
        <f>ROUND(M668*60*1000,2)</f>
        <v>1903.23</v>
      </c>
      <c r="Q668" s="32">
        <f>ROUND(P668*N668/1000,2)</f>
        <v>108.92</v>
      </c>
    </row>
    <row r="669" spans="1:17" ht="12.75" customHeight="1" x14ac:dyDescent="0.2">
      <c r="A669" s="89"/>
      <c r="B669" s="172" t="s">
        <v>152</v>
      </c>
      <c r="C669" s="248" t="s">
        <v>142</v>
      </c>
      <c r="D669" s="248">
        <v>8</v>
      </c>
      <c r="E669" s="248">
        <v>1976</v>
      </c>
      <c r="F669" s="249">
        <v>15.86</v>
      </c>
      <c r="G669" s="249">
        <v>1.4279999999999999</v>
      </c>
      <c r="H669" s="249">
        <v>0.67</v>
      </c>
      <c r="I669" s="249">
        <v>13.762</v>
      </c>
      <c r="J669" s="249">
        <v>432.82</v>
      </c>
      <c r="K669" s="249">
        <v>13.762</v>
      </c>
      <c r="L669" s="249">
        <v>432.82</v>
      </c>
      <c r="M669" s="250">
        <v>3.1796127720530476E-2</v>
      </c>
      <c r="N669" s="251">
        <v>72.811999999999998</v>
      </c>
      <c r="O669" s="251">
        <v>2.3151396515872649</v>
      </c>
      <c r="P669" s="251">
        <v>1907.7676632318285</v>
      </c>
      <c r="Q669" s="252">
        <v>138.90837909523589</v>
      </c>
    </row>
    <row r="670" spans="1:17" ht="12.75" customHeight="1" x14ac:dyDescent="0.2">
      <c r="A670" s="89"/>
      <c r="B670" s="172" t="s">
        <v>331</v>
      </c>
      <c r="C670" s="19" t="s">
        <v>322</v>
      </c>
      <c r="D670" s="19">
        <v>20</v>
      </c>
      <c r="E670" s="19">
        <v>1984</v>
      </c>
      <c r="F670" s="20">
        <v>39.381999999999998</v>
      </c>
      <c r="G670" s="20">
        <v>2.012</v>
      </c>
      <c r="H670" s="20">
        <v>3.2</v>
      </c>
      <c r="I670" s="20">
        <v>34.17</v>
      </c>
      <c r="J670" s="20">
        <v>1058.05</v>
      </c>
      <c r="K670" s="20">
        <v>34.17</v>
      </c>
      <c r="L670" s="20">
        <v>1058.05</v>
      </c>
      <c r="M670" s="21">
        <f>K670/L670</f>
        <v>3.2295260148386185E-2</v>
      </c>
      <c r="N670" s="22">
        <v>49.9</v>
      </c>
      <c r="O670" s="23">
        <f>M670*N670</f>
        <v>1.6115334814044706</v>
      </c>
      <c r="P670" s="23">
        <f>M670*60*1000</f>
        <v>1937.715608903171</v>
      </c>
      <c r="Q670" s="24">
        <f>P670*N670/1000</f>
        <v>96.692008884268233</v>
      </c>
    </row>
    <row r="671" spans="1:17" ht="12.75" customHeight="1" x14ac:dyDescent="0.2">
      <c r="A671" s="89"/>
      <c r="B671" s="172" t="s">
        <v>791</v>
      </c>
      <c r="C671" s="19" t="s">
        <v>778</v>
      </c>
      <c r="D671" s="19">
        <v>81</v>
      </c>
      <c r="E671" s="19">
        <v>1961</v>
      </c>
      <c r="F671" s="20">
        <v>48.881999999999998</v>
      </c>
      <c r="G671" s="20">
        <v>3.5659000000000001</v>
      </c>
      <c r="H671" s="20">
        <v>0.8</v>
      </c>
      <c r="I671" s="20">
        <f>F671-G671-H671</f>
        <v>44.516100000000002</v>
      </c>
      <c r="J671" s="20">
        <v>1344.76</v>
      </c>
      <c r="K671" s="20">
        <v>44.515999999999998</v>
      </c>
      <c r="L671" s="20">
        <v>1344.76</v>
      </c>
      <c r="M671" s="21">
        <f>K671/L671</f>
        <v>3.310330467890181E-2</v>
      </c>
      <c r="N671" s="22">
        <v>44.908000000000001</v>
      </c>
      <c r="O671" s="23">
        <f>M671*N671</f>
        <v>1.4866032065201225</v>
      </c>
      <c r="P671" s="23">
        <f>M671*60*1000</f>
        <v>1986.1982807341085</v>
      </c>
      <c r="Q671" s="24">
        <f>P671*N671/1000</f>
        <v>89.196192391207333</v>
      </c>
    </row>
    <row r="672" spans="1:17" ht="12.75" customHeight="1" x14ac:dyDescent="0.2">
      <c r="A672" s="89"/>
      <c r="B672" s="172" t="s">
        <v>791</v>
      </c>
      <c r="C672" s="19" t="s">
        <v>779</v>
      </c>
      <c r="D672" s="19">
        <v>40</v>
      </c>
      <c r="E672" s="19">
        <v>1961</v>
      </c>
      <c r="F672" s="20">
        <v>62.188000000000002</v>
      </c>
      <c r="G672" s="20">
        <v>3.4899300000000002</v>
      </c>
      <c r="H672" s="20">
        <v>0.4</v>
      </c>
      <c r="I672" s="20">
        <f>F672-G672-H672</f>
        <v>58.298070000000003</v>
      </c>
      <c r="J672" s="20">
        <v>1732.11</v>
      </c>
      <c r="K672" s="20">
        <v>58.298070000000003</v>
      </c>
      <c r="L672" s="20">
        <v>1732.11</v>
      </c>
      <c r="M672" s="21">
        <f>K672/L672</f>
        <v>3.3657256178880095E-2</v>
      </c>
      <c r="N672" s="22">
        <v>44.908000000000001</v>
      </c>
      <c r="O672" s="23">
        <f>M672*N672</f>
        <v>1.5114800604811474</v>
      </c>
      <c r="P672" s="23">
        <f>M672*60*1000</f>
        <v>2019.4353707328059</v>
      </c>
      <c r="Q672" s="24">
        <f>P672*N672/1000</f>
        <v>90.68880362886884</v>
      </c>
    </row>
    <row r="673" spans="1:17" ht="12.75" customHeight="1" x14ac:dyDescent="0.2">
      <c r="A673" s="89"/>
      <c r="B673" s="172" t="s">
        <v>791</v>
      </c>
      <c r="C673" s="19" t="s">
        <v>780</v>
      </c>
      <c r="D673" s="19">
        <v>13</v>
      </c>
      <c r="E673" s="19">
        <v>1950</v>
      </c>
      <c r="F673" s="20">
        <v>16.562999999999999</v>
      </c>
      <c r="G673" s="20"/>
      <c r="H673" s="20"/>
      <c r="I673" s="20">
        <f>F673-G673-H673</f>
        <v>16.562999999999999</v>
      </c>
      <c r="J673" s="20">
        <v>483.99</v>
      </c>
      <c r="K673" s="20">
        <v>16.562999999999999</v>
      </c>
      <c r="L673" s="20">
        <v>483.99</v>
      </c>
      <c r="M673" s="21">
        <f>K673/L673</f>
        <v>3.4221781441765325E-2</v>
      </c>
      <c r="N673" s="22">
        <v>44.908000000000001</v>
      </c>
      <c r="O673" s="23">
        <f>M673*N673</f>
        <v>1.5368317609867972</v>
      </c>
      <c r="P673" s="23">
        <f>M673*60*1000</f>
        <v>2053.3068865059195</v>
      </c>
      <c r="Q673" s="24">
        <f>P673*N673/1000</f>
        <v>92.20990565920782</v>
      </c>
    </row>
    <row r="674" spans="1:17" ht="12.75" customHeight="1" x14ac:dyDescent="0.2">
      <c r="A674" s="89"/>
      <c r="B674" s="172" t="s">
        <v>290</v>
      </c>
      <c r="C674" s="19" t="s">
        <v>279</v>
      </c>
      <c r="D674" s="19">
        <v>6</v>
      </c>
      <c r="E674" s="19">
        <v>1977</v>
      </c>
      <c r="F674" s="20">
        <v>11.022</v>
      </c>
      <c r="G674" s="20">
        <v>0.28699999999999998</v>
      </c>
      <c r="H674" s="20">
        <v>0.05</v>
      </c>
      <c r="I674" s="20">
        <v>10.685</v>
      </c>
      <c r="J674" s="20">
        <v>301.38</v>
      </c>
      <c r="K674" s="20">
        <v>10.685</v>
      </c>
      <c r="L674" s="20">
        <v>301.38</v>
      </c>
      <c r="M674" s="21">
        <v>3.545358019775699E-2</v>
      </c>
      <c r="N674" s="22">
        <v>65.509</v>
      </c>
      <c r="O674" s="23">
        <v>2.3225285851748625</v>
      </c>
      <c r="P674" s="23">
        <v>2127.2148118654191</v>
      </c>
      <c r="Q674" s="24">
        <v>139.35171511049174</v>
      </c>
    </row>
    <row r="675" spans="1:17" ht="12.75" customHeight="1" x14ac:dyDescent="0.2">
      <c r="A675" s="89"/>
      <c r="B675" s="172" t="s">
        <v>331</v>
      </c>
      <c r="C675" s="19" t="s">
        <v>326</v>
      </c>
      <c r="D675" s="19">
        <v>20</v>
      </c>
      <c r="E675" s="19">
        <v>1981</v>
      </c>
      <c r="F675" s="20">
        <v>42.445</v>
      </c>
      <c r="G675" s="20">
        <v>2.347</v>
      </c>
      <c r="H675" s="20">
        <v>3.2</v>
      </c>
      <c r="I675" s="20">
        <v>36.898000000000003</v>
      </c>
      <c r="J675" s="20">
        <v>1034.7</v>
      </c>
      <c r="K675" s="20">
        <v>36.898000000000003</v>
      </c>
      <c r="L675" s="20">
        <v>1034.7</v>
      </c>
      <c r="M675" s="21">
        <f>K675/L675</f>
        <v>3.5660577945298158E-2</v>
      </c>
      <c r="N675" s="22">
        <v>49.9</v>
      </c>
      <c r="O675" s="23">
        <f>M675*N675</f>
        <v>1.779462839470378</v>
      </c>
      <c r="P675" s="23">
        <f>M675*60*1000</f>
        <v>2139.6346767178893</v>
      </c>
      <c r="Q675" s="24">
        <f>P675*N675/1000</f>
        <v>106.76777036822267</v>
      </c>
    </row>
    <row r="676" spans="1:17" ht="12.75" customHeight="1" x14ac:dyDescent="0.2">
      <c r="A676" s="89"/>
      <c r="B676" s="172" t="s">
        <v>205</v>
      </c>
      <c r="C676" s="104" t="s">
        <v>192</v>
      </c>
      <c r="D676" s="104">
        <v>20</v>
      </c>
      <c r="E676" s="104">
        <v>1964</v>
      </c>
      <c r="F676" s="15">
        <v>17.965</v>
      </c>
      <c r="G676" s="15">
        <v>1.3163609999999999</v>
      </c>
      <c r="H676" s="15">
        <v>3.84</v>
      </c>
      <c r="I676" s="15">
        <v>12.808636</v>
      </c>
      <c r="J676" s="15">
        <v>1114.29</v>
      </c>
      <c r="K676" s="15">
        <v>12.808636</v>
      </c>
      <c r="L676" s="15">
        <v>900.28</v>
      </c>
      <c r="M676" s="16">
        <v>1.422739147820678E-2</v>
      </c>
      <c r="N676" s="17">
        <v>63.111000000000004</v>
      </c>
      <c r="O676" s="17">
        <v>0.89790490358110819</v>
      </c>
      <c r="P676" s="17">
        <v>853.64348869240678</v>
      </c>
      <c r="Q676" s="18">
        <v>53.874294214866488</v>
      </c>
    </row>
    <row r="677" spans="1:17" ht="12.75" customHeight="1" x14ac:dyDescent="0.2">
      <c r="A677" s="89"/>
      <c r="B677" s="172" t="s">
        <v>219</v>
      </c>
      <c r="C677" s="104" t="s">
        <v>214</v>
      </c>
      <c r="D677" s="104">
        <v>12</v>
      </c>
      <c r="E677" s="104">
        <v>1972</v>
      </c>
      <c r="F677" s="15">
        <v>11.044</v>
      </c>
      <c r="G677" s="15">
        <v>1.173</v>
      </c>
      <c r="H677" s="15">
        <v>0.12</v>
      </c>
      <c r="I677" s="15">
        <v>9.7509999999999994</v>
      </c>
      <c r="J677" s="15">
        <v>538.39</v>
      </c>
      <c r="K677" s="15">
        <v>9.7509999999999994</v>
      </c>
      <c r="L677" s="15">
        <v>538.39</v>
      </c>
      <c r="M677" s="16">
        <v>1.8111406229684799E-2</v>
      </c>
      <c r="N677" s="17">
        <v>62.348000000000006</v>
      </c>
      <c r="O677" s="17">
        <v>1.1292099556083879</v>
      </c>
      <c r="P677" s="17">
        <v>1086.6843737810877</v>
      </c>
      <c r="Q677" s="18">
        <v>67.752597336503271</v>
      </c>
    </row>
    <row r="678" spans="1:17" ht="12.75" customHeight="1" x14ac:dyDescent="0.2">
      <c r="A678" s="89"/>
      <c r="B678" s="172" t="s">
        <v>152</v>
      </c>
      <c r="C678" s="248" t="s">
        <v>143</v>
      </c>
      <c r="D678" s="248">
        <v>12</v>
      </c>
      <c r="E678" s="248">
        <v>1972</v>
      </c>
      <c r="F678" s="249">
        <v>10.006600000000001</v>
      </c>
      <c r="G678" s="249">
        <v>0</v>
      </c>
      <c r="H678" s="249">
        <v>0</v>
      </c>
      <c r="I678" s="249">
        <v>10.006598</v>
      </c>
      <c r="J678" s="249">
        <v>532.47</v>
      </c>
      <c r="K678" s="249">
        <v>10.006598</v>
      </c>
      <c r="L678" s="249">
        <v>532.47</v>
      </c>
      <c r="M678" s="250">
        <v>1.8792792082183034E-2</v>
      </c>
      <c r="N678" s="251">
        <v>72.811999999999998</v>
      </c>
      <c r="O678" s="251">
        <v>1.368340777087911</v>
      </c>
      <c r="P678" s="251">
        <v>1127.567524930982</v>
      </c>
      <c r="Q678" s="252">
        <v>82.100446625274671</v>
      </c>
    </row>
    <row r="679" spans="1:17" ht="12.75" customHeight="1" x14ac:dyDescent="0.2">
      <c r="A679" s="89"/>
      <c r="B679" s="172" t="s">
        <v>219</v>
      </c>
      <c r="C679" s="19" t="s">
        <v>215</v>
      </c>
      <c r="D679" s="19">
        <v>12</v>
      </c>
      <c r="E679" s="19">
        <v>1967</v>
      </c>
      <c r="F679" s="20">
        <v>13.34</v>
      </c>
      <c r="G679" s="20">
        <v>2.1930000000000001</v>
      </c>
      <c r="H679" s="20">
        <v>0</v>
      </c>
      <c r="I679" s="20">
        <v>11.146997000000001</v>
      </c>
      <c r="J679" s="20">
        <v>529.73</v>
      </c>
      <c r="K679" s="20">
        <v>11.146997000000001</v>
      </c>
      <c r="L679" s="20">
        <v>529.73</v>
      </c>
      <c r="M679" s="21">
        <v>2.1042789723066467E-2</v>
      </c>
      <c r="N679" s="22">
        <v>62.348000000000006</v>
      </c>
      <c r="O679" s="23">
        <v>1.3119758536537482</v>
      </c>
      <c r="P679" s="23">
        <v>1262.567383383988</v>
      </c>
      <c r="Q679" s="24">
        <v>78.718551219224906</v>
      </c>
    </row>
    <row r="680" spans="1:17" ht="12.75" customHeight="1" x14ac:dyDescent="0.2">
      <c r="A680" s="89"/>
      <c r="B680" s="49" t="s">
        <v>750</v>
      </c>
      <c r="C680" s="19" t="s">
        <v>744</v>
      </c>
      <c r="D680" s="19">
        <v>20</v>
      </c>
      <c r="E680" s="19">
        <v>1974</v>
      </c>
      <c r="F680" s="20">
        <v>24.643999999999998</v>
      </c>
      <c r="G680" s="20">
        <v>1.87</v>
      </c>
      <c r="H680" s="20">
        <v>3.2</v>
      </c>
      <c r="I680" s="20">
        <v>19.57</v>
      </c>
      <c r="J680" s="20">
        <v>910.74</v>
      </c>
      <c r="K680" s="20">
        <v>19.57</v>
      </c>
      <c r="L680" s="20">
        <v>910.74</v>
      </c>
      <c r="M680" s="21">
        <v>2.1488020730395064E-2</v>
      </c>
      <c r="N680" s="22">
        <v>63.655999999999999</v>
      </c>
      <c r="O680" s="23">
        <v>1.3678414476140281</v>
      </c>
      <c r="P680" s="23">
        <v>1289.2812438237038</v>
      </c>
      <c r="Q680" s="24">
        <v>82.070486856841683</v>
      </c>
    </row>
    <row r="681" spans="1:17" ht="12.75" customHeight="1" x14ac:dyDescent="0.2">
      <c r="A681" s="89"/>
      <c r="B681" s="49" t="s">
        <v>750</v>
      </c>
      <c r="C681" s="19" t="s">
        <v>743</v>
      </c>
      <c r="D681" s="19">
        <v>20</v>
      </c>
      <c r="E681" s="19">
        <v>1974</v>
      </c>
      <c r="F681" s="20">
        <v>28.456</v>
      </c>
      <c r="G681" s="20">
        <v>1.42</v>
      </c>
      <c r="H681" s="20">
        <v>3.2</v>
      </c>
      <c r="I681" s="20">
        <v>23.84</v>
      </c>
      <c r="J681" s="20">
        <v>944.31</v>
      </c>
      <c r="K681" s="20">
        <v>21.33</v>
      </c>
      <c r="L681" s="20">
        <v>944.31</v>
      </c>
      <c r="M681" s="21">
        <v>2.2587921339390665E-2</v>
      </c>
      <c r="N681" s="22">
        <v>63.655999999999999</v>
      </c>
      <c r="O681" s="23">
        <v>1.4378567207802522</v>
      </c>
      <c r="P681" s="23">
        <v>1355.2752803634398</v>
      </c>
      <c r="Q681" s="24">
        <v>86.271403246815126</v>
      </c>
    </row>
    <row r="682" spans="1:17" ht="12.75" customHeight="1" x14ac:dyDescent="0.2">
      <c r="A682" s="89"/>
      <c r="B682" s="49" t="s">
        <v>750</v>
      </c>
      <c r="C682" s="19" t="s">
        <v>748</v>
      </c>
      <c r="D682" s="19">
        <v>20</v>
      </c>
      <c r="E682" s="19">
        <v>1974</v>
      </c>
      <c r="F682" s="20">
        <v>31.42</v>
      </c>
      <c r="G682" s="20">
        <v>2.15</v>
      </c>
      <c r="H682" s="20">
        <v>3.2</v>
      </c>
      <c r="I682" s="20">
        <v>26.04</v>
      </c>
      <c r="J682" s="20">
        <v>948.51</v>
      </c>
      <c r="K682" s="20">
        <v>21.7</v>
      </c>
      <c r="L682" s="20">
        <v>948.51</v>
      </c>
      <c r="M682" s="21">
        <v>2.2877987580521026E-2</v>
      </c>
      <c r="N682" s="22">
        <v>63.655999999999999</v>
      </c>
      <c r="O682" s="23">
        <v>1.4563211774256464</v>
      </c>
      <c r="P682" s="23">
        <v>1372.6792548312617</v>
      </c>
      <c r="Q682" s="24">
        <v>87.379270645538796</v>
      </c>
    </row>
    <row r="683" spans="1:17" ht="12.75" customHeight="1" x14ac:dyDescent="0.2">
      <c r="A683" s="89"/>
      <c r="B683" s="172" t="s">
        <v>152</v>
      </c>
      <c r="C683" s="248" t="s">
        <v>144</v>
      </c>
      <c r="D683" s="248">
        <v>7</v>
      </c>
      <c r="E683" s="248">
        <v>1956</v>
      </c>
      <c r="F683" s="249">
        <v>9.3569999999999993</v>
      </c>
      <c r="G683" s="249">
        <v>0</v>
      </c>
      <c r="H683" s="249">
        <v>0</v>
      </c>
      <c r="I683" s="249">
        <v>9.3569999999999993</v>
      </c>
      <c r="J683" s="249">
        <v>402.24</v>
      </c>
      <c r="K683" s="249">
        <v>9.3569999999999993</v>
      </c>
      <c r="L683" s="249">
        <v>402.24</v>
      </c>
      <c r="M683" s="250">
        <v>2.326223150357995E-2</v>
      </c>
      <c r="N683" s="251">
        <v>74.774000000000001</v>
      </c>
      <c r="O683" s="251">
        <v>1.7394100984486871</v>
      </c>
      <c r="P683" s="251">
        <v>1395.7338902147969</v>
      </c>
      <c r="Q683" s="252">
        <v>104.36460590692123</v>
      </c>
    </row>
    <row r="684" spans="1:17" ht="12.75" customHeight="1" x14ac:dyDescent="0.2">
      <c r="A684" s="89"/>
      <c r="B684" s="49" t="s">
        <v>750</v>
      </c>
      <c r="C684" s="19" t="s">
        <v>746</v>
      </c>
      <c r="D684" s="19">
        <v>20</v>
      </c>
      <c r="E684" s="19">
        <v>1974</v>
      </c>
      <c r="F684" s="20">
        <v>26.584</v>
      </c>
      <c r="G684" s="20">
        <v>1.42</v>
      </c>
      <c r="H684" s="20">
        <v>2.72</v>
      </c>
      <c r="I684" s="20">
        <v>22.45</v>
      </c>
      <c r="J684" s="20">
        <v>958.43</v>
      </c>
      <c r="K684" s="20">
        <v>22.45</v>
      </c>
      <c r="L684" s="20">
        <v>958.43</v>
      </c>
      <c r="M684" s="21">
        <v>2.3423724215644336E-2</v>
      </c>
      <c r="N684" s="22">
        <v>63.655999999999999</v>
      </c>
      <c r="O684" s="23">
        <v>1.4910605886710557</v>
      </c>
      <c r="P684" s="23">
        <v>1405.4234529386601</v>
      </c>
      <c r="Q684" s="24">
        <v>89.46363532026335</v>
      </c>
    </row>
    <row r="685" spans="1:17" ht="12.75" customHeight="1" x14ac:dyDescent="0.2">
      <c r="A685" s="89"/>
      <c r="B685" s="49" t="s">
        <v>750</v>
      </c>
      <c r="C685" s="19" t="s">
        <v>741</v>
      </c>
      <c r="D685" s="19">
        <v>20</v>
      </c>
      <c r="E685" s="19">
        <v>1984</v>
      </c>
      <c r="F685" s="20">
        <v>30.181999999999999</v>
      </c>
      <c r="G685" s="20">
        <v>1.7</v>
      </c>
      <c r="H685" s="20">
        <v>3.2</v>
      </c>
      <c r="I685" s="20">
        <v>25.28</v>
      </c>
      <c r="J685" s="20">
        <v>1075.26</v>
      </c>
      <c r="K685" s="20">
        <v>25.28</v>
      </c>
      <c r="L685" s="20">
        <v>1075.26</v>
      </c>
      <c r="M685" s="21">
        <v>2.3510592786860855E-2</v>
      </c>
      <c r="N685" s="22">
        <v>63.655999999999999</v>
      </c>
      <c r="O685" s="23">
        <v>1.4965902944404146</v>
      </c>
      <c r="P685" s="23">
        <v>1410.6355672116513</v>
      </c>
      <c r="Q685" s="24">
        <v>89.795417666424868</v>
      </c>
    </row>
    <row r="686" spans="1:17" ht="12.75" customHeight="1" x14ac:dyDescent="0.2">
      <c r="A686" s="89"/>
      <c r="B686" s="172" t="s">
        <v>570</v>
      </c>
      <c r="C686" s="106" t="s">
        <v>556</v>
      </c>
      <c r="D686" s="106">
        <v>47</v>
      </c>
      <c r="E686" s="48" t="s">
        <v>58</v>
      </c>
      <c r="F686" s="108">
        <v>47.57</v>
      </c>
      <c r="G686" s="108">
        <v>2.87</v>
      </c>
      <c r="H686" s="108">
        <v>7.22</v>
      </c>
      <c r="I686" s="108">
        <v>37.479999999999997</v>
      </c>
      <c r="J686" s="108">
        <v>1586.55</v>
      </c>
      <c r="K686" s="108">
        <v>36.74</v>
      </c>
      <c r="L686" s="108">
        <v>1555.54</v>
      </c>
      <c r="M686" s="21">
        <v>2.3618807616647596E-2</v>
      </c>
      <c r="N686" s="27">
        <v>56.5</v>
      </c>
      <c r="O686" s="23">
        <v>1.3344626303405891</v>
      </c>
      <c r="P686" s="23">
        <v>1417.1284569988559</v>
      </c>
      <c r="Q686" s="24">
        <v>80.067757820435361</v>
      </c>
    </row>
    <row r="687" spans="1:17" ht="12.75" customHeight="1" x14ac:dyDescent="0.2">
      <c r="A687" s="89"/>
      <c r="B687" s="49" t="s">
        <v>205</v>
      </c>
      <c r="C687" s="19" t="s">
        <v>228</v>
      </c>
      <c r="D687" s="19">
        <v>45</v>
      </c>
      <c r="E687" s="19">
        <v>1982</v>
      </c>
      <c r="F687" s="20">
        <v>40.796999999999997</v>
      </c>
      <c r="G687" s="20">
        <v>3.2358989999999999</v>
      </c>
      <c r="H687" s="20">
        <v>0.44500000000000001</v>
      </c>
      <c r="I687" s="20">
        <v>37.116104</v>
      </c>
      <c r="J687" s="20">
        <v>1563.22</v>
      </c>
      <c r="K687" s="20">
        <v>37.116104</v>
      </c>
      <c r="L687" s="20">
        <v>1563.22</v>
      </c>
      <c r="M687" s="21">
        <v>2.3743365617123629E-2</v>
      </c>
      <c r="N687" s="22">
        <v>73.683999999999997</v>
      </c>
      <c r="O687" s="23">
        <v>1.7495061521321373</v>
      </c>
      <c r="P687" s="23">
        <v>1424.6019370274178</v>
      </c>
      <c r="Q687" s="24">
        <v>104.97036912792825</v>
      </c>
    </row>
    <row r="688" spans="1:17" ht="12.75" customHeight="1" x14ac:dyDescent="0.2">
      <c r="A688" s="89"/>
      <c r="B688" s="49" t="s">
        <v>750</v>
      </c>
      <c r="C688" s="19" t="s">
        <v>742</v>
      </c>
      <c r="D688" s="19">
        <v>22</v>
      </c>
      <c r="E688" s="19">
        <v>1991</v>
      </c>
      <c r="F688" s="20">
        <v>35.259</v>
      </c>
      <c r="G688" s="20">
        <v>2.38</v>
      </c>
      <c r="H688" s="20">
        <v>3.52</v>
      </c>
      <c r="I688" s="20">
        <v>29.36</v>
      </c>
      <c r="J688" s="20">
        <v>1218.99</v>
      </c>
      <c r="K688" s="20">
        <v>29.36</v>
      </c>
      <c r="L688" s="20">
        <v>1218.99</v>
      </c>
      <c r="M688" s="21">
        <v>2.4085513416845093E-2</v>
      </c>
      <c r="N688" s="22">
        <v>63.655999999999999</v>
      </c>
      <c r="O688" s="23">
        <v>1.5331874420626912</v>
      </c>
      <c r="P688" s="23">
        <v>1445.1308050107054</v>
      </c>
      <c r="Q688" s="24">
        <v>91.991246523761461</v>
      </c>
    </row>
    <row r="689" spans="1:17" ht="12.75" customHeight="1" x14ac:dyDescent="0.2">
      <c r="A689" s="89"/>
      <c r="B689" s="172" t="s">
        <v>566</v>
      </c>
      <c r="C689" s="106" t="s">
        <v>557</v>
      </c>
      <c r="D689" s="106">
        <v>6</v>
      </c>
      <c r="E689" s="48" t="s">
        <v>58</v>
      </c>
      <c r="F689" s="108">
        <v>8.8800000000000008</v>
      </c>
      <c r="G689" s="108">
        <v>0.48</v>
      </c>
      <c r="H689" s="108">
        <v>0.96</v>
      </c>
      <c r="I689" s="108">
        <v>7.44</v>
      </c>
      <c r="J689" s="109">
        <v>305.61</v>
      </c>
      <c r="K689" s="108">
        <v>7.44</v>
      </c>
      <c r="L689" s="109">
        <v>305.61</v>
      </c>
      <c r="M689" s="21">
        <v>2.4344753116717386E-2</v>
      </c>
      <c r="N689" s="27">
        <v>56.5</v>
      </c>
      <c r="O689" s="23">
        <v>1.3754785510945322</v>
      </c>
      <c r="P689" s="23">
        <v>1460.685187003043</v>
      </c>
      <c r="Q689" s="24">
        <v>82.528713065671923</v>
      </c>
    </row>
    <row r="690" spans="1:17" ht="12.75" customHeight="1" x14ac:dyDescent="0.2">
      <c r="A690" s="89"/>
      <c r="B690" s="172" t="s">
        <v>566</v>
      </c>
      <c r="C690" s="106" t="s">
        <v>558</v>
      </c>
      <c r="D690" s="106">
        <v>12</v>
      </c>
      <c r="E690" s="48" t="s">
        <v>58</v>
      </c>
      <c r="F690" s="108">
        <v>18.68</v>
      </c>
      <c r="G690" s="108">
        <v>1.65</v>
      </c>
      <c r="H690" s="108">
        <v>1.92</v>
      </c>
      <c r="I690" s="108">
        <v>15.11</v>
      </c>
      <c r="J690" s="109">
        <v>617.34</v>
      </c>
      <c r="K690" s="108">
        <v>15.11</v>
      </c>
      <c r="L690" s="109">
        <v>617.34</v>
      </c>
      <c r="M690" s="21">
        <v>2.4475977581235622E-2</v>
      </c>
      <c r="N690" s="27">
        <v>56.5</v>
      </c>
      <c r="O690" s="23">
        <v>1.3828927333398127</v>
      </c>
      <c r="P690" s="23">
        <v>1468.5586548741373</v>
      </c>
      <c r="Q690" s="24">
        <v>82.973564000388748</v>
      </c>
    </row>
    <row r="691" spans="1:17" ht="12.75" customHeight="1" x14ac:dyDescent="0.2">
      <c r="A691" s="89"/>
      <c r="B691" s="172" t="s">
        <v>485</v>
      </c>
      <c r="C691" s="19" t="s">
        <v>475</v>
      </c>
      <c r="D691" s="19">
        <v>24</v>
      </c>
      <c r="E691" s="19" t="s">
        <v>58</v>
      </c>
      <c r="F691" s="20">
        <v>29.800001000000002</v>
      </c>
      <c r="G691" s="20">
        <v>1.2750000000000001</v>
      </c>
      <c r="H691" s="20">
        <v>3.84</v>
      </c>
      <c r="I691" s="20">
        <v>24.685001000000003</v>
      </c>
      <c r="J691" s="20">
        <v>1000.52</v>
      </c>
      <c r="K691" s="20">
        <v>24.685001000000003</v>
      </c>
      <c r="L691" s="20">
        <v>1000.52</v>
      </c>
      <c r="M691" s="21">
        <v>2.4672171470835169E-2</v>
      </c>
      <c r="N691" s="22">
        <v>52.4</v>
      </c>
      <c r="O691" s="23">
        <v>1.2928217850717629</v>
      </c>
      <c r="P691" s="23">
        <v>1480.3302882501102</v>
      </c>
      <c r="Q691" s="24">
        <v>77.569307104305778</v>
      </c>
    </row>
    <row r="692" spans="1:17" ht="12.75" customHeight="1" x14ac:dyDescent="0.2">
      <c r="A692" s="89"/>
      <c r="B692" s="172" t="s">
        <v>566</v>
      </c>
      <c r="C692" s="106" t="s">
        <v>559</v>
      </c>
      <c r="D692" s="25">
        <v>20</v>
      </c>
      <c r="E692" s="48" t="s">
        <v>58</v>
      </c>
      <c r="F692" s="108">
        <v>32.28</v>
      </c>
      <c r="G692" s="108">
        <v>2.2999999999999998</v>
      </c>
      <c r="H692" s="108">
        <v>3.2</v>
      </c>
      <c r="I692" s="108">
        <v>26.78</v>
      </c>
      <c r="J692" s="109">
        <v>1079.8800000000001</v>
      </c>
      <c r="K692" s="108">
        <v>26.78</v>
      </c>
      <c r="L692" s="109">
        <v>1079.8800000000001</v>
      </c>
      <c r="M692" s="21">
        <v>2.4799051746490348E-2</v>
      </c>
      <c r="N692" s="27">
        <v>56.5</v>
      </c>
      <c r="O692" s="23">
        <v>1.4011464236767046</v>
      </c>
      <c r="P692" s="23">
        <v>1487.9431047894209</v>
      </c>
      <c r="Q692" s="24">
        <v>84.068785420602268</v>
      </c>
    </row>
    <row r="693" spans="1:17" ht="12.75" customHeight="1" x14ac:dyDescent="0.2">
      <c r="A693" s="89"/>
      <c r="B693" s="172" t="s">
        <v>485</v>
      </c>
      <c r="C693" s="19" t="s">
        <v>477</v>
      </c>
      <c r="D693" s="19">
        <v>93</v>
      </c>
      <c r="E693" s="19" t="s">
        <v>58</v>
      </c>
      <c r="F693" s="20">
        <v>86.396000000000001</v>
      </c>
      <c r="G693" s="20">
        <v>2.8560000000000003</v>
      </c>
      <c r="H693" s="20">
        <v>0.83000000000000007</v>
      </c>
      <c r="I693" s="20">
        <v>82.71</v>
      </c>
      <c r="J693" s="20">
        <v>3341.21</v>
      </c>
      <c r="K693" s="20">
        <v>81.99</v>
      </c>
      <c r="L693" s="20">
        <v>3290.64</v>
      </c>
      <c r="M693" s="21">
        <v>2.491612573845817E-2</v>
      </c>
      <c r="N693" s="22">
        <v>52.4</v>
      </c>
      <c r="O693" s="23">
        <v>1.3056049886952081</v>
      </c>
      <c r="P693" s="23">
        <v>1494.96754430749</v>
      </c>
      <c r="Q693" s="24">
        <v>78.336299321712474</v>
      </c>
    </row>
    <row r="694" spans="1:17" ht="12.75" customHeight="1" x14ac:dyDescent="0.2">
      <c r="A694" s="89"/>
      <c r="B694" s="49" t="s">
        <v>750</v>
      </c>
      <c r="C694" s="19" t="s">
        <v>745</v>
      </c>
      <c r="D694" s="19">
        <v>32</v>
      </c>
      <c r="E694" s="19">
        <v>1978</v>
      </c>
      <c r="F694" s="20">
        <v>52.244999999999997</v>
      </c>
      <c r="G694" s="20">
        <v>2.27</v>
      </c>
      <c r="H694" s="20">
        <v>5.2</v>
      </c>
      <c r="I694" s="20">
        <v>44.78</v>
      </c>
      <c r="J694" s="20">
        <v>1793.66</v>
      </c>
      <c r="K694" s="20">
        <v>44.78</v>
      </c>
      <c r="L694" s="20">
        <v>1793.66</v>
      </c>
      <c r="M694" s="21">
        <v>2.4965712565369134E-2</v>
      </c>
      <c r="N694" s="22">
        <v>63.655999999999999</v>
      </c>
      <c r="O694" s="23">
        <v>1.5892173990611376</v>
      </c>
      <c r="P694" s="23">
        <v>1497.9427539221481</v>
      </c>
      <c r="Q694" s="24">
        <v>95.353043943668254</v>
      </c>
    </row>
    <row r="695" spans="1:17" ht="12.75" customHeight="1" x14ac:dyDescent="0.2">
      <c r="A695" s="89"/>
      <c r="B695" s="172" t="s">
        <v>485</v>
      </c>
      <c r="C695" s="19" t="s">
        <v>476</v>
      </c>
      <c r="D695" s="19">
        <v>109</v>
      </c>
      <c r="E695" s="19" t="s">
        <v>58</v>
      </c>
      <c r="F695" s="20">
        <v>91.099998999999997</v>
      </c>
      <c r="G695" s="20">
        <v>10.71</v>
      </c>
      <c r="H695" s="20">
        <v>16.38</v>
      </c>
      <c r="I695" s="20">
        <v>64.009998999999993</v>
      </c>
      <c r="J695" s="20">
        <v>2560.75</v>
      </c>
      <c r="K695" s="20">
        <v>64.009998999999993</v>
      </c>
      <c r="L695" s="20">
        <v>2560.75</v>
      </c>
      <c r="M695" s="21">
        <v>2.4996582641804155E-2</v>
      </c>
      <c r="N695" s="22">
        <v>52.4</v>
      </c>
      <c r="O695" s="23">
        <v>1.3098209304305377</v>
      </c>
      <c r="P695" s="23">
        <v>1499.7949585082492</v>
      </c>
      <c r="Q695" s="24">
        <v>78.589255825832254</v>
      </c>
    </row>
    <row r="696" spans="1:17" ht="12.75" customHeight="1" x14ac:dyDescent="0.2">
      <c r="A696" s="89"/>
      <c r="B696" s="172" t="s">
        <v>485</v>
      </c>
      <c r="C696" s="19" t="s">
        <v>478</v>
      </c>
      <c r="D696" s="19">
        <v>27</v>
      </c>
      <c r="E696" s="19" t="s">
        <v>58</v>
      </c>
      <c r="F696" s="20">
        <v>35.5</v>
      </c>
      <c r="G696" s="20">
        <v>0.86699999999999999</v>
      </c>
      <c r="H696" s="20">
        <v>0.27</v>
      </c>
      <c r="I696" s="20">
        <v>34.363</v>
      </c>
      <c r="J696" s="20">
        <v>1364.56</v>
      </c>
      <c r="K696" s="20">
        <v>34.363</v>
      </c>
      <c r="L696" s="20">
        <v>1364.56</v>
      </c>
      <c r="M696" s="21">
        <v>2.518247640264994E-2</v>
      </c>
      <c r="N696" s="22">
        <v>52.4</v>
      </c>
      <c r="O696" s="23">
        <v>1.3195617634988568</v>
      </c>
      <c r="P696" s="23">
        <v>1510.9485841589965</v>
      </c>
      <c r="Q696" s="24">
        <v>79.17370580993142</v>
      </c>
    </row>
    <row r="697" spans="1:17" ht="12.75" customHeight="1" x14ac:dyDescent="0.2">
      <c r="A697" s="89"/>
      <c r="B697" s="172" t="s">
        <v>485</v>
      </c>
      <c r="C697" s="19" t="s">
        <v>479</v>
      </c>
      <c r="D697" s="19">
        <v>10</v>
      </c>
      <c r="E697" s="19" t="s">
        <v>58</v>
      </c>
      <c r="F697" s="20">
        <v>16.399999000000001</v>
      </c>
      <c r="G697" s="20">
        <v>0.35700000000000004</v>
      </c>
      <c r="H697" s="20">
        <v>1.1300000000000001</v>
      </c>
      <c r="I697" s="20">
        <v>14.912998999999999</v>
      </c>
      <c r="J697" s="20">
        <v>584.33000000000004</v>
      </c>
      <c r="K697" s="20">
        <v>14.912998999999999</v>
      </c>
      <c r="L697" s="20">
        <v>584.33000000000004</v>
      </c>
      <c r="M697" s="21">
        <v>2.5521535776016974E-2</v>
      </c>
      <c r="N697" s="22">
        <v>52.4</v>
      </c>
      <c r="O697" s="23">
        <v>1.3373284746632894</v>
      </c>
      <c r="P697" s="23">
        <v>1531.2921465610186</v>
      </c>
      <c r="Q697" s="24">
        <v>80.239708479797386</v>
      </c>
    </row>
    <row r="698" spans="1:17" ht="12.75" customHeight="1" x14ac:dyDescent="0.2">
      <c r="A698" s="89"/>
      <c r="B698" s="172" t="s">
        <v>176</v>
      </c>
      <c r="C698" s="104" t="s">
        <v>172</v>
      </c>
      <c r="D698" s="104">
        <v>7</v>
      </c>
      <c r="E698" s="104">
        <v>1989</v>
      </c>
      <c r="F698" s="15">
        <v>11.82</v>
      </c>
      <c r="G698" s="15">
        <v>0</v>
      </c>
      <c r="H698" s="15">
        <v>0</v>
      </c>
      <c r="I698" s="15">
        <v>11.819998999999999</v>
      </c>
      <c r="J698" s="15">
        <v>461.34</v>
      </c>
      <c r="K698" s="15">
        <v>11.819998999999999</v>
      </c>
      <c r="L698" s="15">
        <v>461.34</v>
      </c>
      <c r="M698" s="16">
        <v>2.5621014869727315E-2</v>
      </c>
      <c r="N698" s="17">
        <v>95.048000000000016</v>
      </c>
      <c r="O698" s="17">
        <v>2.4352262213378424</v>
      </c>
      <c r="P698" s="17">
        <v>1537.2608921836388</v>
      </c>
      <c r="Q698" s="18">
        <v>146.11357328027054</v>
      </c>
    </row>
    <row r="699" spans="1:17" ht="12.75" customHeight="1" x14ac:dyDescent="0.2">
      <c r="A699" s="89"/>
      <c r="B699" s="172" t="s">
        <v>444</v>
      </c>
      <c r="C699" s="28" t="s">
        <v>439</v>
      </c>
      <c r="D699" s="28">
        <v>55</v>
      </c>
      <c r="E699" s="28">
        <v>1977</v>
      </c>
      <c r="F699" s="29">
        <v>74.8</v>
      </c>
      <c r="G699" s="33">
        <v>4.1338559999999998</v>
      </c>
      <c r="H699" s="33">
        <v>13.006144000000001</v>
      </c>
      <c r="I699" s="29">
        <v>57.66</v>
      </c>
      <c r="J699" s="29">
        <v>2217.3200000000002</v>
      </c>
      <c r="K699" s="29">
        <f>I699/J699*L699</f>
        <v>57.66</v>
      </c>
      <c r="L699" s="29">
        <v>2217.3200000000002</v>
      </c>
      <c r="M699" s="30">
        <f>K699/L699</f>
        <v>2.6004365630581058E-2</v>
      </c>
      <c r="N699" s="31">
        <v>57.23</v>
      </c>
      <c r="O699" s="31">
        <f>ROUND(M699*N699,2)</f>
        <v>1.49</v>
      </c>
      <c r="P699" s="31">
        <f>ROUND(M699*60*1000,2)</f>
        <v>1560.26</v>
      </c>
      <c r="Q699" s="32">
        <f>ROUND(P699*N699/1000,2)</f>
        <v>89.29</v>
      </c>
    </row>
    <row r="700" spans="1:17" ht="12.75" customHeight="1" x14ac:dyDescent="0.2">
      <c r="A700" s="89"/>
      <c r="B700" s="49" t="s">
        <v>750</v>
      </c>
      <c r="C700" s="19" t="s">
        <v>740</v>
      </c>
      <c r="D700" s="19">
        <v>24</v>
      </c>
      <c r="E700" s="19">
        <v>1985</v>
      </c>
      <c r="F700" s="20">
        <v>44.892000000000003</v>
      </c>
      <c r="G700" s="20">
        <v>1.19</v>
      </c>
      <c r="H700" s="20">
        <v>3.84</v>
      </c>
      <c r="I700" s="20">
        <v>39.86</v>
      </c>
      <c r="J700" s="20">
        <v>1503.04</v>
      </c>
      <c r="K700" s="20">
        <v>39.86</v>
      </c>
      <c r="L700" s="20">
        <v>1503.04</v>
      </c>
      <c r="M700" s="21">
        <v>2.6519586970406642E-2</v>
      </c>
      <c r="N700" s="22">
        <v>63.655999999999999</v>
      </c>
      <c r="O700" s="23">
        <v>1.6881308281882053</v>
      </c>
      <c r="P700" s="23">
        <v>1591.1752182243986</v>
      </c>
      <c r="Q700" s="24">
        <v>101.28784969129231</v>
      </c>
    </row>
    <row r="701" spans="1:17" ht="12.75" customHeight="1" x14ac:dyDescent="0.2">
      <c r="A701" s="89"/>
      <c r="B701" s="172" t="s">
        <v>381</v>
      </c>
      <c r="C701" s="19" t="s">
        <v>372</v>
      </c>
      <c r="D701" s="19">
        <v>120</v>
      </c>
      <c r="E701" s="19">
        <v>1987</v>
      </c>
      <c r="F701" s="20">
        <v>112.985</v>
      </c>
      <c r="G701" s="20">
        <v>0</v>
      </c>
      <c r="H701" s="20">
        <v>0</v>
      </c>
      <c r="I701" s="20">
        <v>112.985</v>
      </c>
      <c r="J701" s="20">
        <v>4260.09</v>
      </c>
      <c r="K701" s="20">
        <v>112.985</v>
      </c>
      <c r="L701" s="20">
        <v>4260.09</v>
      </c>
      <c r="M701" s="21">
        <v>2.6521740151029673E-2</v>
      </c>
      <c r="N701" s="22">
        <v>51.99</v>
      </c>
      <c r="O701" s="23">
        <v>1.3788652704520328</v>
      </c>
      <c r="P701" s="23">
        <v>1591.3044090617805</v>
      </c>
      <c r="Q701" s="24">
        <v>82.731916227121971</v>
      </c>
    </row>
    <row r="702" spans="1:17" ht="12.75" customHeight="1" x14ac:dyDescent="0.2">
      <c r="A702" s="89"/>
      <c r="B702" s="172" t="s">
        <v>257</v>
      </c>
      <c r="C702" s="104" t="s">
        <v>252</v>
      </c>
      <c r="D702" s="104">
        <v>24</v>
      </c>
      <c r="E702" s="104">
        <v>1962</v>
      </c>
      <c r="F702" s="15">
        <v>31.204000000000001</v>
      </c>
      <c r="G702" s="15">
        <v>1.5608409999999999</v>
      </c>
      <c r="H702" s="15">
        <v>0</v>
      </c>
      <c r="I702" s="15">
        <v>29.643160999999999</v>
      </c>
      <c r="J702" s="15">
        <v>1108.08</v>
      </c>
      <c r="K702" s="15">
        <v>29.643160999999999</v>
      </c>
      <c r="L702" s="15">
        <v>1108.08</v>
      </c>
      <c r="M702" s="16">
        <v>2.6751823875532453E-2</v>
      </c>
      <c r="N702" s="17">
        <v>76.191000000000017</v>
      </c>
      <c r="O702" s="17">
        <v>2.0382482129006934</v>
      </c>
      <c r="P702" s="17">
        <v>1605.1094325319473</v>
      </c>
      <c r="Q702" s="18">
        <v>122.29489277404163</v>
      </c>
    </row>
    <row r="703" spans="1:17" ht="12.75" customHeight="1" x14ac:dyDescent="0.2">
      <c r="A703" s="89"/>
      <c r="B703" s="172" t="s">
        <v>381</v>
      </c>
      <c r="C703" s="19" t="s">
        <v>373</v>
      </c>
      <c r="D703" s="19">
        <v>50</v>
      </c>
      <c r="E703" s="19">
        <v>1981</v>
      </c>
      <c r="F703" s="20">
        <v>46.943999999999996</v>
      </c>
      <c r="G703" s="20">
        <v>0</v>
      </c>
      <c r="H703" s="20">
        <v>0</v>
      </c>
      <c r="I703" s="20">
        <v>46.943999999999996</v>
      </c>
      <c r="J703" s="20">
        <v>1752.3</v>
      </c>
      <c r="K703" s="20">
        <v>46.943999999999996</v>
      </c>
      <c r="L703" s="20">
        <v>1752.3</v>
      </c>
      <c r="M703" s="21">
        <v>2.6789933230611195E-2</v>
      </c>
      <c r="N703" s="22">
        <v>51.99</v>
      </c>
      <c r="O703" s="23">
        <v>1.3928086286594761</v>
      </c>
      <c r="P703" s="23">
        <v>1607.3959938366718</v>
      </c>
      <c r="Q703" s="24">
        <v>83.568517719568575</v>
      </c>
    </row>
    <row r="704" spans="1:17" ht="12.75" customHeight="1" x14ac:dyDescent="0.2">
      <c r="A704" s="89"/>
      <c r="B704" s="172" t="s">
        <v>381</v>
      </c>
      <c r="C704" s="19" t="s">
        <v>374</v>
      </c>
      <c r="D704" s="19">
        <v>18</v>
      </c>
      <c r="E704" s="19">
        <v>1974</v>
      </c>
      <c r="F704" s="20">
        <v>25.582000000000001</v>
      </c>
      <c r="G704" s="20">
        <v>1.1898600000000001</v>
      </c>
      <c r="H704" s="20">
        <v>2.88</v>
      </c>
      <c r="I704" s="20">
        <v>21.512139999999999</v>
      </c>
      <c r="J704" s="20">
        <v>794.45</v>
      </c>
      <c r="K704" s="20">
        <v>21.512139999999999</v>
      </c>
      <c r="L704" s="20">
        <v>794.45</v>
      </c>
      <c r="M704" s="21">
        <v>2.707802882497325E-2</v>
      </c>
      <c r="N704" s="22">
        <v>51.99</v>
      </c>
      <c r="O704" s="23">
        <v>1.4077867186103594</v>
      </c>
      <c r="P704" s="23">
        <v>1624.681729498395</v>
      </c>
      <c r="Q704" s="24">
        <v>84.467203116621562</v>
      </c>
    </row>
    <row r="705" spans="1:17" ht="12.75" customHeight="1" x14ac:dyDescent="0.2">
      <c r="A705" s="89"/>
      <c r="B705" s="172" t="s">
        <v>219</v>
      </c>
      <c r="C705" s="19" t="s">
        <v>216</v>
      </c>
      <c r="D705" s="19">
        <v>33</v>
      </c>
      <c r="E705" s="19">
        <v>1978</v>
      </c>
      <c r="F705" s="20">
        <v>33.211100000000002</v>
      </c>
      <c r="G705" s="20">
        <v>3.2639999999999998</v>
      </c>
      <c r="H705" s="20">
        <v>0.27</v>
      </c>
      <c r="I705" s="20">
        <v>29.677101</v>
      </c>
      <c r="J705" s="20">
        <v>1095.47</v>
      </c>
      <c r="K705" s="20">
        <v>29.677101</v>
      </c>
      <c r="L705" s="20">
        <v>1095.47</v>
      </c>
      <c r="M705" s="21">
        <v>2.7090747350452318E-2</v>
      </c>
      <c r="N705" s="22">
        <v>62.348000000000006</v>
      </c>
      <c r="O705" s="23">
        <v>1.6890539158060014</v>
      </c>
      <c r="P705" s="23">
        <v>1625.4448410271391</v>
      </c>
      <c r="Q705" s="24">
        <v>101.34323494836009</v>
      </c>
    </row>
    <row r="706" spans="1:17" ht="12.75" customHeight="1" x14ac:dyDescent="0.2">
      <c r="A706" s="89"/>
      <c r="B706" s="172" t="s">
        <v>381</v>
      </c>
      <c r="C706" s="19" t="s">
        <v>375</v>
      </c>
      <c r="D706" s="19">
        <v>36</v>
      </c>
      <c r="E706" s="19" t="s">
        <v>58</v>
      </c>
      <c r="F706" s="20">
        <v>64.108000000000004</v>
      </c>
      <c r="G706" s="20">
        <v>3.7962200000000004</v>
      </c>
      <c r="H706" s="20">
        <v>5.76</v>
      </c>
      <c r="I706" s="20">
        <v>54.551780000000001</v>
      </c>
      <c r="J706" s="20">
        <v>2009.0800000000002</v>
      </c>
      <c r="K706" s="20">
        <v>54.551780000000001</v>
      </c>
      <c r="L706" s="20">
        <v>2009.0800000000002</v>
      </c>
      <c r="M706" s="21">
        <v>2.7152617118282995E-2</v>
      </c>
      <c r="N706" s="22">
        <v>51.99</v>
      </c>
      <c r="O706" s="23">
        <v>1.4116645639795329</v>
      </c>
      <c r="P706" s="23">
        <v>1629.1570270969798</v>
      </c>
      <c r="Q706" s="24">
        <v>84.699873838771978</v>
      </c>
    </row>
    <row r="707" spans="1:17" ht="12.75" customHeight="1" x14ac:dyDescent="0.2">
      <c r="A707" s="89"/>
      <c r="B707" s="172" t="s">
        <v>403</v>
      </c>
      <c r="C707" s="19" t="s">
        <v>398</v>
      </c>
      <c r="D707" s="19">
        <v>20</v>
      </c>
      <c r="E707" s="19" t="s">
        <v>58</v>
      </c>
      <c r="F707" s="20">
        <v>34.075000000000003</v>
      </c>
      <c r="G707" s="20">
        <v>2.0339999999999998</v>
      </c>
      <c r="H707" s="20">
        <v>3.2</v>
      </c>
      <c r="I707" s="20">
        <v>28.841000000000001</v>
      </c>
      <c r="J707" s="20">
        <v>1061.52</v>
      </c>
      <c r="K707" s="20">
        <v>28.841000000000001</v>
      </c>
      <c r="L707" s="20">
        <v>1061.52</v>
      </c>
      <c r="M707" s="21">
        <f>K707/L707</f>
        <v>2.7169530484588138E-2</v>
      </c>
      <c r="N707" s="22">
        <v>65.510000000000005</v>
      </c>
      <c r="O707" s="23">
        <f>M707*N707</f>
        <v>1.7798759420453691</v>
      </c>
      <c r="P707" s="23">
        <f>M707*60*1000</f>
        <v>1630.1718290752883</v>
      </c>
      <c r="Q707" s="24">
        <f>P707*N707/1000</f>
        <v>106.79255652272215</v>
      </c>
    </row>
    <row r="708" spans="1:17" ht="12.75" customHeight="1" x14ac:dyDescent="0.2">
      <c r="A708" s="89"/>
      <c r="B708" s="49" t="s">
        <v>611</v>
      </c>
      <c r="C708" s="28" t="s">
        <v>605</v>
      </c>
      <c r="D708" s="28">
        <v>9</v>
      </c>
      <c r="E708" s="28">
        <v>1961</v>
      </c>
      <c r="F708" s="29">
        <v>11.89</v>
      </c>
      <c r="G708" s="29"/>
      <c r="H708" s="29"/>
      <c r="I708" s="29">
        <v>11.89</v>
      </c>
      <c r="J708" s="29">
        <v>432.53</v>
      </c>
      <c r="K708" s="29">
        <v>11.89</v>
      </c>
      <c r="L708" s="29">
        <v>432.53</v>
      </c>
      <c r="M708" s="30">
        <f>K708/L708</f>
        <v>2.7489422699003542E-2</v>
      </c>
      <c r="N708" s="31">
        <v>56.570999999999998</v>
      </c>
      <c r="O708" s="31">
        <f>M708*N708</f>
        <v>1.5551041315053293</v>
      </c>
      <c r="P708" s="31">
        <f>M708*1000*60</f>
        <v>1649.3653619402126</v>
      </c>
      <c r="Q708" s="32">
        <f>O708*60</f>
        <v>93.306247890319753</v>
      </c>
    </row>
    <row r="709" spans="1:17" ht="12.75" customHeight="1" x14ac:dyDescent="0.2">
      <c r="A709" s="89"/>
      <c r="B709" s="172" t="s">
        <v>176</v>
      </c>
      <c r="C709" s="104" t="s">
        <v>173</v>
      </c>
      <c r="D709" s="104">
        <v>5</v>
      </c>
      <c r="E709" s="104">
        <v>1962</v>
      </c>
      <c r="F709" s="15">
        <v>5.2160000000000002</v>
      </c>
      <c r="G709" s="15">
        <v>0</v>
      </c>
      <c r="H709" s="15">
        <v>0</v>
      </c>
      <c r="I709" s="15">
        <v>5.2160010000000003</v>
      </c>
      <c r="J709" s="15">
        <v>187.09</v>
      </c>
      <c r="K709" s="15">
        <v>5.2160010000000003</v>
      </c>
      <c r="L709" s="15">
        <v>187.09</v>
      </c>
      <c r="M709" s="16">
        <v>2.7879635469560106E-2</v>
      </c>
      <c r="N709" s="17">
        <v>95.048000000000016</v>
      </c>
      <c r="O709" s="17">
        <v>2.6499035921107494</v>
      </c>
      <c r="P709" s="17">
        <v>1672.7781281736063</v>
      </c>
      <c r="Q709" s="18">
        <v>158.99421552664495</v>
      </c>
    </row>
    <row r="710" spans="1:17" ht="12.75" customHeight="1" x14ac:dyDescent="0.2">
      <c r="A710" s="89"/>
      <c r="B710" s="172" t="s">
        <v>381</v>
      </c>
      <c r="C710" s="19" t="s">
        <v>376</v>
      </c>
      <c r="D710" s="19">
        <v>7</v>
      </c>
      <c r="E710" s="19">
        <v>1986</v>
      </c>
      <c r="F710" s="20">
        <v>12.77</v>
      </c>
      <c r="G710" s="20">
        <v>1.1898600000000001</v>
      </c>
      <c r="H710" s="20">
        <v>1.1200000000000001</v>
      </c>
      <c r="I710" s="20">
        <v>10.460139999999999</v>
      </c>
      <c r="J710" s="20">
        <v>374.89</v>
      </c>
      <c r="K710" s="20">
        <v>10.460139999999999</v>
      </c>
      <c r="L710" s="20">
        <v>374.89</v>
      </c>
      <c r="M710" s="21">
        <v>2.7901891221424949E-2</v>
      </c>
      <c r="N710" s="22">
        <v>51.99</v>
      </c>
      <c r="O710" s="23">
        <v>1.4506193246018833</v>
      </c>
      <c r="P710" s="23">
        <v>1674.1134732854969</v>
      </c>
      <c r="Q710" s="24">
        <v>87.037159476112976</v>
      </c>
    </row>
    <row r="711" spans="1:17" ht="12.75" customHeight="1" x14ac:dyDescent="0.2">
      <c r="A711" s="89"/>
      <c r="B711" s="172" t="s">
        <v>152</v>
      </c>
      <c r="C711" s="248" t="s">
        <v>145</v>
      </c>
      <c r="D711" s="248">
        <v>8</v>
      </c>
      <c r="E711" s="248">
        <v>1966</v>
      </c>
      <c r="F711" s="249">
        <v>11.0212</v>
      </c>
      <c r="G711" s="249">
        <v>0</v>
      </c>
      <c r="H711" s="249">
        <v>0</v>
      </c>
      <c r="I711" s="249">
        <v>11.0212</v>
      </c>
      <c r="J711" s="249">
        <v>393.89</v>
      </c>
      <c r="K711" s="249">
        <v>11.0212</v>
      </c>
      <c r="L711" s="249">
        <v>393.89</v>
      </c>
      <c r="M711" s="250">
        <v>2.798040061946229E-2</v>
      </c>
      <c r="N711" s="251">
        <v>74.774000000000001</v>
      </c>
      <c r="O711" s="251">
        <v>2.0922064759196735</v>
      </c>
      <c r="P711" s="251">
        <v>1678.8240371677375</v>
      </c>
      <c r="Q711" s="252">
        <v>125.53238855518042</v>
      </c>
    </row>
    <row r="712" spans="1:17" ht="12.75" customHeight="1" x14ac:dyDescent="0.2">
      <c r="A712" s="89"/>
      <c r="B712" s="49" t="s">
        <v>611</v>
      </c>
      <c r="C712" s="28" t="s">
        <v>607</v>
      </c>
      <c r="D712" s="28">
        <v>24</v>
      </c>
      <c r="E712" s="28">
        <v>1960</v>
      </c>
      <c r="F712" s="29">
        <v>26.91</v>
      </c>
      <c r="G712" s="29"/>
      <c r="H712" s="29"/>
      <c r="I712" s="29">
        <v>26.91</v>
      </c>
      <c r="J712" s="29">
        <v>956.08</v>
      </c>
      <c r="K712" s="29">
        <v>26.91</v>
      </c>
      <c r="L712" s="29">
        <v>956.08</v>
      </c>
      <c r="M712" s="30">
        <f>K712/L712</f>
        <v>2.8146180235963516E-2</v>
      </c>
      <c r="N712" s="31">
        <v>56.570999999999998</v>
      </c>
      <c r="O712" s="31">
        <f>M712*N712</f>
        <v>1.5922575621286921</v>
      </c>
      <c r="P712" s="31">
        <f>M712*1000*60</f>
        <v>1688.7708141578109</v>
      </c>
      <c r="Q712" s="32">
        <f>O712*60</f>
        <v>95.535453727721517</v>
      </c>
    </row>
    <row r="713" spans="1:17" ht="12.75" customHeight="1" x14ac:dyDescent="0.2">
      <c r="A713" s="89"/>
      <c r="B713" s="172" t="s">
        <v>566</v>
      </c>
      <c r="C713" s="106" t="s">
        <v>560</v>
      </c>
      <c r="D713" s="25">
        <v>16</v>
      </c>
      <c r="E713" s="48" t="s">
        <v>58</v>
      </c>
      <c r="F713" s="108">
        <v>30.35</v>
      </c>
      <c r="G713" s="108">
        <v>1.33</v>
      </c>
      <c r="H713" s="108">
        <v>2.3199999999999998</v>
      </c>
      <c r="I713" s="108">
        <v>26.7</v>
      </c>
      <c r="J713" s="109">
        <v>939.96</v>
      </c>
      <c r="K713" s="108">
        <v>24.76</v>
      </c>
      <c r="L713" s="109">
        <v>872.36</v>
      </c>
      <c r="M713" s="21">
        <v>2.8382777752304095E-2</v>
      </c>
      <c r="N713" s="27">
        <v>56.5</v>
      </c>
      <c r="O713" s="23">
        <v>1.6036269430051815</v>
      </c>
      <c r="P713" s="23">
        <v>1702.9666651382458</v>
      </c>
      <c r="Q713" s="24">
        <v>96.217616580310889</v>
      </c>
    </row>
    <row r="714" spans="1:17" ht="12.75" customHeight="1" x14ac:dyDescent="0.2">
      <c r="A714" s="89"/>
      <c r="B714" s="172" t="s">
        <v>381</v>
      </c>
      <c r="C714" s="19" t="s">
        <v>377</v>
      </c>
      <c r="D714" s="19">
        <v>9</v>
      </c>
      <c r="E714" s="19" t="s">
        <v>58</v>
      </c>
      <c r="F714" s="20">
        <v>14.600999999999999</v>
      </c>
      <c r="G714" s="20">
        <v>0</v>
      </c>
      <c r="H714" s="20">
        <v>0</v>
      </c>
      <c r="I714" s="20">
        <v>14.600999999999999</v>
      </c>
      <c r="J714" s="20">
        <v>513.52</v>
      </c>
      <c r="K714" s="20">
        <v>14.600999999999999</v>
      </c>
      <c r="L714" s="20">
        <v>513.52</v>
      </c>
      <c r="M714" s="21">
        <v>2.8433167159993767E-2</v>
      </c>
      <c r="N714" s="22">
        <v>51.99</v>
      </c>
      <c r="O714" s="23">
        <v>1.4782403606480761</v>
      </c>
      <c r="P714" s="23">
        <v>1705.990029599626</v>
      </c>
      <c r="Q714" s="24">
        <v>88.694421638884563</v>
      </c>
    </row>
    <row r="715" spans="1:17" ht="12.75" customHeight="1" x14ac:dyDescent="0.2">
      <c r="A715" s="89"/>
      <c r="B715" s="172" t="s">
        <v>485</v>
      </c>
      <c r="C715" s="19" t="s">
        <v>480</v>
      </c>
      <c r="D715" s="19">
        <v>8</v>
      </c>
      <c r="E715" s="19" t="s">
        <v>58</v>
      </c>
      <c r="F715" s="20">
        <v>11.6</v>
      </c>
      <c r="G715" s="20">
        <v>0.20399999999999999</v>
      </c>
      <c r="H715" s="20">
        <v>0.08</v>
      </c>
      <c r="I715" s="20">
        <v>11.315999999999999</v>
      </c>
      <c r="J715" s="20">
        <v>396.8</v>
      </c>
      <c r="K715" s="20">
        <v>11.36</v>
      </c>
      <c r="L715" s="20">
        <v>396.8</v>
      </c>
      <c r="M715" s="21">
        <v>2.8629032258064513E-2</v>
      </c>
      <c r="N715" s="22">
        <v>52.4</v>
      </c>
      <c r="O715" s="23">
        <v>1.5001612903225805</v>
      </c>
      <c r="P715" s="23">
        <v>1717.7419354838707</v>
      </c>
      <c r="Q715" s="24">
        <v>90.009677419354816</v>
      </c>
    </row>
    <row r="716" spans="1:17" ht="12.75" customHeight="1" x14ac:dyDescent="0.2">
      <c r="A716" s="89"/>
      <c r="B716" s="49" t="s">
        <v>750</v>
      </c>
      <c r="C716" s="19" t="s">
        <v>747</v>
      </c>
      <c r="D716" s="19">
        <v>20</v>
      </c>
      <c r="E716" s="19">
        <v>1974</v>
      </c>
      <c r="F716" s="20">
        <v>26.379000000000001</v>
      </c>
      <c r="G716" s="20">
        <v>1.64</v>
      </c>
      <c r="H716" s="20">
        <v>3.04</v>
      </c>
      <c r="I716" s="20">
        <v>21.07</v>
      </c>
      <c r="J716" s="20">
        <v>899.46</v>
      </c>
      <c r="K716" s="20">
        <v>26.07</v>
      </c>
      <c r="L716" s="20">
        <v>899.46</v>
      </c>
      <c r="M716" s="21">
        <v>2.8984057100927222E-2</v>
      </c>
      <c r="N716" s="22">
        <v>63.655999999999999</v>
      </c>
      <c r="O716" s="23">
        <v>1.8450091388166232</v>
      </c>
      <c r="P716" s="23">
        <v>1739.0434260556333</v>
      </c>
      <c r="Q716" s="24">
        <v>110.7005483289974</v>
      </c>
    </row>
    <row r="717" spans="1:17" ht="12.75" customHeight="1" x14ac:dyDescent="0.2">
      <c r="A717" s="89"/>
      <c r="B717" s="172" t="s">
        <v>381</v>
      </c>
      <c r="C717" s="19" t="s">
        <v>378</v>
      </c>
      <c r="D717" s="19">
        <v>8</v>
      </c>
      <c r="E717" s="19">
        <v>1970</v>
      </c>
      <c r="F717" s="20">
        <v>13.852</v>
      </c>
      <c r="G717" s="20">
        <v>0.84989999999999999</v>
      </c>
      <c r="H717" s="20">
        <v>1.28</v>
      </c>
      <c r="I717" s="20">
        <v>11.722100000000001</v>
      </c>
      <c r="J717" s="20">
        <v>403.93</v>
      </c>
      <c r="K717" s="20">
        <v>11.722100000000001</v>
      </c>
      <c r="L717" s="20">
        <v>403.93</v>
      </c>
      <c r="M717" s="21">
        <v>2.9020127249771002E-2</v>
      </c>
      <c r="N717" s="22">
        <v>51.99</v>
      </c>
      <c r="O717" s="23">
        <v>1.5087564157155944</v>
      </c>
      <c r="P717" s="23">
        <v>1741.2076349862602</v>
      </c>
      <c r="Q717" s="24">
        <v>90.525384942935673</v>
      </c>
    </row>
    <row r="718" spans="1:17" ht="12.75" customHeight="1" thickBot="1" x14ac:dyDescent="0.25">
      <c r="A718" s="173"/>
      <c r="B718" s="256" t="s">
        <v>485</v>
      </c>
      <c r="C718" s="257" t="s">
        <v>481</v>
      </c>
      <c r="D718" s="257">
        <v>20</v>
      </c>
      <c r="E718" s="257" t="s">
        <v>58</v>
      </c>
      <c r="F718" s="258">
        <v>35.700000000000003</v>
      </c>
      <c r="G718" s="258">
        <v>1.3260000000000001</v>
      </c>
      <c r="H718" s="258">
        <v>3.12</v>
      </c>
      <c r="I718" s="258">
        <v>31.254000000000001</v>
      </c>
      <c r="J718" s="258">
        <v>1076.74</v>
      </c>
      <c r="K718" s="258">
        <v>31.254000000000001</v>
      </c>
      <c r="L718" s="258">
        <v>1076.74</v>
      </c>
      <c r="M718" s="259">
        <v>2.9026505934580307E-2</v>
      </c>
      <c r="N718" s="260">
        <v>52.4</v>
      </c>
      <c r="O718" s="261">
        <v>1.5209889109720081</v>
      </c>
      <c r="P718" s="261">
        <v>1741.5903560748186</v>
      </c>
      <c r="Q718" s="262">
        <v>91.259334658320498</v>
      </c>
    </row>
    <row r="719" spans="1:17" ht="12.75" customHeight="1" x14ac:dyDescent="0.2">
      <c r="A719" s="183" t="s">
        <v>26</v>
      </c>
      <c r="B719" s="263" t="s">
        <v>524</v>
      </c>
      <c r="C719" s="50" t="s">
        <v>515</v>
      </c>
      <c r="D719" s="50">
        <v>7</v>
      </c>
      <c r="E719" s="50" t="s">
        <v>58</v>
      </c>
      <c r="F719" s="51">
        <v>12.922000000000001</v>
      </c>
      <c r="G719" s="51">
        <v>0.53500000000000003</v>
      </c>
      <c r="H719" s="51">
        <v>1.121</v>
      </c>
      <c r="I719" s="51">
        <v>11.266</v>
      </c>
      <c r="J719" s="51">
        <v>387.52</v>
      </c>
      <c r="K719" s="51">
        <v>11.266</v>
      </c>
      <c r="L719" s="51">
        <v>387.52</v>
      </c>
      <c r="M719" s="52">
        <v>2.907204789430223E-2</v>
      </c>
      <c r="N719" s="53">
        <v>75.3</v>
      </c>
      <c r="O719" s="54">
        <v>2.1891252064409579</v>
      </c>
      <c r="P719" s="54">
        <v>1744.3228736581339</v>
      </c>
      <c r="Q719" s="55">
        <v>131.34751238645748</v>
      </c>
    </row>
    <row r="720" spans="1:17" ht="12.75" customHeight="1" x14ac:dyDescent="0.2">
      <c r="A720" s="184"/>
      <c r="B720" s="182" t="s">
        <v>718</v>
      </c>
      <c r="C720" s="56" t="s">
        <v>717</v>
      </c>
      <c r="D720" s="56">
        <v>7</v>
      </c>
      <c r="E720" s="56">
        <v>1972</v>
      </c>
      <c r="F720" s="57">
        <v>5.6</v>
      </c>
      <c r="G720" s="57">
        <v>0.623</v>
      </c>
      <c r="H720" s="57">
        <v>0.1</v>
      </c>
      <c r="I720" s="57">
        <v>4.9000000000000004</v>
      </c>
      <c r="J720" s="57">
        <v>395.3</v>
      </c>
      <c r="K720" s="57">
        <v>4.5999999999999996</v>
      </c>
      <c r="L720" s="57">
        <v>158.16</v>
      </c>
      <c r="M720" s="58">
        <f>K720/L720</f>
        <v>2.9084471421345473E-2</v>
      </c>
      <c r="N720" s="59">
        <v>70.305000000000007</v>
      </c>
      <c r="O720" s="60">
        <f>M720*N720</f>
        <v>2.0447837632776937</v>
      </c>
      <c r="P720" s="60">
        <f>M720*60*1000</f>
        <v>1745.0682852807283</v>
      </c>
      <c r="Q720" s="61">
        <f>P720*N720/1000</f>
        <v>122.68702579666162</v>
      </c>
    </row>
    <row r="721" spans="1:17" ht="12.75" customHeight="1" x14ac:dyDescent="0.2">
      <c r="A721" s="184"/>
      <c r="B721" s="182" t="s">
        <v>381</v>
      </c>
      <c r="C721" s="56" t="s">
        <v>379</v>
      </c>
      <c r="D721" s="56">
        <v>48</v>
      </c>
      <c r="E721" s="56">
        <v>1987</v>
      </c>
      <c r="F721" s="57">
        <v>58.661000000000001</v>
      </c>
      <c r="G721" s="57">
        <v>2.9463200000000001</v>
      </c>
      <c r="H721" s="57">
        <v>7.36</v>
      </c>
      <c r="I721" s="57">
        <v>48.354680000000002</v>
      </c>
      <c r="J721" s="57">
        <v>1659.41</v>
      </c>
      <c r="K721" s="57">
        <v>48.354680000000002</v>
      </c>
      <c r="L721" s="57">
        <v>1659.41</v>
      </c>
      <c r="M721" s="58">
        <v>2.9139682176195152E-2</v>
      </c>
      <c r="N721" s="59">
        <v>51.99</v>
      </c>
      <c r="O721" s="60">
        <v>1.514972076340386</v>
      </c>
      <c r="P721" s="60">
        <v>1748.3809305717091</v>
      </c>
      <c r="Q721" s="61">
        <v>90.89832458042315</v>
      </c>
    </row>
    <row r="722" spans="1:17" ht="12.75" customHeight="1" x14ac:dyDescent="0.2">
      <c r="A722" s="184"/>
      <c r="B722" s="182" t="s">
        <v>524</v>
      </c>
      <c r="C722" s="56" t="s">
        <v>516</v>
      </c>
      <c r="D722" s="56">
        <v>9</v>
      </c>
      <c r="E722" s="56" t="s">
        <v>58</v>
      </c>
      <c r="F722" s="57">
        <v>17.777999999999999</v>
      </c>
      <c r="G722" s="57">
        <v>1.2749999999999999</v>
      </c>
      <c r="H722" s="57">
        <v>1.4410000000000001</v>
      </c>
      <c r="I722" s="57">
        <v>15.061999999999999</v>
      </c>
      <c r="J722" s="57">
        <v>515.76</v>
      </c>
      <c r="K722" s="57">
        <v>15.061999999999999</v>
      </c>
      <c r="L722" s="57">
        <v>515.76</v>
      </c>
      <c r="M722" s="58">
        <v>2.9203505506437102E-2</v>
      </c>
      <c r="N722" s="59">
        <v>75.3</v>
      </c>
      <c r="O722" s="60">
        <v>2.1990239646347138</v>
      </c>
      <c r="P722" s="60">
        <v>1752.2103303862261</v>
      </c>
      <c r="Q722" s="61">
        <v>131.94143787808284</v>
      </c>
    </row>
    <row r="723" spans="1:17" ht="12.75" customHeight="1" x14ac:dyDescent="0.2">
      <c r="A723" s="184"/>
      <c r="B723" s="182" t="s">
        <v>524</v>
      </c>
      <c r="C723" s="56" t="s">
        <v>517</v>
      </c>
      <c r="D723" s="56">
        <v>6</v>
      </c>
      <c r="E723" s="56" t="s">
        <v>58</v>
      </c>
      <c r="F723" s="57">
        <v>6.9039999999999999</v>
      </c>
      <c r="G723" s="57">
        <v>0</v>
      </c>
      <c r="H723" s="57">
        <v>0</v>
      </c>
      <c r="I723" s="57">
        <v>6.9039999999999999</v>
      </c>
      <c r="J723" s="57">
        <v>234.73</v>
      </c>
      <c r="K723" s="57">
        <v>6.9039999999999999</v>
      </c>
      <c r="L723" s="57">
        <v>234.73</v>
      </c>
      <c r="M723" s="58">
        <v>2.9412516508328719E-2</v>
      </c>
      <c r="N723" s="59">
        <v>75.3</v>
      </c>
      <c r="O723" s="60">
        <v>2.2147624930771523</v>
      </c>
      <c r="P723" s="60">
        <v>1764.7509904997232</v>
      </c>
      <c r="Q723" s="61">
        <v>132.88574958462914</v>
      </c>
    </row>
    <row r="724" spans="1:17" ht="12.75" customHeight="1" x14ac:dyDescent="0.2">
      <c r="A724" s="184"/>
      <c r="B724" s="81" t="s">
        <v>611</v>
      </c>
      <c r="C724" s="67" t="s">
        <v>604</v>
      </c>
      <c r="D724" s="67">
        <v>8</v>
      </c>
      <c r="E724" s="67">
        <v>1976</v>
      </c>
      <c r="F724" s="68">
        <v>11.91</v>
      </c>
      <c r="G724" s="68"/>
      <c r="H724" s="68"/>
      <c r="I724" s="68">
        <v>11.91</v>
      </c>
      <c r="J724" s="68">
        <v>404.24</v>
      </c>
      <c r="K724" s="68">
        <v>11.91</v>
      </c>
      <c r="L724" s="68">
        <v>404.24</v>
      </c>
      <c r="M724" s="70">
        <f>K724/L724</f>
        <v>2.9462695428458342E-2</v>
      </c>
      <c r="N724" s="71">
        <v>56.570999999999998</v>
      </c>
      <c r="O724" s="71">
        <f>M724*N724</f>
        <v>1.6667341430833169</v>
      </c>
      <c r="P724" s="71">
        <f>M724*1000*60</f>
        <v>1767.7617257075005</v>
      </c>
      <c r="Q724" s="72">
        <f>O724*60</f>
        <v>100.00404858499901</v>
      </c>
    </row>
    <row r="725" spans="1:17" ht="12.75" customHeight="1" x14ac:dyDescent="0.2">
      <c r="A725" s="184"/>
      <c r="B725" s="182" t="s">
        <v>485</v>
      </c>
      <c r="C725" s="56" t="s">
        <v>482</v>
      </c>
      <c r="D725" s="56">
        <v>24</v>
      </c>
      <c r="E725" s="56" t="s">
        <v>58</v>
      </c>
      <c r="F725" s="57">
        <v>35.699998000000001</v>
      </c>
      <c r="G725" s="57">
        <v>0.20399999999999999</v>
      </c>
      <c r="H725" s="57">
        <v>0.23</v>
      </c>
      <c r="I725" s="57">
        <v>35.265998000000003</v>
      </c>
      <c r="J725" s="57">
        <v>1196.19</v>
      </c>
      <c r="K725" s="57">
        <v>35.299999999999997</v>
      </c>
      <c r="L725" s="57">
        <v>1196.19</v>
      </c>
      <c r="M725" s="58">
        <v>2.9510362066226932E-2</v>
      </c>
      <c r="N725" s="59">
        <v>52.4</v>
      </c>
      <c r="O725" s="60">
        <v>1.5463429722702913</v>
      </c>
      <c r="P725" s="60">
        <v>1770.6217239736159</v>
      </c>
      <c r="Q725" s="61">
        <v>92.780578336217474</v>
      </c>
    </row>
    <row r="726" spans="1:17" ht="12.75" customHeight="1" x14ac:dyDescent="0.2">
      <c r="A726" s="184"/>
      <c r="B726" s="182" t="s">
        <v>566</v>
      </c>
      <c r="C726" s="179" t="s">
        <v>561</v>
      </c>
      <c r="D726" s="177">
        <v>19</v>
      </c>
      <c r="E726" s="178" t="s">
        <v>58</v>
      </c>
      <c r="F726" s="264">
        <v>21.93</v>
      </c>
      <c r="G726" s="264">
        <v>1.65</v>
      </c>
      <c r="H726" s="264">
        <v>0.49</v>
      </c>
      <c r="I726" s="264">
        <v>19.79</v>
      </c>
      <c r="J726" s="264">
        <v>670.33</v>
      </c>
      <c r="K726" s="264">
        <v>19.79</v>
      </c>
      <c r="L726" s="264">
        <v>670.33</v>
      </c>
      <c r="M726" s="58">
        <v>2.9522772365849652E-2</v>
      </c>
      <c r="N726" s="265">
        <v>56.5</v>
      </c>
      <c r="O726" s="60">
        <v>1.6680366386705052</v>
      </c>
      <c r="P726" s="60">
        <v>1771.3663419509792</v>
      </c>
      <c r="Q726" s="61">
        <v>100.08219832023032</v>
      </c>
    </row>
    <row r="727" spans="1:17" ht="12.75" customHeight="1" x14ac:dyDescent="0.2">
      <c r="A727" s="184"/>
      <c r="B727" s="182" t="s">
        <v>381</v>
      </c>
      <c r="C727" s="56" t="s">
        <v>380</v>
      </c>
      <c r="D727" s="56">
        <v>25</v>
      </c>
      <c r="E727" s="56">
        <v>1991</v>
      </c>
      <c r="F727" s="57">
        <v>50.363</v>
      </c>
      <c r="G727" s="57">
        <v>3.5695800000000002</v>
      </c>
      <c r="H727" s="57">
        <v>4</v>
      </c>
      <c r="I727" s="57">
        <v>42.793419999999998</v>
      </c>
      <c r="J727" s="57">
        <v>1441.23</v>
      </c>
      <c r="K727" s="57">
        <v>42.793419999999998</v>
      </c>
      <c r="L727" s="57">
        <v>1441.23</v>
      </c>
      <c r="M727" s="58">
        <v>2.9692290612879275E-2</v>
      </c>
      <c r="N727" s="59">
        <v>51.99</v>
      </c>
      <c r="O727" s="60">
        <v>1.5437021889635936</v>
      </c>
      <c r="P727" s="60">
        <v>1781.5374367727566</v>
      </c>
      <c r="Q727" s="61">
        <v>92.622131337815617</v>
      </c>
    </row>
    <row r="728" spans="1:17" ht="12.75" customHeight="1" x14ac:dyDescent="0.2">
      <c r="A728" s="184"/>
      <c r="B728" s="182" t="s">
        <v>219</v>
      </c>
      <c r="C728" s="62" t="s">
        <v>217</v>
      </c>
      <c r="D728" s="62">
        <v>45</v>
      </c>
      <c r="E728" s="62">
        <v>1973</v>
      </c>
      <c r="F728" s="63">
        <v>35.1</v>
      </c>
      <c r="G728" s="63">
        <v>0</v>
      </c>
      <c r="H728" s="63">
        <v>0</v>
      </c>
      <c r="I728" s="63">
        <v>35.099997999999999</v>
      </c>
      <c r="J728" s="63">
        <v>1179.28</v>
      </c>
      <c r="K728" s="63">
        <v>35.099997999999999</v>
      </c>
      <c r="L728" s="63">
        <v>1179.28</v>
      </c>
      <c r="M728" s="64">
        <v>2.9763922054134726E-2</v>
      </c>
      <c r="N728" s="65">
        <v>62.348000000000006</v>
      </c>
      <c r="O728" s="65">
        <v>1.855721012231192</v>
      </c>
      <c r="P728" s="65">
        <v>1785.8353232480836</v>
      </c>
      <c r="Q728" s="66">
        <v>111.34326073387153</v>
      </c>
    </row>
    <row r="729" spans="1:17" ht="12.75" customHeight="1" x14ac:dyDescent="0.2">
      <c r="A729" s="184"/>
      <c r="B729" s="182" t="s">
        <v>152</v>
      </c>
      <c r="C729" s="266" t="s">
        <v>146</v>
      </c>
      <c r="D729" s="266">
        <v>8</v>
      </c>
      <c r="E729" s="266">
        <v>1956</v>
      </c>
      <c r="F729" s="267">
        <v>13.988</v>
      </c>
      <c r="G729" s="267">
        <v>0</v>
      </c>
      <c r="H729" s="267">
        <v>0</v>
      </c>
      <c r="I729" s="267">
        <v>13.987999</v>
      </c>
      <c r="J729" s="267">
        <v>469.85</v>
      </c>
      <c r="K729" s="267">
        <v>13.987999</v>
      </c>
      <c r="L729" s="267">
        <v>469.85</v>
      </c>
      <c r="M729" s="268">
        <v>2.9771201447270405E-2</v>
      </c>
      <c r="N729" s="269">
        <v>72.811999999999998</v>
      </c>
      <c r="O729" s="269">
        <v>2.1677007197786526</v>
      </c>
      <c r="P729" s="269">
        <v>1786.2720868362244</v>
      </c>
      <c r="Q729" s="270">
        <v>130.06204318671917</v>
      </c>
    </row>
    <row r="730" spans="1:17" ht="12.75" customHeight="1" x14ac:dyDescent="0.2">
      <c r="A730" s="184"/>
      <c r="B730" s="182" t="s">
        <v>403</v>
      </c>
      <c r="C730" s="56" t="s">
        <v>399</v>
      </c>
      <c r="D730" s="56">
        <v>12</v>
      </c>
      <c r="E730" s="56" t="s">
        <v>58</v>
      </c>
      <c r="F730" s="57">
        <v>23.463999999999999</v>
      </c>
      <c r="G730" s="57">
        <v>0.65</v>
      </c>
      <c r="H730" s="57">
        <v>1.92</v>
      </c>
      <c r="I730" s="57">
        <v>20.893999999999998</v>
      </c>
      <c r="J730" s="57">
        <v>696.86</v>
      </c>
      <c r="K730" s="57">
        <v>20.893999999999998</v>
      </c>
      <c r="L730" s="57">
        <v>696.86</v>
      </c>
      <c r="M730" s="58">
        <f>K730/L730</f>
        <v>2.9983066900094706E-2</v>
      </c>
      <c r="N730" s="59">
        <v>65.510000000000005</v>
      </c>
      <c r="O730" s="60">
        <f>M730*N730</f>
        <v>1.9641907126252043</v>
      </c>
      <c r="P730" s="60">
        <f>M730*60*1000</f>
        <v>1798.9840140056824</v>
      </c>
      <c r="Q730" s="61">
        <f>P730*N730/1000</f>
        <v>117.85144275751227</v>
      </c>
    </row>
    <row r="731" spans="1:17" ht="12.75" customHeight="1" x14ac:dyDescent="0.2">
      <c r="A731" s="184"/>
      <c r="B731" s="182" t="s">
        <v>152</v>
      </c>
      <c r="C731" s="266" t="s">
        <v>148</v>
      </c>
      <c r="D731" s="266">
        <v>8</v>
      </c>
      <c r="E731" s="266">
        <v>1969</v>
      </c>
      <c r="F731" s="267">
        <v>12.520200000000001</v>
      </c>
      <c r="G731" s="267">
        <v>0</v>
      </c>
      <c r="H731" s="267">
        <v>0</v>
      </c>
      <c r="I731" s="267">
        <v>12.520200000000001</v>
      </c>
      <c r="J731" s="267">
        <v>416.7</v>
      </c>
      <c r="K731" s="267">
        <v>12.520200000000001</v>
      </c>
      <c r="L731" s="267">
        <v>416.7</v>
      </c>
      <c r="M731" s="268">
        <v>3.0046076313894891E-2</v>
      </c>
      <c r="N731" s="269">
        <v>74.774000000000001</v>
      </c>
      <c r="O731" s="269">
        <v>2.2466653102951768</v>
      </c>
      <c r="P731" s="269">
        <v>1802.7645788336933</v>
      </c>
      <c r="Q731" s="270">
        <v>134.79991861771057</v>
      </c>
    </row>
    <row r="732" spans="1:17" ht="12.75" customHeight="1" x14ac:dyDescent="0.2">
      <c r="A732" s="184"/>
      <c r="B732" s="81" t="s">
        <v>93</v>
      </c>
      <c r="C732" s="266" t="s">
        <v>79</v>
      </c>
      <c r="D732" s="266">
        <v>48</v>
      </c>
      <c r="E732" s="266">
        <v>1963</v>
      </c>
      <c r="F732" s="267">
        <v>65.191999999999993</v>
      </c>
      <c r="G732" s="267">
        <v>7.1217309999999996</v>
      </c>
      <c r="H732" s="267">
        <v>0.49</v>
      </c>
      <c r="I732" s="267">
        <v>57.580274000000003</v>
      </c>
      <c r="J732" s="267">
        <v>1913.87</v>
      </c>
      <c r="K732" s="267">
        <v>57.580274000000003</v>
      </c>
      <c r="L732" s="267">
        <v>1913.87</v>
      </c>
      <c r="M732" s="268">
        <v>3.0085781165909913E-2</v>
      </c>
      <c r="N732" s="269">
        <v>43.273000000000003</v>
      </c>
      <c r="O732" s="269">
        <v>1.3019020083924198</v>
      </c>
      <c r="P732" s="269">
        <v>1805.1468699545946</v>
      </c>
      <c r="Q732" s="270">
        <v>78.11412050354518</v>
      </c>
    </row>
    <row r="733" spans="1:17" ht="12.75" customHeight="1" x14ac:dyDescent="0.2">
      <c r="A733" s="184"/>
      <c r="B733" s="182" t="s">
        <v>718</v>
      </c>
      <c r="C733" s="56" t="s">
        <v>716</v>
      </c>
      <c r="D733" s="56">
        <v>6</v>
      </c>
      <c r="E733" s="56">
        <v>1985</v>
      </c>
      <c r="F733" s="57">
        <v>8.3740000000000006</v>
      </c>
      <c r="G733" s="57">
        <v>0.46200000000000002</v>
      </c>
      <c r="H733" s="57">
        <v>0.96</v>
      </c>
      <c r="I733" s="57">
        <v>6.952</v>
      </c>
      <c r="J733" s="57">
        <v>230.55</v>
      </c>
      <c r="K733" s="57">
        <v>6.952</v>
      </c>
      <c r="L733" s="57">
        <v>230.55</v>
      </c>
      <c r="M733" s="58">
        <f>K733/L733</f>
        <v>3.0153979613966601E-2</v>
      </c>
      <c r="N733" s="59">
        <v>70.305000000000007</v>
      </c>
      <c r="O733" s="60">
        <f>M733*N733</f>
        <v>2.119975536759922</v>
      </c>
      <c r="P733" s="60">
        <f>M733*60*1000</f>
        <v>1809.2387768379961</v>
      </c>
      <c r="Q733" s="61">
        <f>P733*N733/1000</f>
        <v>127.19853220559533</v>
      </c>
    </row>
    <row r="734" spans="1:17" ht="12.75" customHeight="1" x14ac:dyDescent="0.2">
      <c r="A734" s="184"/>
      <c r="B734" s="182" t="s">
        <v>152</v>
      </c>
      <c r="C734" s="266" t="s">
        <v>147</v>
      </c>
      <c r="D734" s="266">
        <v>6</v>
      </c>
      <c r="E734" s="266">
        <v>1959</v>
      </c>
      <c r="F734" s="267">
        <v>10.874000000000001</v>
      </c>
      <c r="G734" s="267">
        <v>0.42737999999999998</v>
      </c>
      <c r="H734" s="267">
        <v>0.96</v>
      </c>
      <c r="I734" s="267">
        <v>9.486619000000001</v>
      </c>
      <c r="J734" s="267">
        <v>313.25</v>
      </c>
      <c r="K734" s="267">
        <v>9.486619000000001</v>
      </c>
      <c r="L734" s="267">
        <v>313.25</v>
      </c>
      <c r="M734" s="268">
        <v>3.028449800478851E-2</v>
      </c>
      <c r="N734" s="269">
        <v>72.811999999999998</v>
      </c>
      <c r="O734" s="269">
        <v>2.2050748687246609</v>
      </c>
      <c r="P734" s="269">
        <v>1817.0698802873108</v>
      </c>
      <c r="Q734" s="270">
        <v>132.30449212347966</v>
      </c>
    </row>
    <row r="735" spans="1:17" ht="12.75" customHeight="1" x14ac:dyDescent="0.2">
      <c r="A735" s="184"/>
      <c r="B735" s="182" t="s">
        <v>219</v>
      </c>
      <c r="C735" s="67" t="s">
        <v>218</v>
      </c>
      <c r="D735" s="67">
        <v>51</v>
      </c>
      <c r="E735" s="67">
        <v>1986</v>
      </c>
      <c r="F735" s="68">
        <v>65.754999999999995</v>
      </c>
      <c r="G735" s="69">
        <v>3.1110000000000002</v>
      </c>
      <c r="H735" s="69">
        <v>6.79</v>
      </c>
      <c r="I735" s="68">
        <v>55.853997</v>
      </c>
      <c r="J735" s="68">
        <v>1842.82</v>
      </c>
      <c r="K735" s="68">
        <v>55.853997</v>
      </c>
      <c r="L735" s="68">
        <v>1842.82</v>
      </c>
      <c r="M735" s="70">
        <v>3.0308981343810031E-2</v>
      </c>
      <c r="N735" s="71">
        <v>62.348000000000006</v>
      </c>
      <c r="O735" s="71">
        <v>1.8897043688238679</v>
      </c>
      <c r="P735" s="71">
        <v>1818.5388806286019</v>
      </c>
      <c r="Q735" s="72">
        <v>113.38226212943208</v>
      </c>
    </row>
    <row r="736" spans="1:17" ht="12.75" customHeight="1" x14ac:dyDescent="0.2">
      <c r="A736" s="184"/>
      <c r="B736" s="81" t="s">
        <v>93</v>
      </c>
      <c r="C736" s="266" t="s">
        <v>80</v>
      </c>
      <c r="D736" s="266">
        <v>32</v>
      </c>
      <c r="E736" s="266">
        <v>1960</v>
      </c>
      <c r="F736" s="267">
        <v>41.277999999999999</v>
      </c>
      <c r="G736" s="267">
        <v>4.0812419999999996</v>
      </c>
      <c r="H736" s="267">
        <v>0.32</v>
      </c>
      <c r="I736" s="267">
        <v>36.876761999999999</v>
      </c>
      <c r="J736" s="267">
        <v>1214.6199999999999</v>
      </c>
      <c r="K736" s="267">
        <v>36.876761999999999</v>
      </c>
      <c r="L736" s="267">
        <v>1214.6199999999999</v>
      </c>
      <c r="M736" s="268">
        <v>3.036073998452191E-2</v>
      </c>
      <c r="N736" s="269">
        <v>43.273000000000003</v>
      </c>
      <c r="O736" s="269">
        <v>1.3138003013502166</v>
      </c>
      <c r="P736" s="269">
        <v>1821.6443990713144</v>
      </c>
      <c r="Q736" s="270">
        <v>78.828018081012999</v>
      </c>
    </row>
    <row r="737" spans="1:17" ht="12.75" customHeight="1" x14ac:dyDescent="0.2">
      <c r="A737" s="184"/>
      <c r="B737" s="81" t="s">
        <v>205</v>
      </c>
      <c r="C737" s="56" t="s">
        <v>229</v>
      </c>
      <c r="D737" s="56">
        <v>6</v>
      </c>
      <c r="E737" s="56">
        <v>1956</v>
      </c>
      <c r="F737" s="57">
        <v>11.59</v>
      </c>
      <c r="G737" s="57">
        <v>0.68773499999999999</v>
      </c>
      <c r="H737" s="57">
        <v>0.96</v>
      </c>
      <c r="I737" s="57">
        <v>9.942266</v>
      </c>
      <c r="J737" s="57">
        <v>327.26</v>
      </c>
      <c r="K737" s="57">
        <v>9.942266</v>
      </c>
      <c r="L737" s="57">
        <v>327.26</v>
      </c>
      <c r="M737" s="58">
        <v>3.0380327568294323E-2</v>
      </c>
      <c r="N737" s="59">
        <v>73.683999999999997</v>
      </c>
      <c r="O737" s="60">
        <v>2.238544056542199</v>
      </c>
      <c r="P737" s="60">
        <v>1822.8196540976594</v>
      </c>
      <c r="Q737" s="61">
        <v>134.31264339253192</v>
      </c>
    </row>
    <row r="738" spans="1:17" ht="12.75" customHeight="1" x14ac:dyDescent="0.2">
      <c r="A738" s="184"/>
      <c r="B738" s="81" t="s">
        <v>93</v>
      </c>
      <c r="C738" s="266" t="s">
        <v>81</v>
      </c>
      <c r="D738" s="266">
        <v>47</v>
      </c>
      <c r="E738" s="266" t="s">
        <v>58</v>
      </c>
      <c r="F738" s="267">
        <v>62.539000000000001</v>
      </c>
      <c r="G738" s="267">
        <v>5.401929</v>
      </c>
      <c r="H738" s="267">
        <v>0</v>
      </c>
      <c r="I738" s="267">
        <v>57.137073000000001</v>
      </c>
      <c r="J738" s="267">
        <v>1879.63</v>
      </c>
      <c r="K738" s="267">
        <v>57.137073000000001</v>
      </c>
      <c r="L738" s="267">
        <v>1879.63</v>
      </c>
      <c r="M738" s="268">
        <v>3.0398042699893064E-2</v>
      </c>
      <c r="N738" s="269">
        <v>43.273000000000003</v>
      </c>
      <c r="O738" s="269">
        <v>1.3154145017524725</v>
      </c>
      <c r="P738" s="269">
        <v>1823.882561993584</v>
      </c>
      <c r="Q738" s="270">
        <v>78.924870105148372</v>
      </c>
    </row>
    <row r="739" spans="1:17" ht="12.75" customHeight="1" x14ac:dyDescent="0.2">
      <c r="A739" s="184"/>
      <c r="B739" s="182" t="s">
        <v>290</v>
      </c>
      <c r="C739" s="56" t="s">
        <v>288</v>
      </c>
      <c r="D739" s="56">
        <v>9</v>
      </c>
      <c r="E739" s="56">
        <v>1992</v>
      </c>
      <c r="F739" s="57">
        <v>16.318000000000001</v>
      </c>
      <c r="G739" s="57">
        <v>0.75800000000000001</v>
      </c>
      <c r="H739" s="57">
        <v>1.44</v>
      </c>
      <c r="I739" s="57">
        <v>14.12</v>
      </c>
      <c r="J739" s="57">
        <v>464.07</v>
      </c>
      <c r="K739" s="57">
        <v>14.12</v>
      </c>
      <c r="L739" s="57">
        <v>464.07</v>
      </c>
      <c r="M739" s="58">
        <v>3.0426444286422306E-2</v>
      </c>
      <c r="N739" s="59">
        <v>65.509</v>
      </c>
      <c r="O739" s="60">
        <v>1.9932059387592389</v>
      </c>
      <c r="P739" s="60">
        <v>1825.5866571853383</v>
      </c>
      <c r="Q739" s="61">
        <v>119.59235632555432</v>
      </c>
    </row>
    <row r="740" spans="1:17" ht="12.75" customHeight="1" x14ac:dyDescent="0.2">
      <c r="A740" s="184"/>
      <c r="B740" s="81" t="s">
        <v>93</v>
      </c>
      <c r="C740" s="266" t="s">
        <v>82</v>
      </c>
      <c r="D740" s="266">
        <v>24</v>
      </c>
      <c r="E740" s="266">
        <v>1940</v>
      </c>
      <c r="F740" s="267">
        <v>53.01</v>
      </c>
      <c r="G740" s="267">
        <v>3.1777609999999998</v>
      </c>
      <c r="H740" s="267">
        <v>0.25</v>
      </c>
      <c r="I740" s="267">
        <v>49.582239999999999</v>
      </c>
      <c r="J740" s="267">
        <v>1626.2</v>
      </c>
      <c r="K740" s="267">
        <v>49.582239999999999</v>
      </c>
      <c r="L740" s="267">
        <v>1626.2</v>
      </c>
      <c r="M740" s="268">
        <v>3.0489632271553314E-2</v>
      </c>
      <c r="N740" s="269">
        <v>43.273000000000003</v>
      </c>
      <c r="O740" s="269">
        <v>1.3193778572869266</v>
      </c>
      <c r="P740" s="269">
        <v>1829.3779362931987</v>
      </c>
      <c r="Q740" s="270">
        <v>79.162671437215593</v>
      </c>
    </row>
    <row r="741" spans="1:17" ht="12.75" customHeight="1" x14ac:dyDescent="0.2">
      <c r="A741" s="184"/>
      <c r="B741" s="182" t="s">
        <v>718</v>
      </c>
      <c r="C741" s="56" t="s">
        <v>715</v>
      </c>
      <c r="D741" s="56">
        <v>12</v>
      </c>
      <c r="E741" s="56">
        <v>1965</v>
      </c>
      <c r="F741" s="57">
        <v>17.587</v>
      </c>
      <c r="G741" s="57">
        <v>0.98699999999999999</v>
      </c>
      <c r="H741" s="57">
        <v>0.192</v>
      </c>
      <c r="I741" s="57">
        <v>16.408000000000001</v>
      </c>
      <c r="J741" s="57">
        <v>537.54999999999995</v>
      </c>
      <c r="K741" s="57">
        <v>15.115</v>
      </c>
      <c r="L741" s="57">
        <v>495.2</v>
      </c>
      <c r="M741" s="58">
        <f>K741/L741</f>
        <v>3.0523021001615511E-2</v>
      </c>
      <c r="N741" s="59">
        <v>70.305000000000007</v>
      </c>
      <c r="O741" s="60">
        <f>M741*N741</f>
        <v>2.1459209915185786</v>
      </c>
      <c r="P741" s="60">
        <f>M741*60*1000</f>
        <v>1831.3812600969306</v>
      </c>
      <c r="Q741" s="61">
        <f>P741*N741/1000</f>
        <v>128.75525949111471</v>
      </c>
    </row>
    <row r="742" spans="1:17" ht="12.75" customHeight="1" x14ac:dyDescent="0.2">
      <c r="A742" s="184"/>
      <c r="B742" s="81" t="s">
        <v>652</v>
      </c>
      <c r="C742" s="56" t="s">
        <v>642</v>
      </c>
      <c r="D742" s="56">
        <v>4</v>
      </c>
      <c r="E742" s="56">
        <v>1961</v>
      </c>
      <c r="F742" s="57">
        <f>G742+H742+I742</f>
        <v>4.9429999999999996</v>
      </c>
      <c r="G742" s="57">
        <v>0</v>
      </c>
      <c r="H742" s="57">
        <v>0</v>
      </c>
      <c r="I742" s="57">
        <v>4.9429999999999996</v>
      </c>
      <c r="J742" s="57">
        <v>161.66</v>
      </c>
      <c r="K742" s="57">
        <f>I742</f>
        <v>4.9429999999999996</v>
      </c>
      <c r="L742" s="57">
        <f>J742</f>
        <v>161.66</v>
      </c>
      <c r="M742" s="58">
        <f>K742/L742</f>
        <v>3.0576518619324505E-2</v>
      </c>
      <c r="N742" s="59">
        <v>54.281999999999996</v>
      </c>
      <c r="O742" s="60">
        <f>M742*N742</f>
        <v>1.6597545836941727</v>
      </c>
      <c r="P742" s="60">
        <f>M742*60*1000</f>
        <v>1834.5911171594703</v>
      </c>
      <c r="Q742" s="61">
        <f>P742*N742/1000</f>
        <v>99.585275021650361</v>
      </c>
    </row>
    <row r="743" spans="1:17" ht="12.75" customHeight="1" x14ac:dyDescent="0.2">
      <c r="A743" s="184"/>
      <c r="B743" s="81" t="s">
        <v>652</v>
      </c>
      <c r="C743" s="56" t="s">
        <v>643</v>
      </c>
      <c r="D743" s="56">
        <v>12</v>
      </c>
      <c r="E743" s="56">
        <v>1956</v>
      </c>
      <c r="F743" s="57">
        <f>G743+H743+I743</f>
        <v>17.981999999999999</v>
      </c>
      <c r="G743" s="57">
        <v>0.36686999999999997</v>
      </c>
      <c r="H743" s="57">
        <v>0.12</v>
      </c>
      <c r="I743" s="57">
        <v>17.49513</v>
      </c>
      <c r="J743" s="57">
        <v>569.76</v>
      </c>
      <c r="K743" s="57">
        <f>I743</f>
        <v>17.49513</v>
      </c>
      <c r="L743" s="57">
        <f>J743</f>
        <v>569.76</v>
      </c>
      <c r="M743" s="58">
        <f>K743/L743</f>
        <v>3.0706139427127212E-2</v>
      </c>
      <c r="N743" s="59">
        <v>54.281999999999996</v>
      </c>
      <c r="O743" s="60">
        <f>M743*N743</f>
        <v>1.6667906603833191</v>
      </c>
      <c r="P743" s="60">
        <f>M743*60*1000</f>
        <v>1842.3683656276328</v>
      </c>
      <c r="Q743" s="61">
        <f>P743*N743/1000</f>
        <v>100.00743962299916</v>
      </c>
    </row>
    <row r="744" spans="1:17" ht="12.75" customHeight="1" x14ac:dyDescent="0.2">
      <c r="A744" s="184"/>
      <c r="B744" s="81" t="s">
        <v>934</v>
      </c>
      <c r="C744" s="56" t="s">
        <v>929</v>
      </c>
      <c r="D744" s="56">
        <v>8</v>
      </c>
      <c r="E744" s="56"/>
      <c r="F744" s="57">
        <f>SUM(G744+H744+I744)</f>
        <v>14.973000000000001</v>
      </c>
      <c r="G744" s="57">
        <v>0</v>
      </c>
      <c r="H744" s="57">
        <v>0</v>
      </c>
      <c r="I744" s="57">
        <v>14.973000000000001</v>
      </c>
      <c r="J744" s="57">
        <v>487.61</v>
      </c>
      <c r="K744" s="57">
        <v>14.973000000000001</v>
      </c>
      <c r="L744" s="57">
        <v>487.61</v>
      </c>
      <c r="M744" s="58">
        <f>K744/L744</f>
        <v>3.0706917413506698E-2</v>
      </c>
      <c r="N744" s="59">
        <v>53.85</v>
      </c>
      <c r="O744" s="60">
        <f>M744*N744</f>
        <v>1.6535675027173358</v>
      </c>
      <c r="P744" s="60">
        <f>M744*60*1000</f>
        <v>1842.4150448104019</v>
      </c>
      <c r="Q744" s="61">
        <f>P744*N744/1000</f>
        <v>99.214050163040142</v>
      </c>
    </row>
    <row r="745" spans="1:17" ht="12.75" customHeight="1" x14ac:dyDescent="0.2">
      <c r="A745" s="184"/>
      <c r="B745" s="182" t="s">
        <v>257</v>
      </c>
      <c r="C745" s="62" t="s">
        <v>253</v>
      </c>
      <c r="D745" s="62">
        <v>8</v>
      </c>
      <c r="E745" s="62">
        <v>1972</v>
      </c>
      <c r="F745" s="63">
        <v>14.565</v>
      </c>
      <c r="G745" s="63">
        <v>0.355715</v>
      </c>
      <c r="H745" s="63">
        <v>0.67</v>
      </c>
      <c r="I745" s="63">
        <v>13.539285</v>
      </c>
      <c r="J745" s="63">
        <v>440.39</v>
      </c>
      <c r="K745" s="63">
        <v>13.539285</v>
      </c>
      <c r="L745" s="63">
        <v>440.39</v>
      </c>
      <c r="M745" s="64">
        <v>3.0743852040237062E-2</v>
      </c>
      <c r="N745" s="65">
        <v>76.191000000000017</v>
      </c>
      <c r="O745" s="65">
        <v>2.3424048307977023</v>
      </c>
      <c r="P745" s="65">
        <v>1844.6311224142237</v>
      </c>
      <c r="Q745" s="66">
        <v>140.54428984786216</v>
      </c>
    </row>
    <row r="746" spans="1:17" ht="12.75" customHeight="1" x14ac:dyDescent="0.2">
      <c r="A746" s="184"/>
      <c r="B746" s="182" t="s">
        <v>403</v>
      </c>
      <c r="C746" s="56" t="s">
        <v>402</v>
      </c>
      <c r="D746" s="56">
        <v>35</v>
      </c>
      <c r="E746" s="56" t="s">
        <v>58</v>
      </c>
      <c r="F746" s="57">
        <v>37.96</v>
      </c>
      <c r="G746" s="57">
        <v>0</v>
      </c>
      <c r="H746" s="57">
        <v>0</v>
      </c>
      <c r="I746" s="57">
        <v>37.96</v>
      </c>
      <c r="J746" s="57">
        <v>1229.69</v>
      </c>
      <c r="K746" s="57">
        <v>37.96</v>
      </c>
      <c r="L746" s="57">
        <v>1229.69</v>
      </c>
      <c r="M746" s="58">
        <f>K746/L746</f>
        <v>3.0869568753100374E-2</v>
      </c>
      <c r="N746" s="59">
        <v>65.510000000000005</v>
      </c>
      <c r="O746" s="60">
        <f>M746*N746</f>
        <v>2.0222654490156056</v>
      </c>
      <c r="P746" s="60">
        <f>M746*60*1000</f>
        <v>1852.1741251860224</v>
      </c>
      <c r="Q746" s="61">
        <f>P746*N746/1000</f>
        <v>121.33592694093633</v>
      </c>
    </row>
    <row r="747" spans="1:17" ht="12.75" customHeight="1" x14ac:dyDescent="0.2">
      <c r="A747" s="184"/>
      <c r="B747" s="182" t="s">
        <v>176</v>
      </c>
      <c r="C747" s="62" t="s">
        <v>174</v>
      </c>
      <c r="D747" s="62">
        <v>6</v>
      </c>
      <c r="E747" s="62">
        <v>1930</v>
      </c>
      <c r="F747" s="63">
        <v>9.2170000000000005</v>
      </c>
      <c r="G747" s="63">
        <v>0.153</v>
      </c>
      <c r="H747" s="63">
        <v>0.8</v>
      </c>
      <c r="I747" s="63">
        <v>8.2639990000000001</v>
      </c>
      <c r="J747" s="63">
        <v>266.7</v>
      </c>
      <c r="K747" s="63">
        <v>8.2639990000000001</v>
      </c>
      <c r="L747" s="63">
        <v>266.7</v>
      </c>
      <c r="M747" s="64">
        <v>3.0986122984626923E-2</v>
      </c>
      <c r="N747" s="65">
        <v>95.048000000000016</v>
      </c>
      <c r="O747" s="65">
        <v>2.9451690174428204</v>
      </c>
      <c r="P747" s="65">
        <v>1859.1673790776154</v>
      </c>
      <c r="Q747" s="66">
        <v>176.71014104656922</v>
      </c>
    </row>
    <row r="748" spans="1:17" ht="12.75" customHeight="1" x14ac:dyDescent="0.2">
      <c r="A748" s="184"/>
      <c r="B748" s="182" t="s">
        <v>571</v>
      </c>
      <c r="C748" s="179" t="s">
        <v>562</v>
      </c>
      <c r="D748" s="177">
        <v>39</v>
      </c>
      <c r="E748" s="178" t="s">
        <v>58</v>
      </c>
      <c r="F748" s="264">
        <v>43.64</v>
      </c>
      <c r="G748" s="264">
        <v>2.09</v>
      </c>
      <c r="H748" s="264">
        <v>4.84</v>
      </c>
      <c r="I748" s="264">
        <v>36.71</v>
      </c>
      <c r="J748" s="180">
        <v>1183.53</v>
      </c>
      <c r="K748" s="264">
        <v>36.71</v>
      </c>
      <c r="L748" s="180">
        <v>1183.53</v>
      </c>
      <c r="M748" s="58">
        <v>3.10173802100496E-2</v>
      </c>
      <c r="N748" s="265">
        <v>56.5</v>
      </c>
      <c r="O748" s="60">
        <v>1.7524819818678024</v>
      </c>
      <c r="P748" s="60">
        <v>1861.0428126029758</v>
      </c>
      <c r="Q748" s="61">
        <v>105.14891891206813</v>
      </c>
    </row>
    <row r="749" spans="1:17" ht="12.75" customHeight="1" x14ac:dyDescent="0.2">
      <c r="A749" s="184"/>
      <c r="B749" s="182" t="s">
        <v>444</v>
      </c>
      <c r="C749" s="67" t="s">
        <v>436</v>
      </c>
      <c r="D749" s="67">
        <v>77</v>
      </c>
      <c r="E749" s="67">
        <v>1960</v>
      </c>
      <c r="F749" s="68">
        <v>45.61</v>
      </c>
      <c r="G749" s="69">
        <v>5.2287749999999997</v>
      </c>
      <c r="H749" s="69">
        <v>1.155</v>
      </c>
      <c r="I749" s="68">
        <f>F749-G749-H749</f>
        <v>39.226224999999999</v>
      </c>
      <c r="J749" s="68">
        <v>1264.2</v>
      </c>
      <c r="K749" s="68">
        <f>I749/J749*L749</f>
        <v>38.748696442216421</v>
      </c>
      <c r="L749" s="68">
        <v>1248.81</v>
      </c>
      <c r="M749" s="70">
        <f>K749/L749</f>
        <v>3.1028496282233826E-2</v>
      </c>
      <c r="N749" s="71">
        <v>57.23</v>
      </c>
      <c r="O749" s="71">
        <f>ROUND(M749*N749,2)</f>
        <v>1.78</v>
      </c>
      <c r="P749" s="71">
        <f>ROUND(M749*60*1000,2)</f>
        <v>1861.71</v>
      </c>
      <c r="Q749" s="72">
        <f>ROUND(P749*N749/1000,2)</f>
        <v>106.55</v>
      </c>
    </row>
    <row r="750" spans="1:17" ht="12.75" customHeight="1" x14ac:dyDescent="0.2">
      <c r="A750" s="184"/>
      <c r="B750" s="81" t="s">
        <v>652</v>
      </c>
      <c r="C750" s="56" t="s">
        <v>644</v>
      </c>
      <c r="D750" s="56">
        <v>14</v>
      </c>
      <c r="E750" s="56">
        <v>1961</v>
      </c>
      <c r="F750" s="57">
        <f>G750+H750+I750</f>
        <v>20.558999999999997</v>
      </c>
      <c r="G750" s="57">
        <v>1.1530199999999999</v>
      </c>
      <c r="H750" s="57">
        <v>0.14000000000000001</v>
      </c>
      <c r="I750" s="57">
        <v>19.265979999999999</v>
      </c>
      <c r="J750" s="57">
        <v>620.24</v>
      </c>
      <c r="K750" s="57">
        <f>I750</f>
        <v>19.265979999999999</v>
      </c>
      <c r="L750" s="57">
        <f>J750</f>
        <v>620.24</v>
      </c>
      <c r="M750" s="58">
        <f>K750/L750</f>
        <v>3.1062137237198501E-2</v>
      </c>
      <c r="N750" s="59">
        <v>54.281999999999996</v>
      </c>
      <c r="O750" s="60">
        <f>M750*N750</f>
        <v>1.6861149335096088</v>
      </c>
      <c r="P750" s="60">
        <f>M750*60*1000</f>
        <v>1863.7282342319099</v>
      </c>
      <c r="Q750" s="61">
        <f>P750*N750/1000</f>
        <v>101.16689601057652</v>
      </c>
    </row>
    <row r="751" spans="1:17" ht="12.75" customHeight="1" x14ac:dyDescent="0.2">
      <c r="A751" s="184"/>
      <c r="B751" s="182" t="s">
        <v>176</v>
      </c>
      <c r="C751" s="62" t="s">
        <v>175</v>
      </c>
      <c r="D751" s="62">
        <v>6</v>
      </c>
      <c r="E751" s="62">
        <v>1910</v>
      </c>
      <c r="F751" s="63">
        <v>10.914</v>
      </c>
      <c r="G751" s="63">
        <v>0.51</v>
      </c>
      <c r="H751" s="63">
        <v>0.96</v>
      </c>
      <c r="I751" s="63">
        <v>9.4440000000000008</v>
      </c>
      <c r="J751" s="63">
        <v>303.89999999999998</v>
      </c>
      <c r="K751" s="63">
        <v>9.4440000000000008</v>
      </c>
      <c r="L751" s="63">
        <v>303.89999999999998</v>
      </c>
      <c r="M751" s="64">
        <v>3.1076011846001981E-2</v>
      </c>
      <c r="N751" s="65">
        <v>95.048000000000016</v>
      </c>
      <c r="O751" s="65">
        <v>2.9537127739387969</v>
      </c>
      <c r="P751" s="65">
        <v>1864.5607107601188</v>
      </c>
      <c r="Q751" s="66">
        <v>177.22276643632779</v>
      </c>
    </row>
    <row r="752" spans="1:17" ht="12.75" customHeight="1" x14ac:dyDescent="0.2">
      <c r="A752" s="184"/>
      <c r="B752" s="81" t="s">
        <v>934</v>
      </c>
      <c r="C752" s="56" t="s">
        <v>931</v>
      </c>
      <c r="D752" s="56">
        <v>12</v>
      </c>
      <c r="E752" s="56"/>
      <c r="F752" s="57">
        <f>SUM(G752+H752+I752)</f>
        <v>19.5</v>
      </c>
      <c r="G752" s="57">
        <v>1.173</v>
      </c>
      <c r="H752" s="57">
        <v>1.92</v>
      </c>
      <c r="I752" s="57">
        <v>16.407</v>
      </c>
      <c r="J752" s="57">
        <v>527.23</v>
      </c>
      <c r="K752" s="57">
        <v>16.407</v>
      </c>
      <c r="L752" s="57">
        <v>527.23</v>
      </c>
      <c r="M752" s="58">
        <f>K752/L752</f>
        <v>3.1119245869923942E-2</v>
      </c>
      <c r="N752" s="59">
        <v>53.85</v>
      </c>
      <c r="O752" s="60">
        <f>M752*N752</f>
        <v>1.6757713900954043</v>
      </c>
      <c r="P752" s="60">
        <f>M752*60*1000</f>
        <v>1867.1547521954367</v>
      </c>
      <c r="Q752" s="61">
        <f>P752*N752/1000</f>
        <v>100.54628340572427</v>
      </c>
    </row>
    <row r="753" spans="1:17" ht="12.75" customHeight="1" x14ac:dyDescent="0.2">
      <c r="A753" s="184"/>
      <c r="B753" s="182" t="s">
        <v>152</v>
      </c>
      <c r="C753" s="266" t="s">
        <v>149</v>
      </c>
      <c r="D753" s="266">
        <v>12</v>
      </c>
      <c r="E753" s="266">
        <v>1971</v>
      </c>
      <c r="F753" s="267">
        <v>16.785599999999999</v>
      </c>
      <c r="G753" s="267">
        <v>0</v>
      </c>
      <c r="H753" s="267">
        <v>0</v>
      </c>
      <c r="I753" s="267">
        <v>16.785599999999999</v>
      </c>
      <c r="J753" s="267">
        <v>538.79999999999995</v>
      </c>
      <c r="K753" s="267">
        <v>16.785599999999999</v>
      </c>
      <c r="L753" s="267">
        <v>538.79999999999995</v>
      </c>
      <c r="M753" s="268">
        <v>3.1153674832962139E-2</v>
      </c>
      <c r="N753" s="269">
        <v>72.811999999999998</v>
      </c>
      <c r="O753" s="269">
        <v>2.2683613719376394</v>
      </c>
      <c r="P753" s="269">
        <v>1869.2204899777282</v>
      </c>
      <c r="Q753" s="270">
        <v>136.10168231625835</v>
      </c>
    </row>
    <row r="754" spans="1:17" ht="12.75" customHeight="1" x14ac:dyDescent="0.2">
      <c r="A754" s="184"/>
      <c r="B754" s="182" t="s">
        <v>718</v>
      </c>
      <c r="C754" s="56" t="s">
        <v>714</v>
      </c>
      <c r="D754" s="56">
        <v>9</v>
      </c>
      <c r="E754" s="56">
        <v>1967</v>
      </c>
      <c r="F754" s="57">
        <v>13.792</v>
      </c>
      <c r="G754" s="57">
        <v>0.60399999999999998</v>
      </c>
      <c r="H754" s="57">
        <v>0.14399999999999999</v>
      </c>
      <c r="I754" s="57">
        <v>13.044</v>
      </c>
      <c r="J754" s="57">
        <v>416.33</v>
      </c>
      <c r="K754" s="57">
        <v>13.044</v>
      </c>
      <c r="L754" s="57">
        <v>416.33</v>
      </c>
      <c r="M754" s="58">
        <f>K754/L754</f>
        <v>3.1330915379626741E-2</v>
      </c>
      <c r="N754" s="59">
        <v>70.305000000000007</v>
      </c>
      <c r="O754" s="60">
        <f>M754*N754</f>
        <v>2.2027200057646583</v>
      </c>
      <c r="P754" s="60">
        <f>M754*60*1000</f>
        <v>1879.8549227776045</v>
      </c>
      <c r="Q754" s="61">
        <f>P754*N754/1000</f>
        <v>132.16320034587952</v>
      </c>
    </row>
    <row r="755" spans="1:17" ht="12.75" customHeight="1" x14ac:dyDescent="0.2">
      <c r="A755" s="184"/>
      <c r="B755" s="182" t="s">
        <v>718</v>
      </c>
      <c r="C755" s="56" t="s">
        <v>713</v>
      </c>
      <c r="D755" s="56">
        <v>40</v>
      </c>
      <c r="E755" s="56">
        <v>1980</v>
      </c>
      <c r="F755" s="57">
        <v>68.069000000000003</v>
      </c>
      <c r="G755" s="57">
        <v>4.0570000000000004</v>
      </c>
      <c r="H755" s="57">
        <v>6.24</v>
      </c>
      <c r="I755" s="57">
        <v>57.771999999999998</v>
      </c>
      <c r="J755" s="57">
        <v>1888.23</v>
      </c>
      <c r="K755" s="57">
        <v>57.47</v>
      </c>
      <c r="L755" s="57">
        <v>1833.49</v>
      </c>
      <c r="M755" s="58">
        <f>K755/L755</f>
        <v>3.1344594189223828E-2</v>
      </c>
      <c r="N755" s="59">
        <v>70.305000000000007</v>
      </c>
      <c r="O755" s="60">
        <f>M755*N755</f>
        <v>2.2036816944733815</v>
      </c>
      <c r="P755" s="60">
        <f>M755*60*1000</f>
        <v>1880.6756513534297</v>
      </c>
      <c r="Q755" s="61">
        <f>P755*N755/1000</f>
        <v>132.22090166840289</v>
      </c>
    </row>
    <row r="756" spans="1:17" ht="12.75" customHeight="1" x14ac:dyDescent="0.2">
      <c r="A756" s="184"/>
      <c r="B756" s="182" t="s">
        <v>205</v>
      </c>
      <c r="C756" s="62" t="s">
        <v>193</v>
      </c>
      <c r="D756" s="62">
        <v>20</v>
      </c>
      <c r="E756" s="62">
        <v>1968</v>
      </c>
      <c r="F756" s="63">
        <v>26.007999999999999</v>
      </c>
      <c r="G756" s="63">
        <v>0</v>
      </c>
      <c r="H756" s="63">
        <v>0</v>
      </c>
      <c r="I756" s="63">
        <v>26.007999999999999</v>
      </c>
      <c r="J756" s="63">
        <v>828.47</v>
      </c>
      <c r="K756" s="63">
        <v>26.007999999999999</v>
      </c>
      <c r="L756" s="63">
        <v>828.47</v>
      </c>
      <c r="M756" s="64">
        <v>3.1392808429997462E-2</v>
      </c>
      <c r="N756" s="65">
        <v>63.111000000000004</v>
      </c>
      <c r="O756" s="65">
        <v>1.9812315328255701</v>
      </c>
      <c r="P756" s="65">
        <v>1883.5685057998478</v>
      </c>
      <c r="Q756" s="66">
        <v>118.8738919695342</v>
      </c>
    </row>
    <row r="757" spans="1:17" ht="12.75" customHeight="1" x14ac:dyDescent="0.2">
      <c r="A757" s="184"/>
      <c r="B757" s="81" t="s">
        <v>652</v>
      </c>
      <c r="C757" s="56" t="s">
        <v>645</v>
      </c>
      <c r="D757" s="56">
        <v>20</v>
      </c>
      <c r="E757" s="56">
        <v>1983</v>
      </c>
      <c r="F757" s="57">
        <f>G757+H757+I757</f>
        <v>37.516998000000001</v>
      </c>
      <c r="G757" s="57">
        <v>1.6247100000000001</v>
      </c>
      <c r="H757" s="57">
        <v>3.2</v>
      </c>
      <c r="I757" s="57">
        <v>32.692287999999998</v>
      </c>
      <c r="J757" s="57">
        <v>1040.3900000000001</v>
      </c>
      <c r="K757" s="57">
        <f>I757</f>
        <v>32.692287999999998</v>
      </c>
      <c r="L757" s="57">
        <f>J757</f>
        <v>1040.3900000000001</v>
      </c>
      <c r="M757" s="58">
        <f>K757/L757</f>
        <v>3.1423108641951573E-2</v>
      </c>
      <c r="N757" s="59">
        <v>54.281999999999996</v>
      </c>
      <c r="O757" s="60">
        <f>M757*N757</f>
        <v>1.7057091833024152</v>
      </c>
      <c r="P757" s="60">
        <f>M757*60*1000</f>
        <v>1885.3865185170944</v>
      </c>
      <c r="Q757" s="61">
        <f>P757*N757/1000</f>
        <v>102.34255099814492</v>
      </c>
    </row>
    <row r="758" spans="1:17" ht="12.75" customHeight="1" x14ac:dyDescent="0.2">
      <c r="A758" s="184"/>
      <c r="B758" s="81" t="s">
        <v>652</v>
      </c>
      <c r="C758" s="56" t="s">
        <v>646</v>
      </c>
      <c r="D758" s="56">
        <v>12</v>
      </c>
      <c r="E758" s="56">
        <v>1958</v>
      </c>
      <c r="F758" s="57">
        <f>G758+H758+I758</f>
        <v>23.117999000000001</v>
      </c>
      <c r="G758" s="57">
        <v>1.1006100000000001</v>
      </c>
      <c r="H758" s="57">
        <v>1.853</v>
      </c>
      <c r="I758" s="57">
        <v>20.164389</v>
      </c>
      <c r="J758" s="57">
        <v>641.11</v>
      </c>
      <c r="K758" s="57">
        <f>I758</f>
        <v>20.164389</v>
      </c>
      <c r="L758" s="57">
        <f>J758</f>
        <v>641.11</v>
      </c>
      <c r="M758" s="58">
        <f>K758/L758</f>
        <v>3.1452307716304535E-2</v>
      </c>
      <c r="N758" s="59">
        <v>54.281999999999996</v>
      </c>
      <c r="O758" s="60">
        <f>M758*N758</f>
        <v>1.7072941674564426</v>
      </c>
      <c r="P758" s="60">
        <f>M758*60*1000</f>
        <v>1887.1384629782722</v>
      </c>
      <c r="Q758" s="61">
        <f>P758*N758/1000</f>
        <v>102.43765004738655</v>
      </c>
    </row>
    <row r="759" spans="1:17" ht="12.75" customHeight="1" x14ac:dyDescent="0.2">
      <c r="A759" s="184"/>
      <c r="B759" s="182" t="s">
        <v>257</v>
      </c>
      <c r="C759" s="62" t="s">
        <v>254</v>
      </c>
      <c r="D759" s="62">
        <v>6</v>
      </c>
      <c r="E759" s="62">
        <v>1968</v>
      </c>
      <c r="F759" s="63">
        <v>7.968</v>
      </c>
      <c r="G759" s="63">
        <v>0</v>
      </c>
      <c r="H759" s="63">
        <v>0</v>
      </c>
      <c r="I759" s="63">
        <v>7.968</v>
      </c>
      <c r="J759" s="63">
        <v>252.14</v>
      </c>
      <c r="K759" s="63">
        <v>7.968</v>
      </c>
      <c r="L759" s="63">
        <v>252.14</v>
      </c>
      <c r="M759" s="64">
        <v>3.1601491235028159E-2</v>
      </c>
      <c r="N759" s="65">
        <v>76.191000000000017</v>
      </c>
      <c r="O759" s="65">
        <v>2.4077492186880312</v>
      </c>
      <c r="P759" s="65">
        <v>1896.0894741016896</v>
      </c>
      <c r="Q759" s="66">
        <v>144.46495312128187</v>
      </c>
    </row>
    <row r="760" spans="1:17" ht="12.75" customHeight="1" x14ac:dyDescent="0.2">
      <c r="A760" s="184"/>
      <c r="B760" s="182" t="s">
        <v>718</v>
      </c>
      <c r="C760" s="56" t="s">
        <v>712</v>
      </c>
      <c r="D760" s="56">
        <v>4</v>
      </c>
      <c r="E760" s="56">
        <v>1950</v>
      </c>
      <c r="F760" s="57">
        <v>7.8289999999999997</v>
      </c>
      <c r="G760" s="57">
        <v>1.077</v>
      </c>
      <c r="H760" s="57">
        <v>0.64</v>
      </c>
      <c r="I760" s="57">
        <v>6.1120000000000001</v>
      </c>
      <c r="J760" s="57">
        <v>193.31</v>
      </c>
      <c r="K760" s="57">
        <v>6.1120000000000001</v>
      </c>
      <c r="L760" s="57">
        <v>193.31</v>
      </c>
      <c r="M760" s="58">
        <f>K760/L760</f>
        <v>3.1617609021778494E-2</v>
      </c>
      <c r="N760" s="59">
        <v>70.305000000000007</v>
      </c>
      <c r="O760" s="60">
        <f>M760*N760</f>
        <v>2.2228760022761374</v>
      </c>
      <c r="P760" s="60">
        <f>M760*60*1000</f>
        <v>1897.0565413067095</v>
      </c>
      <c r="Q760" s="61">
        <f>P760*N760/1000</f>
        <v>133.37256013656824</v>
      </c>
    </row>
    <row r="761" spans="1:17" ht="12.75" customHeight="1" x14ac:dyDescent="0.2">
      <c r="A761" s="184"/>
      <c r="B761" s="81" t="s">
        <v>934</v>
      </c>
      <c r="C761" s="56" t="s">
        <v>927</v>
      </c>
      <c r="D761" s="56">
        <v>6</v>
      </c>
      <c r="E761" s="56"/>
      <c r="F761" s="57">
        <f>SUM(G761+H761+I761)</f>
        <v>10.189</v>
      </c>
      <c r="G761" s="57">
        <v>0</v>
      </c>
      <c r="H761" s="57">
        <v>0</v>
      </c>
      <c r="I761" s="57">
        <v>10.189</v>
      </c>
      <c r="J761" s="57">
        <v>321.16000000000003</v>
      </c>
      <c r="K761" s="57">
        <v>10.189</v>
      </c>
      <c r="L761" s="57">
        <v>321.16000000000003</v>
      </c>
      <c r="M761" s="58">
        <f>K761/L761</f>
        <v>3.1725619628845431E-2</v>
      </c>
      <c r="N761" s="59">
        <v>53.85</v>
      </c>
      <c r="O761" s="60">
        <f>M761*N761</f>
        <v>1.7084246170133264</v>
      </c>
      <c r="P761" s="60">
        <f>M761*60*1000</f>
        <v>1903.5371777307257</v>
      </c>
      <c r="Q761" s="61">
        <f>P761*N761/1000</f>
        <v>102.50547702079957</v>
      </c>
    </row>
    <row r="762" spans="1:17" ht="12.75" customHeight="1" x14ac:dyDescent="0.2">
      <c r="A762" s="184"/>
      <c r="B762" s="81" t="s">
        <v>934</v>
      </c>
      <c r="C762" s="56" t="s">
        <v>927</v>
      </c>
      <c r="D762" s="56">
        <v>6</v>
      </c>
      <c r="E762" s="56"/>
      <c r="F762" s="57">
        <f>SUM(G762+H762+I762)</f>
        <v>9.9860000000000007</v>
      </c>
      <c r="G762" s="57">
        <v>0</v>
      </c>
      <c r="H762" s="57">
        <v>0</v>
      </c>
      <c r="I762" s="57">
        <v>9.9860000000000007</v>
      </c>
      <c r="J762" s="57">
        <v>314.12</v>
      </c>
      <c r="K762" s="57">
        <v>9.9860000000000007</v>
      </c>
      <c r="L762" s="57">
        <v>314.12</v>
      </c>
      <c r="M762" s="58">
        <f>K762/L762</f>
        <v>3.1790398573793455E-2</v>
      </c>
      <c r="N762" s="59">
        <v>53.85</v>
      </c>
      <c r="O762" s="60">
        <f>M762*N762</f>
        <v>1.7119129631987775</v>
      </c>
      <c r="P762" s="60">
        <f>M762*60*1000</f>
        <v>1907.4239144276073</v>
      </c>
      <c r="Q762" s="61">
        <f>P762*N762/1000</f>
        <v>102.71477779192665</v>
      </c>
    </row>
    <row r="763" spans="1:17" ht="12.75" customHeight="1" x14ac:dyDescent="0.2">
      <c r="A763" s="184"/>
      <c r="B763" s="182" t="s">
        <v>257</v>
      </c>
      <c r="C763" s="62" t="s">
        <v>255</v>
      </c>
      <c r="D763" s="62">
        <v>17</v>
      </c>
      <c r="E763" s="62">
        <v>1983</v>
      </c>
      <c r="F763" s="63">
        <v>41.061</v>
      </c>
      <c r="G763" s="63">
        <v>1.3562000000000001</v>
      </c>
      <c r="H763" s="63">
        <v>2.88</v>
      </c>
      <c r="I763" s="63">
        <v>36.824801000000001</v>
      </c>
      <c r="J763" s="63">
        <v>1153.81</v>
      </c>
      <c r="K763" s="63">
        <v>36.824801000000001</v>
      </c>
      <c r="L763" s="63">
        <v>1153.81</v>
      </c>
      <c r="M763" s="64">
        <v>3.1915827562596963E-2</v>
      </c>
      <c r="N763" s="65">
        <v>76.191000000000017</v>
      </c>
      <c r="O763" s="65">
        <v>2.4316988178218257</v>
      </c>
      <c r="P763" s="65">
        <v>1914.9496537558177</v>
      </c>
      <c r="Q763" s="66">
        <v>145.90192906930955</v>
      </c>
    </row>
    <row r="764" spans="1:17" ht="12.75" customHeight="1" x14ac:dyDescent="0.2">
      <c r="A764" s="184"/>
      <c r="B764" s="182" t="s">
        <v>403</v>
      </c>
      <c r="C764" s="56" t="s">
        <v>400</v>
      </c>
      <c r="D764" s="56">
        <v>8</v>
      </c>
      <c r="E764" s="56" t="s">
        <v>58</v>
      </c>
      <c r="F764" s="57">
        <v>12.206</v>
      </c>
      <c r="G764" s="57">
        <v>0</v>
      </c>
      <c r="H764" s="57">
        <v>0</v>
      </c>
      <c r="I764" s="57">
        <v>12.206</v>
      </c>
      <c r="J764" s="57">
        <v>378.95</v>
      </c>
      <c r="K764" s="57">
        <v>12.206</v>
      </c>
      <c r="L764" s="57">
        <v>378.95</v>
      </c>
      <c r="M764" s="58">
        <f>K764/L764</f>
        <v>3.2210054096846547E-2</v>
      </c>
      <c r="N764" s="59">
        <v>65.510000000000005</v>
      </c>
      <c r="O764" s="60">
        <f>M764*N764</f>
        <v>2.1100806438844173</v>
      </c>
      <c r="P764" s="60">
        <f>M764*60*1000</f>
        <v>1932.6032458107929</v>
      </c>
      <c r="Q764" s="61">
        <f>P764*N764/1000</f>
        <v>126.60483863306506</v>
      </c>
    </row>
    <row r="765" spans="1:17" ht="12.75" customHeight="1" x14ac:dyDescent="0.2">
      <c r="A765" s="184"/>
      <c r="B765" s="182" t="s">
        <v>718</v>
      </c>
      <c r="C765" s="56" t="s">
        <v>711</v>
      </c>
      <c r="D765" s="56">
        <v>6</v>
      </c>
      <c r="E765" s="56">
        <v>1934</v>
      </c>
      <c r="F765" s="57">
        <v>7.6529999999999996</v>
      </c>
      <c r="G765" s="57">
        <v>0.17</v>
      </c>
      <c r="H765" s="57">
        <v>9.6000000000000002E-2</v>
      </c>
      <c r="I765" s="57">
        <v>7.3869999999999996</v>
      </c>
      <c r="J765" s="57">
        <v>229.18</v>
      </c>
      <c r="K765" s="57">
        <v>7.3869999999999996</v>
      </c>
      <c r="L765" s="57">
        <v>229.18</v>
      </c>
      <c r="M765" s="58">
        <f>K765/L765</f>
        <v>3.2232306483986381E-2</v>
      </c>
      <c r="N765" s="59">
        <v>70.305000000000007</v>
      </c>
      <c r="O765" s="60">
        <f>M765*N765</f>
        <v>2.2660923073566628</v>
      </c>
      <c r="P765" s="60">
        <f>M765*60*1000</f>
        <v>1933.9383890391828</v>
      </c>
      <c r="Q765" s="61">
        <f>P765*N765/1000</f>
        <v>135.96553844139976</v>
      </c>
    </row>
    <row r="766" spans="1:17" ht="12.75" customHeight="1" x14ac:dyDescent="0.2">
      <c r="A766" s="184"/>
      <c r="B766" s="182" t="s">
        <v>444</v>
      </c>
      <c r="C766" s="67" t="s">
        <v>435</v>
      </c>
      <c r="D766" s="67">
        <v>22</v>
      </c>
      <c r="E766" s="67">
        <v>1958</v>
      </c>
      <c r="F766" s="68">
        <v>49.43</v>
      </c>
      <c r="G766" s="69"/>
      <c r="H766" s="69"/>
      <c r="I766" s="68">
        <v>49.43</v>
      </c>
      <c r="J766" s="68">
        <v>1528.3</v>
      </c>
      <c r="K766" s="68">
        <f>I766/J766*L766</f>
        <v>36.019569521690769</v>
      </c>
      <c r="L766" s="68">
        <v>1113.67</v>
      </c>
      <c r="M766" s="70">
        <f>K766/L766</f>
        <v>3.2343126349538703E-2</v>
      </c>
      <c r="N766" s="71">
        <v>57.23</v>
      </c>
      <c r="O766" s="71">
        <f>ROUND(M766*N766,2)</f>
        <v>1.85</v>
      </c>
      <c r="P766" s="71">
        <f>ROUND(M766*60*1000,2)</f>
        <v>1940.59</v>
      </c>
      <c r="Q766" s="72">
        <f>ROUND(P766*N766/1000,2)</f>
        <v>111.06</v>
      </c>
    </row>
    <row r="767" spans="1:17" ht="12.75" customHeight="1" x14ac:dyDescent="0.2">
      <c r="A767" s="184"/>
      <c r="B767" s="182" t="s">
        <v>524</v>
      </c>
      <c r="C767" s="56" t="s">
        <v>518</v>
      </c>
      <c r="D767" s="56">
        <v>15</v>
      </c>
      <c r="E767" s="56" t="s">
        <v>58</v>
      </c>
      <c r="F767" s="57">
        <v>17.222000000000001</v>
      </c>
      <c r="G767" s="57">
        <v>0.78900000000000003</v>
      </c>
      <c r="H767" s="57">
        <v>0.13900000000000001</v>
      </c>
      <c r="I767" s="57">
        <v>16.294</v>
      </c>
      <c r="J767" s="57">
        <v>502.04</v>
      </c>
      <c r="K767" s="57">
        <v>16.294</v>
      </c>
      <c r="L767" s="57">
        <v>502.04</v>
      </c>
      <c r="M767" s="58">
        <v>3.2455581228587362E-2</v>
      </c>
      <c r="N767" s="59">
        <v>75.3</v>
      </c>
      <c r="O767" s="60">
        <v>2.4439052665126284</v>
      </c>
      <c r="P767" s="60">
        <v>1947.3348737152417</v>
      </c>
      <c r="Q767" s="61">
        <v>146.6343159907577</v>
      </c>
    </row>
    <row r="768" spans="1:17" ht="12.75" customHeight="1" x14ac:dyDescent="0.2">
      <c r="A768" s="184"/>
      <c r="B768" s="182" t="s">
        <v>851</v>
      </c>
      <c r="C768" s="56" t="s">
        <v>841</v>
      </c>
      <c r="D768" s="56">
        <v>18</v>
      </c>
      <c r="E768" s="56">
        <v>1981</v>
      </c>
      <c r="F768" s="57">
        <v>35.299999999999997</v>
      </c>
      <c r="G768" s="57">
        <v>1.37</v>
      </c>
      <c r="H768" s="57">
        <v>2.88</v>
      </c>
      <c r="I768" s="57">
        <v>31.04</v>
      </c>
      <c r="J768" s="57">
        <v>955.32</v>
      </c>
      <c r="K768" s="57">
        <v>31.04</v>
      </c>
      <c r="L768" s="57">
        <v>955.32</v>
      </c>
      <c r="M768" s="58">
        <f>K768/L768</f>
        <v>3.2491730519616464E-2</v>
      </c>
      <c r="N768" s="59">
        <v>73.7</v>
      </c>
      <c r="O768" s="60">
        <f>M768*N768</f>
        <v>2.3946405392957337</v>
      </c>
      <c r="P768" s="60">
        <f>M768*60*1000</f>
        <v>1949.5038311769879</v>
      </c>
      <c r="Q768" s="61">
        <f>P768*N768/1000</f>
        <v>143.67843235774401</v>
      </c>
    </row>
    <row r="769" spans="1:17" ht="12.75" customHeight="1" x14ac:dyDescent="0.2">
      <c r="A769" s="184"/>
      <c r="B769" s="182" t="s">
        <v>683</v>
      </c>
      <c r="C769" s="79" t="s">
        <v>677</v>
      </c>
      <c r="D769" s="79">
        <v>8</v>
      </c>
      <c r="E769" s="79">
        <v>1975</v>
      </c>
      <c r="F769" s="80">
        <f>SUM(G769+H769+I769)</f>
        <v>13.1</v>
      </c>
      <c r="G769" s="80"/>
      <c r="H769" s="80">
        <v>0</v>
      </c>
      <c r="I769" s="80">
        <v>13.1</v>
      </c>
      <c r="J769" s="80">
        <v>402.69</v>
      </c>
      <c r="K769" s="80">
        <v>13.1</v>
      </c>
      <c r="L769" s="80">
        <v>402.69</v>
      </c>
      <c r="M769" s="58">
        <f>K769/L769</f>
        <v>3.2531227495095481E-2</v>
      </c>
      <c r="N769" s="59">
        <v>62</v>
      </c>
      <c r="O769" s="60">
        <f>M769*N769</f>
        <v>2.0169361046959198</v>
      </c>
      <c r="P769" s="60">
        <f>M769*60*1000</f>
        <v>1951.8736497057289</v>
      </c>
      <c r="Q769" s="61">
        <f>P769*N769/1000</f>
        <v>121.0161662817552</v>
      </c>
    </row>
    <row r="770" spans="1:17" ht="12.75" customHeight="1" x14ac:dyDescent="0.2">
      <c r="A770" s="184"/>
      <c r="B770" s="81" t="s">
        <v>652</v>
      </c>
      <c r="C770" s="56" t="s">
        <v>647</v>
      </c>
      <c r="D770" s="56">
        <v>8</v>
      </c>
      <c r="E770" s="56">
        <v>1961</v>
      </c>
      <c r="F770" s="57">
        <f>G770+H770+I770</f>
        <v>11.416999000000001</v>
      </c>
      <c r="G770" s="57">
        <v>0.20963999999999999</v>
      </c>
      <c r="H770" s="57">
        <v>0.91900000000000004</v>
      </c>
      <c r="I770" s="57">
        <v>10.288359</v>
      </c>
      <c r="J770" s="57">
        <v>316.22000000000003</v>
      </c>
      <c r="K770" s="57">
        <f>I770</f>
        <v>10.288359</v>
      </c>
      <c r="L770" s="57">
        <f>J770</f>
        <v>316.22000000000003</v>
      </c>
      <c r="M770" s="58">
        <f>K770/L770</f>
        <v>3.2535446840807031E-2</v>
      </c>
      <c r="N770" s="59">
        <v>54.281999999999996</v>
      </c>
      <c r="O770" s="60">
        <f>M770*N770</f>
        <v>1.7660891254126871</v>
      </c>
      <c r="P770" s="60">
        <f>M770*60*1000</f>
        <v>1952.126810448422</v>
      </c>
      <c r="Q770" s="61">
        <f>P770*N770/1000</f>
        <v>105.96534752476124</v>
      </c>
    </row>
    <row r="771" spans="1:17" ht="12.75" customHeight="1" x14ac:dyDescent="0.2">
      <c r="A771" s="184"/>
      <c r="B771" s="182" t="s">
        <v>852</v>
      </c>
      <c r="C771" s="56" t="s">
        <v>842</v>
      </c>
      <c r="D771" s="56">
        <v>8</v>
      </c>
      <c r="E771" s="56">
        <v>1955</v>
      </c>
      <c r="F771" s="57">
        <v>12.8</v>
      </c>
      <c r="G771" s="57">
        <v>0</v>
      </c>
      <c r="H771" s="57">
        <v>0</v>
      </c>
      <c r="I771" s="57">
        <v>12.8</v>
      </c>
      <c r="J771" s="57">
        <v>391.58</v>
      </c>
      <c r="K771" s="57">
        <v>12.8</v>
      </c>
      <c r="L771" s="57">
        <v>391.58</v>
      </c>
      <c r="M771" s="58">
        <f>K771/L771</f>
        <v>3.2688084171816748E-2</v>
      </c>
      <c r="N771" s="59">
        <v>73.7</v>
      </c>
      <c r="O771" s="60">
        <f>M771*N771</f>
        <v>2.4091118034628942</v>
      </c>
      <c r="P771" s="60">
        <f>M771*60*1000</f>
        <v>1961.2850503090049</v>
      </c>
      <c r="Q771" s="61">
        <f>P771*N771/1000</f>
        <v>144.54670820777366</v>
      </c>
    </row>
    <row r="772" spans="1:17" ht="12.75" customHeight="1" x14ac:dyDescent="0.2">
      <c r="A772" s="184"/>
      <c r="B772" s="182" t="s">
        <v>403</v>
      </c>
      <c r="C772" s="56" t="s">
        <v>397</v>
      </c>
      <c r="D772" s="56">
        <v>9</v>
      </c>
      <c r="E772" s="56" t="s">
        <v>58</v>
      </c>
      <c r="F772" s="57">
        <v>17.457000000000001</v>
      </c>
      <c r="G772" s="57">
        <v>0</v>
      </c>
      <c r="H772" s="57">
        <v>0</v>
      </c>
      <c r="I772" s="57">
        <v>17.457000000000001</v>
      </c>
      <c r="J772" s="57">
        <v>533.78</v>
      </c>
      <c r="K772" s="57">
        <v>17.457000000000001</v>
      </c>
      <c r="L772" s="57">
        <v>533.78</v>
      </c>
      <c r="M772" s="58">
        <f>K772/L772</f>
        <v>3.270448499381768E-2</v>
      </c>
      <c r="N772" s="59">
        <v>65.510000000000005</v>
      </c>
      <c r="O772" s="60">
        <f>M772*N772</f>
        <v>2.1424708119449964</v>
      </c>
      <c r="P772" s="60">
        <f>M772*60*1000</f>
        <v>1962.2690996290607</v>
      </c>
      <c r="Q772" s="61">
        <f>P772*N772/1000</f>
        <v>128.54824871669979</v>
      </c>
    </row>
    <row r="773" spans="1:17" ht="12.75" customHeight="1" x14ac:dyDescent="0.2">
      <c r="A773" s="184"/>
      <c r="B773" s="182" t="s">
        <v>851</v>
      </c>
      <c r="C773" s="56" t="s">
        <v>843</v>
      </c>
      <c r="D773" s="56">
        <v>10</v>
      </c>
      <c r="E773" s="56">
        <v>1978</v>
      </c>
      <c r="F773" s="57">
        <v>20.12</v>
      </c>
      <c r="G773" s="57">
        <v>0.59</v>
      </c>
      <c r="H773" s="57">
        <v>1.52</v>
      </c>
      <c r="I773" s="57">
        <v>18</v>
      </c>
      <c r="J773" s="57">
        <v>550</v>
      </c>
      <c r="K773" s="57">
        <v>18</v>
      </c>
      <c r="L773" s="57">
        <v>550</v>
      </c>
      <c r="M773" s="58">
        <f>K773/L773</f>
        <v>3.272727272727273E-2</v>
      </c>
      <c r="N773" s="59">
        <v>73.7</v>
      </c>
      <c r="O773" s="60">
        <f>M773*N773</f>
        <v>2.4120000000000004</v>
      </c>
      <c r="P773" s="60">
        <f>M773*60*1000</f>
        <v>1963.6363636363637</v>
      </c>
      <c r="Q773" s="61">
        <f>P773*N773/1000</f>
        <v>144.72</v>
      </c>
    </row>
    <row r="774" spans="1:17" ht="12.75" customHeight="1" x14ac:dyDescent="0.2">
      <c r="A774" s="184"/>
      <c r="B774" s="81" t="s">
        <v>652</v>
      </c>
      <c r="C774" s="56" t="s">
        <v>648</v>
      </c>
      <c r="D774" s="56">
        <v>8</v>
      </c>
      <c r="E774" s="56">
        <v>1959</v>
      </c>
      <c r="F774" s="57">
        <f>G774+H774+I774</f>
        <v>11.788999</v>
      </c>
      <c r="G774" s="57">
        <v>0</v>
      </c>
      <c r="H774" s="57">
        <v>0</v>
      </c>
      <c r="I774" s="57">
        <v>11.788999</v>
      </c>
      <c r="J774" s="57">
        <v>359.86</v>
      </c>
      <c r="K774" s="57">
        <f>I774</f>
        <v>11.788999</v>
      </c>
      <c r="L774" s="57">
        <f>J774</f>
        <v>359.86</v>
      </c>
      <c r="M774" s="58">
        <f>K774/L774</f>
        <v>3.2759959428666705E-2</v>
      </c>
      <c r="N774" s="59">
        <v>54.281999999999996</v>
      </c>
      <c r="O774" s="60">
        <f>M774*N774</f>
        <v>1.778276117706886</v>
      </c>
      <c r="P774" s="60">
        <f>M774*60*1000</f>
        <v>1965.5975657200022</v>
      </c>
      <c r="Q774" s="61">
        <f>P774*N774/1000</f>
        <v>106.69656706241315</v>
      </c>
    </row>
    <row r="775" spans="1:17" ht="12.75" customHeight="1" x14ac:dyDescent="0.2">
      <c r="A775" s="184"/>
      <c r="B775" s="182" t="s">
        <v>152</v>
      </c>
      <c r="C775" s="266" t="s">
        <v>150</v>
      </c>
      <c r="D775" s="266">
        <v>8</v>
      </c>
      <c r="E775" s="266">
        <v>1962</v>
      </c>
      <c r="F775" s="267">
        <v>13.363</v>
      </c>
      <c r="G775" s="267">
        <v>0.35699999999999998</v>
      </c>
      <c r="H775" s="267">
        <v>0.97</v>
      </c>
      <c r="I775" s="267">
        <v>12.036</v>
      </c>
      <c r="J775" s="267">
        <v>366.73</v>
      </c>
      <c r="K775" s="267">
        <v>12.036</v>
      </c>
      <c r="L775" s="267">
        <v>366.73</v>
      </c>
      <c r="M775" s="268">
        <v>3.2819785673383686E-2</v>
      </c>
      <c r="N775" s="269">
        <v>72.811999999999998</v>
      </c>
      <c r="O775" s="269">
        <v>2.3896742344504127</v>
      </c>
      <c r="P775" s="269">
        <v>1969.1871404030212</v>
      </c>
      <c r="Q775" s="270">
        <v>143.38045406702477</v>
      </c>
    </row>
    <row r="776" spans="1:17" ht="12.75" customHeight="1" x14ac:dyDescent="0.2">
      <c r="A776" s="184"/>
      <c r="B776" s="81" t="s">
        <v>893</v>
      </c>
      <c r="C776" s="73" t="s">
        <v>883</v>
      </c>
      <c r="D776" s="73">
        <v>6</v>
      </c>
      <c r="E776" s="73" t="s">
        <v>58</v>
      </c>
      <c r="F776" s="74">
        <f>G776+H776+I776</f>
        <v>12.3</v>
      </c>
      <c r="G776" s="74">
        <v>0.6502</v>
      </c>
      <c r="H776" s="74">
        <v>0.88</v>
      </c>
      <c r="I776" s="74">
        <v>10.7698</v>
      </c>
      <c r="J776" s="74">
        <v>326.67</v>
      </c>
      <c r="K776" s="74">
        <f>I776</f>
        <v>10.7698</v>
      </c>
      <c r="L776" s="74">
        <f>J776</f>
        <v>326.67</v>
      </c>
      <c r="M776" s="75">
        <f>K776/L776</f>
        <v>3.2968439097560226E-2</v>
      </c>
      <c r="N776" s="76">
        <v>45.1</v>
      </c>
      <c r="O776" s="77">
        <f>M776*N776</f>
        <v>1.4868766032999663</v>
      </c>
      <c r="P776" s="77">
        <f>M776*60*1000</f>
        <v>1978.1063458536137</v>
      </c>
      <c r="Q776" s="78">
        <f>P776*N776/1000</f>
        <v>89.212596197997982</v>
      </c>
    </row>
    <row r="777" spans="1:17" ht="12.75" customHeight="1" x14ac:dyDescent="0.2">
      <c r="A777" s="184"/>
      <c r="B777" s="182" t="s">
        <v>344</v>
      </c>
      <c r="C777" s="56" t="s">
        <v>341</v>
      </c>
      <c r="D777" s="56">
        <v>8</v>
      </c>
      <c r="E777" s="56">
        <v>1981</v>
      </c>
      <c r="F777" s="57">
        <v>13.459</v>
      </c>
      <c r="G777" s="57">
        <v>0.21099999999999999</v>
      </c>
      <c r="H777" s="57">
        <v>1.28</v>
      </c>
      <c r="I777" s="57">
        <v>11.968</v>
      </c>
      <c r="J777" s="57">
        <v>361.53</v>
      </c>
      <c r="K777" s="57">
        <v>11.968</v>
      </c>
      <c r="L777" s="57">
        <v>361.53</v>
      </c>
      <c r="M777" s="58">
        <f>K777/L777</f>
        <v>3.3103753492103011E-2</v>
      </c>
      <c r="N777" s="59">
        <v>66.5</v>
      </c>
      <c r="O777" s="60">
        <f>M777*N777</f>
        <v>2.2013996072248503</v>
      </c>
      <c r="P777" s="60">
        <f>M777*60*1000</f>
        <v>1986.2252095261806</v>
      </c>
      <c r="Q777" s="61">
        <f>P777*N777/1000</f>
        <v>132.08397643349102</v>
      </c>
    </row>
    <row r="778" spans="1:17" ht="12.75" customHeight="1" x14ac:dyDescent="0.2">
      <c r="A778" s="184"/>
      <c r="B778" s="182" t="s">
        <v>718</v>
      </c>
      <c r="C778" s="56" t="s">
        <v>710</v>
      </c>
      <c r="D778" s="56">
        <v>3</v>
      </c>
      <c r="E778" s="56">
        <v>1988</v>
      </c>
      <c r="F778" s="57">
        <v>6.1449999999999996</v>
      </c>
      <c r="G778" s="57">
        <v>0.11899999999999999</v>
      </c>
      <c r="H778" s="57">
        <v>0.48</v>
      </c>
      <c r="I778" s="57">
        <v>5.5460000000000003</v>
      </c>
      <c r="J778" s="57">
        <v>167.31</v>
      </c>
      <c r="K778" s="57">
        <v>5.5460000000000003</v>
      </c>
      <c r="L778" s="57">
        <v>167.31</v>
      </c>
      <c r="M778" s="58">
        <f>K778/L778</f>
        <v>3.3148048532663919E-2</v>
      </c>
      <c r="N778" s="59">
        <v>70.305000000000007</v>
      </c>
      <c r="O778" s="60">
        <f>M778*N778</f>
        <v>2.3304735520889373</v>
      </c>
      <c r="P778" s="60">
        <f>M778*60*1000</f>
        <v>1988.8829119598352</v>
      </c>
      <c r="Q778" s="61">
        <f>P778*N778/1000</f>
        <v>139.82841312533623</v>
      </c>
    </row>
    <row r="779" spans="1:17" ht="12.75" customHeight="1" x14ac:dyDescent="0.2">
      <c r="A779" s="184"/>
      <c r="B779" s="81" t="s">
        <v>652</v>
      </c>
      <c r="C779" s="56" t="s">
        <v>649</v>
      </c>
      <c r="D779" s="56">
        <v>8</v>
      </c>
      <c r="E779" s="56">
        <v>1961</v>
      </c>
      <c r="F779" s="57">
        <f>G779+H779+I779</f>
        <v>11.975001000000001</v>
      </c>
      <c r="G779" s="57">
        <v>0</v>
      </c>
      <c r="H779" s="57">
        <v>0</v>
      </c>
      <c r="I779" s="57">
        <v>11.975001000000001</v>
      </c>
      <c r="J779" s="57">
        <v>361.18</v>
      </c>
      <c r="K779" s="57">
        <f>I779</f>
        <v>11.975001000000001</v>
      </c>
      <c r="L779" s="57">
        <f>J779</f>
        <v>361.18</v>
      </c>
      <c r="M779" s="58">
        <f>K779/L779</f>
        <v>3.3155216235671962E-2</v>
      </c>
      <c r="N779" s="59">
        <v>54.281999999999996</v>
      </c>
      <c r="O779" s="60">
        <f>M779*N779</f>
        <v>1.7997314477047452</v>
      </c>
      <c r="P779" s="60">
        <f>M779*60*1000</f>
        <v>1989.3129741403177</v>
      </c>
      <c r="Q779" s="61">
        <f>P779*N779/1000</f>
        <v>107.98388686228472</v>
      </c>
    </row>
    <row r="780" spans="1:17" ht="12.75" customHeight="1" x14ac:dyDescent="0.2">
      <c r="A780" s="184"/>
      <c r="B780" s="81" t="s">
        <v>652</v>
      </c>
      <c r="C780" s="56" t="s">
        <v>650</v>
      </c>
      <c r="D780" s="56">
        <v>6</v>
      </c>
      <c r="E780" s="56">
        <v>1936</v>
      </c>
      <c r="F780" s="57">
        <f>G780+H780+I780</f>
        <v>9.7560000000000002</v>
      </c>
      <c r="G780" s="57">
        <v>0.83855999999999997</v>
      </c>
      <c r="H780" s="57">
        <v>0.06</v>
      </c>
      <c r="I780" s="57">
        <v>8.8574400000000004</v>
      </c>
      <c r="J780" s="57">
        <v>266.57</v>
      </c>
      <c r="K780" s="57">
        <f>I780</f>
        <v>8.8574400000000004</v>
      </c>
      <c r="L780" s="57">
        <f>J780</f>
        <v>266.57</v>
      </c>
      <c r="M780" s="58">
        <f>K780/L780</f>
        <v>3.3227444948793941E-2</v>
      </c>
      <c r="N780" s="59">
        <v>54.281999999999996</v>
      </c>
      <c r="O780" s="60">
        <f>M780*N780</f>
        <v>1.8036521667104326</v>
      </c>
      <c r="P780" s="60">
        <f>M780*60*1000</f>
        <v>1993.6466969276364</v>
      </c>
      <c r="Q780" s="61">
        <f>P780*N780/1000</f>
        <v>108.21913000262596</v>
      </c>
    </row>
    <row r="781" spans="1:17" ht="12.75" customHeight="1" x14ac:dyDescent="0.2">
      <c r="A781" s="184"/>
      <c r="B781" s="81" t="s">
        <v>893</v>
      </c>
      <c r="C781" s="73" t="s">
        <v>884</v>
      </c>
      <c r="D781" s="73">
        <v>7</v>
      </c>
      <c r="E781" s="73" t="s">
        <v>58</v>
      </c>
      <c r="F781" s="74">
        <f>G781+H781+I781</f>
        <v>12.5</v>
      </c>
      <c r="G781" s="74">
        <v>0.59599999999999997</v>
      </c>
      <c r="H781" s="74">
        <v>0.96</v>
      </c>
      <c r="I781" s="74">
        <v>10.944000000000001</v>
      </c>
      <c r="J781" s="74">
        <v>328.92</v>
      </c>
      <c r="K781" s="74">
        <f>I781</f>
        <v>10.944000000000001</v>
      </c>
      <c r="L781" s="74">
        <f>J781</f>
        <v>328.92</v>
      </c>
      <c r="M781" s="75">
        <f>K781/L781</f>
        <v>3.3272528274352425E-2</v>
      </c>
      <c r="N781" s="76">
        <v>45.1</v>
      </c>
      <c r="O781" s="77">
        <f>M781*N781</f>
        <v>1.5005910251732943</v>
      </c>
      <c r="P781" s="77">
        <f>M781*60*1000</f>
        <v>1996.3516964611454</v>
      </c>
      <c r="Q781" s="78">
        <f>P781*N781/1000</f>
        <v>90.035461510397653</v>
      </c>
    </row>
    <row r="782" spans="1:17" ht="12.75" customHeight="1" x14ac:dyDescent="0.2">
      <c r="A782" s="184"/>
      <c r="B782" s="182" t="s">
        <v>524</v>
      </c>
      <c r="C782" s="56" t="s">
        <v>519</v>
      </c>
      <c r="D782" s="56">
        <v>5</v>
      </c>
      <c r="E782" s="56" t="s">
        <v>58</v>
      </c>
      <c r="F782" s="57">
        <v>6.3419999999999996</v>
      </c>
      <c r="G782" s="57">
        <v>0</v>
      </c>
      <c r="H782" s="57">
        <v>0</v>
      </c>
      <c r="I782" s="57">
        <v>6.3419999999999996</v>
      </c>
      <c r="J782" s="57">
        <v>190.21</v>
      </c>
      <c r="K782" s="57">
        <v>6.3419999999999996</v>
      </c>
      <c r="L782" s="57">
        <v>190.21</v>
      </c>
      <c r="M782" s="58">
        <v>3.3342095578571047E-2</v>
      </c>
      <c r="N782" s="59">
        <v>75.3</v>
      </c>
      <c r="O782" s="60">
        <v>2.5106597970664</v>
      </c>
      <c r="P782" s="60">
        <v>2000.5257347142629</v>
      </c>
      <c r="Q782" s="61">
        <v>150.63958782398399</v>
      </c>
    </row>
    <row r="783" spans="1:17" ht="12.75" customHeight="1" x14ac:dyDescent="0.2">
      <c r="A783" s="184"/>
      <c r="B783" s="182" t="s">
        <v>852</v>
      </c>
      <c r="C783" s="56" t="s">
        <v>844</v>
      </c>
      <c r="D783" s="56">
        <v>12</v>
      </c>
      <c r="E783" s="56">
        <v>1960</v>
      </c>
      <c r="F783" s="57">
        <v>17.8</v>
      </c>
      <c r="G783" s="57">
        <v>0</v>
      </c>
      <c r="H783" s="57">
        <v>0</v>
      </c>
      <c r="I783" s="57">
        <v>17.8</v>
      </c>
      <c r="J783" s="57">
        <v>533.29</v>
      </c>
      <c r="K783" s="57">
        <v>17.8</v>
      </c>
      <c r="L783" s="57">
        <v>533.29</v>
      </c>
      <c r="M783" s="58">
        <f>K783/L783</f>
        <v>3.3377711939095056E-2</v>
      </c>
      <c r="N783" s="59">
        <v>73.7</v>
      </c>
      <c r="O783" s="60">
        <f>M783*N783</f>
        <v>2.4599373699113056</v>
      </c>
      <c r="P783" s="60">
        <f>M783*60*1000</f>
        <v>2002.6627163457035</v>
      </c>
      <c r="Q783" s="61">
        <f>P783*N783/1000</f>
        <v>147.59624219467835</v>
      </c>
    </row>
    <row r="784" spans="1:17" ht="12.75" customHeight="1" x14ac:dyDescent="0.2">
      <c r="A784" s="184"/>
      <c r="B784" s="81" t="s">
        <v>934</v>
      </c>
      <c r="C784" s="56" t="s">
        <v>926</v>
      </c>
      <c r="D784" s="56">
        <v>8</v>
      </c>
      <c r="E784" s="56"/>
      <c r="F784" s="57">
        <f>SUM(G784+H784+I784)</f>
        <v>12.762</v>
      </c>
      <c r="G784" s="57">
        <v>0</v>
      </c>
      <c r="H784" s="57">
        <v>0</v>
      </c>
      <c r="I784" s="57">
        <v>12.762</v>
      </c>
      <c r="J784" s="57">
        <v>381.84</v>
      </c>
      <c r="K784" s="57">
        <v>12.762</v>
      </c>
      <c r="L784" s="57">
        <v>381.84</v>
      </c>
      <c r="M784" s="58">
        <f>K784/L784</f>
        <v>3.3422375864236332E-2</v>
      </c>
      <c r="N784" s="59">
        <v>53.85</v>
      </c>
      <c r="O784" s="60">
        <f>M784*N784</f>
        <v>1.7997949402891265</v>
      </c>
      <c r="P784" s="60">
        <f>M784*60*1000</f>
        <v>2005.3425518541799</v>
      </c>
      <c r="Q784" s="61">
        <f>P784*N784/1000</f>
        <v>107.98769641734759</v>
      </c>
    </row>
    <row r="785" spans="1:17" ht="12.75" customHeight="1" x14ac:dyDescent="0.2">
      <c r="A785" s="184"/>
      <c r="B785" s="81" t="s">
        <v>611</v>
      </c>
      <c r="C785" s="67" t="s">
        <v>606</v>
      </c>
      <c r="D785" s="67">
        <v>16</v>
      </c>
      <c r="E785" s="67">
        <v>1964</v>
      </c>
      <c r="F785" s="68">
        <v>20.329999999999998</v>
      </c>
      <c r="G785" s="68"/>
      <c r="H785" s="68"/>
      <c r="I785" s="68">
        <v>20.329999999999998</v>
      </c>
      <c r="J785" s="68">
        <v>606.77</v>
      </c>
      <c r="K785" s="68">
        <v>20.329999999999998</v>
      </c>
      <c r="L785" s="68">
        <v>606.77</v>
      </c>
      <c r="M785" s="70">
        <f>K785/L785</f>
        <v>3.3505282067340179E-2</v>
      </c>
      <c r="N785" s="71">
        <v>56.570999999999998</v>
      </c>
      <c r="O785" s="71">
        <f>M785*N785</f>
        <v>1.8954273118315013</v>
      </c>
      <c r="P785" s="71">
        <f>M785*1000*60</f>
        <v>2010.3169240404109</v>
      </c>
      <c r="Q785" s="72">
        <f>O785*60</f>
        <v>113.72563870989008</v>
      </c>
    </row>
    <row r="786" spans="1:17" ht="12.75" customHeight="1" x14ac:dyDescent="0.2">
      <c r="A786" s="184"/>
      <c r="B786" s="81" t="s">
        <v>893</v>
      </c>
      <c r="C786" s="73" t="s">
        <v>885</v>
      </c>
      <c r="D786" s="73">
        <v>7</v>
      </c>
      <c r="E786" s="73" t="s">
        <v>58</v>
      </c>
      <c r="F786" s="74">
        <f>G786+H786+I786</f>
        <v>12.613000000000001</v>
      </c>
      <c r="G786" s="74">
        <v>0.16250000000000001</v>
      </c>
      <c r="H786" s="74">
        <v>1.1200000000000001</v>
      </c>
      <c r="I786" s="74">
        <v>11.330500000000001</v>
      </c>
      <c r="J786" s="74">
        <v>337.32</v>
      </c>
      <c r="K786" s="74">
        <f>I786</f>
        <v>11.330500000000001</v>
      </c>
      <c r="L786" s="74">
        <f>J786</f>
        <v>337.32</v>
      </c>
      <c r="M786" s="75">
        <f>K786/L786</f>
        <v>3.3589766393928619E-2</v>
      </c>
      <c r="N786" s="76">
        <v>45.1</v>
      </c>
      <c r="O786" s="77">
        <f>M786*N786</f>
        <v>1.5148984643661807</v>
      </c>
      <c r="P786" s="77">
        <f>M786*60*1000</f>
        <v>2015.3859836357171</v>
      </c>
      <c r="Q786" s="78">
        <f>P786*N786/1000</f>
        <v>90.893907861970845</v>
      </c>
    </row>
    <row r="787" spans="1:17" ht="12.75" customHeight="1" x14ac:dyDescent="0.2">
      <c r="A787" s="184"/>
      <c r="B787" s="182" t="s">
        <v>683</v>
      </c>
      <c r="C787" s="79" t="s">
        <v>679</v>
      </c>
      <c r="D787" s="79">
        <v>6</v>
      </c>
      <c r="E787" s="79" t="s">
        <v>680</v>
      </c>
      <c r="F787" s="80">
        <f>SUM(G787+H787+I787)</f>
        <v>9.6999999999999993</v>
      </c>
      <c r="G787" s="80">
        <v>0.3</v>
      </c>
      <c r="H787" s="80">
        <v>0.9</v>
      </c>
      <c r="I787" s="80">
        <v>8.5</v>
      </c>
      <c r="J787" s="80">
        <v>252.5</v>
      </c>
      <c r="K787" s="80">
        <v>8.5</v>
      </c>
      <c r="L787" s="80">
        <v>252.5</v>
      </c>
      <c r="M787" s="58">
        <f>K787/L787</f>
        <v>3.3663366336633666E-2</v>
      </c>
      <c r="N787" s="59">
        <v>62</v>
      </c>
      <c r="O787" s="60">
        <f>M787*N787</f>
        <v>2.0871287128712872</v>
      </c>
      <c r="P787" s="60">
        <f>M787*60*1000</f>
        <v>2019.8019801980199</v>
      </c>
      <c r="Q787" s="61">
        <f>P787*N787/1000</f>
        <v>125.22772277227723</v>
      </c>
    </row>
    <row r="788" spans="1:17" ht="12.75" customHeight="1" x14ac:dyDescent="0.2">
      <c r="A788" s="184"/>
      <c r="B788" s="182" t="s">
        <v>566</v>
      </c>
      <c r="C788" s="179" t="s">
        <v>563</v>
      </c>
      <c r="D788" s="179">
        <v>4</v>
      </c>
      <c r="E788" s="178" t="s">
        <v>58</v>
      </c>
      <c r="F788" s="264">
        <v>8.36</v>
      </c>
      <c r="G788" s="264">
        <v>0.41</v>
      </c>
      <c r="H788" s="264">
        <v>0.64</v>
      </c>
      <c r="I788" s="264">
        <v>7.31</v>
      </c>
      <c r="J788" s="180">
        <v>215.91</v>
      </c>
      <c r="K788" s="264">
        <v>7.31</v>
      </c>
      <c r="L788" s="264">
        <v>215.91</v>
      </c>
      <c r="M788" s="58">
        <v>3.3856699550738729E-2</v>
      </c>
      <c r="N788" s="265">
        <v>56.5</v>
      </c>
      <c r="O788" s="60">
        <v>1.9129035246167383</v>
      </c>
      <c r="P788" s="60">
        <v>2031.4019730443235</v>
      </c>
      <c r="Q788" s="61">
        <v>114.77421147700429</v>
      </c>
    </row>
    <row r="789" spans="1:17" ht="12.75" customHeight="1" x14ac:dyDescent="0.2">
      <c r="A789" s="184"/>
      <c r="B789" s="81" t="s">
        <v>893</v>
      </c>
      <c r="C789" s="73" t="s">
        <v>886</v>
      </c>
      <c r="D789" s="73">
        <v>4</v>
      </c>
      <c r="E789" s="73" t="s">
        <v>58</v>
      </c>
      <c r="F789" s="74">
        <f>G789+H789+I789</f>
        <v>9.6379999999999999</v>
      </c>
      <c r="G789" s="74">
        <v>0.37930000000000003</v>
      </c>
      <c r="H789" s="74">
        <v>0.64</v>
      </c>
      <c r="I789" s="74">
        <v>8.6187000000000005</v>
      </c>
      <c r="J789" s="74">
        <v>254.45</v>
      </c>
      <c r="K789" s="74">
        <f>I789</f>
        <v>8.6187000000000005</v>
      </c>
      <c r="L789" s="74">
        <f>J789</f>
        <v>254.45</v>
      </c>
      <c r="M789" s="75">
        <f>K789/L789</f>
        <v>3.3871880526626062E-2</v>
      </c>
      <c r="N789" s="76">
        <v>45.1</v>
      </c>
      <c r="O789" s="77">
        <f>M789*N789</f>
        <v>1.5276218117508356</v>
      </c>
      <c r="P789" s="77">
        <f>M789*60*1000</f>
        <v>2032.3128315975639</v>
      </c>
      <c r="Q789" s="78">
        <f>P789*N789/1000</f>
        <v>91.657308705050141</v>
      </c>
    </row>
    <row r="790" spans="1:17" ht="12.75" customHeight="1" x14ac:dyDescent="0.2">
      <c r="A790" s="184"/>
      <c r="B790" s="182" t="s">
        <v>444</v>
      </c>
      <c r="C790" s="67" t="s">
        <v>434</v>
      </c>
      <c r="D790" s="67">
        <v>28</v>
      </c>
      <c r="E790" s="67">
        <v>1957</v>
      </c>
      <c r="F790" s="68">
        <v>49.54</v>
      </c>
      <c r="G790" s="69"/>
      <c r="H790" s="69"/>
      <c r="I790" s="68">
        <v>49.54</v>
      </c>
      <c r="J790" s="68">
        <v>1462.5</v>
      </c>
      <c r="K790" s="68">
        <f>I790/J790*L790</f>
        <v>44.072477675213669</v>
      </c>
      <c r="L790" s="68">
        <v>1301.0899999999999</v>
      </c>
      <c r="M790" s="70">
        <f>K790/L790</f>
        <v>3.3873504273504274E-2</v>
      </c>
      <c r="N790" s="71">
        <v>57.23</v>
      </c>
      <c r="O790" s="71">
        <f>ROUND(M790*N790,2)</f>
        <v>1.94</v>
      </c>
      <c r="P790" s="71">
        <f>ROUND(M790*60*1000,2)</f>
        <v>2032.41</v>
      </c>
      <c r="Q790" s="72">
        <f>ROUND(P790*N790/1000,2)</f>
        <v>116.31</v>
      </c>
    </row>
    <row r="791" spans="1:17" ht="12.75" customHeight="1" x14ac:dyDescent="0.2">
      <c r="A791" s="184"/>
      <c r="B791" s="81" t="s">
        <v>652</v>
      </c>
      <c r="C791" s="56" t="s">
        <v>651</v>
      </c>
      <c r="D791" s="56">
        <v>4</v>
      </c>
      <c r="E791" s="56">
        <v>1940</v>
      </c>
      <c r="F791" s="57">
        <f>G791+H791+I791</f>
        <v>5.4870000000000001</v>
      </c>
      <c r="G791" s="57">
        <v>0</v>
      </c>
      <c r="H791" s="57">
        <v>0</v>
      </c>
      <c r="I791" s="57">
        <v>5.4870000000000001</v>
      </c>
      <c r="J791" s="57">
        <v>161.63</v>
      </c>
      <c r="K791" s="57">
        <f>I791</f>
        <v>5.4870000000000001</v>
      </c>
      <c r="L791" s="57">
        <f>J791</f>
        <v>161.63</v>
      </c>
      <c r="M791" s="58">
        <f>K791/L791</f>
        <v>3.3947905710573531E-2</v>
      </c>
      <c r="N791" s="59">
        <v>54.281999999999996</v>
      </c>
      <c r="O791" s="60">
        <f>M791*N791</f>
        <v>1.8427602177813522</v>
      </c>
      <c r="P791" s="60">
        <f>M791*60*1000</f>
        <v>2036.874342634412</v>
      </c>
      <c r="Q791" s="61">
        <f>P791*N791/1000</f>
        <v>110.56561306688114</v>
      </c>
    </row>
    <row r="792" spans="1:17" ht="12.75" customHeight="1" x14ac:dyDescent="0.2">
      <c r="A792" s="184"/>
      <c r="B792" s="81" t="s">
        <v>611</v>
      </c>
      <c r="C792" s="67" t="s">
        <v>608</v>
      </c>
      <c r="D792" s="67">
        <v>24</v>
      </c>
      <c r="E792" s="67">
        <v>1961</v>
      </c>
      <c r="F792" s="68">
        <v>30.92</v>
      </c>
      <c r="G792" s="68"/>
      <c r="H792" s="68"/>
      <c r="I792" s="68">
        <v>30.92</v>
      </c>
      <c r="J792" s="68">
        <v>909.58</v>
      </c>
      <c r="K792" s="68">
        <v>30.92</v>
      </c>
      <c r="L792" s="68">
        <v>909.58</v>
      </c>
      <c r="M792" s="70">
        <f>K792/L792</f>
        <v>3.3993711383275796E-2</v>
      </c>
      <c r="N792" s="71">
        <v>56.570999999999998</v>
      </c>
      <c r="O792" s="71">
        <f>M792*N792</f>
        <v>1.9230582466632951</v>
      </c>
      <c r="P792" s="71">
        <f>M792*1000*60</f>
        <v>2039.6226829965476</v>
      </c>
      <c r="Q792" s="72">
        <f>O792*60</f>
        <v>115.3834947997977</v>
      </c>
    </row>
    <row r="793" spans="1:17" ht="12.75" customHeight="1" x14ac:dyDescent="0.2">
      <c r="A793" s="184"/>
      <c r="B793" s="182" t="s">
        <v>852</v>
      </c>
      <c r="C793" s="56" t="s">
        <v>845</v>
      </c>
      <c r="D793" s="56">
        <v>13</v>
      </c>
      <c r="E793" s="56">
        <v>1960</v>
      </c>
      <c r="F793" s="57">
        <v>17.899999999999999</v>
      </c>
      <c r="G793" s="57">
        <v>0</v>
      </c>
      <c r="H793" s="57">
        <v>0</v>
      </c>
      <c r="I793" s="57">
        <v>17.899999999999999</v>
      </c>
      <c r="J793" s="57">
        <v>526.47</v>
      </c>
      <c r="K793" s="57">
        <v>17.899999999999999</v>
      </c>
      <c r="L793" s="57">
        <v>526.47</v>
      </c>
      <c r="M793" s="58">
        <f>K793/L793</f>
        <v>3.4000037988869254E-2</v>
      </c>
      <c r="N793" s="59">
        <v>73.7</v>
      </c>
      <c r="O793" s="60">
        <f>M793*N793</f>
        <v>2.5058027997796639</v>
      </c>
      <c r="P793" s="60">
        <f>M793*60*1000</f>
        <v>2040.002279332155</v>
      </c>
      <c r="Q793" s="61">
        <f>P793*N793/1000</f>
        <v>150.34816798677983</v>
      </c>
    </row>
    <row r="794" spans="1:17" ht="12.75" customHeight="1" x14ac:dyDescent="0.2">
      <c r="A794" s="184"/>
      <c r="B794" s="81" t="s">
        <v>93</v>
      </c>
      <c r="C794" s="266" t="s">
        <v>83</v>
      </c>
      <c r="D794" s="266">
        <v>4</v>
      </c>
      <c r="E794" s="266">
        <v>1963</v>
      </c>
      <c r="F794" s="267">
        <v>5.5510000000000002</v>
      </c>
      <c r="G794" s="267">
        <v>0.36770900000000001</v>
      </c>
      <c r="H794" s="267">
        <v>0.04</v>
      </c>
      <c r="I794" s="267">
        <v>5.1432909999999996</v>
      </c>
      <c r="J794" s="267">
        <v>150.99</v>
      </c>
      <c r="K794" s="267">
        <v>5.1432909999999996</v>
      </c>
      <c r="L794" s="267">
        <v>150.99</v>
      </c>
      <c r="M794" s="268">
        <v>3.4063785681170931E-2</v>
      </c>
      <c r="N794" s="269">
        <v>43.273000000000003</v>
      </c>
      <c r="O794" s="269">
        <v>1.4740421977813098</v>
      </c>
      <c r="P794" s="269">
        <v>2043.8271408702558</v>
      </c>
      <c r="Q794" s="270">
        <v>88.442531866878596</v>
      </c>
    </row>
    <row r="795" spans="1:17" ht="12.75" customHeight="1" x14ac:dyDescent="0.2">
      <c r="A795" s="184"/>
      <c r="B795" s="182" t="s">
        <v>290</v>
      </c>
      <c r="C795" s="56" t="s">
        <v>286</v>
      </c>
      <c r="D795" s="56">
        <v>13</v>
      </c>
      <c r="E795" s="56">
        <v>1988</v>
      </c>
      <c r="F795" s="57">
        <v>14.54</v>
      </c>
      <c r="G795" s="57">
        <v>0.79600000000000004</v>
      </c>
      <c r="H795" s="57">
        <v>1.28</v>
      </c>
      <c r="I795" s="57">
        <v>12.464</v>
      </c>
      <c r="J795" s="57">
        <v>164.13</v>
      </c>
      <c r="K795" s="57">
        <v>12.464</v>
      </c>
      <c r="L795" s="57">
        <v>364.13</v>
      </c>
      <c r="M795" s="58">
        <v>3.42295334083981E-2</v>
      </c>
      <c r="N795" s="59">
        <v>65.509</v>
      </c>
      <c r="O795" s="60">
        <v>2.2423425040507512</v>
      </c>
      <c r="P795" s="60">
        <v>2053.7720045038859</v>
      </c>
      <c r="Q795" s="61">
        <v>134.54055024304506</v>
      </c>
    </row>
    <row r="796" spans="1:17" ht="12.75" customHeight="1" x14ac:dyDescent="0.2">
      <c r="A796" s="184"/>
      <c r="B796" s="182" t="s">
        <v>852</v>
      </c>
      <c r="C796" s="56" t="s">
        <v>846</v>
      </c>
      <c r="D796" s="56">
        <v>12</v>
      </c>
      <c r="E796" s="56">
        <v>1965</v>
      </c>
      <c r="F796" s="57">
        <v>17</v>
      </c>
      <c r="G796" s="57">
        <v>1.05</v>
      </c>
      <c r="H796" s="57">
        <v>0.11</v>
      </c>
      <c r="I796" s="57">
        <v>15.83</v>
      </c>
      <c r="J796" s="57">
        <v>461.73</v>
      </c>
      <c r="K796" s="57">
        <v>15.83</v>
      </c>
      <c r="L796" s="57">
        <v>461.73</v>
      </c>
      <c r="M796" s="58">
        <f>K796/L796</f>
        <v>3.4284105429580054E-2</v>
      </c>
      <c r="N796" s="59">
        <v>73.7</v>
      </c>
      <c r="O796" s="60">
        <f>M796*N796</f>
        <v>2.5267385701600502</v>
      </c>
      <c r="P796" s="60">
        <f>M796*60*1000</f>
        <v>2057.0463257748033</v>
      </c>
      <c r="Q796" s="61">
        <f>P796*N796/1000</f>
        <v>151.60431420960302</v>
      </c>
    </row>
    <row r="797" spans="1:17" ht="12.75" customHeight="1" x14ac:dyDescent="0.2">
      <c r="A797" s="184"/>
      <c r="B797" s="182" t="s">
        <v>485</v>
      </c>
      <c r="C797" s="56" t="s">
        <v>483</v>
      </c>
      <c r="D797" s="56">
        <v>12</v>
      </c>
      <c r="E797" s="56" t="s">
        <v>58</v>
      </c>
      <c r="F797" s="57">
        <v>20.985999</v>
      </c>
      <c r="G797" s="57">
        <v>0.40799999999999997</v>
      </c>
      <c r="H797" s="57">
        <v>1.92</v>
      </c>
      <c r="I797" s="57">
        <v>18.657999</v>
      </c>
      <c r="J797" s="57">
        <v>540.32000000000005</v>
      </c>
      <c r="K797" s="57">
        <v>18.657999</v>
      </c>
      <c r="L797" s="57">
        <v>540.32000000000005</v>
      </c>
      <c r="M797" s="58">
        <v>3.4531386955877992E-2</v>
      </c>
      <c r="N797" s="59">
        <v>52.4</v>
      </c>
      <c r="O797" s="60">
        <v>1.8094446764880068</v>
      </c>
      <c r="P797" s="60">
        <v>2071.8832173526794</v>
      </c>
      <c r="Q797" s="61">
        <v>108.56668058928039</v>
      </c>
    </row>
    <row r="798" spans="1:17" ht="12.75" customHeight="1" x14ac:dyDescent="0.2">
      <c r="A798" s="184"/>
      <c r="B798" s="182" t="s">
        <v>683</v>
      </c>
      <c r="C798" s="79" t="s">
        <v>682</v>
      </c>
      <c r="D798" s="79">
        <v>8</v>
      </c>
      <c r="E798" s="79">
        <v>1962</v>
      </c>
      <c r="F798" s="80">
        <f>SUM(G798+H798+I798)</f>
        <v>14.14</v>
      </c>
      <c r="G798" s="80">
        <v>0.5</v>
      </c>
      <c r="H798" s="80">
        <v>1.3</v>
      </c>
      <c r="I798" s="80">
        <v>12.34</v>
      </c>
      <c r="J798" s="80">
        <v>354.74</v>
      </c>
      <c r="K798" s="80">
        <v>10.64</v>
      </c>
      <c r="L798" s="80">
        <v>305.78699999999998</v>
      </c>
      <c r="M798" s="58">
        <f>K798/L798</f>
        <v>3.479546220081299E-2</v>
      </c>
      <c r="N798" s="59">
        <v>62</v>
      </c>
      <c r="O798" s="60">
        <f>M798*N798</f>
        <v>2.1573186564504052</v>
      </c>
      <c r="P798" s="60">
        <f>M798*60*1000</f>
        <v>2087.7277320487797</v>
      </c>
      <c r="Q798" s="61">
        <f>P798*N798/1000</f>
        <v>129.43911938702433</v>
      </c>
    </row>
    <row r="799" spans="1:17" ht="12.75" customHeight="1" x14ac:dyDescent="0.2">
      <c r="A799" s="184"/>
      <c r="B799" s="182" t="s">
        <v>852</v>
      </c>
      <c r="C799" s="56" t="s">
        <v>847</v>
      </c>
      <c r="D799" s="56">
        <v>8</v>
      </c>
      <c r="E799" s="56">
        <v>1955</v>
      </c>
      <c r="F799" s="57">
        <v>16</v>
      </c>
      <c r="G799" s="57">
        <v>1.19</v>
      </c>
      <c r="H799" s="57">
        <v>1.2</v>
      </c>
      <c r="I799" s="57">
        <v>13.61</v>
      </c>
      <c r="J799" s="57">
        <v>390.37</v>
      </c>
      <c r="K799" s="57">
        <v>13.61</v>
      </c>
      <c r="L799" s="57">
        <v>390.37</v>
      </c>
      <c r="M799" s="58">
        <f>K799/L799</f>
        <v>3.4864359453851475E-2</v>
      </c>
      <c r="N799" s="59">
        <v>73.7</v>
      </c>
      <c r="O799" s="60">
        <f>M799*N799</f>
        <v>2.5695032917488536</v>
      </c>
      <c r="P799" s="60">
        <f>M799*60*1000</f>
        <v>2091.8615672310884</v>
      </c>
      <c r="Q799" s="61">
        <f>P799*N799/1000</f>
        <v>154.17019750493122</v>
      </c>
    </row>
    <row r="800" spans="1:17" ht="12.75" customHeight="1" x14ac:dyDescent="0.2">
      <c r="A800" s="184"/>
      <c r="B800" s="182" t="s">
        <v>683</v>
      </c>
      <c r="C800" s="79" t="s">
        <v>681</v>
      </c>
      <c r="D800" s="79">
        <v>9</v>
      </c>
      <c r="E800" s="79" t="s">
        <v>680</v>
      </c>
      <c r="F800" s="80">
        <f>SUM(G800+H800+I800)</f>
        <v>8.9</v>
      </c>
      <c r="G800" s="80"/>
      <c r="H800" s="80">
        <v>0</v>
      </c>
      <c r="I800" s="80">
        <v>8.9</v>
      </c>
      <c r="J800" s="80">
        <v>255.12</v>
      </c>
      <c r="K800" s="80">
        <v>8.9</v>
      </c>
      <c r="L800" s="80">
        <v>255.1</v>
      </c>
      <c r="M800" s="58">
        <f>K800/L800</f>
        <v>3.488827910623285E-2</v>
      </c>
      <c r="N800" s="59">
        <v>62</v>
      </c>
      <c r="O800" s="60">
        <f>M800*N800</f>
        <v>2.1630733045864368</v>
      </c>
      <c r="P800" s="60">
        <f>M800*60*1000</f>
        <v>2093.296746373971</v>
      </c>
      <c r="Q800" s="61">
        <f>P800*N800/1000</f>
        <v>129.78439827518622</v>
      </c>
    </row>
    <row r="801" spans="1:17" ht="12.75" customHeight="1" x14ac:dyDescent="0.2">
      <c r="A801" s="184"/>
      <c r="B801" s="182" t="s">
        <v>403</v>
      </c>
      <c r="C801" s="56" t="s">
        <v>395</v>
      </c>
      <c r="D801" s="56">
        <v>8</v>
      </c>
      <c r="E801" s="56" t="s">
        <v>58</v>
      </c>
      <c r="F801" s="57">
        <v>11.95</v>
      </c>
      <c r="G801" s="57">
        <v>0</v>
      </c>
      <c r="H801" s="57">
        <v>0</v>
      </c>
      <c r="I801" s="57">
        <v>11.95</v>
      </c>
      <c r="J801" s="57">
        <v>342.1</v>
      </c>
      <c r="K801" s="57">
        <v>11.95</v>
      </c>
      <c r="L801" s="57">
        <v>342.1</v>
      </c>
      <c r="M801" s="58">
        <f>K801/L801</f>
        <v>3.4931306635486693E-2</v>
      </c>
      <c r="N801" s="59">
        <v>65.510000000000005</v>
      </c>
      <c r="O801" s="60">
        <f>M801*N801</f>
        <v>2.2883498976907335</v>
      </c>
      <c r="P801" s="60">
        <f>M801*60*1000</f>
        <v>2095.8783981292017</v>
      </c>
      <c r="Q801" s="61">
        <f>P801*N801/1000</f>
        <v>137.300993861444</v>
      </c>
    </row>
    <row r="802" spans="1:17" ht="12.75" customHeight="1" x14ac:dyDescent="0.2">
      <c r="A802" s="184"/>
      <c r="B802" s="182" t="s">
        <v>791</v>
      </c>
      <c r="C802" s="56" t="s">
        <v>781</v>
      </c>
      <c r="D802" s="56">
        <v>4</v>
      </c>
      <c r="E802" s="56">
        <v>1954</v>
      </c>
      <c r="F802" s="57">
        <v>10.179</v>
      </c>
      <c r="G802" s="57">
        <v>0.12597</v>
      </c>
      <c r="H802" s="57">
        <v>0.64</v>
      </c>
      <c r="I802" s="57">
        <f>F802-G802-H802</f>
        <v>9.4130299999999991</v>
      </c>
      <c r="J802" s="57">
        <v>268.89999999999998</v>
      </c>
      <c r="K802" s="57">
        <v>9.4130000000000003</v>
      </c>
      <c r="L802" s="57">
        <v>268.89999999999998</v>
      </c>
      <c r="M802" s="58">
        <f>K802/L802</f>
        <v>3.5005578281889181E-2</v>
      </c>
      <c r="N802" s="59">
        <v>44.908000000000001</v>
      </c>
      <c r="O802" s="60">
        <f>M802*N802</f>
        <v>1.5720305094830793</v>
      </c>
      <c r="P802" s="60">
        <f>M802*60*1000</f>
        <v>2100.3346969133509</v>
      </c>
      <c r="Q802" s="61">
        <f>P802*N802/1000</f>
        <v>94.321830568984765</v>
      </c>
    </row>
    <row r="803" spans="1:17" ht="12.75" customHeight="1" x14ac:dyDescent="0.2">
      <c r="A803" s="184"/>
      <c r="B803" s="182" t="s">
        <v>851</v>
      </c>
      <c r="C803" s="56" t="s">
        <v>848</v>
      </c>
      <c r="D803" s="56">
        <v>6</v>
      </c>
      <c r="E803" s="56">
        <v>1986</v>
      </c>
      <c r="F803" s="57">
        <v>14.61</v>
      </c>
      <c r="G803" s="57">
        <v>0.433</v>
      </c>
      <c r="H803" s="57">
        <v>0.88</v>
      </c>
      <c r="I803" s="57">
        <v>13.29</v>
      </c>
      <c r="J803" s="57">
        <v>378.43</v>
      </c>
      <c r="K803" s="57">
        <v>10.72</v>
      </c>
      <c r="L803" s="57">
        <v>305.16000000000003</v>
      </c>
      <c r="M803" s="58">
        <f>K803/L803</f>
        <v>3.5129112596670599E-2</v>
      </c>
      <c r="N803" s="59">
        <v>73.7</v>
      </c>
      <c r="O803" s="60">
        <f>M803*N803</f>
        <v>2.589015598374623</v>
      </c>
      <c r="P803" s="60">
        <f>M803*60*1000</f>
        <v>2107.7467558002359</v>
      </c>
      <c r="Q803" s="61">
        <f>P803*N803/1000</f>
        <v>155.34093590247738</v>
      </c>
    </row>
    <row r="804" spans="1:17" ht="12.75" customHeight="1" x14ac:dyDescent="0.2">
      <c r="A804" s="184"/>
      <c r="B804" s="81" t="s">
        <v>893</v>
      </c>
      <c r="C804" s="73" t="s">
        <v>887</v>
      </c>
      <c r="D804" s="73">
        <v>6</v>
      </c>
      <c r="E804" s="73" t="s">
        <v>58</v>
      </c>
      <c r="F804" s="74">
        <f>G804+H804+I804</f>
        <v>12.50047</v>
      </c>
      <c r="G804" s="74">
        <v>0.28216999999999998</v>
      </c>
      <c r="H804" s="74">
        <v>0.8</v>
      </c>
      <c r="I804" s="74">
        <v>11.4183</v>
      </c>
      <c r="J804" s="74">
        <v>323.73</v>
      </c>
      <c r="K804" s="74">
        <f>I804</f>
        <v>11.4183</v>
      </c>
      <c r="L804" s="74">
        <f>J804</f>
        <v>323.73</v>
      </c>
      <c r="M804" s="75">
        <f>K804/L804</f>
        <v>3.5271059216013347E-2</v>
      </c>
      <c r="N804" s="76">
        <v>45.1</v>
      </c>
      <c r="O804" s="77">
        <f>M804*N804</f>
        <v>1.5907247706422021</v>
      </c>
      <c r="P804" s="77">
        <f>M804*60*1000</f>
        <v>2116.2635529608006</v>
      </c>
      <c r="Q804" s="78">
        <f>P804*N804/1000</f>
        <v>95.443486238532103</v>
      </c>
    </row>
    <row r="805" spans="1:17" ht="12.75" customHeight="1" x14ac:dyDescent="0.2">
      <c r="A805" s="184"/>
      <c r="B805" s="182" t="s">
        <v>403</v>
      </c>
      <c r="C805" s="56" t="s">
        <v>396</v>
      </c>
      <c r="D805" s="56">
        <v>12</v>
      </c>
      <c r="E805" s="56" t="s">
        <v>58</v>
      </c>
      <c r="F805" s="57">
        <v>23.81</v>
      </c>
      <c r="G805" s="57">
        <v>0</v>
      </c>
      <c r="H805" s="57">
        <v>0</v>
      </c>
      <c r="I805" s="57">
        <v>23.81</v>
      </c>
      <c r="J805" s="57">
        <v>673.93</v>
      </c>
      <c r="K805" s="57">
        <v>23.81</v>
      </c>
      <c r="L805" s="57">
        <v>673.93</v>
      </c>
      <c r="M805" s="58">
        <f>K805/L805</f>
        <v>3.533007879156589E-2</v>
      </c>
      <c r="N805" s="59">
        <v>65.510000000000005</v>
      </c>
      <c r="O805" s="60">
        <f>M805*N805</f>
        <v>2.3144734616354818</v>
      </c>
      <c r="P805" s="60">
        <f>M805*60*1000</f>
        <v>2119.8047274939531</v>
      </c>
      <c r="Q805" s="61">
        <f>P805*N805/1000</f>
        <v>138.86840769812886</v>
      </c>
    </row>
    <row r="806" spans="1:17" ht="12.75" customHeight="1" x14ac:dyDescent="0.2">
      <c r="A806" s="184"/>
      <c r="B806" s="81" t="s">
        <v>611</v>
      </c>
      <c r="C806" s="67" t="s">
        <v>610</v>
      </c>
      <c r="D806" s="67">
        <v>7</v>
      </c>
      <c r="E806" s="67">
        <v>1955</v>
      </c>
      <c r="F806" s="68">
        <v>11.56</v>
      </c>
      <c r="G806" s="68"/>
      <c r="H806" s="68"/>
      <c r="I806" s="68">
        <v>11.56</v>
      </c>
      <c r="J806" s="68">
        <v>326.22000000000003</v>
      </c>
      <c r="K806" s="68">
        <v>11.56</v>
      </c>
      <c r="L806" s="68">
        <v>326.22000000000003</v>
      </c>
      <c r="M806" s="70">
        <f>K806/L806</f>
        <v>3.5436208693519711E-2</v>
      </c>
      <c r="N806" s="71">
        <v>56.570999999999998</v>
      </c>
      <c r="O806" s="71">
        <f>M806*N806</f>
        <v>2.0046617620011036</v>
      </c>
      <c r="P806" s="71">
        <f>M806*1000*60</f>
        <v>2126.1725216111827</v>
      </c>
      <c r="Q806" s="72">
        <f>O806*60</f>
        <v>120.27970572006622</v>
      </c>
    </row>
    <row r="807" spans="1:17" ht="12.75" customHeight="1" x14ac:dyDescent="0.2">
      <c r="A807" s="184"/>
      <c r="B807" s="81" t="s">
        <v>934</v>
      </c>
      <c r="C807" s="56" t="s">
        <v>932</v>
      </c>
      <c r="D807" s="56">
        <v>3</v>
      </c>
      <c r="E807" s="56"/>
      <c r="F807" s="57">
        <f>SUM(G807+H807+I807)</f>
        <v>6.5149999999999997</v>
      </c>
      <c r="G807" s="57">
        <v>0</v>
      </c>
      <c r="H807" s="57">
        <v>0</v>
      </c>
      <c r="I807" s="57">
        <v>6.5149999999999997</v>
      </c>
      <c r="J807" s="57">
        <v>182.98</v>
      </c>
      <c r="K807" s="57">
        <v>6.5149999999999997</v>
      </c>
      <c r="L807" s="57">
        <v>182.98</v>
      </c>
      <c r="M807" s="58">
        <f>K807/L807</f>
        <v>3.5604984151273361E-2</v>
      </c>
      <c r="N807" s="59">
        <v>53.85</v>
      </c>
      <c r="O807" s="60">
        <f>M807*N807</f>
        <v>1.9173283965460706</v>
      </c>
      <c r="P807" s="60">
        <f>M807*60*1000</f>
        <v>2136.2990490764018</v>
      </c>
      <c r="Q807" s="61">
        <f>P807*N807/1000</f>
        <v>115.03970379276424</v>
      </c>
    </row>
    <row r="808" spans="1:17" ht="12.75" customHeight="1" x14ac:dyDescent="0.2">
      <c r="A808" s="184"/>
      <c r="B808" s="182" t="s">
        <v>403</v>
      </c>
      <c r="C808" s="56" t="s">
        <v>401</v>
      </c>
      <c r="D808" s="56">
        <v>8</v>
      </c>
      <c r="E808" s="56" t="s">
        <v>58</v>
      </c>
      <c r="F808" s="57">
        <v>13.929</v>
      </c>
      <c r="G808" s="57">
        <v>0</v>
      </c>
      <c r="H808" s="57">
        <v>0.02</v>
      </c>
      <c r="I808" s="57">
        <v>13.909000000000001</v>
      </c>
      <c r="J808" s="57">
        <v>389.52</v>
      </c>
      <c r="K808" s="57">
        <v>13.909000000000001</v>
      </c>
      <c r="L808" s="57">
        <v>389.52</v>
      </c>
      <c r="M808" s="58">
        <f>K808/L808</f>
        <v>3.5708050934483468E-2</v>
      </c>
      <c r="N808" s="59">
        <v>65.510000000000005</v>
      </c>
      <c r="O808" s="60">
        <f>M808*N808</f>
        <v>2.3392344167180124</v>
      </c>
      <c r="P808" s="60">
        <f>M808*60*1000</f>
        <v>2142.4830560690079</v>
      </c>
      <c r="Q808" s="61">
        <f>P808*N808/1000</f>
        <v>140.35406500308073</v>
      </c>
    </row>
    <row r="809" spans="1:17" ht="12.75" customHeight="1" x14ac:dyDescent="0.2">
      <c r="A809" s="184"/>
      <c r="B809" s="182" t="s">
        <v>524</v>
      </c>
      <c r="C809" s="56" t="s">
        <v>520</v>
      </c>
      <c r="D809" s="56">
        <v>5</v>
      </c>
      <c r="E809" s="56" t="s">
        <v>58</v>
      </c>
      <c r="F809" s="57">
        <v>11.128</v>
      </c>
      <c r="G809" s="57">
        <v>0.40799999999999997</v>
      </c>
      <c r="H809" s="57">
        <v>1.2010000000000001</v>
      </c>
      <c r="I809" s="57">
        <v>9.5190000000000001</v>
      </c>
      <c r="J809" s="57">
        <v>265.25</v>
      </c>
      <c r="K809" s="57">
        <v>9.5190000000000001</v>
      </c>
      <c r="L809" s="57">
        <v>265.25</v>
      </c>
      <c r="M809" s="58">
        <v>3.5886899151743638E-2</v>
      </c>
      <c r="N809" s="59">
        <v>75.3</v>
      </c>
      <c r="O809" s="60">
        <v>2.702283506126296</v>
      </c>
      <c r="P809" s="60">
        <v>2153.2139491046187</v>
      </c>
      <c r="Q809" s="61">
        <v>162.13701036757777</v>
      </c>
    </row>
    <row r="810" spans="1:17" ht="12.75" customHeight="1" x14ac:dyDescent="0.2">
      <c r="A810" s="184"/>
      <c r="B810" s="182" t="s">
        <v>524</v>
      </c>
      <c r="C810" s="56" t="s">
        <v>521</v>
      </c>
      <c r="D810" s="56">
        <v>8</v>
      </c>
      <c r="E810" s="56" t="s">
        <v>58</v>
      </c>
      <c r="F810" s="57">
        <v>13.164</v>
      </c>
      <c r="G810" s="57">
        <v>0</v>
      </c>
      <c r="H810" s="57">
        <v>0</v>
      </c>
      <c r="I810" s="57">
        <v>13.164</v>
      </c>
      <c r="J810" s="57">
        <v>366.13</v>
      </c>
      <c r="K810" s="57">
        <v>13.164</v>
      </c>
      <c r="L810" s="57">
        <v>366.13</v>
      </c>
      <c r="M810" s="58">
        <v>3.5954442411165431E-2</v>
      </c>
      <c r="N810" s="59">
        <v>75.3</v>
      </c>
      <c r="O810" s="60">
        <v>2.7073695135607569</v>
      </c>
      <c r="P810" s="60">
        <v>2157.2665446699261</v>
      </c>
      <c r="Q810" s="61">
        <v>162.44217081364545</v>
      </c>
    </row>
    <row r="811" spans="1:17" ht="12.75" customHeight="1" x14ac:dyDescent="0.2">
      <c r="A811" s="184"/>
      <c r="B811" s="182" t="s">
        <v>290</v>
      </c>
      <c r="C811" s="56" t="s">
        <v>287</v>
      </c>
      <c r="D811" s="56">
        <v>3</v>
      </c>
      <c r="E811" s="56">
        <v>1979</v>
      </c>
      <c r="F811" s="57">
        <v>7.5369999999999999</v>
      </c>
      <c r="G811" s="57">
        <v>0.19700000000000001</v>
      </c>
      <c r="H811" s="57">
        <v>0.71</v>
      </c>
      <c r="I811" s="57">
        <v>6.63</v>
      </c>
      <c r="J811" s="57">
        <v>184.25</v>
      </c>
      <c r="K811" s="57">
        <v>6.63</v>
      </c>
      <c r="L811" s="57">
        <v>184.25</v>
      </c>
      <c r="M811" s="58">
        <v>3.5983717774762551E-2</v>
      </c>
      <c r="N811" s="59">
        <v>65.509</v>
      </c>
      <c r="O811" s="60">
        <v>2.3572573677069202</v>
      </c>
      <c r="P811" s="60">
        <v>2159.0230664857531</v>
      </c>
      <c r="Q811" s="61">
        <v>141.43544206241521</v>
      </c>
    </row>
    <row r="812" spans="1:17" ht="12.75" customHeight="1" x14ac:dyDescent="0.2">
      <c r="A812" s="184"/>
      <c r="B812" s="182" t="s">
        <v>344</v>
      </c>
      <c r="C812" s="56" t="s">
        <v>342</v>
      </c>
      <c r="D812" s="56">
        <v>24</v>
      </c>
      <c r="E812" s="56">
        <v>1981</v>
      </c>
      <c r="F812" s="57">
        <v>40.781999999999996</v>
      </c>
      <c r="G812" s="57">
        <v>1</v>
      </c>
      <c r="H812" s="57">
        <v>3.84</v>
      </c>
      <c r="I812" s="57">
        <v>35.942</v>
      </c>
      <c r="J812" s="57">
        <v>996.81</v>
      </c>
      <c r="K812" s="57">
        <v>35.942</v>
      </c>
      <c r="L812" s="57">
        <v>996.81</v>
      </c>
      <c r="M812" s="58">
        <f>K812/L812</f>
        <v>3.6057021899860556E-2</v>
      </c>
      <c r="N812" s="59">
        <v>66.5</v>
      </c>
      <c r="O812" s="60">
        <f>M812*N812</f>
        <v>2.3977919563407268</v>
      </c>
      <c r="P812" s="60">
        <f>M812*60*1000</f>
        <v>2163.4213139916333</v>
      </c>
      <c r="Q812" s="61">
        <f>P812*N812/1000</f>
        <v>143.86751738044362</v>
      </c>
    </row>
    <row r="813" spans="1:17" ht="12.75" customHeight="1" x14ac:dyDescent="0.2">
      <c r="A813" s="184"/>
      <c r="B813" s="81" t="s">
        <v>893</v>
      </c>
      <c r="C813" s="73" t="s">
        <v>888</v>
      </c>
      <c r="D813" s="73">
        <v>12</v>
      </c>
      <c r="E813" s="73" t="s">
        <v>58</v>
      </c>
      <c r="F813" s="74">
        <f>G813+H813+I813</f>
        <v>20.8</v>
      </c>
      <c r="G813" s="74">
        <v>1.4466000000000001</v>
      </c>
      <c r="H813" s="74">
        <v>0</v>
      </c>
      <c r="I813" s="74">
        <v>19.353400000000001</v>
      </c>
      <c r="J813" s="74">
        <v>529.6</v>
      </c>
      <c r="K813" s="74">
        <f>I813</f>
        <v>19.353400000000001</v>
      </c>
      <c r="L813" s="74">
        <f>J813</f>
        <v>529.6</v>
      </c>
      <c r="M813" s="75">
        <f>K813/L813</f>
        <v>3.6543429003021148E-2</v>
      </c>
      <c r="N813" s="76">
        <v>45.1</v>
      </c>
      <c r="O813" s="77">
        <f>M813*N813</f>
        <v>1.6481086480362539</v>
      </c>
      <c r="P813" s="77">
        <f>M813*60*1000</f>
        <v>2192.6057401812691</v>
      </c>
      <c r="Q813" s="78">
        <f>P813*N813/1000</f>
        <v>98.886518882175238</v>
      </c>
    </row>
    <row r="814" spans="1:17" ht="12.75" customHeight="1" x14ac:dyDescent="0.2">
      <c r="A814" s="184"/>
      <c r="B814" s="182" t="s">
        <v>791</v>
      </c>
      <c r="C814" s="56" t="s">
        <v>782</v>
      </c>
      <c r="D814" s="56">
        <v>5</v>
      </c>
      <c r="E814" s="56">
        <v>1959</v>
      </c>
      <c r="F814" s="57">
        <v>12.487</v>
      </c>
      <c r="G814" s="57">
        <v>0.38199</v>
      </c>
      <c r="H814" s="57">
        <v>0.66</v>
      </c>
      <c r="I814" s="57">
        <f>F814-G814-H814</f>
        <v>11.44501</v>
      </c>
      <c r="J814" s="57">
        <v>311.52</v>
      </c>
      <c r="K814" s="57">
        <v>7.9805000000000001</v>
      </c>
      <c r="L814" s="57">
        <v>217.22</v>
      </c>
      <c r="M814" s="58">
        <f>K814/L814</f>
        <v>3.6739250529417185E-2</v>
      </c>
      <c r="N814" s="59">
        <v>44.908000000000001</v>
      </c>
      <c r="O814" s="60">
        <f>M814*N814</f>
        <v>1.649886262775067</v>
      </c>
      <c r="P814" s="60">
        <f>M814*60*1000</f>
        <v>2204.3550317650311</v>
      </c>
      <c r="Q814" s="61">
        <f>P814*N814/1000</f>
        <v>98.993175766504024</v>
      </c>
    </row>
    <row r="815" spans="1:17" ht="12.75" customHeight="1" x14ac:dyDescent="0.2">
      <c r="A815" s="184"/>
      <c r="B815" s="81" t="s">
        <v>934</v>
      </c>
      <c r="C815" s="56" t="s">
        <v>925</v>
      </c>
      <c r="D815" s="56">
        <v>4</v>
      </c>
      <c r="E815" s="56"/>
      <c r="F815" s="57">
        <f>SUM(G815+H815+I815)</f>
        <v>5.89</v>
      </c>
      <c r="G815" s="57">
        <v>0</v>
      </c>
      <c r="H815" s="57">
        <v>0</v>
      </c>
      <c r="I815" s="57">
        <v>5.89</v>
      </c>
      <c r="J815" s="57">
        <v>160.13</v>
      </c>
      <c r="K815" s="57">
        <v>5.89</v>
      </c>
      <c r="L815" s="57">
        <v>160.13</v>
      </c>
      <c r="M815" s="58">
        <f>K815/L815</f>
        <v>3.6782614126022607E-2</v>
      </c>
      <c r="N815" s="59">
        <v>53.85</v>
      </c>
      <c r="O815" s="60">
        <f>M815*N815</f>
        <v>1.9807437706863174</v>
      </c>
      <c r="P815" s="60">
        <f>M815*60*1000</f>
        <v>2206.9568475613564</v>
      </c>
      <c r="Q815" s="61">
        <f>P815*N815/1000</f>
        <v>118.84462624117906</v>
      </c>
    </row>
    <row r="816" spans="1:17" ht="12.75" customHeight="1" x14ac:dyDescent="0.2">
      <c r="A816" s="184"/>
      <c r="B816" s="182" t="s">
        <v>290</v>
      </c>
      <c r="C816" s="56" t="s">
        <v>284</v>
      </c>
      <c r="D816" s="56">
        <v>4</v>
      </c>
      <c r="E816" s="56">
        <v>1989</v>
      </c>
      <c r="F816" s="57">
        <v>9.6210000000000004</v>
      </c>
      <c r="G816" s="57">
        <v>0.161</v>
      </c>
      <c r="H816" s="57">
        <v>0.64</v>
      </c>
      <c r="I816" s="57">
        <v>8.82</v>
      </c>
      <c r="J816" s="57">
        <v>238.57</v>
      </c>
      <c r="K816" s="57">
        <v>8.82</v>
      </c>
      <c r="L816" s="57">
        <v>238.57</v>
      </c>
      <c r="M816" s="58">
        <v>3.6970281259169221E-2</v>
      </c>
      <c r="N816" s="59">
        <v>65.509</v>
      </c>
      <c r="O816" s="60">
        <v>2.4218861550069164</v>
      </c>
      <c r="P816" s="60">
        <v>2218.2168755501534</v>
      </c>
      <c r="Q816" s="61">
        <v>145.31316930041501</v>
      </c>
    </row>
    <row r="817" spans="1:17" ht="12.75" customHeight="1" x14ac:dyDescent="0.2">
      <c r="A817" s="184"/>
      <c r="B817" s="81" t="s">
        <v>893</v>
      </c>
      <c r="C817" s="73" t="s">
        <v>889</v>
      </c>
      <c r="D817" s="73">
        <v>17</v>
      </c>
      <c r="E817" s="73" t="s">
        <v>58</v>
      </c>
      <c r="F817" s="74">
        <f>G817+H817+I817</f>
        <v>30.2</v>
      </c>
      <c r="G817" s="74">
        <v>1.1919999999999999</v>
      </c>
      <c r="H817" s="74">
        <v>0</v>
      </c>
      <c r="I817" s="74">
        <v>29.007999999999999</v>
      </c>
      <c r="J817" s="74">
        <v>781.76</v>
      </c>
      <c r="K817" s="74">
        <f>I817</f>
        <v>29.007999999999999</v>
      </c>
      <c r="L817" s="74">
        <f>J817</f>
        <v>781.76</v>
      </c>
      <c r="M817" s="75">
        <f>K817/L817</f>
        <v>3.7106017191977078E-2</v>
      </c>
      <c r="N817" s="76">
        <v>45.1</v>
      </c>
      <c r="O817" s="77">
        <f>M817*N817</f>
        <v>1.6734813753581663</v>
      </c>
      <c r="P817" s="77">
        <f>M817*60*1000</f>
        <v>2226.3610315186247</v>
      </c>
      <c r="Q817" s="78">
        <f>P817*N817/1000</f>
        <v>100.40888252148999</v>
      </c>
    </row>
    <row r="818" spans="1:17" ht="12.75" customHeight="1" x14ac:dyDescent="0.2">
      <c r="A818" s="184"/>
      <c r="B818" s="81" t="s">
        <v>93</v>
      </c>
      <c r="C818" s="266" t="s">
        <v>84</v>
      </c>
      <c r="D818" s="266">
        <v>12</v>
      </c>
      <c r="E818" s="266">
        <v>1952</v>
      </c>
      <c r="F818" s="267">
        <v>21.977</v>
      </c>
      <c r="G818" s="267">
        <v>1.494235</v>
      </c>
      <c r="H818" s="267">
        <v>0.12</v>
      </c>
      <c r="I818" s="267">
        <v>20.362762999999998</v>
      </c>
      <c r="J818" s="267">
        <v>548.26</v>
      </c>
      <c r="K818" s="267">
        <v>20.362762999999998</v>
      </c>
      <c r="L818" s="267">
        <v>548.26</v>
      </c>
      <c r="M818" s="268">
        <v>3.7140705139897125E-2</v>
      </c>
      <c r="N818" s="269">
        <v>43.273000000000003</v>
      </c>
      <c r="O818" s="269">
        <v>1.6071897335187684</v>
      </c>
      <c r="P818" s="269">
        <v>2228.4423083938277</v>
      </c>
      <c r="Q818" s="270">
        <v>96.431384011126113</v>
      </c>
    </row>
    <row r="819" spans="1:17" ht="12.75" customHeight="1" x14ac:dyDescent="0.2">
      <c r="A819" s="184"/>
      <c r="B819" s="182" t="s">
        <v>852</v>
      </c>
      <c r="C819" s="56" t="s">
        <v>849</v>
      </c>
      <c r="D819" s="56">
        <v>9</v>
      </c>
      <c r="E819" s="56">
        <v>1958</v>
      </c>
      <c r="F819" s="57">
        <v>7.7</v>
      </c>
      <c r="G819" s="57">
        <v>0</v>
      </c>
      <c r="H819" s="57">
        <v>0</v>
      </c>
      <c r="I819" s="57">
        <v>7.7</v>
      </c>
      <c r="J819" s="57">
        <v>206.92</v>
      </c>
      <c r="K819" s="57">
        <v>7.7</v>
      </c>
      <c r="L819" s="57">
        <v>206.92</v>
      </c>
      <c r="M819" s="58">
        <f>K819/L819</f>
        <v>3.7212449255751019E-2</v>
      </c>
      <c r="N819" s="59">
        <v>73.7</v>
      </c>
      <c r="O819" s="60">
        <f>M819*N819</f>
        <v>2.7425575101488504</v>
      </c>
      <c r="P819" s="60">
        <f>M819*60*1000</f>
        <v>2232.746955345061</v>
      </c>
      <c r="Q819" s="61">
        <f>P819*N819/1000</f>
        <v>164.55345060893103</v>
      </c>
    </row>
    <row r="820" spans="1:17" ht="12.75" customHeight="1" x14ac:dyDescent="0.2">
      <c r="A820" s="184"/>
      <c r="B820" s="81" t="s">
        <v>750</v>
      </c>
      <c r="C820" s="56" t="s">
        <v>739</v>
      </c>
      <c r="D820" s="56">
        <v>40</v>
      </c>
      <c r="E820" s="56">
        <v>1972</v>
      </c>
      <c r="F820" s="57">
        <v>46.848999999999997</v>
      </c>
      <c r="G820" s="57">
        <v>2.4900000000000002</v>
      </c>
      <c r="H820" s="57">
        <v>5.92</v>
      </c>
      <c r="I820" s="57">
        <v>38.44</v>
      </c>
      <c r="J820" s="57">
        <v>1032.8900000000001</v>
      </c>
      <c r="K820" s="57">
        <v>38.44</v>
      </c>
      <c r="L820" s="57">
        <v>1032.8900000000001</v>
      </c>
      <c r="M820" s="58">
        <v>3.7215966850293832E-2</v>
      </c>
      <c r="N820" s="59">
        <v>63.655999999999999</v>
      </c>
      <c r="O820" s="60">
        <v>2.3690195858223042</v>
      </c>
      <c r="P820" s="60">
        <v>2232.9580110176298</v>
      </c>
      <c r="Q820" s="61">
        <v>142.14117514933824</v>
      </c>
    </row>
    <row r="821" spans="1:17" ht="12.75" customHeight="1" x14ac:dyDescent="0.2">
      <c r="A821" s="184"/>
      <c r="B821" s="182" t="s">
        <v>791</v>
      </c>
      <c r="C821" s="56" t="s">
        <v>783</v>
      </c>
      <c r="D821" s="56">
        <v>20</v>
      </c>
      <c r="E821" s="56">
        <v>1976</v>
      </c>
      <c r="F821" s="57">
        <v>43.567</v>
      </c>
      <c r="G821" s="57">
        <v>1.288</v>
      </c>
      <c r="H821" s="57">
        <v>3.2</v>
      </c>
      <c r="I821" s="57">
        <f>F821-G821-H821</f>
        <v>39.079000000000001</v>
      </c>
      <c r="J821" s="57">
        <v>1049.3</v>
      </c>
      <c r="K821" s="57">
        <v>39.078740000000003</v>
      </c>
      <c r="L821" s="57">
        <v>1049.3</v>
      </c>
      <c r="M821" s="58">
        <f>K821/L821</f>
        <v>3.7242676069760797E-2</v>
      </c>
      <c r="N821" s="59">
        <v>44.908000000000001</v>
      </c>
      <c r="O821" s="60">
        <f>M821*N821</f>
        <v>1.672494096940818</v>
      </c>
      <c r="P821" s="60">
        <f>M821*60*1000</f>
        <v>2234.5605641856478</v>
      </c>
      <c r="Q821" s="61">
        <f>P821*N821/1000</f>
        <v>100.34964581644907</v>
      </c>
    </row>
    <row r="822" spans="1:17" ht="12.75" customHeight="1" x14ac:dyDescent="0.2">
      <c r="A822" s="184"/>
      <c r="B822" s="182" t="s">
        <v>152</v>
      </c>
      <c r="C822" s="266" t="s">
        <v>151</v>
      </c>
      <c r="D822" s="266">
        <v>5</v>
      </c>
      <c r="E822" s="266">
        <v>1935</v>
      </c>
      <c r="F822" s="267">
        <v>12.574</v>
      </c>
      <c r="G822" s="267">
        <v>0.221799</v>
      </c>
      <c r="H822" s="267">
        <v>0.32</v>
      </c>
      <c r="I822" s="267">
        <v>12.0322</v>
      </c>
      <c r="J822" s="267">
        <v>321.79000000000002</v>
      </c>
      <c r="K822" s="267">
        <v>12.0322</v>
      </c>
      <c r="L822" s="267">
        <v>321.79000000000002</v>
      </c>
      <c r="M822" s="268">
        <v>3.7391466484353146E-2</v>
      </c>
      <c r="N822" s="269">
        <v>72.811999999999998</v>
      </c>
      <c r="O822" s="269">
        <v>2.7225474576587212</v>
      </c>
      <c r="P822" s="269">
        <v>2243.4879890611892</v>
      </c>
      <c r="Q822" s="270">
        <v>163.3528474595233</v>
      </c>
    </row>
    <row r="823" spans="1:17" ht="12.75" customHeight="1" x14ac:dyDescent="0.2">
      <c r="A823" s="184"/>
      <c r="B823" s="182" t="s">
        <v>852</v>
      </c>
      <c r="C823" s="56" t="s">
        <v>850</v>
      </c>
      <c r="D823" s="56">
        <v>9</v>
      </c>
      <c r="E823" s="56">
        <v>1977</v>
      </c>
      <c r="F823" s="57">
        <v>19.399999999999999</v>
      </c>
      <c r="G823" s="57">
        <v>0.70599999999999996</v>
      </c>
      <c r="H823" s="57">
        <v>1.44</v>
      </c>
      <c r="I823" s="57">
        <v>17.254999999999999</v>
      </c>
      <c r="J823" s="57">
        <v>460.02</v>
      </c>
      <c r="K823" s="57">
        <v>17.254999999999999</v>
      </c>
      <c r="L823" s="57">
        <v>460.02</v>
      </c>
      <c r="M823" s="58">
        <f>K823/L823</f>
        <v>3.7509238728750921E-2</v>
      </c>
      <c r="N823" s="59">
        <v>73.7</v>
      </c>
      <c r="O823" s="60">
        <f>M823*N823</f>
        <v>2.7644308943089428</v>
      </c>
      <c r="P823" s="60">
        <f>M823*60*1000</f>
        <v>2250.5543237250554</v>
      </c>
      <c r="Q823" s="61">
        <f>P823*N823/1000</f>
        <v>165.86585365853659</v>
      </c>
    </row>
    <row r="824" spans="1:17" ht="12.75" customHeight="1" x14ac:dyDescent="0.2">
      <c r="A824" s="184"/>
      <c r="B824" s="81" t="s">
        <v>934</v>
      </c>
      <c r="C824" s="56" t="s">
        <v>933</v>
      </c>
      <c r="D824" s="56">
        <v>9</v>
      </c>
      <c r="E824" s="56">
        <v>1969</v>
      </c>
      <c r="F824" s="57">
        <f>SUM(G824+H824+I824)</f>
        <v>10.79</v>
      </c>
      <c r="G824" s="57">
        <v>0.70899999999999996</v>
      </c>
      <c r="H824" s="57">
        <v>0</v>
      </c>
      <c r="I824" s="57">
        <v>10.081</v>
      </c>
      <c r="J824" s="57">
        <v>268.74</v>
      </c>
      <c r="K824" s="57">
        <v>10.081</v>
      </c>
      <c r="L824" s="57">
        <v>268.74</v>
      </c>
      <c r="M824" s="58">
        <f>K824/L824</f>
        <v>3.7512093473245516E-2</v>
      </c>
      <c r="N824" s="59">
        <v>53.85</v>
      </c>
      <c r="O824" s="60">
        <f>M824*N824</f>
        <v>2.0200262335342711</v>
      </c>
      <c r="P824" s="60">
        <f>M824*60*1000</f>
        <v>2250.7256083947314</v>
      </c>
      <c r="Q824" s="61">
        <f>P824*N824/1000</f>
        <v>121.20157401205628</v>
      </c>
    </row>
    <row r="825" spans="1:17" ht="12.75" customHeight="1" x14ac:dyDescent="0.2">
      <c r="A825" s="184"/>
      <c r="B825" s="182" t="s">
        <v>290</v>
      </c>
      <c r="C825" s="56" t="s">
        <v>289</v>
      </c>
      <c r="D825" s="56">
        <v>8</v>
      </c>
      <c r="E825" s="56">
        <v>1987</v>
      </c>
      <c r="F825" s="57">
        <v>13.27</v>
      </c>
      <c r="G825" s="57">
        <v>0.61299999999999999</v>
      </c>
      <c r="H825" s="57">
        <v>7.0000000000000007E-2</v>
      </c>
      <c r="I825" s="57">
        <v>12.587</v>
      </c>
      <c r="J825" s="57">
        <v>334.89</v>
      </c>
      <c r="K825" s="57">
        <v>12.587</v>
      </c>
      <c r="L825" s="57">
        <v>334.89</v>
      </c>
      <c r="M825" s="58">
        <v>3.7585475827883782E-2</v>
      </c>
      <c r="N825" s="59">
        <v>65.509</v>
      </c>
      <c r="O825" s="60">
        <v>2.4621869360088389</v>
      </c>
      <c r="P825" s="60">
        <v>2255.128549673027</v>
      </c>
      <c r="Q825" s="61">
        <v>147.73121616053035</v>
      </c>
    </row>
    <row r="826" spans="1:17" ht="12.75" customHeight="1" x14ac:dyDescent="0.2">
      <c r="A826" s="184"/>
      <c r="B826" s="182" t="s">
        <v>444</v>
      </c>
      <c r="C826" s="67" t="s">
        <v>438</v>
      </c>
      <c r="D826" s="67">
        <v>25</v>
      </c>
      <c r="E826" s="67">
        <v>1957</v>
      </c>
      <c r="F826" s="68">
        <v>59.11</v>
      </c>
      <c r="G826" s="69"/>
      <c r="H826" s="69"/>
      <c r="I826" s="68">
        <v>59.11</v>
      </c>
      <c r="J826" s="68">
        <v>1561.46</v>
      </c>
      <c r="K826" s="68">
        <f>I826/J826*L826</f>
        <v>59.110000000000007</v>
      </c>
      <c r="L826" s="68">
        <v>1561.46</v>
      </c>
      <c r="M826" s="70">
        <f>K826/L826</f>
        <v>3.785559668515364E-2</v>
      </c>
      <c r="N826" s="71">
        <v>57.23</v>
      </c>
      <c r="O826" s="71">
        <f>ROUND(M826*N826,2)</f>
        <v>2.17</v>
      </c>
      <c r="P826" s="71">
        <f>ROUND(M826*60*1000,2)</f>
        <v>2271.34</v>
      </c>
      <c r="Q826" s="72">
        <f>ROUND(P826*N826/1000,2)</f>
        <v>129.99</v>
      </c>
    </row>
    <row r="827" spans="1:17" ht="12.75" customHeight="1" x14ac:dyDescent="0.2">
      <c r="A827" s="184"/>
      <c r="B827" s="81" t="s">
        <v>93</v>
      </c>
      <c r="C827" s="266" t="s">
        <v>85</v>
      </c>
      <c r="D827" s="266">
        <v>4</v>
      </c>
      <c r="E827" s="266">
        <v>1951</v>
      </c>
      <c r="F827" s="267">
        <v>9.5440000000000005</v>
      </c>
      <c r="G827" s="267">
        <v>1.0090760000000001</v>
      </c>
      <c r="H827" s="267">
        <v>0</v>
      </c>
      <c r="I827" s="267">
        <v>8.5349229999999991</v>
      </c>
      <c r="J827" s="267">
        <v>224.57</v>
      </c>
      <c r="K827" s="267">
        <v>8.5349229999999991</v>
      </c>
      <c r="L827" s="267">
        <v>224.57</v>
      </c>
      <c r="M827" s="268">
        <v>3.8005624081578121E-2</v>
      </c>
      <c r="N827" s="269">
        <v>43.273000000000003</v>
      </c>
      <c r="O827" s="269">
        <v>1.6446173708821301</v>
      </c>
      <c r="P827" s="269">
        <v>2280.337444894687</v>
      </c>
      <c r="Q827" s="270">
        <v>98.677042252927805</v>
      </c>
    </row>
    <row r="828" spans="1:17" ht="12.75" customHeight="1" x14ac:dyDescent="0.2">
      <c r="A828" s="184"/>
      <c r="B828" s="182" t="s">
        <v>791</v>
      </c>
      <c r="C828" s="56" t="s">
        <v>784</v>
      </c>
      <c r="D828" s="56">
        <v>5</v>
      </c>
      <c r="E828" s="56">
        <v>1990</v>
      </c>
      <c r="F828" s="57">
        <v>7.3929999999999998</v>
      </c>
      <c r="G828" s="57"/>
      <c r="H828" s="57"/>
      <c r="I828" s="57">
        <f>F828-G828-H828</f>
        <v>7.3929999999999998</v>
      </c>
      <c r="J828" s="57">
        <v>192.8</v>
      </c>
      <c r="K828" s="57">
        <v>7.3929999999999998</v>
      </c>
      <c r="L828" s="57">
        <v>192.8</v>
      </c>
      <c r="M828" s="58">
        <f>K828/L828</f>
        <v>3.8345435684647301E-2</v>
      </c>
      <c r="N828" s="59">
        <v>44.908000000000001</v>
      </c>
      <c r="O828" s="60">
        <f>M828*N828</f>
        <v>1.722016825726141</v>
      </c>
      <c r="P828" s="60">
        <f>M828*60*1000</f>
        <v>2300.7261410788378</v>
      </c>
      <c r="Q828" s="61">
        <f>P828*N828/1000</f>
        <v>103.32100954356845</v>
      </c>
    </row>
    <row r="829" spans="1:17" ht="12.75" customHeight="1" x14ac:dyDescent="0.2">
      <c r="A829" s="184"/>
      <c r="B829" s="182" t="s">
        <v>791</v>
      </c>
      <c r="C829" s="56" t="s">
        <v>785</v>
      </c>
      <c r="D829" s="56">
        <v>18</v>
      </c>
      <c r="E829" s="56">
        <v>1975</v>
      </c>
      <c r="F829" s="57">
        <v>22.832000000000001</v>
      </c>
      <c r="G829" s="57">
        <v>1.002</v>
      </c>
      <c r="H829" s="57">
        <v>0.17</v>
      </c>
      <c r="I829" s="57">
        <f>F829-G829-H829</f>
        <v>21.66</v>
      </c>
      <c r="J829" s="57">
        <v>561.87</v>
      </c>
      <c r="K829" s="57">
        <v>21.659849999999999</v>
      </c>
      <c r="L829" s="57">
        <v>561.87</v>
      </c>
      <c r="M829" s="58">
        <f>K829/L829</f>
        <v>3.8549575524587536E-2</v>
      </c>
      <c r="N829" s="59">
        <v>44.908000000000001</v>
      </c>
      <c r="O829" s="60">
        <f>M829*N829</f>
        <v>1.731184337658177</v>
      </c>
      <c r="P829" s="60">
        <f>M829*60*1000</f>
        <v>2312.9745314752522</v>
      </c>
      <c r="Q829" s="61">
        <f>P829*N829/1000</f>
        <v>103.87106025949062</v>
      </c>
    </row>
    <row r="830" spans="1:17" ht="12.75" customHeight="1" x14ac:dyDescent="0.2">
      <c r="A830" s="184"/>
      <c r="B830" s="182" t="s">
        <v>257</v>
      </c>
      <c r="C830" s="62" t="s">
        <v>256</v>
      </c>
      <c r="D830" s="62">
        <v>6</v>
      </c>
      <c r="E830" s="62">
        <v>1961</v>
      </c>
      <c r="F830" s="63">
        <v>14.137</v>
      </c>
      <c r="G830" s="63">
        <v>0</v>
      </c>
      <c r="H830" s="63">
        <v>0</v>
      </c>
      <c r="I830" s="63">
        <v>14.137</v>
      </c>
      <c r="J830" s="63">
        <v>362.24</v>
      </c>
      <c r="K830" s="63">
        <v>14.137</v>
      </c>
      <c r="L830" s="63">
        <v>362.24</v>
      </c>
      <c r="M830" s="64">
        <v>3.9026612190812722E-2</v>
      </c>
      <c r="N830" s="65">
        <v>76.191000000000017</v>
      </c>
      <c r="O830" s="65">
        <v>2.9734766094302127</v>
      </c>
      <c r="P830" s="65">
        <v>2341.5967314487634</v>
      </c>
      <c r="Q830" s="66">
        <v>178.40859656581276</v>
      </c>
    </row>
    <row r="831" spans="1:17" ht="12.75" customHeight="1" x14ac:dyDescent="0.2">
      <c r="A831" s="184"/>
      <c r="B831" s="81" t="s">
        <v>815</v>
      </c>
      <c r="C831" s="56" t="s">
        <v>814</v>
      </c>
      <c r="D831" s="56">
        <v>12</v>
      </c>
      <c r="E831" s="56" t="s">
        <v>58</v>
      </c>
      <c r="F831" s="57">
        <f>+G831+H831+I831</f>
        <v>21</v>
      </c>
      <c r="G831" s="57">
        <v>0</v>
      </c>
      <c r="H831" s="57">
        <v>0</v>
      </c>
      <c r="I831" s="57">
        <v>21</v>
      </c>
      <c r="J831" s="57">
        <v>535.41999999999996</v>
      </c>
      <c r="K831" s="57">
        <v>21</v>
      </c>
      <c r="L831" s="57">
        <v>535.41999999999996</v>
      </c>
      <c r="M831" s="58">
        <f>K831/L831</f>
        <v>3.9221545702439208E-2</v>
      </c>
      <c r="N831" s="59">
        <v>62.347999999999999</v>
      </c>
      <c r="O831" s="60">
        <f>M831*N831</f>
        <v>2.4453849314556795</v>
      </c>
      <c r="P831" s="60">
        <f>M831*60*1000</f>
        <v>2353.2927421463523</v>
      </c>
      <c r="Q831" s="61">
        <f>P831*N831/1000</f>
        <v>146.72309588734078</v>
      </c>
    </row>
    <row r="832" spans="1:17" ht="12.75" customHeight="1" x14ac:dyDescent="0.2">
      <c r="A832" s="184"/>
      <c r="B832" s="81" t="s">
        <v>815</v>
      </c>
      <c r="C832" s="56" t="s">
        <v>813</v>
      </c>
      <c r="D832" s="56">
        <v>4</v>
      </c>
      <c r="E832" s="56" t="s">
        <v>58</v>
      </c>
      <c r="F832" s="57">
        <f>+G832+H832+I832</f>
        <v>6.7679999999999998</v>
      </c>
      <c r="G832" s="57">
        <v>0</v>
      </c>
      <c r="H832" s="57">
        <v>0</v>
      </c>
      <c r="I832" s="57">
        <v>6.7679999999999998</v>
      </c>
      <c r="J832" s="57">
        <v>172.05</v>
      </c>
      <c r="K832" s="57">
        <v>6.7679999999999998</v>
      </c>
      <c r="L832" s="57">
        <v>172.05</v>
      </c>
      <c r="M832" s="58">
        <f>K832/L832</f>
        <v>3.9337401918047077E-2</v>
      </c>
      <c r="N832" s="59">
        <v>62.347999999999999</v>
      </c>
      <c r="O832" s="60">
        <f>M832*N832</f>
        <v>2.4526083347863992</v>
      </c>
      <c r="P832" s="60">
        <f>M832*60*1000</f>
        <v>2360.2441150828249</v>
      </c>
      <c r="Q832" s="61">
        <f>P832*N832/1000</f>
        <v>147.15650008718396</v>
      </c>
    </row>
    <row r="833" spans="1:17" ht="12.75" customHeight="1" x14ac:dyDescent="0.2">
      <c r="A833" s="184"/>
      <c r="B833" s="182" t="s">
        <v>524</v>
      </c>
      <c r="C833" s="56" t="s">
        <v>522</v>
      </c>
      <c r="D833" s="56">
        <v>5</v>
      </c>
      <c r="E833" s="56" t="s">
        <v>58</v>
      </c>
      <c r="F833" s="57">
        <v>9.77</v>
      </c>
      <c r="G833" s="57">
        <v>0.30599999999999999</v>
      </c>
      <c r="H833" s="57">
        <v>0.80100000000000005</v>
      </c>
      <c r="I833" s="57">
        <v>8.6630000000000003</v>
      </c>
      <c r="J833" s="57">
        <v>220.11</v>
      </c>
      <c r="K833" s="57">
        <v>8.6630000000000003</v>
      </c>
      <c r="L833" s="57">
        <v>220.11</v>
      </c>
      <c r="M833" s="58">
        <v>3.935759393030757E-2</v>
      </c>
      <c r="N833" s="59">
        <v>75.3</v>
      </c>
      <c r="O833" s="60">
        <v>2.9636268229521598</v>
      </c>
      <c r="P833" s="60">
        <v>2361.4556358184541</v>
      </c>
      <c r="Q833" s="61">
        <v>177.8176093771296</v>
      </c>
    </row>
    <row r="834" spans="1:17" ht="12.75" customHeight="1" x14ac:dyDescent="0.2">
      <c r="A834" s="184"/>
      <c r="B834" s="182" t="s">
        <v>791</v>
      </c>
      <c r="C834" s="56" t="s">
        <v>786</v>
      </c>
      <c r="D834" s="56">
        <v>6</v>
      </c>
      <c r="E834" s="56">
        <v>1953</v>
      </c>
      <c r="F834" s="57">
        <v>7.625</v>
      </c>
      <c r="G834" s="57">
        <v>0.26200000000000001</v>
      </c>
      <c r="H834" s="57">
        <v>0.04</v>
      </c>
      <c r="I834" s="57">
        <f>F834-G834-H834</f>
        <v>7.3229999999999995</v>
      </c>
      <c r="J834" s="57">
        <v>272.16000000000003</v>
      </c>
      <c r="K834" s="57">
        <v>5.6479999999999997</v>
      </c>
      <c r="L834" s="57">
        <v>142.96</v>
      </c>
      <c r="M834" s="58">
        <f>K834/L834</f>
        <v>3.9507554560716279E-2</v>
      </c>
      <c r="N834" s="59">
        <v>44.908000000000001</v>
      </c>
      <c r="O834" s="60">
        <f>M834*N834</f>
        <v>1.7742052602126468</v>
      </c>
      <c r="P834" s="60">
        <f>M834*60*1000</f>
        <v>2370.4532736429765</v>
      </c>
      <c r="Q834" s="61">
        <f>P834*N834/1000</f>
        <v>106.45231561275878</v>
      </c>
    </row>
    <row r="835" spans="1:17" ht="12.75" customHeight="1" x14ac:dyDescent="0.2">
      <c r="A835" s="184"/>
      <c r="B835" s="182" t="s">
        <v>444</v>
      </c>
      <c r="C835" s="67" t="s">
        <v>440</v>
      </c>
      <c r="D835" s="67">
        <v>7</v>
      </c>
      <c r="E835" s="67">
        <v>1959</v>
      </c>
      <c r="F835" s="68">
        <v>12.78</v>
      </c>
      <c r="G835" s="69"/>
      <c r="H835" s="69"/>
      <c r="I835" s="68">
        <v>12.78</v>
      </c>
      <c r="J835" s="68">
        <v>321.98</v>
      </c>
      <c r="K835" s="68">
        <f>I835/J835*L835</f>
        <v>12.78</v>
      </c>
      <c r="L835" s="68">
        <v>321.98</v>
      </c>
      <c r="M835" s="70">
        <f>K835/L835</f>
        <v>3.9691906329585684E-2</v>
      </c>
      <c r="N835" s="71">
        <v>57.23</v>
      </c>
      <c r="O835" s="71">
        <f>ROUND(M835*N835,2)</f>
        <v>2.27</v>
      </c>
      <c r="P835" s="71">
        <f>ROUND(M835*60*1000,2)</f>
        <v>2381.5100000000002</v>
      </c>
      <c r="Q835" s="72">
        <f>ROUND(P835*N835/1000,2)</f>
        <v>136.29</v>
      </c>
    </row>
    <row r="836" spans="1:17" ht="12.75" customHeight="1" x14ac:dyDescent="0.2">
      <c r="A836" s="184"/>
      <c r="B836" s="182" t="s">
        <v>566</v>
      </c>
      <c r="C836" s="179" t="s">
        <v>564</v>
      </c>
      <c r="D836" s="177">
        <v>4</v>
      </c>
      <c r="E836" s="178" t="s">
        <v>58</v>
      </c>
      <c r="F836" s="264">
        <v>8.1199999999999992</v>
      </c>
      <c r="G836" s="264">
        <v>0.11</v>
      </c>
      <c r="H836" s="264">
        <v>0.4</v>
      </c>
      <c r="I836" s="264">
        <v>7.61</v>
      </c>
      <c r="J836" s="180">
        <v>191.55</v>
      </c>
      <c r="K836" s="264">
        <v>7.61</v>
      </c>
      <c r="L836" s="180">
        <v>191.55</v>
      </c>
      <c r="M836" s="58">
        <v>3.9728530409814666E-2</v>
      </c>
      <c r="N836" s="265">
        <v>56.5</v>
      </c>
      <c r="O836" s="60">
        <v>2.2446619681545288</v>
      </c>
      <c r="P836" s="60">
        <v>2383.7118245888796</v>
      </c>
      <c r="Q836" s="61">
        <v>134.67971808927169</v>
      </c>
    </row>
    <row r="837" spans="1:17" ht="12.75" customHeight="1" x14ac:dyDescent="0.2">
      <c r="A837" s="184"/>
      <c r="B837" s="81" t="s">
        <v>893</v>
      </c>
      <c r="C837" s="73" t="s">
        <v>890</v>
      </c>
      <c r="D837" s="73">
        <v>4</v>
      </c>
      <c r="E837" s="73" t="s">
        <v>58</v>
      </c>
      <c r="F837" s="74">
        <f>G837+H837+I837</f>
        <v>7.6186999999999996</v>
      </c>
      <c r="G837" s="74">
        <v>0.74299999999999999</v>
      </c>
      <c r="H837" s="74">
        <v>0.64</v>
      </c>
      <c r="I837" s="74">
        <v>6.2356999999999996</v>
      </c>
      <c r="J837" s="74">
        <v>156.81</v>
      </c>
      <c r="K837" s="74">
        <f>I837</f>
        <v>6.2356999999999996</v>
      </c>
      <c r="L837" s="74">
        <f>J837</f>
        <v>156.81</v>
      </c>
      <c r="M837" s="75">
        <f>K837/L837</f>
        <v>3.9765958803647722E-2</v>
      </c>
      <c r="N837" s="76">
        <v>45.1</v>
      </c>
      <c r="O837" s="77">
        <f>M837*N837</f>
        <v>1.7934447420445123</v>
      </c>
      <c r="P837" s="77">
        <f>M837*60*1000</f>
        <v>2385.957528218863</v>
      </c>
      <c r="Q837" s="78">
        <f>P837*N837/1000</f>
        <v>107.60668452267072</v>
      </c>
    </row>
    <row r="838" spans="1:17" ht="12.75" customHeight="1" x14ac:dyDescent="0.2">
      <c r="A838" s="184"/>
      <c r="B838" s="81" t="s">
        <v>893</v>
      </c>
      <c r="C838" s="73" t="s">
        <v>891</v>
      </c>
      <c r="D838" s="73">
        <v>5</v>
      </c>
      <c r="E838" s="73" t="s">
        <v>58</v>
      </c>
      <c r="F838" s="74">
        <f>G838+H838+I838</f>
        <v>8.6999999999999993</v>
      </c>
      <c r="G838" s="74">
        <v>0.2167</v>
      </c>
      <c r="H838" s="74">
        <v>0.8</v>
      </c>
      <c r="I838" s="74">
        <v>7.6833</v>
      </c>
      <c r="J838" s="74">
        <v>192.6</v>
      </c>
      <c r="K838" s="74">
        <f>I838</f>
        <v>7.6833</v>
      </c>
      <c r="L838" s="74">
        <f>J838</f>
        <v>192.6</v>
      </c>
      <c r="M838" s="75">
        <f>K838/L838</f>
        <v>3.9892523364485982E-2</v>
      </c>
      <c r="N838" s="76">
        <v>45.1</v>
      </c>
      <c r="O838" s="77">
        <f>M838*N838</f>
        <v>1.7991528037383178</v>
      </c>
      <c r="P838" s="77">
        <f>M838*60*1000</f>
        <v>2393.5514018691588</v>
      </c>
      <c r="Q838" s="78">
        <f>P838*N838/1000</f>
        <v>107.94916822429906</v>
      </c>
    </row>
    <row r="839" spans="1:17" ht="12.75" customHeight="1" x14ac:dyDescent="0.2">
      <c r="A839" s="184"/>
      <c r="B839" s="182" t="s">
        <v>718</v>
      </c>
      <c r="C839" s="56" t="s">
        <v>709</v>
      </c>
      <c r="D839" s="56">
        <v>6</v>
      </c>
      <c r="E839" s="56">
        <v>1957</v>
      </c>
      <c r="F839" s="57">
        <v>13.542</v>
      </c>
      <c r="G839" s="57">
        <v>0.68</v>
      </c>
      <c r="H839" s="57">
        <v>0.08</v>
      </c>
      <c r="I839" s="57">
        <v>12.782</v>
      </c>
      <c r="J839" s="57">
        <v>319.77999999999997</v>
      </c>
      <c r="K839" s="57">
        <v>12.782</v>
      </c>
      <c r="L839" s="57">
        <v>319.77999999999997</v>
      </c>
      <c r="M839" s="58">
        <f>K839/L839</f>
        <v>3.9971230220776789E-2</v>
      </c>
      <c r="N839" s="59">
        <v>70.305000000000007</v>
      </c>
      <c r="O839" s="60">
        <f>M839*N839</f>
        <v>2.8101773406717125</v>
      </c>
      <c r="P839" s="60">
        <f>M839*60*1000</f>
        <v>2398.2738132466075</v>
      </c>
      <c r="Q839" s="61">
        <f>P839*N839/1000</f>
        <v>168.61064044030275</v>
      </c>
    </row>
    <row r="840" spans="1:17" ht="12.75" customHeight="1" x14ac:dyDescent="0.2">
      <c r="A840" s="184"/>
      <c r="B840" s="81" t="s">
        <v>815</v>
      </c>
      <c r="C840" s="56" t="s">
        <v>812</v>
      </c>
      <c r="D840" s="56">
        <v>8</v>
      </c>
      <c r="E840" s="56" t="s">
        <v>58</v>
      </c>
      <c r="F840" s="57">
        <f>+G840+H840+I840</f>
        <v>14.1039999</v>
      </c>
      <c r="G840" s="57">
        <v>0</v>
      </c>
      <c r="H840" s="57">
        <v>0</v>
      </c>
      <c r="I840" s="57">
        <v>14.1039999</v>
      </c>
      <c r="J840" s="57">
        <v>351.52</v>
      </c>
      <c r="K840" s="57">
        <v>14.103999</v>
      </c>
      <c r="L840" s="57">
        <v>351.52</v>
      </c>
      <c r="M840" s="58">
        <f>K840/L840</f>
        <v>4.0122892011834319E-2</v>
      </c>
      <c r="N840" s="59">
        <v>62.347999999999999</v>
      </c>
      <c r="O840" s="60">
        <f>M840*N840</f>
        <v>2.5015820711538459</v>
      </c>
      <c r="P840" s="60">
        <f>M840*60*1000</f>
        <v>2407.3735207100594</v>
      </c>
      <c r="Q840" s="61">
        <f>P840*N840/1000</f>
        <v>150.09492426923077</v>
      </c>
    </row>
    <row r="841" spans="1:17" ht="12.75" customHeight="1" x14ac:dyDescent="0.2">
      <c r="A841" s="184"/>
      <c r="B841" s="182" t="s">
        <v>344</v>
      </c>
      <c r="C841" s="56" t="s">
        <v>343</v>
      </c>
      <c r="D841" s="56">
        <v>8</v>
      </c>
      <c r="E841" s="56">
        <v>1992</v>
      </c>
      <c r="F841" s="57">
        <v>16.131</v>
      </c>
      <c r="G841" s="57">
        <v>0.36799999999999999</v>
      </c>
      <c r="H841" s="57">
        <v>0.08</v>
      </c>
      <c r="I841" s="57">
        <v>15.683</v>
      </c>
      <c r="J841" s="57">
        <v>390.46</v>
      </c>
      <c r="K841" s="57">
        <v>15.683</v>
      </c>
      <c r="L841" s="57">
        <v>390.46</v>
      </c>
      <c r="M841" s="58">
        <f>K841/L841</f>
        <v>4.0165445884341545E-2</v>
      </c>
      <c r="N841" s="59">
        <v>66.5</v>
      </c>
      <c r="O841" s="60">
        <f>M841*N841</f>
        <v>2.6710021513087128</v>
      </c>
      <c r="P841" s="60">
        <f>M841*60*1000</f>
        <v>2409.9267530604925</v>
      </c>
      <c r="Q841" s="61">
        <f>P841*N841/1000</f>
        <v>160.26012907852277</v>
      </c>
    </row>
    <row r="842" spans="1:17" ht="12.75" customHeight="1" x14ac:dyDescent="0.2">
      <c r="A842" s="184"/>
      <c r="B842" s="81" t="s">
        <v>300</v>
      </c>
      <c r="C842" s="56" t="s">
        <v>299</v>
      </c>
      <c r="D842" s="56">
        <v>9</v>
      </c>
      <c r="E842" s="56">
        <v>1984</v>
      </c>
      <c r="F842" s="57">
        <v>19.600000000000001</v>
      </c>
      <c r="G842" s="57">
        <v>0.7</v>
      </c>
      <c r="H842" s="57">
        <v>1.4</v>
      </c>
      <c r="I842" s="57">
        <v>17.399999999999999</v>
      </c>
      <c r="J842" s="57">
        <v>430</v>
      </c>
      <c r="K842" s="57">
        <v>17.399999999999999</v>
      </c>
      <c r="L842" s="57">
        <v>430</v>
      </c>
      <c r="M842" s="58">
        <f>K842/L842</f>
        <v>4.0465116279069763E-2</v>
      </c>
      <c r="N842" s="59">
        <v>55.7</v>
      </c>
      <c r="O842" s="60">
        <f>M842*N842</f>
        <v>2.2539069767441857</v>
      </c>
      <c r="P842" s="60">
        <f>M842*60*1000</f>
        <v>2427.9069767441856</v>
      </c>
      <c r="Q842" s="61">
        <f>P842*N842/1000</f>
        <v>135.23441860465115</v>
      </c>
    </row>
    <row r="843" spans="1:17" ht="12.75" customHeight="1" x14ac:dyDescent="0.2">
      <c r="A843" s="184"/>
      <c r="B843" s="182" t="s">
        <v>683</v>
      </c>
      <c r="C843" s="79" t="s">
        <v>678</v>
      </c>
      <c r="D843" s="79">
        <v>8</v>
      </c>
      <c r="E843" s="79">
        <v>1959</v>
      </c>
      <c r="F843" s="80">
        <f>SUM(G843+H843+I843)</f>
        <v>12.3</v>
      </c>
      <c r="G843" s="80"/>
      <c r="H843" s="80">
        <v>0</v>
      </c>
      <c r="I843" s="80">
        <v>12.3</v>
      </c>
      <c r="J843" s="80">
        <v>303.83</v>
      </c>
      <c r="K843" s="80">
        <v>10.42</v>
      </c>
      <c r="L843" s="80">
        <v>256.89999999999998</v>
      </c>
      <c r="M843" s="58">
        <f>K843/L843</f>
        <v>4.056052938886727E-2</v>
      </c>
      <c r="N843" s="59">
        <v>62</v>
      </c>
      <c r="O843" s="60">
        <f>M843*N843</f>
        <v>2.5147528221097706</v>
      </c>
      <c r="P843" s="60">
        <f>M843*60*1000</f>
        <v>2433.6317633320364</v>
      </c>
      <c r="Q843" s="61">
        <f>P843*N843/1000</f>
        <v>150.88516932658624</v>
      </c>
    </row>
    <row r="844" spans="1:17" ht="12.75" customHeight="1" x14ac:dyDescent="0.2">
      <c r="A844" s="184"/>
      <c r="B844" s="182" t="s">
        <v>791</v>
      </c>
      <c r="C844" s="56" t="s">
        <v>787</v>
      </c>
      <c r="D844" s="56">
        <v>20</v>
      </c>
      <c r="E844" s="56">
        <v>1957</v>
      </c>
      <c r="F844" s="57">
        <v>28.457000000000001</v>
      </c>
      <c r="G844" s="57">
        <v>1.635</v>
      </c>
      <c r="H844" s="57">
        <v>0.16</v>
      </c>
      <c r="I844" s="57">
        <f>F844-G844-H844</f>
        <v>26.661999999999999</v>
      </c>
      <c r="J844" s="57">
        <v>654.08000000000004</v>
      </c>
      <c r="K844" s="57">
        <v>26.661940000000001</v>
      </c>
      <c r="L844" s="57">
        <v>654.08000000000004</v>
      </c>
      <c r="M844" s="58">
        <f>K844/L844</f>
        <v>4.0762506115459882E-2</v>
      </c>
      <c r="N844" s="59">
        <v>44.908000000000001</v>
      </c>
      <c r="O844" s="60">
        <f>M844*N844</f>
        <v>1.8305626246330724</v>
      </c>
      <c r="P844" s="60">
        <f>M844*60*1000</f>
        <v>2445.7503669275929</v>
      </c>
      <c r="Q844" s="61">
        <f>P844*N844/1000</f>
        <v>109.83375747798434</v>
      </c>
    </row>
    <row r="845" spans="1:17" ht="12.75" customHeight="1" x14ac:dyDescent="0.2">
      <c r="A845" s="184"/>
      <c r="B845" s="81" t="s">
        <v>934</v>
      </c>
      <c r="C845" s="56" t="s">
        <v>930</v>
      </c>
      <c r="D845" s="56">
        <v>8</v>
      </c>
      <c r="E845" s="56">
        <v>1960</v>
      </c>
      <c r="F845" s="57">
        <f>SUM(G845+H845+I845)</f>
        <v>16.399999999999999</v>
      </c>
      <c r="G845" s="57">
        <v>0.51</v>
      </c>
      <c r="H845" s="57">
        <v>1.28</v>
      </c>
      <c r="I845" s="57">
        <v>14.61</v>
      </c>
      <c r="J845" s="57">
        <v>358.27</v>
      </c>
      <c r="K845" s="57">
        <v>14.61</v>
      </c>
      <c r="L845" s="57">
        <v>358.27</v>
      </c>
      <c r="M845" s="58">
        <f>K845/L845</f>
        <v>4.0779300527535096E-2</v>
      </c>
      <c r="N845" s="59">
        <v>53.85</v>
      </c>
      <c r="O845" s="60">
        <f>M845*N845</f>
        <v>2.1959653334077651</v>
      </c>
      <c r="P845" s="60">
        <f>M845*60*1000</f>
        <v>2446.7580316521057</v>
      </c>
      <c r="Q845" s="61">
        <f>P845*N845/1000</f>
        <v>131.75792000446592</v>
      </c>
    </row>
    <row r="846" spans="1:17" ht="12.75" customHeight="1" x14ac:dyDescent="0.2">
      <c r="A846" s="184"/>
      <c r="B846" s="81" t="s">
        <v>93</v>
      </c>
      <c r="C846" s="266" t="s">
        <v>86</v>
      </c>
      <c r="D846" s="266">
        <v>6</v>
      </c>
      <c r="E846" s="266">
        <v>1959</v>
      </c>
      <c r="F846" s="267">
        <v>13.842000000000001</v>
      </c>
      <c r="G846" s="267">
        <v>0.96323400000000003</v>
      </c>
      <c r="H846" s="267">
        <v>0.06</v>
      </c>
      <c r="I846" s="267">
        <v>12.818766999999999</v>
      </c>
      <c r="J846" s="267">
        <v>310.93</v>
      </c>
      <c r="K846" s="267">
        <v>12.818766999999999</v>
      </c>
      <c r="L846" s="267">
        <v>310.93</v>
      </c>
      <c r="M846" s="268">
        <v>4.1227179751069369E-2</v>
      </c>
      <c r="N846" s="269">
        <v>43.273000000000003</v>
      </c>
      <c r="O846" s="269">
        <v>1.7840237493680249</v>
      </c>
      <c r="P846" s="269">
        <v>2473.630785064162</v>
      </c>
      <c r="Q846" s="270">
        <v>107.04142496208149</v>
      </c>
    </row>
    <row r="847" spans="1:17" ht="12.75" customHeight="1" x14ac:dyDescent="0.2">
      <c r="A847" s="184"/>
      <c r="B847" s="182" t="s">
        <v>290</v>
      </c>
      <c r="C847" s="56" t="s">
        <v>285</v>
      </c>
      <c r="D847" s="56">
        <v>8</v>
      </c>
      <c r="E847" s="56">
        <v>1992</v>
      </c>
      <c r="F847" s="57">
        <v>9.9190000000000005</v>
      </c>
      <c r="G847" s="57">
        <v>0.33500000000000002</v>
      </c>
      <c r="H847" s="57">
        <v>0.64</v>
      </c>
      <c r="I847" s="57">
        <v>8.9440000000000008</v>
      </c>
      <c r="J847" s="57">
        <v>216.32</v>
      </c>
      <c r="K847" s="57">
        <v>8.9440000000000008</v>
      </c>
      <c r="L847" s="57">
        <v>216.32</v>
      </c>
      <c r="M847" s="58">
        <v>4.1346153846153852E-2</v>
      </c>
      <c r="N847" s="59">
        <v>65.509</v>
      </c>
      <c r="O847" s="60">
        <v>2.7085451923076929</v>
      </c>
      <c r="P847" s="60">
        <v>2480.7692307692314</v>
      </c>
      <c r="Q847" s="61">
        <v>162.51271153846159</v>
      </c>
    </row>
    <row r="848" spans="1:17" ht="12.75" customHeight="1" x14ac:dyDescent="0.2">
      <c r="A848" s="184"/>
      <c r="B848" s="81" t="s">
        <v>815</v>
      </c>
      <c r="C848" s="56" t="s">
        <v>811</v>
      </c>
      <c r="D848" s="56">
        <v>12</v>
      </c>
      <c r="E848" s="56" t="s">
        <v>58</v>
      </c>
      <c r="F848" s="57">
        <f>+G848+H848+I848</f>
        <v>23.588000000000001</v>
      </c>
      <c r="G848" s="57">
        <v>0.39193699999999998</v>
      </c>
      <c r="H848" s="57">
        <v>1.04</v>
      </c>
      <c r="I848" s="57">
        <v>22.156063</v>
      </c>
      <c r="J848" s="57">
        <v>529.87</v>
      </c>
      <c r="K848" s="57">
        <v>22.156063</v>
      </c>
      <c r="L848" s="57">
        <v>529.87</v>
      </c>
      <c r="M848" s="58">
        <f>K848/L848</f>
        <v>4.1814148753467832E-2</v>
      </c>
      <c r="N848" s="59">
        <v>62.347999999999999</v>
      </c>
      <c r="O848" s="60">
        <f>M848*N848</f>
        <v>2.6070285464812124</v>
      </c>
      <c r="P848" s="60">
        <f>M848*60*1000</f>
        <v>2508.8489252080703</v>
      </c>
      <c r="Q848" s="61">
        <f>P848*N848/1000</f>
        <v>156.42171278887278</v>
      </c>
    </row>
    <row r="849" spans="1:17" ht="12.75" customHeight="1" x14ac:dyDescent="0.2">
      <c r="A849" s="184"/>
      <c r="B849" s="182" t="s">
        <v>444</v>
      </c>
      <c r="C849" s="67" t="s">
        <v>443</v>
      </c>
      <c r="D849" s="67">
        <v>8</v>
      </c>
      <c r="E849" s="67">
        <v>1901</v>
      </c>
      <c r="F849" s="68">
        <v>13.891999999999999</v>
      </c>
      <c r="G849" s="69"/>
      <c r="H849" s="69"/>
      <c r="I849" s="68">
        <f>F849</f>
        <v>13.891999999999999</v>
      </c>
      <c r="J849" s="68">
        <v>330.14</v>
      </c>
      <c r="K849" s="68">
        <f>I849/J849*L849</f>
        <v>12.392300236263404</v>
      </c>
      <c r="L849" s="68">
        <v>294.5</v>
      </c>
      <c r="M849" s="70">
        <f>K849/L849</f>
        <v>4.2079117949960623E-2</v>
      </c>
      <c r="N849" s="71">
        <v>57.23</v>
      </c>
      <c r="O849" s="71">
        <f>ROUND(M849*N849,2)</f>
        <v>2.41</v>
      </c>
      <c r="P849" s="71">
        <f>ROUND(M849*60*1000,2)</f>
        <v>2524.75</v>
      </c>
      <c r="Q849" s="72">
        <f>ROUND(P849*N849/1000,2)</f>
        <v>144.49</v>
      </c>
    </row>
    <row r="850" spans="1:17" ht="12.75" customHeight="1" x14ac:dyDescent="0.2">
      <c r="A850" s="184"/>
      <c r="B850" s="81" t="s">
        <v>815</v>
      </c>
      <c r="C850" s="56" t="s">
        <v>810</v>
      </c>
      <c r="D850" s="56">
        <v>12</v>
      </c>
      <c r="E850" s="56" t="s">
        <v>58</v>
      </c>
      <c r="F850" s="57">
        <f>+G850+H850+I850</f>
        <v>24.209999</v>
      </c>
      <c r="G850" s="57">
        <v>0.64427999999999996</v>
      </c>
      <c r="H850" s="57">
        <v>0.4</v>
      </c>
      <c r="I850" s="57">
        <v>23.165718999999999</v>
      </c>
      <c r="J850" s="57">
        <v>543.66999999999996</v>
      </c>
      <c r="K850" s="57">
        <v>23.165718999999999</v>
      </c>
      <c r="L850" s="57">
        <v>543.66999999999996</v>
      </c>
      <c r="M850" s="58">
        <f>K850/L850</f>
        <v>4.2609890190740705E-2</v>
      </c>
      <c r="N850" s="59">
        <v>62.347999999999999</v>
      </c>
      <c r="O850" s="60">
        <f>M850*N850</f>
        <v>2.6566414336123017</v>
      </c>
      <c r="P850" s="60">
        <f>M850*60*1000</f>
        <v>2556.5934114444426</v>
      </c>
      <c r="Q850" s="61">
        <f>P850*N850/1000</f>
        <v>159.3984860167381</v>
      </c>
    </row>
    <row r="851" spans="1:17" ht="12.75" customHeight="1" x14ac:dyDescent="0.2">
      <c r="A851" s="184"/>
      <c r="B851" s="81" t="s">
        <v>815</v>
      </c>
      <c r="C851" s="56" t="s">
        <v>809</v>
      </c>
      <c r="D851" s="56">
        <v>5</v>
      </c>
      <c r="E851" s="56" t="s">
        <v>58</v>
      </c>
      <c r="F851" s="57">
        <f>+G851+H851+I851</f>
        <v>9.6370000000000005</v>
      </c>
      <c r="G851" s="57">
        <v>0</v>
      </c>
      <c r="H851" s="57">
        <v>0</v>
      </c>
      <c r="I851" s="57">
        <v>9.6370000000000005</v>
      </c>
      <c r="J851" s="57">
        <v>224.51</v>
      </c>
      <c r="K851" s="57">
        <v>9.6370000000000005</v>
      </c>
      <c r="L851" s="57">
        <v>224.51</v>
      </c>
      <c r="M851" s="58">
        <f>K851/L851</f>
        <v>4.2924591332234648E-2</v>
      </c>
      <c r="N851" s="59">
        <v>62.347999999999999</v>
      </c>
      <c r="O851" s="60">
        <f>M851*N851</f>
        <v>2.6762624203821659</v>
      </c>
      <c r="P851" s="60">
        <f>M851*60*1000</f>
        <v>2575.4754799340785</v>
      </c>
      <c r="Q851" s="61">
        <f>P851*N851/1000</f>
        <v>160.57574522292992</v>
      </c>
    </row>
    <row r="852" spans="1:17" ht="12.75" customHeight="1" x14ac:dyDescent="0.2">
      <c r="A852" s="184"/>
      <c r="B852" s="182" t="s">
        <v>791</v>
      </c>
      <c r="C852" s="56" t="s">
        <v>788</v>
      </c>
      <c r="D852" s="56">
        <v>6</v>
      </c>
      <c r="E852" s="56">
        <v>1926</v>
      </c>
      <c r="F852" s="57">
        <v>12.119</v>
      </c>
      <c r="G852" s="57">
        <v>0.29899999999999999</v>
      </c>
      <c r="H852" s="57">
        <v>0.8</v>
      </c>
      <c r="I852" s="57">
        <f>F852-G852-H852</f>
        <v>11.02</v>
      </c>
      <c r="J852" s="57">
        <v>254.15</v>
      </c>
      <c r="K852" s="57">
        <v>8.4237400000000004</v>
      </c>
      <c r="L852" s="57">
        <v>194.28</v>
      </c>
      <c r="M852" s="58">
        <f>K852/L852</f>
        <v>4.3358760551780937E-2</v>
      </c>
      <c r="N852" s="59">
        <v>44.908000000000001</v>
      </c>
      <c r="O852" s="60">
        <f>M852*N852</f>
        <v>1.9471552188593784</v>
      </c>
      <c r="P852" s="60">
        <f>M852*60*1000</f>
        <v>2601.5256331068563</v>
      </c>
      <c r="Q852" s="61">
        <f>P852*N852/1000</f>
        <v>116.82931313156271</v>
      </c>
    </row>
    <row r="853" spans="1:17" ht="12.75" customHeight="1" x14ac:dyDescent="0.2">
      <c r="A853" s="184"/>
      <c r="B853" s="182" t="s">
        <v>444</v>
      </c>
      <c r="C853" s="67" t="s">
        <v>442</v>
      </c>
      <c r="D853" s="67">
        <v>8</v>
      </c>
      <c r="E853" s="67" t="s">
        <v>58</v>
      </c>
      <c r="F853" s="68">
        <v>16.786999999999999</v>
      </c>
      <c r="G853" s="69">
        <v>0.96899999999999997</v>
      </c>
      <c r="H853" s="69"/>
      <c r="I853" s="68">
        <f>F853-G853-H853</f>
        <v>15.818</v>
      </c>
      <c r="J853" s="68">
        <v>364.25</v>
      </c>
      <c r="K853" s="68">
        <f>I853/J853*L853</f>
        <v>15.818</v>
      </c>
      <c r="L853" s="68">
        <v>364.25</v>
      </c>
      <c r="M853" s="70">
        <f>K853/L853</f>
        <v>4.342621825669183E-2</v>
      </c>
      <c r="N853" s="71">
        <v>57.23</v>
      </c>
      <c r="O853" s="71">
        <f>ROUND(M853*N853,2)</f>
        <v>2.4900000000000002</v>
      </c>
      <c r="P853" s="71">
        <f>ROUND(M853*60*1000,2)</f>
        <v>2605.5700000000002</v>
      </c>
      <c r="Q853" s="72">
        <f>ROUND(P853*N853/1000,2)</f>
        <v>149.12</v>
      </c>
    </row>
    <row r="854" spans="1:17" ht="12.75" customHeight="1" x14ac:dyDescent="0.2">
      <c r="A854" s="184"/>
      <c r="B854" s="81" t="s">
        <v>93</v>
      </c>
      <c r="C854" s="266" t="s">
        <v>87</v>
      </c>
      <c r="D854" s="266">
        <v>4</v>
      </c>
      <c r="E854" s="266">
        <v>1955</v>
      </c>
      <c r="F854" s="267">
        <v>9.3859999999999992</v>
      </c>
      <c r="G854" s="267">
        <v>0</v>
      </c>
      <c r="H854" s="267">
        <v>0</v>
      </c>
      <c r="I854" s="267">
        <v>9.385999</v>
      </c>
      <c r="J854" s="267">
        <v>214.32</v>
      </c>
      <c r="K854" s="267">
        <v>9.385999</v>
      </c>
      <c r="L854" s="267">
        <v>214.32</v>
      </c>
      <c r="M854" s="268">
        <v>4.3794321575214637E-2</v>
      </c>
      <c r="N854" s="269">
        <v>43.273000000000003</v>
      </c>
      <c r="O854" s="269">
        <v>1.8951116775242631</v>
      </c>
      <c r="P854" s="269">
        <v>2627.6592945128782</v>
      </c>
      <c r="Q854" s="270">
        <v>113.70670065145579</v>
      </c>
    </row>
    <row r="855" spans="1:17" ht="12.75" customHeight="1" x14ac:dyDescent="0.2">
      <c r="A855" s="184"/>
      <c r="B855" s="182" t="s">
        <v>791</v>
      </c>
      <c r="C855" s="56" t="s">
        <v>789</v>
      </c>
      <c r="D855" s="56">
        <v>6</v>
      </c>
      <c r="E855" s="56">
        <v>1955</v>
      </c>
      <c r="F855" s="57">
        <v>11.164</v>
      </c>
      <c r="G855" s="57">
        <v>0.156</v>
      </c>
      <c r="H855" s="57">
        <v>0.06</v>
      </c>
      <c r="I855" s="57">
        <f>F855-G855-H855</f>
        <v>10.947999999999999</v>
      </c>
      <c r="J855" s="57">
        <v>249.66</v>
      </c>
      <c r="K855" s="57">
        <v>9.0540000000000003</v>
      </c>
      <c r="L855" s="57">
        <v>206.48</v>
      </c>
      <c r="M855" s="58">
        <f>K855/L855</f>
        <v>4.3849283223556766E-2</v>
      </c>
      <c r="N855" s="59">
        <v>44.908000000000001</v>
      </c>
      <c r="O855" s="60">
        <f>M855*N855</f>
        <v>1.9691836110034873</v>
      </c>
      <c r="P855" s="60">
        <f>M855*60*1000</f>
        <v>2630.9569934134061</v>
      </c>
      <c r="Q855" s="61">
        <f>P855*N855/1000</f>
        <v>118.15101666020924</v>
      </c>
    </row>
    <row r="856" spans="1:17" ht="12.75" customHeight="1" x14ac:dyDescent="0.2">
      <c r="A856" s="184"/>
      <c r="B856" s="81" t="s">
        <v>300</v>
      </c>
      <c r="C856" s="56" t="s">
        <v>298</v>
      </c>
      <c r="D856" s="56">
        <v>12</v>
      </c>
      <c r="E856" s="56">
        <v>1983</v>
      </c>
      <c r="F856" s="57">
        <v>26.5</v>
      </c>
      <c r="G856" s="57">
        <v>0.8</v>
      </c>
      <c r="H856" s="57">
        <v>1.9</v>
      </c>
      <c r="I856" s="57">
        <v>23.8</v>
      </c>
      <c r="J856" s="57">
        <v>540</v>
      </c>
      <c r="K856" s="57">
        <v>23.8</v>
      </c>
      <c r="L856" s="57">
        <v>540</v>
      </c>
      <c r="M856" s="58">
        <f>K856/L856</f>
        <v>4.4074074074074078E-2</v>
      </c>
      <c r="N856" s="59">
        <v>55.7</v>
      </c>
      <c r="O856" s="60">
        <f>M856*N856</f>
        <v>2.4549259259259264</v>
      </c>
      <c r="P856" s="60">
        <f>M856*60*1000</f>
        <v>2644.4444444444448</v>
      </c>
      <c r="Q856" s="61">
        <f>P856*N856/1000</f>
        <v>147.29555555555558</v>
      </c>
    </row>
    <row r="857" spans="1:17" ht="12.75" customHeight="1" x14ac:dyDescent="0.2">
      <c r="A857" s="184"/>
      <c r="B857" s="182" t="s">
        <v>444</v>
      </c>
      <c r="C857" s="67" t="s">
        <v>441</v>
      </c>
      <c r="D857" s="67">
        <v>24</v>
      </c>
      <c r="E857" s="67">
        <v>1962</v>
      </c>
      <c r="F857" s="68">
        <v>17.721</v>
      </c>
      <c r="G857" s="69"/>
      <c r="H857" s="69"/>
      <c r="I857" s="68">
        <v>17.721</v>
      </c>
      <c r="J857" s="68">
        <v>402.03</v>
      </c>
      <c r="K857" s="68">
        <f>I857/J857*L857</f>
        <v>17.721</v>
      </c>
      <c r="L857" s="68">
        <v>402.03</v>
      </c>
      <c r="M857" s="70">
        <f>K857/L857</f>
        <v>4.407880008954556E-2</v>
      </c>
      <c r="N857" s="71">
        <v>57.23</v>
      </c>
      <c r="O857" s="71">
        <f>ROUND(M857*N857,2)</f>
        <v>2.52</v>
      </c>
      <c r="P857" s="71">
        <f>ROUND(M857*60*1000,2)</f>
        <v>2644.73</v>
      </c>
      <c r="Q857" s="72">
        <f>ROUND(P857*N857/1000,2)</f>
        <v>151.36000000000001</v>
      </c>
    </row>
    <row r="858" spans="1:17" ht="12.75" customHeight="1" x14ac:dyDescent="0.2">
      <c r="A858" s="184"/>
      <c r="B858" s="182" t="s">
        <v>485</v>
      </c>
      <c r="C858" s="56" t="s">
        <v>484</v>
      </c>
      <c r="D858" s="56">
        <v>4</v>
      </c>
      <c r="E858" s="56" t="s">
        <v>58</v>
      </c>
      <c r="F858" s="57">
        <v>6</v>
      </c>
      <c r="G858" s="57">
        <v>0</v>
      </c>
      <c r="H858" s="57">
        <v>0</v>
      </c>
      <c r="I858" s="57">
        <v>6</v>
      </c>
      <c r="J858" s="57">
        <v>135.59</v>
      </c>
      <c r="K858" s="57">
        <v>6</v>
      </c>
      <c r="L858" s="57">
        <v>135.59</v>
      </c>
      <c r="M858" s="58">
        <v>4.4251050962460355E-2</v>
      </c>
      <c r="N858" s="59">
        <v>52.4</v>
      </c>
      <c r="O858" s="60">
        <v>2.3187550704329225</v>
      </c>
      <c r="P858" s="60">
        <v>2655.0630577476209</v>
      </c>
      <c r="Q858" s="61">
        <v>139.12530422597533</v>
      </c>
    </row>
    <row r="859" spans="1:17" ht="12.75" customHeight="1" x14ac:dyDescent="0.2">
      <c r="A859" s="184"/>
      <c r="B859" s="182" t="s">
        <v>524</v>
      </c>
      <c r="C859" s="56" t="s">
        <v>523</v>
      </c>
      <c r="D859" s="56">
        <v>4</v>
      </c>
      <c r="E859" s="56" t="s">
        <v>58</v>
      </c>
      <c r="F859" s="57">
        <v>7.5820000000000007</v>
      </c>
      <c r="G859" s="57">
        <v>0.20399999999999999</v>
      </c>
      <c r="H859" s="57">
        <v>0.64</v>
      </c>
      <c r="I859" s="57">
        <v>6.7380000000000004</v>
      </c>
      <c r="J859" s="57">
        <v>151.85</v>
      </c>
      <c r="K859" s="57">
        <v>6.7380000000000004</v>
      </c>
      <c r="L859" s="57">
        <v>151.85</v>
      </c>
      <c r="M859" s="58">
        <v>4.4372736252881136E-2</v>
      </c>
      <c r="N859" s="59">
        <v>75.3</v>
      </c>
      <c r="O859" s="60">
        <v>3.3412670398419495</v>
      </c>
      <c r="P859" s="60">
        <v>2662.3641751728678</v>
      </c>
      <c r="Q859" s="61">
        <v>200.47602239051693</v>
      </c>
    </row>
    <row r="860" spans="1:17" ht="12.75" customHeight="1" x14ac:dyDescent="0.2">
      <c r="A860" s="184"/>
      <c r="B860" s="182" t="s">
        <v>791</v>
      </c>
      <c r="C860" s="56" t="s">
        <v>790</v>
      </c>
      <c r="D860" s="56">
        <v>23</v>
      </c>
      <c r="E860" s="56">
        <v>1963</v>
      </c>
      <c r="F860" s="57">
        <v>22.353999999999999</v>
      </c>
      <c r="G860" s="57"/>
      <c r="H860" s="57"/>
      <c r="I860" s="57">
        <f>F860-G860-H860</f>
        <v>22.353999999999999</v>
      </c>
      <c r="J860" s="57">
        <v>502.6</v>
      </c>
      <c r="K860" s="57">
        <v>22.353999999999999</v>
      </c>
      <c r="L860" s="57">
        <v>502.6</v>
      </c>
      <c r="M860" s="58">
        <f>K860/L860</f>
        <v>4.4476721050537203E-2</v>
      </c>
      <c r="N860" s="59">
        <v>44.908000000000001</v>
      </c>
      <c r="O860" s="60">
        <f>M860*N860</f>
        <v>1.9973605889375248</v>
      </c>
      <c r="P860" s="60">
        <f>M860*60*1000</f>
        <v>2668.603263032232</v>
      </c>
      <c r="Q860" s="61">
        <f>P860*N860/1000</f>
        <v>119.84163533625147</v>
      </c>
    </row>
    <row r="861" spans="1:17" ht="12.75" customHeight="1" x14ac:dyDescent="0.2">
      <c r="A861" s="184"/>
      <c r="B861" s="81" t="s">
        <v>611</v>
      </c>
      <c r="C861" s="67" t="s">
        <v>609</v>
      </c>
      <c r="D861" s="67">
        <v>10</v>
      </c>
      <c r="E861" s="67">
        <v>1938</v>
      </c>
      <c r="F861" s="68">
        <v>13.57</v>
      </c>
      <c r="G861" s="68"/>
      <c r="H861" s="68"/>
      <c r="I861" s="68">
        <v>13.57</v>
      </c>
      <c r="J861" s="68">
        <v>304.82</v>
      </c>
      <c r="K861" s="68">
        <v>13.57</v>
      </c>
      <c r="L861" s="68">
        <v>304.82</v>
      </c>
      <c r="M861" s="70">
        <f>K861/L861</f>
        <v>4.4518076241716421E-2</v>
      </c>
      <c r="N861" s="71">
        <v>56.570999999999998</v>
      </c>
      <c r="O861" s="71">
        <f>M861*N861</f>
        <v>2.5184320910701397</v>
      </c>
      <c r="P861" s="71">
        <f>M861*1000*60</f>
        <v>2671.0845745029851</v>
      </c>
      <c r="Q861" s="72">
        <f>O861*60</f>
        <v>151.10592546420838</v>
      </c>
    </row>
    <row r="862" spans="1:17" ht="12.75" customHeight="1" x14ac:dyDescent="0.2">
      <c r="A862" s="184"/>
      <c r="B862" s="182" t="s">
        <v>444</v>
      </c>
      <c r="C862" s="67" t="s">
        <v>437</v>
      </c>
      <c r="D862" s="67">
        <v>18</v>
      </c>
      <c r="E862" s="67">
        <v>1959</v>
      </c>
      <c r="F862" s="68">
        <v>45.23</v>
      </c>
      <c r="G862" s="69">
        <v>1.9890000000000001</v>
      </c>
      <c r="H862" s="69"/>
      <c r="I862" s="68">
        <f>F862-G862-H862</f>
        <v>43.241</v>
      </c>
      <c r="J862" s="68">
        <v>963.76</v>
      </c>
      <c r="K862" s="68">
        <f>I862/J862*L862</f>
        <v>43.241</v>
      </c>
      <c r="L862" s="68">
        <v>963.76</v>
      </c>
      <c r="M862" s="70">
        <f>K862/L862</f>
        <v>4.4866979330953766E-2</v>
      </c>
      <c r="N862" s="71">
        <v>57.23</v>
      </c>
      <c r="O862" s="71">
        <f>ROUND(M862*N862,2)</f>
        <v>2.57</v>
      </c>
      <c r="P862" s="71">
        <f>ROUND(M862*60*1000,2)</f>
        <v>2692.02</v>
      </c>
      <c r="Q862" s="72">
        <f>ROUND(P862*N862/1000,2)</f>
        <v>154.06</v>
      </c>
    </row>
    <row r="863" spans="1:17" ht="12.75" customHeight="1" x14ac:dyDescent="0.2">
      <c r="A863" s="184"/>
      <c r="B863" s="81" t="s">
        <v>934</v>
      </c>
      <c r="C863" s="56" t="s">
        <v>928</v>
      </c>
      <c r="D863" s="56">
        <v>3</v>
      </c>
      <c r="E863" s="56">
        <v>1940</v>
      </c>
      <c r="F863" s="57">
        <f>SUM(G863+H863+I863)</f>
        <v>5.0999999999999996</v>
      </c>
      <c r="G863" s="57">
        <v>0</v>
      </c>
      <c r="H863" s="57">
        <v>0</v>
      </c>
      <c r="I863" s="57">
        <v>5.0999999999999996</v>
      </c>
      <c r="J863" s="57">
        <v>112.26</v>
      </c>
      <c r="K863" s="57">
        <v>5.0999999999999996</v>
      </c>
      <c r="L863" s="57">
        <v>112.26</v>
      </c>
      <c r="M863" s="58">
        <f>K863/L863</f>
        <v>4.5430251202565469E-2</v>
      </c>
      <c r="N863" s="59">
        <v>53.85</v>
      </c>
      <c r="O863" s="60">
        <f>M863*N863</f>
        <v>2.4464190272581505</v>
      </c>
      <c r="P863" s="60">
        <f>M863*60*1000</f>
        <v>2725.8150721539282</v>
      </c>
      <c r="Q863" s="61">
        <f>P863*N863/1000</f>
        <v>146.78514163548903</v>
      </c>
    </row>
    <row r="864" spans="1:17" ht="12.75" customHeight="1" x14ac:dyDescent="0.2">
      <c r="A864" s="184"/>
      <c r="B864" s="81" t="s">
        <v>93</v>
      </c>
      <c r="C864" s="266" t="s">
        <v>88</v>
      </c>
      <c r="D864" s="266">
        <v>4</v>
      </c>
      <c r="E864" s="266">
        <v>1952</v>
      </c>
      <c r="F864" s="267">
        <v>4.9752200000000002</v>
      </c>
      <c r="G864" s="267">
        <v>0</v>
      </c>
      <c r="H864" s="267">
        <v>0</v>
      </c>
      <c r="I864" s="267">
        <v>4.9752200000000002</v>
      </c>
      <c r="J864" s="267">
        <v>108</v>
      </c>
      <c r="K864" s="267">
        <v>4.9752200000000002</v>
      </c>
      <c r="L864" s="267">
        <v>108</v>
      </c>
      <c r="M864" s="268">
        <v>4.6066851851851852E-2</v>
      </c>
      <c r="N864" s="269">
        <v>43.273000000000003</v>
      </c>
      <c r="O864" s="269">
        <v>1.9934508801851853</v>
      </c>
      <c r="P864" s="269">
        <v>2764.0111111111109</v>
      </c>
      <c r="Q864" s="270">
        <v>119.60705281111112</v>
      </c>
    </row>
    <row r="865" spans="1:17" ht="12.75" customHeight="1" x14ac:dyDescent="0.2">
      <c r="A865" s="184"/>
      <c r="B865" s="182" t="s">
        <v>566</v>
      </c>
      <c r="C865" s="179" t="s">
        <v>565</v>
      </c>
      <c r="D865" s="177">
        <v>4</v>
      </c>
      <c r="E865" s="181" t="s">
        <v>58</v>
      </c>
      <c r="F865" s="264">
        <v>7.86</v>
      </c>
      <c r="G865" s="264">
        <v>0.41</v>
      </c>
      <c r="H865" s="264">
        <v>0.04</v>
      </c>
      <c r="I865" s="264">
        <v>7.41</v>
      </c>
      <c r="J865" s="180">
        <v>158.1</v>
      </c>
      <c r="K865" s="264">
        <v>7.41</v>
      </c>
      <c r="L865" s="180">
        <v>158.1</v>
      </c>
      <c r="M865" s="58">
        <v>4.6869070208728658E-2</v>
      </c>
      <c r="N865" s="265">
        <v>56.5</v>
      </c>
      <c r="O865" s="60">
        <v>2.6481024667931692</v>
      </c>
      <c r="P865" s="60">
        <v>2812.1442125237195</v>
      </c>
      <c r="Q865" s="61">
        <v>158.88614800759015</v>
      </c>
    </row>
    <row r="866" spans="1:17" ht="12.75" customHeight="1" x14ac:dyDescent="0.2">
      <c r="A866" s="184"/>
      <c r="B866" s="81" t="s">
        <v>893</v>
      </c>
      <c r="C866" s="73" t="s">
        <v>892</v>
      </c>
      <c r="D866" s="73">
        <v>4</v>
      </c>
      <c r="E866" s="73" t="s">
        <v>58</v>
      </c>
      <c r="F866" s="74">
        <f>G866+H866+I866</f>
        <v>8.5</v>
      </c>
      <c r="G866" s="74">
        <v>0.16250000000000001</v>
      </c>
      <c r="H866" s="74">
        <v>0.56000000000000005</v>
      </c>
      <c r="I866" s="74">
        <v>7.7774999999999999</v>
      </c>
      <c r="J866" s="74">
        <v>162.94</v>
      </c>
      <c r="K866" s="74">
        <f>I866</f>
        <v>7.7774999999999999</v>
      </c>
      <c r="L866" s="74">
        <f>J866</f>
        <v>162.94</v>
      </c>
      <c r="M866" s="75">
        <f>K866/L866</f>
        <v>4.7732294095986255E-2</v>
      </c>
      <c r="N866" s="76">
        <v>45.1</v>
      </c>
      <c r="O866" s="77">
        <f>M866*N866</f>
        <v>2.15272646372898</v>
      </c>
      <c r="P866" s="77">
        <f>M866*60*1000</f>
        <v>2863.9376457591752</v>
      </c>
      <c r="Q866" s="78">
        <f>P866*N866/1000</f>
        <v>129.16358782373882</v>
      </c>
    </row>
    <row r="867" spans="1:17" ht="12.75" customHeight="1" x14ac:dyDescent="0.2">
      <c r="A867" s="184"/>
      <c r="B867" s="81" t="s">
        <v>93</v>
      </c>
      <c r="C867" s="266" t="s">
        <v>89</v>
      </c>
      <c r="D867" s="266">
        <v>13</v>
      </c>
      <c r="E867" s="266" t="s">
        <v>58</v>
      </c>
      <c r="F867" s="267">
        <v>19.748999999999999</v>
      </c>
      <c r="G867" s="267">
        <v>0</v>
      </c>
      <c r="H867" s="267">
        <v>0</v>
      </c>
      <c r="I867" s="267">
        <v>19.748999000000001</v>
      </c>
      <c r="J867" s="267">
        <v>397.64</v>
      </c>
      <c r="K867" s="267">
        <v>19.748999000000001</v>
      </c>
      <c r="L867" s="267">
        <v>397.64</v>
      </c>
      <c r="M867" s="268">
        <v>4.9665524092143649E-2</v>
      </c>
      <c r="N867" s="269">
        <v>43.273000000000003</v>
      </c>
      <c r="O867" s="269">
        <v>2.1491762240393322</v>
      </c>
      <c r="P867" s="269">
        <v>2979.931445528619</v>
      </c>
      <c r="Q867" s="270">
        <v>128.95057344235994</v>
      </c>
    </row>
    <row r="868" spans="1:17" ht="12.75" customHeight="1" x14ac:dyDescent="0.2">
      <c r="A868" s="184"/>
      <c r="B868" s="81" t="s">
        <v>300</v>
      </c>
      <c r="C868" s="56" t="s">
        <v>297</v>
      </c>
      <c r="D868" s="56">
        <v>9</v>
      </c>
      <c r="E868" s="56">
        <v>1980</v>
      </c>
      <c r="F868" s="57">
        <v>22.7</v>
      </c>
      <c r="G868" s="57">
        <v>0.3</v>
      </c>
      <c r="H868" s="57">
        <v>1.4</v>
      </c>
      <c r="I868" s="57">
        <v>20.9</v>
      </c>
      <c r="J868" s="57">
        <v>412</v>
      </c>
      <c r="K868" s="57">
        <v>20.9</v>
      </c>
      <c r="L868" s="57">
        <v>412</v>
      </c>
      <c r="M868" s="58">
        <f>K868/L868</f>
        <v>5.0728155339805819E-2</v>
      </c>
      <c r="N868" s="59">
        <v>55.7</v>
      </c>
      <c r="O868" s="60">
        <f>M868*N868</f>
        <v>2.8255582524271845</v>
      </c>
      <c r="P868" s="60">
        <f>M868*60*1000</f>
        <v>3043.6893203883492</v>
      </c>
      <c r="Q868" s="61">
        <f>P868*N868/1000</f>
        <v>169.53349514563106</v>
      </c>
    </row>
    <row r="869" spans="1:17" ht="12.75" customHeight="1" x14ac:dyDescent="0.2">
      <c r="A869" s="184"/>
      <c r="B869" s="81" t="s">
        <v>93</v>
      </c>
      <c r="C869" s="266" t="s">
        <v>90</v>
      </c>
      <c r="D869" s="266">
        <v>4</v>
      </c>
      <c r="E869" s="266">
        <v>1940</v>
      </c>
      <c r="F869" s="267">
        <v>21.271000000000001</v>
      </c>
      <c r="G869" s="267">
        <v>1.5717509999999999</v>
      </c>
      <c r="H869" s="267">
        <v>0.04</v>
      </c>
      <c r="I869" s="267">
        <v>19.65925</v>
      </c>
      <c r="J869" s="267">
        <v>383.02000000000004</v>
      </c>
      <c r="K869" s="267">
        <v>19.65925</v>
      </c>
      <c r="L869" s="267">
        <v>383.02000000000004</v>
      </c>
      <c r="M869" s="268">
        <v>5.1326954206046674E-2</v>
      </c>
      <c r="N869" s="269">
        <v>43.273000000000003</v>
      </c>
      <c r="O869" s="269">
        <v>2.221071289358258</v>
      </c>
      <c r="P869" s="269">
        <v>3079.6172523628002</v>
      </c>
      <c r="Q869" s="270">
        <v>133.26427736149546</v>
      </c>
    </row>
    <row r="870" spans="1:17" ht="12.75" customHeight="1" x14ac:dyDescent="0.2">
      <c r="A870" s="184"/>
      <c r="B870" s="81" t="s">
        <v>93</v>
      </c>
      <c r="C870" s="266" t="s">
        <v>91</v>
      </c>
      <c r="D870" s="266">
        <v>6</v>
      </c>
      <c r="E870" s="266">
        <v>1940</v>
      </c>
      <c r="F870" s="267">
        <v>13.452999999999999</v>
      </c>
      <c r="G870" s="267">
        <v>0.37575999999999998</v>
      </c>
      <c r="H870" s="267">
        <v>0</v>
      </c>
      <c r="I870" s="267">
        <v>13.077239000000001</v>
      </c>
      <c r="J870" s="267">
        <v>250.65</v>
      </c>
      <c r="K870" s="267">
        <v>13.077239000000001</v>
      </c>
      <c r="L870" s="267">
        <v>250.65</v>
      </c>
      <c r="M870" s="268">
        <v>5.2173305405944545E-2</v>
      </c>
      <c r="N870" s="269">
        <v>43.273000000000003</v>
      </c>
      <c r="O870" s="269">
        <v>2.2576954448314384</v>
      </c>
      <c r="P870" s="269">
        <v>3130.3983243566727</v>
      </c>
      <c r="Q870" s="270">
        <v>135.46172668988629</v>
      </c>
    </row>
    <row r="871" spans="1:17" ht="12.75" customHeight="1" thickBot="1" x14ac:dyDescent="0.25">
      <c r="A871" s="185"/>
      <c r="B871" s="82" t="s">
        <v>93</v>
      </c>
      <c r="C871" s="271" t="s">
        <v>92</v>
      </c>
      <c r="D871" s="271">
        <v>8</v>
      </c>
      <c r="E871" s="271" t="s">
        <v>58</v>
      </c>
      <c r="F871" s="272">
        <v>13.052</v>
      </c>
      <c r="G871" s="272">
        <v>0</v>
      </c>
      <c r="H871" s="272">
        <v>0</v>
      </c>
      <c r="I871" s="272">
        <v>13.051999</v>
      </c>
      <c r="J871" s="272">
        <v>248.01</v>
      </c>
      <c r="K871" s="272">
        <v>13.051999</v>
      </c>
      <c r="L871" s="272">
        <v>248.01</v>
      </c>
      <c r="M871" s="273">
        <v>5.2626906173138185E-2</v>
      </c>
      <c r="N871" s="274">
        <v>43.273000000000003</v>
      </c>
      <c r="O871" s="274">
        <v>2.2773241108302087</v>
      </c>
      <c r="P871" s="274">
        <v>3157.6143703882913</v>
      </c>
      <c r="Q871" s="275">
        <v>136.63944664981253</v>
      </c>
    </row>
  </sheetData>
  <mergeCells count="19">
    <mergeCell ref="A1:Q1"/>
    <mergeCell ref="Q2:Q3"/>
    <mergeCell ref="P2:P3"/>
    <mergeCell ref="F2:I2"/>
    <mergeCell ref="N2:N3"/>
    <mergeCell ref="L2:L3"/>
    <mergeCell ref="B2:B4"/>
    <mergeCell ref="A2:A4"/>
    <mergeCell ref="E2:E3"/>
    <mergeCell ref="M2:M3"/>
    <mergeCell ref="O2:O3"/>
    <mergeCell ref="C2:C4"/>
    <mergeCell ref="D2:D3"/>
    <mergeCell ref="J2:J3"/>
    <mergeCell ref="K2:K3"/>
    <mergeCell ref="A6:A213"/>
    <mergeCell ref="A214:A409"/>
    <mergeCell ref="A410:A718"/>
    <mergeCell ref="A719:A871"/>
  </mergeCells>
  <phoneticPr fontId="3" type="noConversion"/>
  <pageMargins left="0.21" right="0.16" top="0.24" bottom="0.22" header="0.15748031496062992" footer="0.1574803149606299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2017_sausis</vt:lpstr>
      <vt:lpstr>'2017_sausis'!Print_Titles</vt:lpstr>
    </vt:vector>
  </TitlesOfParts>
  <Company>LŠTA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Ramunė Kmieliauskaitė</dc:creator>
  <cp:lastModifiedBy>Ramune</cp:lastModifiedBy>
  <cp:lastPrinted>2017-01-17T06:51:37Z</cp:lastPrinted>
  <dcterms:created xsi:type="dcterms:W3CDTF">2007-12-03T08:09:16Z</dcterms:created>
  <dcterms:modified xsi:type="dcterms:W3CDTF">2017-02-15T06:43:28Z</dcterms:modified>
</cp:coreProperties>
</file>