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codeName="ThisWorkbook"/>
  <mc:AlternateContent xmlns:mc="http://schemas.openxmlformats.org/markup-compatibility/2006">
    <mc:Choice Requires="x15">
      <x15ac:absPath xmlns:x15ac="http://schemas.microsoft.com/office/spreadsheetml/2010/11/ac" url="C:\Users\Ramune\Documents\Ramunes_LSTA_doc\25_Šilumos suvartojimas daugiabuciuose\2017_10\"/>
    </mc:Choice>
  </mc:AlternateContent>
  <bookViews>
    <workbookView xWindow="0" yWindow="0" windowWidth="28770" windowHeight="4455" xr2:uid="{00000000-000D-0000-FFFF-FFFF00000000}"/>
  </bookViews>
  <sheets>
    <sheet name="2017_spalis" sheetId="1" r:id="rId1"/>
  </sheets>
  <definedNames>
    <definedName name="_xlnm._FilterDatabase" localSheetId="0" hidden="1">'2017_spalis'!$C$7:$W$67</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25" i="1" l="1"/>
  <c r="Q725" i="1"/>
  <c r="S725" i="1" s="1"/>
  <c r="V725" i="1" s="1"/>
  <c r="W725" i="1" s="1"/>
  <c r="S704" i="1"/>
  <c r="U704" i="1" s="1"/>
  <c r="R671" i="1"/>
  <c r="S671" i="1" s="1"/>
  <c r="R642" i="1"/>
  <c r="S642" i="1" s="1"/>
  <c r="R615" i="1"/>
  <c r="S615" i="1" s="1"/>
  <c r="V615" i="1" s="1"/>
  <c r="W615" i="1" s="1"/>
  <c r="R612" i="1"/>
  <c r="S612" i="1" s="1"/>
  <c r="R606" i="1"/>
  <c r="S606" i="1" s="1"/>
  <c r="R602" i="1"/>
  <c r="S602" i="1" s="1"/>
  <c r="R593" i="1"/>
  <c r="S593" i="1" s="1"/>
  <c r="V593" i="1" s="1"/>
  <c r="W593" i="1" s="1"/>
  <c r="R588" i="1"/>
  <c r="S588" i="1" s="1"/>
  <c r="S484" i="1"/>
  <c r="V484" i="1" s="1"/>
  <c r="W484" i="1" s="1"/>
  <c r="S473" i="1"/>
  <c r="V473" i="1" s="1"/>
  <c r="W473" i="1" s="1"/>
  <c r="R461" i="1"/>
  <c r="S461" i="1" s="1"/>
  <c r="V461" i="1" s="1"/>
  <c r="W461" i="1" s="1"/>
  <c r="R450" i="1"/>
  <c r="S450" i="1" s="1"/>
  <c r="V450" i="1" s="1"/>
  <c r="W450" i="1" s="1"/>
  <c r="S430" i="1"/>
  <c r="U430" i="1" s="1"/>
  <c r="R430" i="1"/>
  <c r="S412" i="1"/>
  <c r="V412" i="1" s="1"/>
  <c r="W412" i="1" s="1"/>
  <c r="U405" i="1"/>
  <c r="S405" i="1"/>
  <c r="V405" i="1" s="1"/>
  <c r="W405" i="1" s="1"/>
  <c r="R389" i="1"/>
  <c r="S389" i="1" s="1"/>
  <c r="R381" i="1"/>
  <c r="S381" i="1" s="1"/>
  <c r="V381" i="1" s="1"/>
  <c r="W381" i="1" s="1"/>
  <c r="S379" i="1"/>
  <c r="V379" i="1" s="1"/>
  <c r="W379" i="1" s="1"/>
  <c r="S309" i="1"/>
  <c r="V309" i="1" s="1"/>
  <c r="W309" i="1" s="1"/>
  <c r="R292" i="1"/>
  <c r="S292" i="1" s="1"/>
  <c r="V292" i="1" s="1"/>
  <c r="W292" i="1" s="1"/>
  <c r="S277" i="1"/>
  <c r="V277" i="1" s="1"/>
  <c r="W277" i="1" s="1"/>
  <c r="S252" i="1"/>
  <c r="V252" i="1" s="1"/>
  <c r="W252" i="1" s="1"/>
  <c r="S233" i="1"/>
  <c r="V233" i="1" s="1"/>
  <c r="W233" i="1" s="1"/>
  <c r="R224" i="1"/>
  <c r="S224" i="1" s="1"/>
  <c r="R214" i="1"/>
  <c r="S214" i="1" s="1"/>
  <c r="R204" i="1"/>
  <c r="S204" i="1" s="1"/>
  <c r="S201" i="1"/>
  <c r="V201" i="1" s="1"/>
  <c r="W201" i="1" s="1"/>
  <c r="R196" i="1"/>
  <c r="S196" i="1" s="1"/>
  <c r="V196" i="1" s="1"/>
  <c r="W196" i="1" s="1"/>
  <c r="E11" i="1"/>
  <c r="E12" i="1" s="1"/>
  <c r="E68" i="1" s="1"/>
  <c r="D11" i="1"/>
  <c r="D12" i="1" s="1"/>
  <c r="D15" i="1" s="1"/>
  <c r="D16" i="1" s="1"/>
  <c r="D17" i="1" s="1"/>
  <c r="D21" i="1" s="1"/>
  <c r="D38" i="1" s="1"/>
  <c r="D57" i="1" s="1"/>
  <c r="D68" i="1" s="1"/>
  <c r="R68" i="1"/>
  <c r="S68" i="1" s="1"/>
  <c r="R57" i="1"/>
  <c r="S57" i="1" s="1"/>
  <c r="V57" i="1" s="1"/>
  <c r="W57" i="1" s="1"/>
  <c r="R38" i="1"/>
  <c r="S38" i="1" s="1"/>
  <c r="R21" i="1"/>
  <c r="S21" i="1" s="1"/>
  <c r="S17" i="1"/>
  <c r="U17" i="1" s="1"/>
  <c r="S16" i="1"/>
  <c r="U16" i="1" s="1"/>
  <c r="R15" i="1"/>
  <c r="S15" i="1" s="1"/>
  <c r="R12" i="1"/>
  <c r="S12" i="1" s="1"/>
  <c r="V12" i="1" s="1"/>
  <c r="W12" i="1" s="1"/>
  <c r="R11" i="1"/>
  <c r="S11" i="1" s="1"/>
  <c r="S10" i="1"/>
  <c r="V10" i="1" s="1"/>
  <c r="W10" i="1" s="1"/>
  <c r="U606" i="1" l="1"/>
  <c r="V606" i="1"/>
  <c r="W606" i="1" s="1"/>
  <c r="U671" i="1"/>
  <c r="V671" i="1"/>
  <c r="W671" i="1" s="1"/>
  <c r="V704" i="1"/>
  <c r="W704" i="1" s="1"/>
  <c r="U412" i="1"/>
  <c r="V17" i="1"/>
  <c r="W17" i="1" s="1"/>
  <c r="V602" i="1"/>
  <c r="W602" i="1" s="1"/>
  <c r="U602" i="1"/>
  <c r="U588" i="1"/>
  <c r="V588" i="1"/>
  <c r="W588" i="1" s="1"/>
  <c r="U612" i="1"/>
  <c r="V612" i="1"/>
  <c r="W612" i="1" s="1"/>
  <c r="V642" i="1"/>
  <c r="W642" i="1" s="1"/>
  <c r="U642" i="1"/>
  <c r="U593" i="1"/>
  <c r="U615" i="1"/>
  <c r="U725" i="1"/>
  <c r="V16" i="1"/>
  <c r="W16" i="1" s="1"/>
  <c r="V430" i="1"/>
  <c r="W430" i="1" s="1"/>
  <c r="U379" i="1"/>
  <c r="U233" i="1"/>
  <c r="U450" i="1"/>
  <c r="V389" i="1"/>
  <c r="W389" i="1" s="1"/>
  <c r="U389" i="1"/>
  <c r="U381" i="1"/>
  <c r="U461" i="1"/>
  <c r="U473" i="1"/>
  <c r="U484" i="1"/>
  <c r="U277" i="1"/>
  <c r="U21" i="1"/>
  <c r="V21" i="1"/>
  <c r="W21" i="1" s="1"/>
  <c r="V224" i="1"/>
  <c r="W224" i="1" s="1"/>
  <c r="U224" i="1"/>
  <c r="V38" i="1"/>
  <c r="W38" i="1" s="1"/>
  <c r="U38" i="1"/>
  <c r="V214" i="1"/>
  <c r="W214" i="1" s="1"/>
  <c r="U214" i="1"/>
  <c r="U252" i="1"/>
  <c r="V204" i="1"/>
  <c r="W204" i="1" s="1"/>
  <c r="U204" i="1"/>
  <c r="U196" i="1"/>
  <c r="U201" i="1"/>
  <c r="U292" i="1"/>
  <c r="U309" i="1"/>
  <c r="V11" i="1"/>
  <c r="W11" i="1" s="1"/>
  <c r="U11" i="1"/>
  <c r="U10" i="1"/>
  <c r="E16" i="1"/>
  <c r="E57" i="1"/>
  <c r="E15" i="1"/>
  <c r="E17" i="1"/>
  <c r="E21" i="1" s="1"/>
  <c r="E38" i="1"/>
  <c r="V15" i="1"/>
  <c r="W15" i="1" s="1"/>
  <c r="U15" i="1"/>
  <c r="V68" i="1"/>
  <c r="W68" i="1" s="1"/>
  <c r="U68" i="1"/>
  <c r="U12" i="1"/>
  <c r="U57" i="1"/>
  <c r="S710" i="1"/>
  <c r="V710" i="1" s="1"/>
  <c r="W710" i="1" s="1"/>
  <c r="S700" i="1"/>
  <c r="V700" i="1" s="1"/>
  <c r="W700" i="1" s="1"/>
  <c r="S679" i="1"/>
  <c r="V679" i="1" s="1"/>
  <c r="W679" i="1" s="1"/>
  <c r="S638" i="1"/>
  <c r="V638" i="1" s="1"/>
  <c r="W638" i="1" s="1"/>
  <c r="S621" i="1"/>
  <c r="V621" i="1" s="1"/>
  <c r="W621" i="1" s="1"/>
  <c r="S610" i="1"/>
  <c r="V610" i="1" s="1"/>
  <c r="W610" i="1" s="1"/>
  <c r="S595" i="1"/>
  <c r="V595" i="1" s="1"/>
  <c r="W595" i="1" s="1"/>
  <c r="S586" i="1"/>
  <c r="V586" i="1" s="1"/>
  <c r="W586" i="1" s="1"/>
  <c r="S571" i="1"/>
  <c r="V571" i="1" s="1"/>
  <c r="W571" i="1" s="1"/>
  <c r="S570" i="1"/>
  <c r="V570" i="1" s="1"/>
  <c r="W570" i="1" s="1"/>
  <c r="S557" i="1"/>
  <c r="V557" i="1" s="1"/>
  <c r="W557" i="1" s="1"/>
  <c r="S550" i="1"/>
  <c r="V550" i="1" s="1"/>
  <c r="W550" i="1" s="1"/>
  <c r="S515" i="1"/>
  <c r="V515" i="1" s="1"/>
  <c r="W515" i="1" s="1"/>
  <c r="S508" i="1"/>
  <c r="V508" i="1" s="1"/>
  <c r="W508" i="1" s="1"/>
  <c r="S485" i="1"/>
  <c r="V485" i="1" s="1"/>
  <c r="W485" i="1" s="1"/>
  <c r="S482" i="1"/>
  <c r="V482" i="1" s="1"/>
  <c r="W482" i="1" s="1"/>
  <c r="S451" i="1"/>
  <c r="V451" i="1" s="1"/>
  <c r="W451" i="1" s="1"/>
  <c r="S432" i="1"/>
  <c r="V432" i="1" s="1"/>
  <c r="W432" i="1" s="1"/>
  <c r="S419" i="1"/>
  <c r="V419" i="1" s="1"/>
  <c r="W419" i="1" s="1"/>
  <c r="S418" i="1"/>
  <c r="V418" i="1" s="1"/>
  <c r="W418" i="1" s="1"/>
  <c r="S319" i="1"/>
  <c r="V319" i="1" s="1"/>
  <c r="W319" i="1" s="1"/>
  <c r="S297" i="1"/>
  <c r="V297" i="1" s="1"/>
  <c r="W297" i="1" s="1"/>
  <c r="S251" i="1"/>
  <c r="V251" i="1" s="1"/>
  <c r="W251" i="1" s="1"/>
  <c r="S240" i="1"/>
  <c r="V240" i="1" s="1"/>
  <c r="W240" i="1" s="1"/>
  <c r="S239" i="1"/>
  <c r="V239" i="1" s="1"/>
  <c r="W239" i="1" s="1"/>
  <c r="S238" i="1"/>
  <c r="V238" i="1" s="1"/>
  <c r="W238" i="1" s="1"/>
  <c r="S231" i="1"/>
  <c r="V231" i="1" s="1"/>
  <c r="W231" i="1" s="1"/>
  <c r="S227" i="1"/>
  <c r="V227" i="1" s="1"/>
  <c r="W227" i="1" s="1"/>
  <c r="S208" i="1"/>
  <c r="V208" i="1" s="1"/>
  <c r="W208" i="1" s="1"/>
  <c r="S202" i="1"/>
  <c r="U202" i="1" s="1"/>
  <c r="S174" i="1"/>
  <c r="V174" i="1" s="1"/>
  <c r="W174" i="1" s="1"/>
  <c r="S159" i="1"/>
  <c r="V159" i="1" s="1"/>
  <c r="W159" i="1" s="1"/>
  <c r="S158" i="1"/>
  <c r="V158" i="1" s="1"/>
  <c r="W158" i="1" s="1"/>
  <c r="S129" i="1"/>
  <c r="V129" i="1" s="1"/>
  <c r="W129" i="1" s="1"/>
  <c r="S113" i="1"/>
  <c r="V113" i="1" s="1"/>
  <c r="W113" i="1" s="1"/>
  <c r="S109" i="1"/>
  <c r="V109" i="1" s="1"/>
  <c r="W109" i="1" s="1"/>
  <c r="S95" i="1"/>
  <c r="V95" i="1" s="1"/>
  <c r="W95" i="1" s="1"/>
  <c r="S88" i="1"/>
  <c r="V88" i="1" s="1"/>
  <c r="W88" i="1" s="1"/>
  <c r="S87" i="1"/>
  <c r="V87" i="1" s="1"/>
  <c r="W87" i="1" s="1"/>
  <c r="S63" i="1"/>
  <c r="V63" i="1" s="1"/>
  <c r="W63" i="1" s="1"/>
  <c r="U570" i="1" l="1"/>
  <c r="U571" i="1"/>
  <c r="U586" i="1"/>
  <c r="U595" i="1"/>
  <c r="U610" i="1"/>
  <c r="U621" i="1"/>
  <c r="U638" i="1"/>
  <c r="U679" i="1"/>
  <c r="U700" i="1"/>
  <c r="U710" i="1"/>
  <c r="U418" i="1"/>
  <c r="U419" i="1"/>
  <c r="U432" i="1"/>
  <c r="U451" i="1"/>
  <c r="U482" i="1"/>
  <c r="U485" i="1"/>
  <c r="U508" i="1"/>
  <c r="U515" i="1"/>
  <c r="U550" i="1"/>
  <c r="U557" i="1"/>
  <c r="U227" i="1"/>
  <c r="U231" i="1"/>
  <c r="U238" i="1"/>
  <c r="U239" i="1"/>
  <c r="U240" i="1"/>
  <c r="U251" i="1"/>
  <c r="U297" i="1"/>
  <c r="U319" i="1"/>
  <c r="U208" i="1"/>
  <c r="V202" i="1"/>
  <c r="W202" i="1" s="1"/>
  <c r="U63" i="1"/>
  <c r="U87" i="1"/>
  <c r="U88" i="1"/>
  <c r="U95" i="1"/>
  <c r="U109" i="1"/>
  <c r="U113" i="1"/>
  <c r="U129" i="1"/>
  <c r="U158" i="1"/>
  <c r="U159" i="1"/>
  <c r="U174" i="1"/>
  <c r="W492" i="1"/>
  <c r="W493" i="1"/>
  <c r="W499" i="1"/>
  <c r="W500" i="1"/>
  <c r="W503" i="1"/>
  <c r="W504" i="1"/>
  <c r="W505" i="1"/>
  <c r="W506" i="1"/>
  <c r="W507" i="1"/>
  <c r="W510" i="1"/>
  <c r="W511" i="1"/>
  <c r="W512" i="1"/>
  <c r="W513" i="1"/>
  <c r="W514" i="1"/>
  <c r="W516" i="1"/>
  <c r="W517" i="1"/>
  <c r="W518" i="1"/>
  <c r="W519" i="1"/>
  <c r="W520" i="1"/>
  <c r="W521" i="1"/>
  <c r="W523" i="1"/>
  <c r="W524" i="1"/>
  <c r="W525" i="1"/>
  <c r="W526" i="1"/>
  <c r="W527" i="1"/>
  <c r="W528" i="1"/>
  <c r="W531" i="1"/>
  <c r="W532" i="1"/>
  <c r="W533" i="1"/>
  <c r="W534" i="1"/>
  <c r="W535" i="1"/>
  <c r="W537" i="1"/>
  <c r="W539" i="1"/>
  <c r="W540" i="1"/>
  <c r="W541" i="1"/>
  <c r="W542" i="1"/>
  <c r="W543" i="1"/>
  <c r="W544" i="1"/>
  <c r="W545" i="1"/>
  <c r="W470" i="1"/>
  <c r="W471" i="1"/>
  <c r="W474" i="1"/>
  <c r="W475" i="1"/>
  <c r="W476" i="1"/>
  <c r="W477" i="1"/>
  <c r="W478" i="1"/>
  <c r="W481" i="1"/>
  <c r="W483" i="1"/>
  <c r="W486" i="1"/>
  <c r="W487" i="1"/>
  <c r="W488" i="1"/>
  <c r="W489" i="1"/>
  <c r="W490" i="1"/>
  <c r="W491" i="1"/>
  <c r="W469" i="1"/>
  <c r="W340" i="1"/>
  <c r="W341" i="1"/>
  <c r="W342" i="1"/>
  <c r="W345" i="1"/>
  <c r="W346" i="1"/>
  <c r="W347" i="1"/>
  <c r="W349" i="1"/>
  <c r="W350" i="1"/>
  <c r="W351" i="1"/>
  <c r="W352" i="1"/>
  <c r="W353" i="1"/>
  <c r="W354" i="1"/>
  <c r="W356" i="1"/>
  <c r="W357" i="1"/>
  <c r="W359" i="1"/>
  <c r="W360" i="1"/>
  <c r="W361" i="1"/>
  <c r="W362" i="1"/>
  <c r="W363" i="1"/>
  <c r="W338" i="1"/>
  <c r="W325" i="1"/>
  <c r="W258" i="1"/>
  <c r="W185" i="1"/>
  <c r="W182" i="1"/>
  <c r="W183" i="1"/>
  <c r="W184" i="1"/>
  <c r="W181" i="1"/>
  <c r="W176" i="1"/>
  <c r="W177" i="1"/>
  <c r="W178" i="1"/>
  <c r="W179" i="1"/>
  <c r="W180" i="1"/>
  <c r="W175" i="1"/>
  <c r="W170" i="1"/>
  <c r="W383" i="1"/>
  <c r="W384" i="1"/>
  <c r="W385" i="1"/>
  <c r="W388" i="1"/>
  <c r="W392" i="1"/>
  <c r="W380" i="1"/>
  <c r="W689" i="1"/>
  <c r="W691" i="1"/>
  <c r="W693" i="1"/>
  <c r="W694" i="1"/>
  <c r="W695" i="1"/>
  <c r="W696" i="1"/>
  <c r="W697" i="1"/>
  <c r="W698" i="1"/>
  <c r="W701" i="1"/>
  <c r="W703" i="1"/>
  <c r="W682" i="1"/>
  <c r="W683" i="1"/>
  <c r="W685" i="1"/>
  <c r="W687" i="1"/>
  <c r="W688" i="1"/>
  <c r="W670" i="1"/>
  <c r="W672" i="1"/>
  <c r="W673" i="1"/>
  <c r="W675" i="1"/>
  <c r="W676" i="1"/>
  <c r="W677" i="1"/>
  <c r="W678" i="1"/>
  <c r="W640" i="1"/>
  <c r="W644" i="1"/>
  <c r="W646" i="1"/>
  <c r="W648" i="1"/>
  <c r="W649" i="1"/>
  <c r="W650" i="1"/>
  <c r="W651" i="1"/>
  <c r="W652" i="1"/>
  <c r="W653" i="1"/>
  <c r="W654" i="1"/>
  <c r="W655" i="1"/>
  <c r="W657" i="1"/>
  <c r="W659" i="1"/>
  <c r="W626" i="1"/>
  <c r="W627" i="1"/>
  <c r="W628" i="1"/>
  <c r="W631" i="1"/>
  <c r="W632" i="1"/>
  <c r="W633" i="1"/>
  <c r="W636" i="1"/>
  <c r="W617" i="1"/>
  <c r="W618" i="1"/>
  <c r="W619" i="1"/>
  <c r="W622" i="1"/>
  <c r="W623" i="1"/>
  <c r="W624" i="1"/>
  <c r="W625" i="1"/>
  <c r="S367" i="1" l="1"/>
  <c r="U367" i="1" s="1"/>
  <c r="S573" i="1"/>
  <c r="S420" i="1"/>
  <c r="U420" i="1" s="1"/>
  <c r="S378" i="1"/>
  <c r="U378" i="1" s="1"/>
  <c r="S576" i="1"/>
  <c r="U576" i="1" s="1"/>
  <c r="S452" i="1"/>
  <c r="U452" i="1" s="1"/>
  <c r="S415" i="1"/>
  <c r="U415" i="1" s="1"/>
  <c r="S375" i="1"/>
  <c r="U375" i="1" s="1"/>
  <c r="S407" i="1"/>
  <c r="U407" i="1" s="1"/>
  <c r="S390" i="1"/>
  <c r="U390" i="1" s="1"/>
  <c r="S382" i="1"/>
  <c r="U382" i="1" s="1"/>
  <c r="S366" i="1"/>
  <c r="U366" i="1" s="1"/>
  <c r="S391" i="1"/>
  <c r="U391" i="1" s="1"/>
  <c r="S376" i="1"/>
  <c r="U376" i="1" s="1"/>
  <c r="S377" i="1"/>
  <c r="U377" i="1" s="1"/>
  <c r="S369" i="1"/>
  <c r="U369" i="1" s="1"/>
  <c r="S371" i="1"/>
  <c r="U371" i="1" s="1"/>
  <c r="S372" i="1"/>
  <c r="U372" i="1" s="1"/>
  <c r="S387" i="1"/>
  <c r="U387" i="1" s="1"/>
  <c r="S365" i="1"/>
  <c r="S241" i="1"/>
  <c r="U241" i="1" s="1"/>
  <c r="S197" i="1"/>
  <c r="U197" i="1" s="1"/>
  <c r="S275" i="1"/>
  <c r="U275" i="1" s="1"/>
  <c r="S262" i="1"/>
  <c r="U262" i="1" s="1"/>
  <c r="S290" i="1"/>
  <c r="U290" i="1" s="1"/>
  <c r="S323" i="1"/>
  <c r="U323" i="1" s="1"/>
  <c r="S211" i="1"/>
  <c r="U211" i="1" s="1"/>
  <c r="S217" i="1"/>
  <c r="U217" i="1" s="1"/>
  <c r="S279" i="1"/>
  <c r="U279" i="1" s="1"/>
  <c r="S294" i="1"/>
  <c r="U294" i="1" s="1"/>
  <c r="S161" i="1"/>
  <c r="U161" i="1" s="1"/>
  <c r="U573" i="1" l="1"/>
  <c r="U365" i="1"/>
  <c r="V161" i="1"/>
  <c r="W161" i="1" s="1"/>
  <c r="V294" i="1"/>
  <c r="W294" i="1" s="1"/>
  <c r="V217" i="1"/>
  <c r="W217" i="1" s="1"/>
  <c r="V323" i="1"/>
  <c r="W323" i="1" s="1"/>
  <c r="V262" i="1"/>
  <c r="W262" i="1" s="1"/>
  <c r="V197" i="1"/>
  <c r="W197" i="1" s="1"/>
  <c r="V365" i="1"/>
  <c r="W365" i="1" s="1"/>
  <c r="V372" i="1"/>
  <c r="W372" i="1" s="1"/>
  <c r="V369" i="1"/>
  <c r="W369" i="1" s="1"/>
  <c r="V376" i="1"/>
  <c r="W376" i="1" s="1"/>
  <c r="V366" i="1"/>
  <c r="W366" i="1" s="1"/>
  <c r="V390" i="1"/>
  <c r="W390" i="1" s="1"/>
  <c r="V375" i="1"/>
  <c r="W375" i="1" s="1"/>
  <c r="V452" i="1"/>
  <c r="W452" i="1" s="1"/>
  <c r="V378" i="1"/>
  <c r="W378" i="1" s="1"/>
  <c r="V573" i="1"/>
  <c r="W573" i="1" s="1"/>
  <c r="V279" i="1"/>
  <c r="W279" i="1" s="1"/>
  <c r="V211" i="1"/>
  <c r="W211" i="1" s="1"/>
  <c r="V290" i="1"/>
  <c r="W290" i="1" s="1"/>
  <c r="V275" i="1"/>
  <c r="W275" i="1" s="1"/>
  <c r="V241" i="1"/>
  <c r="W241" i="1" s="1"/>
  <c r="V387" i="1"/>
  <c r="W387" i="1" s="1"/>
  <c r="V371" i="1"/>
  <c r="W371" i="1" s="1"/>
  <c r="V377" i="1"/>
  <c r="W377" i="1" s="1"/>
  <c r="V391" i="1"/>
  <c r="W391" i="1" s="1"/>
  <c r="V382" i="1"/>
  <c r="W382" i="1" s="1"/>
  <c r="V407" i="1"/>
  <c r="W407" i="1" s="1"/>
  <c r="V415" i="1"/>
  <c r="W415" i="1" s="1"/>
  <c r="V576" i="1"/>
  <c r="W576" i="1" s="1"/>
  <c r="V420" i="1"/>
  <c r="W420" i="1" s="1"/>
  <c r="V367" i="1"/>
  <c r="W367" i="1" s="1"/>
  <c r="Q680" i="1"/>
  <c r="S680" i="1" s="1"/>
  <c r="V680" i="1" s="1"/>
  <c r="W680" i="1" s="1"/>
  <c r="Q721" i="1"/>
  <c r="S721" i="1" s="1"/>
  <c r="V721" i="1" s="1"/>
  <c r="W721" i="1" s="1"/>
  <c r="Q684" i="1"/>
  <c r="S684" i="1" s="1"/>
  <c r="V684" i="1" s="1"/>
  <c r="W684" i="1" s="1"/>
  <c r="Q686" i="1"/>
  <c r="S686" i="1" s="1"/>
  <c r="Q643" i="1"/>
  <c r="S643" i="1" s="1"/>
  <c r="V643" i="1" s="1"/>
  <c r="W643" i="1" s="1"/>
  <c r="Q662" i="1"/>
  <c r="S662" i="1" s="1"/>
  <c r="V662" i="1" s="1"/>
  <c r="W662" i="1" s="1"/>
  <c r="Q708" i="1"/>
  <c r="S708" i="1" s="1"/>
  <c r="Q605" i="1"/>
  <c r="S605" i="1" s="1"/>
  <c r="Q386" i="1"/>
  <c r="S386" i="1" s="1"/>
  <c r="V386" i="1" s="1"/>
  <c r="W386" i="1" s="1"/>
  <c r="Q463" i="1"/>
  <c r="S463" i="1" s="1"/>
  <c r="V463" i="1" s="1"/>
  <c r="W463" i="1" s="1"/>
  <c r="Q555" i="1"/>
  <c r="S555" i="1" s="1"/>
  <c r="V555" i="1" s="1"/>
  <c r="W555" i="1" s="1"/>
  <c r="Q530" i="1"/>
  <c r="S530" i="1" s="1"/>
  <c r="Q494" i="1"/>
  <c r="S494" i="1" s="1"/>
  <c r="V494" i="1" s="1"/>
  <c r="W494" i="1" s="1"/>
  <c r="Q460" i="1"/>
  <c r="S460" i="1" s="1"/>
  <c r="V460" i="1" s="1"/>
  <c r="W460" i="1" s="1"/>
  <c r="Q441" i="1"/>
  <c r="S441" i="1" s="1"/>
  <c r="U441" i="1" s="1"/>
  <c r="Q348" i="1"/>
  <c r="S348" i="1" s="1"/>
  <c r="Q336" i="1"/>
  <c r="S336" i="1" s="1"/>
  <c r="V336" i="1" s="1"/>
  <c r="W336" i="1" s="1"/>
  <c r="Q330" i="1"/>
  <c r="S330" i="1" s="1"/>
  <c r="V330" i="1" s="1"/>
  <c r="W330" i="1" s="1"/>
  <c r="Q328" i="1"/>
  <c r="S328" i="1" s="1"/>
  <c r="V328" i="1" s="1"/>
  <c r="W328" i="1" s="1"/>
  <c r="Q343" i="1"/>
  <c r="S343" i="1" s="1"/>
  <c r="Q327" i="1"/>
  <c r="S327" i="1" s="1"/>
  <c r="V327" i="1" s="1"/>
  <c r="W327" i="1" s="1"/>
  <c r="Q331" i="1"/>
  <c r="S331" i="1" s="1"/>
  <c r="V331" i="1" s="1"/>
  <c r="W331" i="1" s="1"/>
  <c r="Q358" i="1"/>
  <c r="S358" i="1" s="1"/>
  <c r="Q355" i="1"/>
  <c r="S355" i="1" s="1"/>
  <c r="Q339" i="1"/>
  <c r="S339" i="1" s="1"/>
  <c r="V339" i="1" s="1"/>
  <c r="W339" i="1" s="1"/>
  <c r="Q344" i="1"/>
  <c r="S344" i="1" s="1"/>
  <c r="V344" i="1" s="1"/>
  <c r="W344" i="1" s="1"/>
  <c r="Q19" i="1"/>
  <c r="S19" i="1" s="1"/>
  <c r="V19" i="1" s="1"/>
  <c r="W19" i="1" s="1"/>
  <c r="Q70" i="1"/>
  <c r="S70" i="1" s="1"/>
  <c r="Q94" i="1"/>
  <c r="S94" i="1" s="1"/>
  <c r="V94" i="1" s="1"/>
  <c r="W94" i="1" s="1"/>
  <c r="Q59" i="1"/>
  <c r="S59" i="1" s="1"/>
  <c r="V59" i="1" s="1"/>
  <c r="W59" i="1" s="1"/>
  <c r="Q55" i="1"/>
  <c r="S55" i="1" s="1"/>
  <c r="U55" i="1" s="1"/>
  <c r="Q69" i="1"/>
  <c r="S69" i="1" s="1"/>
  <c r="S172" i="1"/>
  <c r="V172" i="1" s="1"/>
  <c r="W172" i="1" s="1"/>
  <c r="Q93" i="1"/>
  <c r="S93" i="1" s="1"/>
  <c r="V93" i="1" s="1"/>
  <c r="W93" i="1" s="1"/>
  <c r="Q74" i="1"/>
  <c r="S74" i="1" s="1"/>
  <c r="Q145" i="1"/>
  <c r="S145" i="1" s="1"/>
  <c r="Q115" i="1"/>
  <c r="S115" i="1" s="1"/>
  <c r="Q152" i="1"/>
  <c r="S152" i="1" s="1"/>
  <c r="V152" i="1" s="1"/>
  <c r="W152" i="1" s="1"/>
  <c r="Q56" i="1"/>
  <c r="S56" i="1" s="1"/>
  <c r="Q169" i="1"/>
  <c r="S169" i="1" s="1"/>
  <c r="S77" i="1"/>
  <c r="V77" i="1" s="1"/>
  <c r="W77" i="1" s="1"/>
  <c r="U358" i="1" l="1"/>
  <c r="V358" i="1"/>
  <c r="W358" i="1" s="1"/>
  <c r="V55" i="1"/>
  <c r="W55" i="1" s="1"/>
  <c r="U708" i="1"/>
  <c r="V708" i="1"/>
  <c r="W708" i="1" s="1"/>
  <c r="V441" i="1"/>
  <c r="W441" i="1" s="1"/>
  <c r="V74" i="1"/>
  <c r="W74" i="1" s="1"/>
  <c r="U74" i="1"/>
  <c r="V169" i="1"/>
  <c r="W169" i="1" s="1"/>
  <c r="U169" i="1"/>
  <c r="V56" i="1"/>
  <c r="W56" i="1" s="1"/>
  <c r="U56" i="1"/>
  <c r="V145" i="1"/>
  <c r="W145" i="1" s="1"/>
  <c r="U145" i="1"/>
  <c r="U77" i="1"/>
  <c r="U19" i="1"/>
  <c r="U344" i="1"/>
  <c r="U328" i="1"/>
  <c r="U330" i="1"/>
  <c r="U555" i="1"/>
  <c r="U463" i="1"/>
  <c r="U684" i="1"/>
  <c r="U721" i="1"/>
  <c r="U59" i="1"/>
  <c r="U331" i="1"/>
  <c r="U460" i="1"/>
  <c r="U662" i="1"/>
  <c r="V348" i="1"/>
  <c r="W348" i="1" s="1"/>
  <c r="U348" i="1"/>
  <c r="V605" i="1"/>
  <c r="W605" i="1" s="1"/>
  <c r="U605" i="1"/>
  <c r="V115" i="1"/>
  <c r="W115" i="1" s="1"/>
  <c r="U115" i="1"/>
  <c r="V69" i="1"/>
  <c r="W69" i="1" s="1"/>
  <c r="U69" i="1"/>
  <c r="V70" i="1"/>
  <c r="W70" i="1" s="1"/>
  <c r="U70" i="1"/>
  <c r="V343" i="1"/>
  <c r="W343" i="1" s="1"/>
  <c r="U343" i="1"/>
  <c r="V530" i="1"/>
  <c r="W530" i="1" s="1"/>
  <c r="U530" i="1"/>
  <c r="V686" i="1"/>
  <c r="W686" i="1" s="1"/>
  <c r="U686" i="1"/>
  <c r="V355" i="1"/>
  <c r="W355" i="1" s="1"/>
  <c r="U355" i="1"/>
  <c r="U152" i="1"/>
  <c r="U93" i="1"/>
  <c r="U172" i="1"/>
  <c r="U94" i="1"/>
  <c r="U339" i="1"/>
  <c r="U327" i="1"/>
  <c r="U336" i="1"/>
  <c r="U494" i="1"/>
  <c r="U386" i="1"/>
  <c r="U643" i="1"/>
  <c r="U680" i="1"/>
  <c r="S656" i="1"/>
  <c r="V656" i="1" s="1"/>
  <c r="W656" i="1" s="1"/>
  <c r="S620" i="1"/>
  <c r="V620" i="1" s="1"/>
  <c r="W620" i="1" s="1"/>
  <c r="S590" i="1"/>
  <c r="V590" i="1" s="1"/>
  <c r="W590" i="1" s="1"/>
  <c r="S480" i="1"/>
  <c r="V480" i="1" s="1"/>
  <c r="W480" i="1" s="1"/>
  <c r="S472" i="1"/>
  <c r="V472" i="1" s="1"/>
  <c r="W472" i="1" s="1"/>
  <c r="S462" i="1"/>
  <c r="V462" i="1" s="1"/>
  <c r="W462" i="1" s="1"/>
  <c r="S260" i="1"/>
  <c r="V260" i="1" s="1"/>
  <c r="W260" i="1" s="1"/>
  <c r="S237" i="1"/>
  <c r="V237" i="1" s="1"/>
  <c r="W237" i="1" s="1"/>
  <c r="S232" i="1"/>
  <c r="V232" i="1" s="1"/>
  <c r="W232" i="1" s="1"/>
  <c r="S148" i="1"/>
  <c r="V148" i="1" s="1"/>
  <c r="W148" i="1" s="1"/>
  <c r="S114" i="1"/>
  <c r="V114" i="1" s="1"/>
  <c r="W114" i="1" s="1"/>
  <c r="S104" i="1"/>
  <c r="U104" i="1" s="1"/>
  <c r="U590" i="1" l="1"/>
  <c r="U620" i="1"/>
  <c r="U656" i="1"/>
  <c r="U462" i="1"/>
  <c r="U472" i="1"/>
  <c r="U480" i="1"/>
  <c r="U232" i="1"/>
  <c r="U237" i="1"/>
  <c r="U260" i="1"/>
  <c r="U148" i="1"/>
  <c r="U114" i="1"/>
  <c r="V104" i="1"/>
  <c r="W104" i="1" s="1"/>
  <c r="S667" i="1" l="1"/>
  <c r="V667" i="1" s="1"/>
  <c r="W667" i="1" s="1"/>
  <c r="J667" i="1"/>
  <c r="S668" i="1"/>
  <c r="V668" i="1" s="1"/>
  <c r="W668" i="1" s="1"/>
  <c r="J668" i="1"/>
  <c r="S669" i="1"/>
  <c r="V669" i="1" s="1"/>
  <c r="W669" i="1" s="1"/>
  <c r="J669" i="1"/>
  <c r="S681" i="1"/>
  <c r="U681" i="1" s="1"/>
  <c r="J681" i="1"/>
  <c r="S690" i="1"/>
  <c r="V690" i="1" s="1"/>
  <c r="W690" i="1" s="1"/>
  <c r="J690" i="1"/>
  <c r="S664" i="1"/>
  <c r="V664" i="1" s="1"/>
  <c r="W664" i="1" s="1"/>
  <c r="J664" i="1"/>
  <c r="S699" i="1"/>
  <c r="V699" i="1" s="1"/>
  <c r="W699" i="1" s="1"/>
  <c r="J699" i="1"/>
  <c r="S702" i="1"/>
  <c r="U702" i="1" s="1"/>
  <c r="J702" i="1"/>
  <c r="S692" i="1"/>
  <c r="V692" i="1" s="1"/>
  <c r="W692" i="1" s="1"/>
  <c r="J692" i="1"/>
  <c r="S58" i="1"/>
  <c r="V58" i="1" s="1"/>
  <c r="W58" i="1" s="1"/>
  <c r="J58" i="1"/>
  <c r="S53" i="1"/>
  <c r="V53" i="1" s="1"/>
  <c r="W53" i="1" s="1"/>
  <c r="J53" i="1"/>
  <c r="S43" i="1"/>
  <c r="V43" i="1" s="1"/>
  <c r="W43" i="1" s="1"/>
  <c r="J43" i="1"/>
  <c r="S45" i="1"/>
  <c r="U45" i="1" s="1"/>
  <c r="J45" i="1"/>
  <c r="S47" i="1"/>
  <c r="V47" i="1" s="1"/>
  <c r="W47" i="1" s="1"/>
  <c r="J47" i="1"/>
  <c r="S31" i="1"/>
  <c r="V31" i="1" s="1"/>
  <c r="W31" i="1" s="1"/>
  <c r="J31" i="1"/>
  <c r="S29" i="1"/>
  <c r="U29" i="1" s="1"/>
  <c r="J29" i="1"/>
  <c r="S9" i="1"/>
  <c r="V9" i="1" s="1"/>
  <c r="W9" i="1" s="1"/>
  <c r="J9" i="1"/>
  <c r="S20" i="1"/>
  <c r="V20" i="1" s="1"/>
  <c r="W20" i="1" s="1"/>
  <c r="J20" i="1"/>
  <c r="U664" i="1" l="1"/>
  <c r="V45" i="1"/>
  <c r="W45" i="1" s="1"/>
  <c r="V29" i="1"/>
  <c r="W29" i="1" s="1"/>
  <c r="U699" i="1"/>
  <c r="V702" i="1"/>
  <c r="W702" i="1" s="1"/>
  <c r="U43" i="1"/>
  <c r="U53" i="1"/>
  <c r="U669" i="1"/>
  <c r="U9" i="1"/>
  <c r="V681" i="1"/>
  <c r="W681" i="1" s="1"/>
  <c r="U668" i="1"/>
  <c r="U31" i="1"/>
  <c r="U692" i="1"/>
  <c r="U690" i="1"/>
  <c r="U667" i="1"/>
  <c r="U20" i="1"/>
  <c r="U47" i="1"/>
  <c r="U58" i="1"/>
  <c r="Q616" i="1" l="1"/>
  <c r="Q715" i="1"/>
  <c r="Q716" i="1"/>
  <c r="Q575" i="1"/>
  <c r="Q719" i="1"/>
  <c r="Q717" i="1"/>
  <c r="Q714" i="1"/>
  <c r="Q479" i="1"/>
  <c r="Q466" i="1"/>
  <c r="Q414" i="1"/>
  <c r="Q502" i="1"/>
  <c r="Q458" i="1"/>
  <c r="Q368" i="1"/>
  <c r="Q205" i="1"/>
  <c r="Q215" i="1"/>
  <c r="Q271" i="1"/>
  <c r="Q299" i="1"/>
  <c r="Q187" i="1"/>
  <c r="Q219" i="1"/>
  <c r="Q103" i="1"/>
  <c r="Q151" i="1"/>
  <c r="Q81" i="1"/>
  <c r="Q8" i="1"/>
  <c r="Q166" i="1"/>
  <c r="Q133" i="1"/>
  <c r="Q722" i="1"/>
  <c r="Q666" i="1"/>
  <c r="Q658" i="1"/>
  <c r="Q410" i="1"/>
  <c r="Q425" i="1"/>
  <c r="Q374" i="1"/>
  <c r="Q509" i="1"/>
  <c r="Q243" i="1"/>
  <c r="Q220" i="1"/>
  <c r="Q200" i="1"/>
  <c r="Q207" i="1"/>
  <c r="Q167" i="1"/>
  <c r="Q130" i="1"/>
  <c r="Q135" i="1"/>
  <c r="Q98" i="1"/>
  <c r="S135" i="1" l="1"/>
  <c r="S103" i="1"/>
  <c r="U103" i="1" s="1"/>
  <c r="S151" i="1"/>
  <c r="V151" i="1" s="1"/>
  <c r="S81" i="1"/>
  <c r="V81" i="1" s="1"/>
  <c r="S8" i="1"/>
  <c r="S166" i="1"/>
  <c r="V166" i="1" s="1"/>
  <c r="W166" i="1" s="1"/>
  <c r="S133" i="1"/>
  <c r="V133" i="1" s="1"/>
  <c r="W133" i="1" s="1"/>
  <c r="S130" i="1"/>
  <c r="V130" i="1" s="1"/>
  <c r="W130" i="1" s="1"/>
  <c r="S167" i="1"/>
  <c r="V167" i="1" s="1"/>
  <c r="W167" i="1" s="1"/>
  <c r="S207" i="1"/>
  <c r="V207" i="1" s="1"/>
  <c r="W207" i="1" s="1"/>
  <c r="S200" i="1"/>
  <c r="V200" i="1" s="1"/>
  <c r="W200" i="1" s="1"/>
  <c r="S205" i="1"/>
  <c r="V205" i="1" s="1"/>
  <c r="W205" i="1" s="1"/>
  <c r="S215" i="1"/>
  <c r="V215" i="1" s="1"/>
  <c r="W215" i="1" s="1"/>
  <c r="S271" i="1"/>
  <c r="U271" i="1" s="1"/>
  <c r="S299" i="1"/>
  <c r="V299" i="1" s="1"/>
  <c r="W299" i="1" s="1"/>
  <c r="S187" i="1"/>
  <c r="S219" i="1"/>
  <c r="V219" i="1" s="1"/>
  <c r="W219" i="1" s="1"/>
  <c r="S220" i="1"/>
  <c r="U220" i="1" s="1"/>
  <c r="S243" i="1"/>
  <c r="V243" i="1" s="1"/>
  <c r="W243" i="1" s="1"/>
  <c r="S509" i="1"/>
  <c r="V509" i="1" s="1"/>
  <c r="W509" i="1" s="1"/>
  <c r="S374" i="1"/>
  <c r="V374" i="1" s="1"/>
  <c r="W374" i="1" s="1"/>
  <c r="S479" i="1"/>
  <c r="V479" i="1" s="1"/>
  <c r="W479" i="1" s="1"/>
  <c r="S466" i="1"/>
  <c r="V466" i="1" s="1"/>
  <c r="W466" i="1" s="1"/>
  <c r="S414" i="1"/>
  <c r="V414" i="1" s="1"/>
  <c r="W414" i="1" s="1"/>
  <c r="S502" i="1"/>
  <c r="V502" i="1" s="1"/>
  <c r="W502" i="1" s="1"/>
  <c r="S458" i="1"/>
  <c r="V458" i="1" s="1"/>
  <c r="W458" i="1" s="1"/>
  <c r="S368" i="1"/>
  <c r="S425" i="1"/>
  <c r="V425" i="1" s="1"/>
  <c r="W425" i="1" s="1"/>
  <c r="S410" i="1"/>
  <c r="V410" i="1" s="1"/>
  <c r="W410" i="1" s="1"/>
  <c r="S658" i="1"/>
  <c r="U658" i="1" s="1"/>
  <c r="S666" i="1"/>
  <c r="V666" i="1" s="1"/>
  <c r="W666" i="1" s="1"/>
  <c r="S616" i="1"/>
  <c r="V616" i="1" s="1"/>
  <c r="W616" i="1" s="1"/>
  <c r="S715" i="1"/>
  <c r="V715" i="1" s="1"/>
  <c r="W715" i="1" s="1"/>
  <c r="S716" i="1"/>
  <c r="U716" i="1" s="1"/>
  <c r="S575" i="1"/>
  <c r="S719" i="1"/>
  <c r="V719" i="1" s="1"/>
  <c r="W719" i="1" s="1"/>
  <c r="S717" i="1"/>
  <c r="V717" i="1" s="1"/>
  <c r="W717" i="1" s="1"/>
  <c r="S714" i="1"/>
  <c r="V714" i="1" s="1"/>
  <c r="W714" i="1" s="1"/>
  <c r="S722" i="1"/>
  <c r="V722" i="1" s="1"/>
  <c r="W722" i="1" s="1"/>
  <c r="V187" i="1" l="1"/>
  <c r="W187" i="1" s="1"/>
  <c r="V575" i="1"/>
  <c r="W575" i="1" s="1"/>
  <c r="V368" i="1"/>
  <c r="W368" i="1" s="1"/>
  <c r="V8" i="1"/>
  <c r="W8" i="1" s="1"/>
  <c r="U458" i="1"/>
  <c r="U207" i="1"/>
  <c r="V716" i="1"/>
  <c r="W716" i="1" s="1"/>
  <c r="V220" i="1"/>
  <c r="W220" i="1" s="1"/>
  <c r="U714" i="1"/>
  <c r="U479" i="1"/>
  <c r="U166" i="1"/>
  <c r="V658" i="1"/>
  <c r="W658" i="1" s="1"/>
  <c r="V271" i="1"/>
  <c r="W271" i="1" s="1"/>
  <c r="U717" i="1"/>
  <c r="U715" i="1"/>
  <c r="U410" i="1"/>
  <c r="U502" i="1"/>
  <c r="U374" i="1"/>
  <c r="U219" i="1"/>
  <c r="U215" i="1"/>
  <c r="U167" i="1"/>
  <c r="U8" i="1"/>
  <c r="U719" i="1"/>
  <c r="U616" i="1"/>
  <c r="U425" i="1"/>
  <c r="U414" i="1"/>
  <c r="U509" i="1"/>
  <c r="U187" i="1"/>
  <c r="U205" i="1"/>
  <c r="U130" i="1"/>
  <c r="U81" i="1"/>
  <c r="U575" i="1"/>
  <c r="U666" i="1"/>
  <c r="U368" i="1"/>
  <c r="U466" i="1"/>
  <c r="U243" i="1"/>
  <c r="U299" i="1"/>
  <c r="U200" i="1"/>
  <c r="U133" i="1"/>
  <c r="U151" i="1"/>
  <c r="S98" i="1" l="1"/>
  <c r="V103" i="1"/>
  <c r="W103" i="1" s="1"/>
  <c r="U135" i="1"/>
  <c r="U722" i="1"/>
  <c r="U98" i="1" l="1"/>
  <c r="V98" i="1"/>
  <c r="W98" i="1" s="1"/>
  <c r="W151" i="1"/>
  <c r="V135" i="1"/>
  <c r="W135" i="1" s="1"/>
  <c r="W8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Ramune</author>
  </authors>
  <commentList>
    <comment ref="E4" authorId="0" shapeId="0" xr:uid="{00000000-0006-0000-0000-000002000000}">
      <text>
        <r>
          <rPr>
            <sz val="9"/>
            <color indexed="81"/>
            <rFont val="Tahoma"/>
            <family val="2"/>
            <charset val="186"/>
          </rPr>
          <t xml:space="preserve">2017 m. spalio mėn: nuo šildymo sezono pradžios iki mėnesio pabaigos
</t>
        </r>
      </text>
    </comment>
  </commentList>
</comments>
</file>

<file path=xl/sharedStrings.xml><?xml version="1.0" encoding="utf-8"?>
<sst xmlns="http://schemas.openxmlformats.org/spreadsheetml/2006/main" count="2291" uniqueCount="821">
  <si>
    <t>Adresas</t>
  </si>
  <si>
    <t>Butų sk.</t>
  </si>
  <si>
    <t>Statybos metai</t>
  </si>
  <si>
    <t>Namo 
plotas</t>
  </si>
  <si>
    <t>Apmokestinta šiluma šildymui gyventojams</t>
  </si>
  <si>
    <t>Butų 
plotas</t>
  </si>
  <si>
    <t xml:space="preserve">Šilumos 
suvartojimas šildymui </t>
  </si>
  <si>
    <t xml:space="preserve">Šilumos kaina gyventojams
(su PVM) </t>
  </si>
  <si>
    <t>Mokėjimai už šilumą 1 m² ploto šildymui                 (su PVM)</t>
  </si>
  <si>
    <t>Šilumos suvartojimas 60 m² ploto buto šildymui</t>
  </si>
  <si>
    <t>Mokėjimai už šilumą 60 m² ploto buto šildymui 
(su PVM)</t>
  </si>
  <si>
    <t xml:space="preserve">Iš viso 
</t>
  </si>
  <si>
    <t xml:space="preserve">Karštam vandeniui ruošti </t>
  </si>
  <si>
    <t>Karšto vandens temp. palaikymui</t>
  </si>
  <si>
    <t>vnt.</t>
  </si>
  <si>
    <t>metai</t>
  </si>
  <si>
    <t>MWh</t>
  </si>
  <si>
    <t>m²</t>
  </si>
  <si>
    <t>MWh/m²/mėn</t>
  </si>
  <si>
    <t>Eur/MWh</t>
  </si>
  <si>
    <t>Eur/m²/mėn</t>
  </si>
  <si>
    <t>kWh/mėn</t>
  </si>
  <si>
    <t>Eur/mėn</t>
  </si>
  <si>
    <t>Pilnai renovuotas</t>
  </si>
  <si>
    <t>Miestas</t>
  </si>
  <si>
    <t>Dieno-laipsniai</t>
  </si>
  <si>
    <t>Nr.</t>
  </si>
  <si>
    <t xml:space="preserve">Butų ir kitų patalpų šildymui </t>
  </si>
  <si>
    <t>Su nepaskirstytu karštu vandeniu</t>
  </si>
  <si>
    <t>Šilumos suvartojimo ir mokėjimų už šilumą analizė Lietuvos miestų daugiabučiuose gyvenamuosiuose namuose  (2017 m. spalio mėn)</t>
  </si>
  <si>
    <t xml:space="preserve">Vidutinė lauko oro temperatūra </t>
  </si>
  <si>
    <r>
      <rPr>
        <vertAlign val="superscript"/>
        <sz val="8"/>
        <rFont val="Arial"/>
        <family val="2"/>
        <charset val="186"/>
      </rPr>
      <t>0</t>
    </r>
    <r>
      <rPr>
        <sz val="8"/>
        <rFont val="Arial"/>
        <family val="2"/>
        <charset val="186"/>
      </rPr>
      <t>C</t>
    </r>
  </si>
  <si>
    <t>Namo renovacijos tipas</t>
  </si>
  <si>
    <t>Suvartotas šilumos kiekis pastate:</t>
  </si>
  <si>
    <t>Pastatų grupės kategorija pagal šilumos suvartojimą</t>
  </si>
  <si>
    <t>Radvilėnų  5)</t>
  </si>
  <si>
    <t>Karaliaus Mindaugo 7</t>
  </si>
  <si>
    <t>Krėvės 82B</t>
  </si>
  <si>
    <t xml:space="preserve">Archyvo 48 </t>
  </si>
  <si>
    <t>Ašmenos 1-oji g. 10</t>
  </si>
  <si>
    <t>Jaunimo 4 (renov.)*</t>
  </si>
  <si>
    <t>Saulės 3</t>
  </si>
  <si>
    <t>Geležinio Vilko 1A</t>
  </si>
  <si>
    <t>Sukilėlių 87A</t>
  </si>
  <si>
    <t>Prūsų g. 15</t>
  </si>
  <si>
    <t>Kovo 11-osios 114 (renov.)</t>
  </si>
  <si>
    <t>Krėvės 115 A (renov)**</t>
  </si>
  <si>
    <t xml:space="preserve">Škirpos K. g. 15 (renov.)*** </t>
  </si>
  <si>
    <t>Lukšio P. 4 (renov.)***</t>
  </si>
  <si>
    <t>Sąjungos a. 7 (renov.)***</t>
  </si>
  <si>
    <t>Sąjungos a. 10 (renov.)</t>
  </si>
  <si>
    <t>Vievio 54 (renov.)</t>
  </si>
  <si>
    <t>Krėvės 61 (renov.)</t>
  </si>
  <si>
    <t>Masiulio T. 1 (renov)</t>
  </si>
  <si>
    <t>Jėgainės 23 (renov)</t>
  </si>
  <si>
    <t>Partizanų 20</t>
  </si>
  <si>
    <t>Partizanų 198</t>
  </si>
  <si>
    <t>Šiaurės 101</t>
  </si>
  <si>
    <t>Taikos 39</t>
  </si>
  <si>
    <t>Pašilės 96</t>
  </si>
  <si>
    <t>Gravrogkų 17</t>
  </si>
  <si>
    <t>Lukšio 64</t>
  </si>
  <si>
    <t>Lukšos-Daumanto 2</t>
  </si>
  <si>
    <t xml:space="preserve">Šiaurės 1 </t>
  </si>
  <si>
    <t>Baltų 2</t>
  </si>
  <si>
    <t>Kalantos R. 23</t>
  </si>
  <si>
    <t>Savanorių 237</t>
  </si>
  <si>
    <t>Baršausko 78</t>
  </si>
  <si>
    <t>Stulginskio A. 64</t>
  </si>
  <si>
    <t>Juozapavičiaus 48 A</t>
  </si>
  <si>
    <t>Draugystės 6</t>
  </si>
  <si>
    <t xml:space="preserve">Armatūrininkų 6 </t>
  </si>
  <si>
    <t>Strazdo A. 77</t>
  </si>
  <si>
    <t>Instituto 18</t>
  </si>
  <si>
    <t>Jakšto 8</t>
  </si>
  <si>
    <t>iki 1992</t>
  </si>
  <si>
    <t>Kaunas</t>
  </si>
  <si>
    <t>* Jaunimo g. 4 - su šilumos siurbliu šildymui ir karštam vandeniui</t>
  </si>
  <si>
    <t>** Krėvės g. 115 A - su šilumos siurbliu vonių šildytuvų sistemai</t>
  </si>
  <si>
    <t>*** Sąjungos a. 7 - su saulės kolektoriais karštam vandeniui</t>
  </si>
  <si>
    <t>Akmenė</t>
  </si>
  <si>
    <t>Stadiono 19 Akmenė</t>
  </si>
  <si>
    <t>pilnai renovuotas</t>
  </si>
  <si>
    <t>Stadiono 15 Akmenė</t>
  </si>
  <si>
    <t>Laižuvos 10 Akmenė</t>
  </si>
  <si>
    <t>Stadiono 5 Akmenė</t>
  </si>
  <si>
    <t>Stadiono 13 Akmenė</t>
  </si>
  <si>
    <t>Stadiono 11 Akmenė</t>
  </si>
  <si>
    <t>Laižuvos 8A Akmenė</t>
  </si>
  <si>
    <t>Naujoji Akmenė</t>
  </si>
  <si>
    <t>Ramučių 2 Naujoji Akmenė</t>
  </si>
  <si>
    <t>Venta</t>
  </si>
  <si>
    <t>Žemaičių 45 Venta</t>
  </si>
  <si>
    <t>Žalgirio 25 Naujoji Akmenė</t>
  </si>
  <si>
    <t>nerenovuotas</t>
  </si>
  <si>
    <t>Bausko 3 Venta</t>
  </si>
  <si>
    <t>Žalgirio 5 Naujoji Akmenė</t>
  </si>
  <si>
    <t>Puškino 42 Akmenė</t>
  </si>
  <si>
    <t>Vytauto 4 Naujoji Akmenė</t>
  </si>
  <si>
    <t>Bausko 5 Venta</t>
  </si>
  <si>
    <t>Klykolių 40 Akmenė</t>
  </si>
  <si>
    <t>Jodelės 1 Naujoji Akmenė</t>
  </si>
  <si>
    <t>Ventos 14 Venta</t>
  </si>
  <si>
    <t>A.Vienuolio g. 13</t>
  </si>
  <si>
    <t>Žiburio g. 13</t>
  </si>
  <si>
    <t>Žiburio g. 5</t>
  </si>
  <si>
    <t>A.Vienuolio g. 15</t>
  </si>
  <si>
    <t>Liudiškių g. 21</t>
  </si>
  <si>
    <t>Liudiškių g.23</t>
  </si>
  <si>
    <t>Liudiškių g. 31 a.</t>
  </si>
  <si>
    <t>Liudiškių g. 31c</t>
  </si>
  <si>
    <t>Statybininkų g. 15</t>
  </si>
  <si>
    <t>Ažupiečių g. 4</t>
  </si>
  <si>
    <t>Vienuolio g. 9</t>
  </si>
  <si>
    <t>Paupio g.6</t>
  </si>
  <si>
    <t>Šaltupio g. 45</t>
  </si>
  <si>
    <t>Šaltupio g. 47</t>
  </si>
  <si>
    <t>Kudirkos g. 4</t>
  </si>
  <si>
    <t>Kudirkos g. 6</t>
  </si>
  <si>
    <t>Valaukio g. 10</t>
  </si>
  <si>
    <t>Šaltupio g. 10</t>
  </si>
  <si>
    <t>Nerenovuotas</t>
  </si>
  <si>
    <t>Šaltupio g. 12</t>
  </si>
  <si>
    <t>Ramybės g. 12</t>
  </si>
  <si>
    <t>Basanavičiaus g. 50</t>
  </si>
  <si>
    <t>Dariaus ir Girėno g. 3</t>
  </si>
  <si>
    <t>Dariaus ir Girėno g. 5</t>
  </si>
  <si>
    <t>Biliūno g. 16</t>
  </si>
  <si>
    <t>Biliūno g. 20</t>
  </si>
  <si>
    <t>Žiburio g. 8</t>
  </si>
  <si>
    <t>Biliūno g.33</t>
  </si>
  <si>
    <t>Žiburio g.11</t>
  </si>
  <si>
    <t>Žiburio g.19</t>
  </si>
  <si>
    <t>Dariaus ir Girėno g.1</t>
  </si>
  <si>
    <t>Mindaugo g. 13</t>
  </si>
  <si>
    <t>Mindaugo g. 19</t>
  </si>
  <si>
    <t>Statybininkų g. 21</t>
  </si>
  <si>
    <t>Statybininkų g. 23</t>
  </si>
  <si>
    <t>Ignalina</t>
  </si>
  <si>
    <t xml:space="preserve">Turistų g. 43, Ignalina </t>
  </si>
  <si>
    <t xml:space="preserve">Aukštaičių g. 48, Ignalina </t>
  </si>
  <si>
    <t xml:space="preserve">Aukštaičių g. 11, Ignalina </t>
  </si>
  <si>
    <t>Atgimimo g. 33, Ignalina</t>
  </si>
  <si>
    <t>Vasario 16-osios g. 46, Ignalina</t>
  </si>
  <si>
    <t>Ateities g. 24, Ignalina</t>
  </si>
  <si>
    <t xml:space="preserve">Melioratorių g. 6a, Vidiškių k. Ignalinos r. </t>
  </si>
  <si>
    <t xml:space="preserve">Sodų g. 13a, Vidiškių k. Ignalinos r. </t>
  </si>
  <si>
    <t xml:space="preserve">Turistų g.11A, Ignalina </t>
  </si>
  <si>
    <t>Vasario 16-osios g.1, Dūkštas,  Ignalinos r.</t>
  </si>
  <si>
    <t xml:space="preserve">Melioratorių g.4, Vidiškių k. Ignalinos r. </t>
  </si>
  <si>
    <t xml:space="preserve">Sodų g.4, Vidiškių k. Ignalinos r. </t>
  </si>
  <si>
    <t xml:space="preserve">Jonava </t>
  </si>
  <si>
    <t>CHEMIKŲ  86</t>
  </si>
  <si>
    <t>LIETAVOS  31</t>
  </si>
  <si>
    <t>CHEMIKŲ 104</t>
  </si>
  <si>
    <t>KOSMONAUTŲ  20</t>
  </si>
  <si>
    <t>BIRUTĖS   6</t>
  </si>
  <si>
    <t>ŽEMAITĖS  11</t>
  </si>
  <si>
    <t>CHEMIKŲ  92C</t>
  </si>
  <si>
    <t>CHEMIKŲ  17</t>
  </si>
  <si>
    <t>A.KULVIEČIO  18</t>
  </si>
  <si>
    <t>A.KULVIEČIO  13A</t>
  </si>
  <si>
    <t>ŽALIOJI  10</t>
  </si>
  <si>
    <t>LIETAVOS  23</t>
  </si>
  <si>
    <t>CHEMIKŲ 102</t>
  </si>
  <si>
    <t>CHEMIKŲ 112</t>
  </si>
  <si>
    <t>A.KULVIEČIO   7</t>
  </si>
  <si>
    <t>VASARIO 16-OSIOS  17</t>
  </si>
  <si>
    <t>VILTIES  26</t>
  </si>
  <si>
    <t>SODŲ  31</t>
  </si>
  <si>
    <t>LIETAVOS  25</t>
  </si>
  <si>
    <t>KOSMONAUTŲ  12</t>
  </si>
  <si>
    <t>P.VAIČIŪNO  24</t>
  </si>
  <si>
    <t>VILTIES  28</t>
  </si>
  <si>
    <t>KOSMONAUTŲ  42</t>
  </si>
  <si>
    <t>CHEMIKŲ 100</t>
  </si>
  <si>
    <t>ŽEMAITĖS  12</t>
  </si>
  <si>
    <t>LIETAVOS  47</t>
  </si>
  <si>
    <t>CHEMIKŲ 126</t>
  </si>
  <si>
    <t>CHEMIKŲ 118</t>
  </si>
  <si>
    <t>PILIAKALNIO  10</t>
  </si>
  <si>
    <t>VILNIAUS   9</t>
  </si>
  <si>
    <t>CHEMIKŲ 108</t>
  </si>
  <si>
    <t>KAUNO  68</t>
  </si>
  <si>
    <t>RUKLIO  10</t>
  </si>
  <si>
    <t>ŽEMAITĖS  18</t>
  </si>
  <si>
    <t>ŽEMAITĖS  20</t>
  </si>
  <si>
    <t>MIŠKININKŲ  11</t>
  </si>
  <si>
    <t>KAUNO  44</t>
  </si>
  <si>
    <t>CHEMIKŲ  39</t>
  </si>
  <si>
    <t>RUKLIO   7</t>
  </si>
  <si>
    <t>P.VAIČIŪNO  14</t>
  </si>
  <si>
    <t>Kaišiadorys</t>
  </si>
  <si>
    <t>Birutės g. 10</t>
  </si>
  <si>
    <t>Gedimino g. 84</t>
  </si>
  <si>
    <t>Gedimino . 88</t>
  </si>
  <si>
    <t>Gedimino g. 111</t>
  </si>
  <si>
    <t>Parko g. 25</t>
  </si>
  <si>
    <t>Ateities g. 2A, Stasiūnai</t>
  </si>
  <si>
    <t>Ateities g. 6, Stasiūnai</t>
  </si>
  <si>
    <t>Ateities g. 2B, Stasiūnai</t>
  </si>
  <si>
    <t>Gedimino g. 78, Kaišiadorys</t>
  </si>
  <si>
    <t>Gedimino g. 77</t>
  </si>
  <si>
    <t>Mokyklos g. 50, Mūro Strėvininkai</t>
  </si>
  <si>
    <t>Mokyklos g. 52, Mūro Strėvininkai</t>
  </si>
  <si>
    <t>Rūmų g. 1, Mūro Strėvininkai</t>
  </si>
  <si>
    <t>Parko g. 6, Stasiūnai</t>
  </si>
  <si>
    <t>Parko g. 8, Stasiūnai</t>
  </si>
  <si>
    <t>Rožių g. 1, Žiežmariai</t>
  </si>
  <si>
    <t>Žaslių g. 62A, Žiežmariai</t>
  </si>
  <si>
    <t>V. Montvilos g. 32-II</t>
  </si>
  <si>
    <t>RENOVUOTAS</t>
  </si>
  <si>
    <t>V. Montvilos g. 26-II</t>
  </si>
  <si>
    <t>V. Montvilos g. 26-I</t>
  </si>
  <si>
    <t>V. Montvilos g. 22</t>
  </si>
  <si>
    <t>Kailinių g. 5</t>
  </si>
  <si>
    <t>V. Montvilos g. 30</t>
  </si>
  <si>
    <t>Dzūkų g. 9</t>
  </si>
  <si>
    <t>Dzūkų g.11</t>
  </si>
  <si>
    <t>M.Gustaičio g. 2</t>
  </si>
  <si>
    <t>Senamiesčio g. 3</t>
  </si>
  <si>
    <t>Sodų g. 10</t>
  </si>
  <si>
    <t>Tiesos g. 8</t>
  </si>
  <si>
    <t>Dainavos g. 12</t>
  </si>
  <si>
    <t>Dzūkų g. 15</t>
  </si>
  <si>
    <t>Dzūkų g. 17</t>
  </si>
  <si>
    <t>Kauno g. 1</t>
  </si>
  <si>
    <t>Sodų g. 6</t>
  </si>
  <si>
    <t>Senamiesčio g. 9</t>
  </si>
  <si>
    <t>Ateities g. 7</t>
  </si>
  <si>
    <t>V. Montvilos g. 34-I</t>
  </si>
  <si>
    <t>V. Montvilos g. 34-II</t>
  </si>
  <si>
    <t>Dzūkų g. 13</t>
  </si>
  <si>
    <t>Kauno g. 3</t>
  </si>
  <si>
    <t>Sodų g. 4</t>
  </si>
  <si>
    <t>Ateities g. 3-I</t>
  </si>
  <si>
    <t>Kailinių g. 3</t>
  </si>
  <si>
    <t>V, Montvilos g. 20</t>
  </si>
  <si>
    <t>Seinų g. 5</t>
  </si>
  <si>
    <t>Nepriklausomybės a. 5</t>
  </si>
  <si>
    <t>Gustaičio g. 3</t>
  </si>
  <si>
    <t>V. Montvilos g. 22A</t>
  </si>
  <si>
    <t>Vilniaus g. 5</t>
  </si>
  <si>
    <t>Vilniaus g. 4</t>
  </si>
  <si>
    <t>Dainavos g. 3</t>
  </si>
  <si>
    <t>Dainavos g. 13</t>
  </si>
  <si>
    <t>Ateities g. 5</t>
  </si>
  <si>
    <t>Kailinių g. 7</t>
  </si>
  <si>
    <t>M. Gustaičio g. 13</t>
  </si>
  <si>
    <t>M. Gustaičio g. 5</t>
  </si>
  <si>
    <t>Lazdijai</t>
  </si>
  <si>
    <t>Mažeikiai</t>
  </si>
  <si>
    <t>NAFTININKŲ 34</t>
  </si>
  <si>
    <t>renovuotas</t>
  </si>
  <si>
    <t>GAMYKLOS 19</t>
  </si>
  <si>
    <t>NAFTININKŲ 14</t>
  </si>
  <si>
    <t>PAVASARIO 41C</t>
  </si>
  <si>
    <t>P.VILEIŠIO 4</t>
  </si>
  <si>
    <t>PAVASARIO 45</t>
  </si>
  <si>
    <t>ŽEMAITIJOS 41</t>
  </si>
  <si>
    <t>Gamyklos g.15-ojo NSB</t>
  </si>
  <si>
    <t>LAISVĖS 224</t>
  </si>
  <si>
    <t>ŽEMAITIJOS 32</t>
  </si>
  <si>
    <t>Gamyklos g. 31-ojo NSB</t>
  </si>
  <si>
    <t>Sodų g.10-ojo NSB</t>
  </si>
  <si>
    <t>NAFTININKŲ 16</t>
  </si>
  <si>
    <t>SODŲ 9</t>
  </si>
  <si>
    <t>NAFTININKŲ 8</t>
  </si>
  <si>
    <t>MINDAUGO 15</t>
  </si>
  <si>
    <t>P.VILEIŠIO 6</t>
  </si>
  <si>
    <t>GAMYKLOS 3</t>
  </si>
  <si>
    <t>GAMYKLOS 17</t>
  </si>
  <si>
    <t>Taikos g.24-ojo NSB</t>
  </si>
  <si>
    <t>TYLIOJI 40</t>
  </si>
  <si>
    <t>Bažnyčios 17 Viekšniai</t>
  </si>
  <si>
    <t>TYLIOJI 24</t>
  </si>
  <si>
    <t>S.Daukanto 4 Viekšniai</t>
  </si>
  <si>
    <t>Bažnyčios 11 Viekšniai</t>
  </si>
  <si>
    <t>MINDAUGO 20</t>
  </si>
  <si>
    <t>SODŲ 5</t>
  </si>
  <si>
    <t>Tilto 15 Viekšniai</t>
  </si>
  <si>
    <t>Bažnyčios 13 Viekšniai</t>
  </si>
  <si>
    <t>SODŲ 11</t>
  </si>
  <si>
    <t>S.Daukanto 6 Viekšniai</t>
  </si>
  <si>
    <t>ŽEMAITIJOS 35</t>
  </si>
  <si>
    <t>Pavasario g.25-ojo NSB</t>
  </si>
  <si>
    <t>Pavasario g.27-ojo NSB</t>
  </si>
  <si>
    <t>S.Daukanto 8 Viekšniai</t>
  </si>
  <si>
    <t>NAFTININKŲ 52</t>
  </si>
  <si>
    <t>Bažnyčios g. 15 Viekšniai</t>
  </si>
  <si>
    <t>VASARIO 16-OSIOS 8</t>
  </si>
  <si>
    <t>Tirkšlių 7 Viekšniai</t>
  </si>
  <si>
    <t>Viekšniai</t>
  </si>
  <si>
    <t>Pakruojis</t>
  </si>
  <si>
    <t xml:space="preserve">P.Mašioto g. 37                </t>
  </si>
  <si>
    <t>V.Didžiojo g. 70</t>
  </si>
  <si>
    <t xml:space="preserve">Kruojos g. 4                 </t>
  </si>
  <si>
    <t>P.Mašioto g. 63</t>
  </si>
  <si>
    <t>P.Mašioto g. 55</t>
  </si>
  <si>
    <t>P.Mašioto g. 49</t>
  </si>
  <si>
    <t xml:space="preserve">P. Mašioto g. 57           </t>
  </si>
  <si>
    <t xml:space="preserve">Kruojos g. 6                  </t>
  </si>
  <si>
    <t>V.Didžiojo g. 78</t>
  </si>
  <si>
    <t xml:space="preserve">Pergalės g. 4              </t>
  </si>
  <si>
    <t>Dalinai renovuotas</t>
  </si>
  <si>
    <t>P.Mašioto g. 61</t>
  </si>
  <si>
    <t>Mindaugo g. 6a</t>
  </si>
  <si>
    <t>Mindaugo g.6b</t>
  </si>
  <si>
    <t>iki 1993</t>
  </si>
  <si>
    <t xml:space="preserve">Pergalės g. 14                  </t>
  </si>
  <si>
    <t xml:space="preserve">Vytauto Didžiojo g. 72      </t>
  </si>
  <si>
    <t>Saulėtekio g. 50</t>
  </si>
  <si>
    <t xml:space="preserve">P.Mašioto g. 53      </t>
  </si>
  <si>
    <t xml:space="preserve">Mažoji g. 3           </t>
  </si>
  <si>
    <t xml:space="preserve">Taikos g. 18                  </t>
  </si>
  <si>
    <t>Vasario 16-osios g. 19</t>
  </si>
  <si>
    <t>V.Didžiojo g. 35</t>
  </si>
  <si>
    <t>P.Mašioto g. 67</t>
  </si>
  <si>
    <t xml:space="preserve">Skvero g. 6                                            </t>
  </si>
  <si>
    <t>Vilniaus g. 32</t>
  </si>
  <si>
    <t>P.Mašioto g. 39</t>
  </si>
  <si>
    <t xml:space="preserve">Taikos g. 24                                                             </t>
  </si>
  <si>
    <t>Linkuva</t>
  </si>
  <si>
    <t>Joniškėlio g. 2</t>
  </si>
  <si>
    <t>Vilniaus g. 28</t>
  </si>
  <si>
    <t>Ušinsko g. 31a</t>
  </si>
  <si>
    <t>Mindaugo g. 2c</t>
  </si>
  <si>
    <t xml:space="preserve">Taikos g. 24A                                                            </t>
  </si>
  <si>
    <t xml:space="preserve">Vilniaus g. 33                                                         </t>
  </si>
  <si>
    <t>L.Giros g. 8</t>
  </si>
  <si>
    <t>Vilniaus g. 34</t>
  </si>
  <si>
    <t xml:space="preserve">Mažoji g. 1                                                            </t>
  </si>
  <si>
    <t>Vasario 16-osios g. 13</t>
  </si>
  <si>
    <t>Kęstučio g. 8</t>
  </si>
  <si>
    <t>V.Didžiojo g. 27</t>
  </si>
  <si>
    <t>Ušinsko g. 22</t>
  </si>
  <si>
    <t>Basanavičiaus g. 2a</t>
  </si>
  <si>
    <t>Plungė</t>
  </si>
  <si>
    <t>I. Končiaus g. 7</t>
  </si>
  <si>
    <t>I. Končiaus g. 7A</t>
  </si>
  <si>
    <t xml:space="preserve">A. Vaišvilos g. 9 </t>
  </si>
  <si>
    <t xml:space="preserve">A. Vaišvilos g. 19 </t>
  </si>
  <si>
    <t xml:space="preserve">A. Vaišvilos g. 21 </t>
  </si>
  <si>
    <t>A. Vaišvilos g. 23</t>
  </si>
  <si>
    <t xml:space="preserve">A. Vaišvilos g. 25 </t>
  </si>
  <si>
    <t>A. Vaišvilos g. 31</t>
  </si>
  <si>
    <t xml:space="preserve">Žemaičių g. 13  </t>
  </si>
  <si>
    <t xml:space="preserve">A. Jucio g. 30 </t>
  </si>
  <si>
    <t xml:space="preserve">V. Mačernio g. 10 </t>
  </si>
  <si>
    <t xml:space="preserve">A. Jucio g. 12 </t>
  </si>
  <si>
    <t>V. Mačernio g. 6</t>
  </si>
  <si>
    <t>J. Tumo-Vaižganto g. 96</t>
  </si>
  <si>
    <t>A. Jucio skg. 2</t>
  </si>
  <si>
    <t>A. Jucio g. 45</t>
  </si>
  <si>
    <t>A. Jucio g. 53</t>
  </si>
  <si>
    <t>Gandingos g. 14</t>
  </si>
  <si>
    <t>Gandingos g. 16</t>
  </si>
  <si>
    <t>V. Mačernio g. 53</t>
  </si>
  <si>
    <t>Mendeno skg. 4</t>
  </si>
  <si>
    <t>Mendeno skg. 6</t>
  </si>
  <si>
    <t>V. Mačernio g. 51</t>
  </si>
  <si>
    <t>V. Mačernio g. 45</t>
  </si>
  <si>
    <t>A. Jucio g. 10</t>
  </si>
  <si>
    <t>V. Mačernio g. 27</t>
  </si>
  <si>
    <t>V. Mačernio g. 47</t>
  </si>
  <si>
    <t>A. Jucio skg. 1</t>
  </si>
  <si>
    <t>Gandingos g. 10</t>
  </si>
  <si>
    <t>Gandingos g. 12</t>
  </si>
  <si>
    <t>A. Vaišvilos g. 3</t>
  </si>
  <si>
    <t>I. Končiaus g. 8</t>
  </si>
  <si>
    <t>Vėjo 12</t>
  </si>
  <si>
    <t>Lentpjūvės g. 6</t>
  </si>
  <si>
    <t>Stoties g. 10</t>
  </si>
  <si>
    <t>Dariaus ir Girėno g. 33</t>
  </si>
  <si>
    <t>Dariaus ir Girėno g. 35</t>
  </si>
  <si>
    <t>Dariaus ir Girėno g. 51</t>
  </si>
  <si>
    <t>S. Nėries g. 4</t>
  </si>
  <si>
    <t>Stoties g. 12</t>
  </si>
  <si>
    <t>Stoties g.8</t>
  </si>
  <si>
    <t>Šalčininkai</t>
  </si>
  <si>
    <t>Vytauto g.38</t>
  </si>
  <si>
    <t>A. Mickevičiaus g.1</t>
  </si>
  <si>
    <t>A. Mickevičiaus g.7</t>
  </si>
  <si>
    <t>A. Mickevičiaus g.15</t>
  </si>
  <si>
    <t>A. Mickevičiaus g. 16</t>
  </si>
  <si>
    <t>A. Mickevičiaus g.17A</t>
  </si>
  <si>
    <t>Šalčios g.12</t>
  </si>
  <si>
    <t>Vilniaus g.26</t>
  </si>
  <si>
    <t>Vilniaus g.51</t>
  </si>
  <si>
    <t>Mokyklos g.17</t>
  </si>
  <si>
    <t>A.Mickevičiaus g.3</t>
  </si>
  <si>
    <t>A.Mickevičiaus g.21</t>
  </si>
  <si>
    <t>Pramonės g.7</t>
  </si>
  <si>
    <t>A. Mickevičiaus g.24</t>
  </si>
  <si>
    <t>Šalčios g.6</t>
  </si>
  <si>
    <t>J. Sniadeckio g.27</t>
  </si>
  <si>
    <t>J. Sniadeckio g.23</t>
  </si>
  <si>
    <t>Mokyklos g.21</t>
  </si>
  <si>
    <t>A. Mickevičiaus g.8</t>
  </si>
  <si>
    <t>Vilniaus g.13</t>
  </si>
  <si>
    <t>Vilniaus g.15A</t>
  </si>
  <si>
    <t>Mokyklos g.19</t>
  </si>
  <si>
    <t>Šalčios g.7</t>
  </si>
  <si>
    <t>Vilniaus g.26A</t>
  </si>
  <si>
    <t>Vilniaus g.9</t>
  </si>
  <si>
    <t>Vytauto g.22/1</t>
  </si>
  <si>
    <t>Šalčios g.14</t>
  </si>
  <si>
    <t>Vytauto g.29</t>
  </si>
  <si>
    <t>Vilniaus g.45/1</t>
  </si>
  <si>
    <t>Mokyklos g.27</t>
  </si>
  <si>
    <t>A. Mickevičiaus g.5</t>
  </si>
  <si>
    <t>Šiauliai</t>
  </si>
  <si>
    <t>Kviečių g. 56, Šiauliai</t>
  </si>
  <si>
    <t>Klevų g. 13, Šiauliai</t>
  </si>
  <si>
    <t>Kelmės g. 1A, Šiauliai</t>
  </si>
  <si>
    <t>Cvirkos g. 63, Šiauliai</t>
  </si>
  <si>
    <t>Vytauto g. 154, Šiauliai</t>
  </si>
  <si>
    <t>Dainų g. 40A, Šiauliai</t>
  </si>
  <si>
    <t>Valančiaus g. 2, Šiauliai</t>
  </si>
  <si>
    <t>Kviečių g. 22, Šiauliai</t>
  </si>
  <si>
    <t>Cvirkos g. 65B, Šiauliai</t>
  </si>
  <si>
    <t>Miglovaros g. 25, Šiauliai</t>
  </si>
  <si>
    <t>Vytauto g. 138, Šiauliai</t>
  </si>
  <si>
    <t>Draugystės g. 17, Šiauliai</t>
  </si>
  <si>
    <t>Grinkevičiaus g. 8, Šiauliai</t>
  </si>
  <si>
    <t>Vytauto g. 134, Šiauliai</t>
  </si>
  <si>
    <t>Draugystės g. 13, Šiauliai</t>
  </si>
  <si>
    <t>Grinkevičiaus g. 4, Šiauliai</t>
  </si>
  <si>
    <t>Salduvės g. 8, Šiaulių r.</t>
  </si>
  <si>
    <t>Gegužių g. 9, Šiauliai</t>
  </si>
  <si>
    <t>Gytarių g. 13, Šiauliai</t>
  </si>
  <si>
    <t>Dainų g. 34, Šiauliai</t>
  </si>
  <si>
    <t>Tiesos g. 4, Šiauliai</t>
  </si>
  <si>
    <t>Vytauto g. 50, Šiauliai</t>
  </si>
  <si>
    <t>Tilžės g. 50, Šiauliai</t>
  </si>
  <si>
    <t>Kauno g. 24, Šiauliai</t>
  </si>
  <si>
    <t>Dainavos takas 3B, Šiauliai</t>
  </si>
  <si>
    <t>Vilniaus g. 215, Šiauliai</t>
  </si>
  <si>
    <t>Radviliškio g. 108, Šiauliai</t>
  </si>
  <si>
    <t>Vytauto g. 56, Šiauliai</t>
  </si>
  <si>
    <t>Dainavos takas 17, Šiauliai</t>
  </si>
  <si>
    <t>Kauno g. 22A, Šiauliai</t>
  </si>
  <si>
    <t>Energetikų g. 9, Šiauliai</t>
  </si>
  <si>
    <t>Draugystės pr. 15, Šiauliai</t>
  </si>
  <si>
    <t>A. Mickevičiaus g. 38, Šiauliai</t>
  </si>
  <si>
    <t>Draugystės pr. 3A, Šiauliai</t>
  </si>
  <si>
    <t>Ežero g. 14, Šiauliai</t>
  </si>
  <si>
    <t>Radviliškio g. 124, Šiauliai</t>
  </si>
  <si>
    <t>Energetikų g. 11, Šiauliai</t>
  </si>
  <si>
    <t>Tilžės g. 44, Šiauliai</t>
  </si>
  <si>
    <t>Ežero g. 29, Šiauliai</t>
  </si>
  <si>
    <t>Ežero g. 15, Šiauliai</t>
  </si>
  <si>
    <t>Trakai</t>
  </si>
  <si>
    <t>Gėlių g. 5, Trakai</t>
  </si>
  <si>
    <t>Vytauto g.7, Lentvaris</t>
  </si>
  <si>
    <t>Mindaugo g. 20, Trakai</t>
  </si>
  <si>
    <t>Senkelio g. 5, Trakai</t>
  </si>
  <si>
    <t>Mindaugo g. 14, Trakai</t>
  </si>
  <si>
    <t>Vytauto g. 52, Trakai</t>
  </si>
  <si>
    <t>Vytauto g. 64A, Trakai</t>
  </si>
  <si>
    <t>Vytauto g. 64, Trakai</t>
  </si>
  <si>
    <t>Kilimų g. 6, Lentvaris</t>
  </si>
  <si>
    <t>Bažnyčios g. 21, Lentvaris</t>
  </si>
  <si>
    <t>Vytauto g. 46A, Trakai</t>
  </si>
  <si>
    <t>Mindaugo g. 8, Trakai</t>
  </si>
  <si>
    <t>Vytauto g. 48b, Trakai</t>
  </si>
  <si>
    <t>Vytauto g. 76, Trakai</t>
  </si>
  <si>
    <t>Pakalnės g. 44, Lentvaris</t>
  </si>
  <si>
    <t>Mindaugo g. 10, Trakai</t>
  </si>
  <si>
    <t>Sodų g. 23A, Lentvaris</t>
  </si>
  <si>
    <t>Vytauto g. 37, Trakai</t>
  </si>
  <si>
    <t>Geležinkelio g. 32, Lentvaris</t>
  </si>
  <si>
    <t>Klevų al. 61, Lentvaris</t>
  </si>
  <si>
    <t>Vytauto g. 4, Lentvaris</t>
  </si>
  <si>
    <t>Geležinkelio g. 30, Lentvaris</t>
  </si>
  <si>
    <t>Pakalnės g. 26A, Lentvaris</t>
  </si>
  <si>
    <t>Ežero g. 6, Lentvaris</t>
  </si>
  <si>
    <t>Vienuolyno g. 39, Trakai</t>
  </si>
  <si>
    <t>Pakalnės g. 27, Lentvaris</t>
  </si>
  <si>
    <t>Vytauto g. 48, Trakai</t>
  </si>
  <si>
    <t>Mindaugo g. 16, Trakai</t>
  </si>
  <si>
    <t>Trakų g. 16, Trakai</t>
  </si>
  <si>
    <t>Vytauto g. 40A, Trakai</t>
  </si>
  <si>
    <t>Vytauto g. 50A, Trakai</t>
  </si>
  <si>
    <t>Ežero g. 3A, Lentvaris</t>
  </si>
  <si>
    <t>Lauko g. 6, Lentvaris</t>
  </si>
  <si>
    <t>Vytauto g. 68, Trakai</t>
  </si>
  <si>
    <t>Trakų g. 27, Trakai</t>
  </si>
  <si>
    <t>Bažnyčios g. 11, Lentvaris</t>
  </si>
  <si>
    <t>Klevų al. 57, Lentvaris</t>
  </si>
  <si>
    <t>Lauko g. 8, Lentvaris</t>
  </si>
  <si>
    <t>Senkelio g. 3, Trakai</t>
  </si>
  <si>
    <t>Lauko g. 12A, Lentvaris</t>
  </si>
  <si>
    <t>Utena</t>
  </si>
  <si>
    <t>Vyžuonų g. 11a., Utena</t>
  </si>
  <si>
    <t>Vaižganto g. 14, Utena</t>
  </si>
  <si>
    <t>Taikos g. 9, Utena</t>
  </si>
  <si>
    <t>Taikos g. 17, Utena</t>
  </si>
  <si>
    <t>Taikos g. 20, Utena</t>
  </si>
  <si>
    <t>Taikos g. 7, Utena</t>
  </si>
  <si>
    <t>Taikos g. 22, Utena</t>
  </si>
  <si>
    <t>Taikos g. 26, Utena</t>
  </si>
  <si>
    <t>Aušros g. 94, Utena</t>
  </si>
  <si>
    <t>Maironio g. 13, Utena</t>
  </si>
  <si>
    <t>Aukštakalnio g. 90, Utena</t>
  </si>
  <si>
    <t>Krašuonos g. 5, Utena</t>
  </si>
  <si>
    <t>V.Kudirkos g. 44, Utena</t>
  </si>
  <si>
    <t>J. Basanavičiaus g. 119, Utena</t>
  </si>
  <si>
    <t>Krašuonos g. 3, Utena</t>
  </si>
  <si>
    <t>Aukštakalnio g. 72, Utena</t>
  </si>
  <si>
    <t>Sėlių g. 30a, Utena</t>
  </si>
  <si>
    <t>Smėlio g. 6, Utena</t>
  </si>
  <si>
    <t>Aukštakalnio g. 116, Utena</t>
  </si>
  <si>
    <t>Aukštakalnio g. 14, 16, Utena</t>
  </si>
  <si>
    <t>Kampo g. 3, Utena</t>
  </si>
  <si>
    <t>Vaižganto g. 10, Utena</t>
  </si>
  <si>
    <t>Vaižganto g. 34 a, Utena</t>
  </si>
  <si>
    <t>J.Basnavičiaus g. 98, Utena</t>
  </si>
  <si>
    <t>Aušros g. 92, Utena</t>
  </si>
  <si>
    <t>Vaižganto g. 42, Utena</t>
  </si>
  <si>
    <t>Užpalių g. 68, Utena</t>
  </si>
  <si>
    <t>Aušros g. 71 II k., Utena</t>
  </si>
  <si>
    <t>Vaižganto g. 44, Utena</t>
  </si>
  <si>
    <t>Maironio g. 15, Utena</t>
  </si>
  <si>
    <t>J. Basanavičiaus g. 108, Utena</t>
  </si>
  <si>
    <t>Kauno g. 27, Utena</t>
  </si>
  <si>
    <t>Kęstučio g. 4, Utena</t>
  </si>
  <si>
    <t>J.Basanavičiaus g. 110, Utena</t>
  </si>
  <si>
    <t>Aukštakalnio g. 10, 12, Utena</t>
  </si>
  <si>
    <t>Kęstučio g. 9, Utena</t>
  </si>
  <si>
    <t>K. Donelaičio g. 23, Utena</t>
  </si>
  <si>
    <t>Užpalių g. 88, Utena</t>
  </si>
  <si>
    <t>Tauragnų g. 4, Utena</t>
  </si>
  <si>
    <t>Utenio a. 5, Utena</t>
  </si>
  <si>
    <t>Varėna</t>
  </si>
  <si>
    <t>Dzūkų g. 15, Varėna</t>
  </si>
  <si>
    <t>Dzūkų g. 19, Varėna</t>
  </si>
  <si>
    <t>Melioratorių g. 5, Varėna</t>
  </si>
  <si>
    <t>M.K.Čiurlionio g. 55, Varėna</t>
  </si>
  <si>
    <t>Pušelės g. 7, Naujieji Valkininkai</t>
  </si>
  <si>
    <t>Sporto g. 6, Varėna</t>
  </si>
  <si>
    <t>Sporto g. 10, Varėna</t>
  </si>
  <si>
    <t>Šiltnamių g. 1, Varėna</t>
  </si>
  <si>
    <t>Vytauto g. 4, Varėna</t>
  </si>
  <si>
    <t>Vytauto g. 46, Varėna</t>
  </si>
  <si>
    <t>Aušros g. 10, Varėna</t>
  </si>
  <si>
    <t>Dzūkų g. 21a, Varėna</t>
  </si>
  <si>
    <t>Dzūkų g. 68, Varėna</t>
  </si>
  <si>
    <t>Marcinkonių g. 16, Varėna</t>
  </si>
  <si>
    <t>dalinai renovuotas</t>
  </si>
  <si>
    <t>M.K.Čiurlionio g. 10a, Varėna</t>
  </si>
  <si>
    <t>M.K.Čiurlionio g. 8, Varėna</t>
  </si>
  <si>
    <t>M.K.Čiurlionio g. 11, Varėna</t>
  </si>
  <si>
    <t>Savanorių g. 46, Varėna</t>
  </si>
  <si>
    <t>Vytauto g. 15, Varėna</t>
  </si>
  <si>
    <t>Vytauto g. 25, Varėna</t>
  </si>
  <si>
    <t>Dzūkų g. 48, Varėna</t>
  </si>
  <si>
    <t>Dzūkų g. 66, Varėna</t>
  </si>
  <si>
    <t>J.Basanavičiaus g. 1a, Varėna</t>
  </si>
  <si>
    <t>Kalno g. 1, Matuizos</t>
  </si>
  <si>
    <t>Kalno g. 9, Matuizos</t>
  </si>
  <si>
    <t>Kalno g. 11, Matuizos</t>
  </si>
  <si>
    <t>Kalno g. 15, Matuizos</t>
  </si>
  <si>
    <t>Melioratorių g. 9, Varėna</t>
  </si>
  <si>
    <t>Vilties g. 33, Naujieji Valkininkai</t>
  </si>
  <si>
    <t>V.Krėvės g. 7, Varėna</t>
  </si>
  <si>
    <t>Kalno g. 29, Matuizos</t>
  </si>
  <si>
    <t>Mechanizatorių g. 21, Varėna</t>
  </si>
  <si>
    <t>M.K.Čiurlionio g. 37, Varėna</t>
  </si>
  <si>
    <t>Mokyklos g. 4, Užuperkasis</t>
  </si>
  <si>
    <t>Mokyklos g. 5, Vilkiautinis</t>
  </si>
  <si>
    <t>Perliaus g. 29, Varėna</t>
  </si>
  <si>
    <t>Vasario 16 g. 13, Varėna</t>
  </si>
  <si>
    <t>Vilniaus g. 50, Merkinė</t>
  </si>
  <si>
    <t>Vilniaus g. 52, Merkinė</t>
  </si>
  <si>
    <t>Vytauto g. 64, Varėna</t>
  </si>
  <si>
    <t>M.Mironaitės g. 18</t>
  </si>
  <si>
    <t>Sviliškių g. 8</t>
  </si>
  <si>
    <t>Žirmūnų g. 30C</t>
  </si>
  <si>
    <t>Sviliškių g. 4, 6</t>
  </si>
  <si>
    <t>Žirmūnų g. 3 (renov.)</t>
  </si>
  <si>
    <t>Bajorų kelias 3</t>
  </si>
  <si>
    <t>Pavilnionių g. 33</t>
  </si>
  <si>
    <t>Pavilnionių g. 31</t>
  </si>
  <si>
    <t>Žirmūnų g. 128 (renov.)</t>
  </si>
  <si>
    <t>Žirmūnų g. 126 (renov.)</t>
  </si>
  <si>
    <t>J.Galvydžio g. 11A</t>
  </si>
  <si>
    <t>Žirmūnų g. 131 (renov.)</t>
  </si>
  <si>
    <t>M.Marcinkevičiaus g. 31, 33, 35</t>
  </si>
  <si>
    <t>M.Marcinkevičiaus g. 37, Baltupio g. 175</t>
  </si>
  <si>
    <t>Tolminkiemio g. 31</t>
  </si>
  <si>
    <t>Blindžių g. 7</t>
  </si>
  <si>
    <t>J.Kubiliaus g. 4</t>
  </si>
  <si>
    <t>J.Franko g. 8</t>
  </si>
  <si>
    <t>Tolminkiemio g. 14</t>
  </si>
  <si>
    <t>S.Žukausko g. 27</t>
  </si>
  <si>
    <t>V.Pietario g. 7</t>
  </si>
  <si>
    <t>Kovo 11-osios g. 55</t>
  </si>
  <si>
    <t>Šviesos g 11 (bt. 41-60)</t>
  </si>
  <si>
    <t>Šviesos g 14 (bt. 81-100)</t>
  </si>
  <si>
    <t>Taikos g. 25, 27</t>
  </si>
  <si>
    <t>Gedvydžių g. 29 (bt. 1-36)</t>
  </si>
  <si>
    <t>Gedvydžių g. 20</t>
  </si>
  <si>
    <t>Gabijos g. 81 (bt. 1-36)</t>
  </si>
  <si>
    <t>Šviesos g 4 (bt. 81-100)</t>
  </si>
  <si>
    <t>Peteliškių g. 10 (renov.)</t>
  </si>
  <si>
    <t>Taikos g. 241, 243, 245</t>
  </si>
  <si>
    <t>Žemynos g. 25</t>
  </si>
  <si>
    <t>Musninkų g. 7</t>
  </si>
  <si>
    <t>Antakalnio g. 118</t>
  </si>
  <si>
    <t>S.Stanevičiaus g. 7 (bt. 1-40)</t>
  </si>
  <si>
    <t>Žemynos g. 35</t>
  </si>
  <si>
    <t>Kapsų g. 38</t>
  </si>
  <si>
    <t>Taikos g. 105</t>
  </si>
  <si>
    <t>Didlaukio g. 22, 24</t>
  </si>
  <si>
    <t>Žaliųjų ežerų g. 9  (renov.)</t>
  </si>
  <si>
    <t>Smėlio g. 11</t>
  </si>
  <si>
    <t>Smėlio g. 15</t>
  </si>
  <si>
    <t>J.Basanavičiaus g. 17A</t>
  </si>
  <si>
    <t>Kanklių g. 10B</t>
  </si>
  <si>
    <t>Šaltkalvių g. 66</t>
  </si>
  <si>
    <t>Naugarduko g. 56</t>
  </si>
  <si>
    <t>Parko g. 4</t>
  </si>
  <si>
    <t>Gelvonų g. 57</t>
  </si>
  <si>
    <t>Parko g. 6</t>
  </si>
  <si>
    <t>J.Tiškevičiaus g. 6</t>
  </si>
  <si>
    <t>V.Grybo g. 30</t>
  </si>
  <si>
    <t>Gedimino pr. 27</t>
  </si>
  <si>
    <t>Vykinto g. 8</t>
  </si>
  <si>
    <t>Lentvario g. 1</t>
  </si>
  <si>
    <t>S.Skapo g. 6, 8</t>
  </si>
  <si>
    <t>Žygio g. 4</t>
  </si>
  <si>
    <t>K.Vanagėlio g. 9</t>
  </si>
  <si>
    <t>Vilnius</t>
  </si>
  <si>
    <t>2008, renovuotas,nėra info</t>
  </si>
  <si>
    <t>2006 renovuotas, nėra info</t>
  </si>
  <si>
    <t>2009, renovuotas nėra info</t>
  </si>
  <si>
    <t>2009 renovuotas, nėra info</t>
  </si>
  <si>
    <t>2010 renovuotas, nėra info</t>
  </si>
  <si>
    <t>2016 renovuotas, nėra info</t>
  </si>
  <si>
    <t>2015 renovuotas, nėra info</t>
  </si>
  <si>
    <t>iki 1992 m., neapšiltinti, su įrengtais dalikliais individualiai šilumos apskaitai</t>
  </si>
  <si>
    <t>Elektrėnai</t>
  </si>
  <si>
    <t>Pergalės 9b</t>
  </si>
  <si>
    <t>Nauja statyba</t>
  </si>
  <si>
    <t>Saulės 13</t>
  </si>
  <si>
    <t>Pilnai renuovuotas</t>
  </si>
  <si>
    <t>Saulės 15</t>
  </si>
  <si>
    <t>Dalinai renuovuotas</t>
  </si>
  <si>
    <t>Saulės 17</t>
  </si>
  <si>
    <t>Trakų 11</t>
  </si>
  <si>
    <t>Trakų 18</t>
  </si>
  <si>
    <t>Trakų 2</t>
  </si>
  <si>
    <t>Trakų 25</t>
  </si>
  <si>
    <t>Trakų 27</t>
  </si>
  <si>
    <t>Trakų 29</t>
  </si>
  <si>
    <t>Draugystės 10</t>
  </si>
  <si>
    <t>Nerenuovotas</t>
  </si>
  <si>
    <t>Draugystės 11</t>
  </si>
  <si>
    <t>Draugystės 12</t>
  </si>
  <si>
    <t>Draugystės 14</t>
  </si>
  <si>
    <t>Pergalės 19</t>
  </si>
  <si>
    <t>Pergalės 43</t>
  </si>
  <si>
    <t>Pergalės 45</t>
  </si>
  <si>
    <t>Sodų 1</t>
  </si>
  <si>
    <t>Sodų 3</t>
  </si>
  <si>
    <t>Saulės 20</t>
  </si>
  <si>
    <t>Draugystės 16</t>
  </si>
  <si>
    <t>Draugystės 17</t>
  </si>
  <si>
    <t>Pergalės 47</t>
  </si>
  <si>
    <t>Saulės 11</t>
  </si>
  <si>
    <t>Saulės 14</t>
  </si>
  <si>
    <t>Saulės 21</t>
  </si>
  <si>
    <t>Saulės 6</t>
  </si>
  <si>
    <t>Saulės 9</t>
  </si>
  <si>
    <t>Taikos 11</t>
  </si>
  <si>
    <t>Trakų 17</t>
  </si>
  <si>
    <t>Anykščiai</t>
  </si>
  <si>
    <t>Pastatų grupės kategorija pagal šilumos suvartojimą:</t>
  </si>
  <si>
    <r>
      <rPr>
        <b/>
        <sz val="8"/>
        <rFont val="Arial"/>
        <family val="2"/>
        <charset val="186"/>
      </rPr>
      <t>I.</t>
    </r>
    <r>
      <rPr>
        <sz val="8"/>
        <rFont val="Arial"/>
        <family val="2"/>
        <charset val="186"/>
      </rPr>
      <t xml:space="preserve"> Daugiabučiai suvartojantys mažiausiai šilumos (naujos statybos, apšiltinti, modernizuoti namai ir namai su individualiu šildymo reguliavimu ir apskaita))</t>
    </r>
  </si>
  <si>
    <r>
      <rPr>
        <b/>
        <sz val="8"/>
        <rFont val="Arial"/>
        <family val="2"/>
        <charset val="186"/>
      </rPr>
      <t>II.</t>
    </r>
    <r>
      <rPr>
        <sz val="8"/>
        <rFont val="Arial"/>
        <family val="2"/>
        <charset val="186"/>
      </rPr>
      <t xml:space="preserve"> Daugiabučiai suvartojantys mažai arba vidutiniškai šilumos (modernizuoti ar kiti kažkiek taupantys šilumą namai. Taip pat naujos statybos namai, tačiau turintys didelius vitrininius langus, kur atitvarų varža atitinka tik minimalius šiuolaikinius reikalavimus, nedidelio aukštingumo ir mažiau energetiškai efektyvios pastato formos ir panašūs kiti))</t>
    </r>
  </si>
  <si>
    <r>
      <rPr>
        <b/>
        <sz val="8"/>
        <rFont val="Arial"/>
        <family val="2"/>
        <charset val="186"/>
      </rPr>
      <t>III.</t>
    </r>
    <r>
      <rPr>
        <sz val="8"/>
        <rFont val="Arial"/>
        <family val="2"/>
        <charset val="186"/>
      </rPr>
      <t xml:space="preserve"> Daugiabučiai suvartojantys daug šilumos (pastatyti iki 1992 m., neapšiltinti, nusidėvėję, kuriuose nuo jų pastatymo dienos neatlikti jokie didesni remonto darbai. Senos nesubalansuotos vidaus šildymo ir karšto vandens sistemos, dalikliai individualiai šilumos apskaitai neįrengti, karšto vandens suvartojimą deklaruoja patys gyventojai))</t>
    </r>
  </si>
  <si>
    <r>
      <rPr>
        <b/>
        <sz val="8"/>
        <rFont val="Arial"/>
        <family val="2"/>
        <charset val="186"/>
      </rPr>
      <t>IV.</t>
    </r>
    <r>
      <rPr>
        <sz val="8"/>
        <rFont val="Arial"/>
        <family val="2"/>
        <charset val="186"/>
      </rPr>
      <t xml:space="preserve"> Daugiaubučiai suvartojantys labai daug šilumos (senos statybos, nerenovuoti, labai prastos šiluminės izoliacijos namai. Senos nesubalansuotos vidaus šildymo ir karšto vandens sistemos) </t>
    </r>
  </si>
  <si>
    <t>I. Daugiabučiai suvartojantys mažiausiai šilumos (naujos statybos, kokybiški namai)</t>
  </si>
  <si>
    <t>II. Daugiabučiai suvartojantys mažai arba vidutiniškai šilumos (naujos statybos ir kiti kažkiek taupantys šilumą namai)</t>
  </si>
  <si>
    <t>III. Daugiabučiai suvartojantys daug šilumos (senos statybos nerenovuoti namai)</t>
  </si>
  <si>
    <t>IV. Daugiaubučiai suvartojantys labai daug šilumos (senos statybos, labai prastos šiluminės izoliacijos namai)</t>
  </si>
  <si>
    <t xml:space="preserve">Kniaudiškių g. 54 </t>
  </si>
  <si>
    <t xml:space="preserve">Gėlių g. 3 </t>
  </si>
  <si>
    <t xml:space="preserve">iki 1992 </t>
  </si>
  <si>
    <t xml:space="preserve">Kranto g. 37  </t>
  </si>
  <si>
    <t xml:space="preserve">Kranto g. 47 </t>
  </si>
  <si>
    <t>Klaipėdos g. 99 K2</t>
  </si>
  <si>
    <t>Klaipėdos g. 99 K1</t>
  </si>
  <si>
    <t xml:space="preserve">Molainių g. 8 </t>
  </si>
  <si>
    <t>Jakšto g. 10</t>
  </si>
  <si>
    <t>Klaipėdos g. 99 K3</t>
  </si>
  <si>
    <t>Pušaloto g. 76</t>
  </si>
  <si>
    <t>Panevėžys</t>
  </si>
  <si>
    <t>Pasvalys</t>
  </si>
  <si>
    <t>Vaižganto 58c</t>
  </si>
  <si>
    <t>Radvilų 23</t>
  </si>
  <si>
    <t>Dariaus ir Girėno 60</t>
  </si>
  <si>
    <t>NAUJOJI 10</t>
  </si>
  <si>
    <t>Jaunystės 35</t>
  </si>
  <si>
    <t>Jaunystės 20</t>
  </si>
  <si>
    <t>NAUJOJI 6</t>
  </si>
  <si>
    <t>NAUJOJI 4</t>
  </si>
  <si>
    <t>Laisvės al. 36</t>
  </si>
  <si>
    <t>NAUJOJI 2</t>
  </si>
  <si>
    <t>Radviliškis</t>
  </si>
  <si>
    <t>Taikos g. 18</t>
  </si>
  <si>
    <t>Margirio g. 18</t>
  </si>
  <si>
    <t>Margirio g. 9</t>
  </si>
  <si>
    <t>Respublikos g. 24</t>
  </si>
  <si>
    <t>Chemikų g. 3</t>
  </si>
  <si>
    <t>Jaunystės g. 4</t>
  </si>
  <si>
    <t>J. Basanavičiaus g. 130</t>
  </si>
  <si>
    <t>J. Basanavičiaus g. 138</t>
  </si>
  <si>
    <t>Respublikos g. 26</t>
  </si>
  <si>
    <t>Liepų al. 13</t>
  </si>
  <si>
    <t>Kėdainiai</t>
  </si>
  <si>
    <t>Rokiškis</t>
  </si>
  <si>
    <t>Vaižganto 60</t>
  </si>
  <si>
    <t>Jaunystės 31</t>
  </si>
  <si>
    <t>Povyliaus 6</t>
  </si>
  <si>
    <t>Stiklo 10</t>
  </si>
  <si>
    <t>Stiklo 12</t>
  </si>
  <si>
    <t>Povyliaus 16</t>
  </si>
  <si>
    <t xml:space="preserve">NAUJOJI 8 </t>
  </si>
  <si>
    <t>Vasario 16-osios 15</t>
  </si>
  <si>
    <t>Vaižganto 58d</t>
  </si>
  <si>
    <t>Gedimino 43</t>
  </si>
  <si>
    <t>Topolių 8</t>
  </si>
  <si>
    <t>Radvilų 10</t>
  </si>
  <si>
    <t>Kudirkos 5</t>
  </si>
  <si>
    <t>Kudirkos 1</t>
  </si>
  <si>
    <t>Kražių 12</t>
  </si>
  <si>
    <t>MALUNO AIKŠTE 21</t>
  </si>
  <si>
    <t>Gedimino 38</t>
  </si>
  <si>
    <t>Vasario 16-osios 5</t>
  </si>
  <si>
    <t>Vasario 16-osios 3</t>
  </si>
  <si>
    <t>Vasario 16-osios 1</t>
  </si>
  <si>
    <t>Liepų al. 15A</t>
  </si>
  <si>
    <t>Vilties g. 47,</t>
  </si>
  <si>
    <t>Ramygalos g. 67</t>
  </si>
  <si>
    <t>Vilties g. 22</t>
  </si>
  <si>
    <t xml:space="preserve">P. Širvio g. 5, </t>
  </si>
  <si>
    <t>Marijonų g. 29</t>
  </si>
  <si>
    <t>Smėlynės g. 73</t>
  </si>
  <si>
    <t>Švyturio g. 19</t>
  </si>
  <si>
    <t>Technikos g. 7</t>
  </si>
  <si>
    <t>Vilniaus g. 20</t>
  </si>
  <si>
    <t>Kupiškis</t>
  </si>
  <si>
    <t>Topolių 2</t>
  </si>
  <si>
    <t>Maironio 7</t>
  </si>
  <si>
    <t>Vasario 16-osios 2</t>
  </si>
  <si>
    <t>Gedimino 4</t>
  </si>
  <si>
    <t>Vasario 16-osios 4</t>
  </si>
  <si>
    <t>Bernotėno 1</t>
  </si>
  <si>
    <t>MAIRONIO 11</t>
  </si>
  <si>
    <t>Kudirkos 11</t>
  </si>
  <si>
    <t>Kudirkos 7</t>
  </si>
  <si>
    <t>Stiklo 1a</t>
  </si>
  <si>
    <t>Vytauto g. 36</t>
  </si>
  <si>
    <t>Švyturio g. 9</t>
  </si>
  <si>
    <t>Seinų g. 17</t>
  </si>
  <si>
    <t>Smetonos g. 5A</t>
  </si>
  <si>
    <t>Vytauto skg. 12</t>
  </si>
  <si>
    <t>Žagienės g. 4</t>
  </si>
  <si>
    <t>Marijonų g. 43</t>
  </si>
  <si>
    <t>Nevėžio g. 24</t>
  </si>
  <si>
    <t>Jakšto g. 8</t>
  </si>
  <si>
    <t>Kerbedžio g. 24</t>
  </si>
  <si>
    <t>Zarasai</t>
  </si>
  <si>
    <t xml:space="preserve">Bendrosioms reikmėms </t>
  </si>
  <si>
    <t>Naujakiemio g. 9</t>
  </si>
  <si>
    <t>Ryšininų g. 3</t>
  </si>
  <si>
    <t>Dragūnų g. 18</t>
  </si>
  <si>
    <t>Naujos statybos</t>
  </si>
  <si>
    <t>Kauno g. 15</t>
  </si>
  <si>
    <t>H. Manto g. 43</t>
  </si>
  <si>
    <t>Dragūnų g. 1</t>
  </si>
  <si>
    <t>Taikos pr. 97</t>
  </si>
  <si>
    <t>Baltijos pr. 71</t>
  </si>
  <si>
    <t>Žolynų g. 39</t>
  </si>
  <si>
    <t>Rumpiškės g. 2a</t>
  </si>
  <si>
    <t>Pilna renovacija</t>
  </si>
  <si>
    <t>Klaipėda</t>
  </si>
  <si>
    <t xml:space="preserve">I. Kanto g. 40 </t>
  </si>
  <si>
    <t>H. Manto g. 7</t>
  </si>
  <si>
    <t>Naujakiemio g. 13</t>
  </si>
  <si>
    <t>Dalina renovacija</t>
  </si>
  <si>
    <t>Žvejų g. 11</t>
  </si>
  <si>
    <t>Reikjaviko g. 4</t>
  </si>
  <si>
    <t>Laukininkų g. 22</t>
  </si>
  <si>
    <t>I.Simonaitytės g. 13</t>
  </si>
  <si>
    <t>Baltijos pr. 19</t>
  </si>
  <si>
    <t>I.Simonaitytės g. 1</t>
  </si>
  <si>
    <t>Kretingos g. 21</t>
  </si>
  <si>
    <t>H. Manto g. 9a</t>
  </si>
  <si>
    <t>Šilutės pl. 12</t>
  </si>
  <si>
    <t>Laukininkų g. 37</t>
  </si>
  <si>
    <t>Minijos g. 135</t>
  </si>
  <si>
    <t>Tiltų g. 21</t>
  </si>
  <si>
    <t>Bokštų g. 7</t>
  </si>
  <si>
    <t>Mokyklos g. 21</t>
  </si>
  <si>
    <t>Kuncų g. 9, 1k</t>
  </si>
  <si>
    <t>Rumpiškės g. 2</t>
  </si>
  <si>
    <t>Daržų g. 13</t>
  </si>
  <si>
    <t>L. Giros g. 5</t>
  </si>
  <si>
    <t>Tilžės g. 37</t>
  </si>
  <si>
    <t>Žvejų g. 15</t>
  </si>
  <si>
    <t>Dariaus ir Girėno g. 19</t>
  </si>
  <si>
    <t>Bangų g. 17</t>
  </si>
  <si>
    <t>Kepėjų g. 4</t>
  </si>
  <si>
    <t>Nemuno g. 133</t>
  </si>
  <si>
    <t>Kadagių g. 11</t>
  </si>
  <si>
    <t>Turgaus a. 2</t>
  </si>
  <si>
    <t xml:space="preserve">Kalvos g. </t>
  </si>
  <si>
    <t>AB "Kauno energija" pastabos: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</si>
</sst>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
    <numFmt numFmtId="166" formatCode="0.000"/>
    <numFmt numFmtId="167" formatCode="#,##0.0"/>
    <numFmt numFmtId="168" formatCode="#,##0.000"/>
  </numFmts>
  <fonts count="19" x14ac:knownFonts="1">
    <font>
      <sz val="10"/>
      <name val="Arial"/>
      <family val="2"/>
      <charset val="186"/>
    </font>
    <font>
      <sz val="11"/>
      <color theme="1"/>
      <name val="Calibri"/>
      <family val="2"/>
      <charset val="186"/>
      <scheme val="minor"/>
    </font>
    <font>
      <sz val="8"/>
      <name val="Arial"/>
      <family val="2"/>
      <charset val="186"/>
    </font>
    <font>
      <b/>
      <sz val="10"/>
      <name val="Arial"/>
      <family val="2"/>
      <charset val="186"/>
    </font>
    <font>
      <b/>
      <i/>
      <sz val="8"/>
      <name val="Arial"/>
      <family val="2"/>
      <charset val="186"/>
    </font>
    <font>
      <b/>
      <sz val="8"/>
      <name val="Arial"/>
      <family val="2"/>
      <charset val="186"/>
    </font>
    <font>
      <sz val="9"/>
      <color indexed="81"/>
      <name val="Tahoma"/>
      <family val="2"/>
      <charset val="186"/>
    </font>
    <font>
      <vertAlign val="superscript"/>
      <sz val="8"/>
      <name val="Arial"/>
      <family val="2"/>
      <charset val="186"/>
    </font>
    <font>
      <b/>
      <sz val="12"/>
      <name val="Arial"/>
      <family val="2"/>
      <charset val="186"/>
    </font>
    <font>
      <sz val="10"/>
      <name val="Arial"/>
      <family val="2"/>
      <charset val="186"/>
    </font>
    <font>
      <sz val="8"/>
      <color rgb="FFFF0000"/>
      <name val="Arial"/>
      <family val="2"/>
      <charset val="186"/>
    </font>
    <font>
      <sz val="10"/>
      <name val="Arial"/>
      <family val="2"/>
      <charset val="186"/>
    </font>
    <font>
      <sz val="10"/>
      <color theme="1"/>
      <name val="Tahoma"/>
      <family val="2"/>
    </font>
    <font>
      <b/>
      <sz val="26"/>
      <name val="Arial"/>
      <family val="2"/>
      <charset val="186"/>
    </font>
    <font>
      <b/>
      <sz val="28"/>
      <name val="Arial"/>
      <family val="2"/>
      <charset val="186"/>
    </font>
    <font>
      <sz val="8"/>
      <color theme="1"/>
      <name val="Arial"/>
      <family val="2"/>
      <charset val="186"/>
    </font>
    <font>
      <i/>
      <sz val="8"/>
      <color theme="1"/>
      <name val="Arial"/>
      <family val="2"/>
      <charset val="186"/>
    </font>
    <font>
      <i/>
      <sz val="8"/>
      <name val="Arial"/>
      <family val="2"/>
      <charset val="186"/>
    </font>
    <font>
      <sz val="7.5"/>
      <name val="Arial"/>
      <family val="2"/>
      <charset val="186"/>
    </font>
  </fonts>
  <fills count="7">
    <fill>
      <patternFill patternType="none"/>
    </fill>
    <fill>
      <patternFill patternType="gray125"/>
    </fill>
    <fill>
      <patternFill patternType="solid">
        <fgColor theme="5"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indexed="9"/>
        <bgColor indexed="64"/>
      </patternFill>
    </fill>
    <fill>
      <patternFill patternType="solid">
        <fgColor rgb="FFFFFF99"/>
        <bgColor indexed="64"/>
      </patternFill>
    </fill>
  </fills>
  <borders count="36">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6">
    <xf numFmtId="0" fontId="0" fillId="0" borderId="0"/>
    <xf numFmtId="0" fontId="9" fillId="0" borderId="0"/>
    <xf numFmtId="0" fontId="11" fillId="0" borderId="0"/>
    <xf numFmtId="0" fontId="12" fillId="0" borderId="0"/>
    <xf numFmtId="0" fontId="1" fillId="0" borderId="0"/>
    <xf numFmtId="0" fontId="1" fillId="0" borderId="0"/>
  </cellStyleXfs>
  <cellXfs count="454">
    <xf numFmtId="0" fontId="0" fillId="0" borderId="0" xfId="0"/>
    <xf numFmtId="0" fontId="3" fillId="0" borderId="0" xfId="0" applyFont="1" applyBorder="1" applyAlignment="1" applyProtection="1">
      <alignment horizontal="center" vertical="center" wrapText="1"/>
      <protection locked="0"/>
    </xf>
    <xf numFmtId="0" fontId="5" fillId="0" borderId="0" xfId="0" applyFont="1"/>
    <xf numFmtId="0" fontId="4" fillId="0" borderId="9"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5" fillId="0" borderId="22" xfId="0" applyFont="1" applyBorder="1" applyAlignment="1">
      <alignment horizontal="center"/>
    </xf>
    <xf numFmtId="0" fontId="2" fillId="5" borderId="0" xfId="0" applyFont="1" applyFill="1" applyBorder="1"/>
    <xf numFmtId="0" fontId="2" fillId="5" borderId="0" xfId="0" applyFont="1" applyFill="1" applyBorder="1" applyAlignment="1">
      <alignment horizontal="center"/>
    </xf>
    <xf numFmtId="0" fontId="2" fillId="3" borderId="17" xfId="0" applyFont="1" applyFill="1" applyBorder="1" applyProtection="1">
      <protection locked="0"/>
    </xf>
    <xf numFmtId="0" fontId="0" fillId="0" borderId="15" xfId="0" applyBorder="1" applyAlignment="1">
      <alignment horizontal="center"/>
    </xf>
    <xf numFmtId="0" fontId="0" fillId="0" borderId="0" xfId="0" applyAlignment="1">
      <alignment horizontal="center"/>
    </xf>
    <xf numFmtId="2" fontId="2" fillId="3" borderId="9" xfId="0" applyNumberFormat="1" applyFont="1" applyFill="1" applyBorder="1" applyAlignment="1" applyProtection="1">
      <alignment horizontal="center"/>
      <protection locked="0"/>
    </xf>
    <xf numFmtId="2" fontId="2" fillId="2" borderId="9" xfId="0" applyNumberFormat="1" applyFont="1" applyFill="1" applyBorder="1" applyAlignment="1" applyProtection="1">
      <alignment horizontal="center"/>
      <protection locked="0"/>
    </xf>
    <xf numFmtId="2" fontId="2" fillId="2" borderId="14" xfId="0" applyNumberFormat="1" applyFont="1" applyFill="1" applyBorder="1" applyAlignment="1" applyProtection="1">
      <alignment horizontal="center"/>
      <protection locked="0"/>
    </xf>
    <xf numFmtId="166" fontId="2" fillId="3" borderId="9" xfId="0" applyNumberFormat="1" applyFont="1" applyFill="1" applyBorder="1" applyAlignment="1" applyProtection="1">
      <alignment horizontal="center"/>
      <protection locked="0"/>
    </xf>
    <xf numFmtId="166" fontId="2" fillId="2" borderId="9" xfId="0" applyNumberFormat="1" applyFont="1" applyFill="1" applyBorder="1" applyAlignment="1" applyProtection="1">
      <alignment horizontal="center"/>
      <protection locked="0"/>
    </xf>
    <xf numFmtId="0" fontId="2" fillId="3" borderId="9" xfId="1" applyFont="1" applyFill="1" applyBorder="1" applyProtection="1">
      <protection locked="0"/>
    </xf>
    <xf numFmtId="0" fontId="2" fillId="3" borderId="9" xfId="1" applyFont="1" applyFill="1" applyBorder="1" applyAlignment="1" applyProtection="1">
      <alignment horizontal="center"/>
      <protection locked="0"/>
    </xf>
    <xf numFmtId="0" fontId="2" fillId="4" borderId="9" xfId="1" applyFont="1" applyFill="1" applyBorder="1" applyAlignment="1" applyProtection="1">
      <alignment horizontal="center"/>
      <protection locked="0"/>
    </xf>
    <xf numFmtId="0" fontId="2" fillId="2" borderId="9" xfId="1" applyFont="1" applyFill="1" applyBorder="1" applyAlignment="1" applyProtection="1">
      <alignment horizontal="center"/>
      <protection locked="0"/>
    </xf>
    <xf numFmtId="0" fontId="2" fillId="2" borderId="9" xfId="1" applyFont="1" applyFill="1" applyBorder="1" applyProtection="1">
      <protection locked="0"/>
    </xf>
    <xf numFmtId="2" fontId="2" fillId="4" borderId="9" xfId="0" applyNumberFormat="1" applyFont="1" applyFill="1" applyBorder="1" applyAlignment="1" applyProtection="1">
      <alignment horizontal="center"/>
    </xf>
    <xf numFmtId="2" fontId="2" fillId="2" borderId="14" xfId="0" applyNumberFormat="1" applyFont="1" applyFill="1" applyBorder="1" applyAlignment="1" applyProtection="1">
      <alignment horizontal="center"/>
    </xf>
    <xf numFmtId="164" fontId="2" fillId="4" borderId="9" xfId="0" applyNumberFormat="1" applyFont="1" applyFill="1" applyBorder="1" applyProtection="1">
      <protection locked="0"/>
    </xf>
    <xf numFmtId="164" fontId="2" fillId="2" borderId="9" xfId="0" applyNumberFormat="1" applyFont="1" applyFill="1" applyBorder="1" applyAlignment="1" applyProtection="1">
      <alignment horizontal="center"/>
      <protection locked="0"/>
    </xf>
    <xf numFmtId="0" fontId="2" fillId="6" borderId="9" xfId="2" applyFont="1" applyFill="1" applyBorder="1" applyAlignment="1">
      <alignment horizontal="center"/>
    </xf>
    <xf numFmtId="165" fontId="2" fillId="6" borderId="9" xfId="2" applyNumberFormat="1" applyFont="1" applyFill="1" applyBorder="1"/>
    <xf numFmtId="2" fontId="2" fillId="6" borderId="9" xfId="2" applyNumberFormat="1" applyFont="1" applyFill="1" applyBorder="1" applyAlignment="1">
      <alignment horizontal="center"/>
    </xf>
    <xf numFmtId="164" fontId="2" fillId="6" borderId="9" xfId="2" applyNumberFormat="1" applyFont="1" applyFill="1" applyBorder="1" applyAlignment="1">
      <alignment horizontal="center"/>
    </xf>
    <xf numFmtId="0" fontId="2" fillId="2" borderId="9" xfId="2" applyFont="1" applyFill="1" applyBorder="1" applyAlignment="1">
      <alignment horizontal="left"/>
    </xf>
    <xf numFmtId="0" fontId="2" fillId="2" borderId="9" xfId="2" applyFont="1" applyFill="1" applyBorder="1" applyAlignment="1">
      <alignment horizontal="center"/>
    </xf>
    <xf numFmtId="164" fontId="2" fillId="2" borderId="9" xfId="2" applyNumberFormat="1" applyFont="1" applyFill="1" applyBorder="1"/>
    <xf numFmtId="164" fontId="2" fillId="2" borderId="9" xfId="2" applyNumberFormat="1" applyFont="1" applyFill="1" applyBorder="1" applyAlignment="1">
      <alignment horizontal="center"/>
    </xf>
    <xf numFmtId="2" fontId="2" fillId="2" borderId="9" xfId="2" applyNumberFormat="1" applyFont="1" applyFill="1" applyBorder="1" applyAlignment="1">
      <alignment horizontal="center"/>
    </xf>
    <xf numFmtId="165" fontId="2" fillId="2" borderId="9" xfId="2" applyNumberFormat="1" applyFont="1" applyFill="1" applyBorder="1"/>
    <xf numFmtId="0" fontId="2" fillId="6" borderId="9" xfId="2" applyFont="1" applyFill="1" applyBorder="1" applyAlignment="1">
      <alignment horizontal="left"/>
    </xf>
    <xf numFmtId="165" fontId="2" fillId="6" borderId="9" xfId="2" applyNumberFormat="1" applyFont="1" applyFill="1" applyBorder="1" applyAlignment="1">
      <alignment horizontal="right"/>
    </xf>
    <xf numFmtId="0" fontId="0" fillId="0" borderId="0" xfId="0"/>
    <xf numFmtId="0" fontId="3" fillId="0" borderId="0" xfId="0" applyFont="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5" fillId="0" borderId="0" xfId="0" applyFont="1"/>
    <xf numFmtId="0" fontId="5"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5" fillId="0" borderId="22" xfId="0" applyFont="1" applyBorder="1" applyAlignment="1">
      <alignment horizontal="center"/>
    </xf>
    <xf numFmtId="2" fontId="2" fillId="3" borderId="9" xfId="0" applyNumberFormat="1" applyFont="1" applyFill="1" applyBorder="1" applyProtection="1">
      <protection locked="0"/>
    </xf>
    <xf numFmtId="166" fontId="2" fillId="3" borderId="9" xfId="0" applyNumberFormat="1" applyFont="1" applyFill="1" applyBorder="1" applyProtection="1">
      <protection locked="0"/>
    </xf>
    <xf numFmtId="0" fontId="2" fillId="3" borderId="9" xfId="2" applyFont="1" applyFill="1" applyBorder="1"/>
    <xf numFmtId="0" fontId="2" fillId="3" borderId="9" xfId="2" applyFont="1" applyFill="1" applyBorder="1" applyAlignment="1">
      <alignment horizontal="center"/>
    </xf>
    <xf numFmtId="164" fontId="2" fillId="3" borderId="9" xfId="2" applyNumberFormat="1" applyFont="1" applyFill="1" applyBorder="1"/>
    <xf numFmtId="164" fontId="2" fillId="3" borderId="9" xfId="2" applyNumberFormat="1" applyFont="1" applyFill="1" applyBorder="1" applyAlignment="1">
      <alignment horizontal="center"/>
    </xf>
    <xf numFmtId="165" fontId="2" fillId="3" borderId="9" xfId="2" applyNumberFormat="1" applyFont="1" applyFill="1" applyBorder="1"/>
    <xf numFmtId="2" fontId="2" fillId="3" borderId="9" xfId="2" applyNumberFormat="1" applyFont="1" applyFill="1" applyBorder="1" applyAlignment="1">
      <alignment horizontal="center"/>
    </xf>
    <xf numFmtId="0" fontId="2" fillId="4" borderId="17" xfId="2" applyFont="1" applyFill="1" applyBorder="1"/>
    <xf numFmtId="0" fontId="2" fillId="4" borderId="17" xfId="2" applyFont="1" applyFill="1" applyBorder="1" applyAlignment="1">
      <alignment horizontal="center"/>
    </xf>
    <xf numFmtId="164" fontId="2" fillId="4" borderId="17" xfId="2" applyNumberFormat="1" applyFont="1" applyFill="1" applyBorder="1"/>
    <xf numFmtId="164" fontId="2" fillId="4" borderId="17" xfId="2" applyNumberFormat="1" applyFont="1" applyFill="1" applyBorder="1" applyAlignment="1">
      <alignment horizontal="center"/>
    </xf>
    <xf numFmtId="165" fontId="2" fillId="4" borderId="17" xfId="2" applyNumberFormat="1" applyFont="1" applyFill="1" applyBorder="1"/>
    <xf numFmtId="2" fontId="2" fillId="4" borderId="17" xfId="2" applyNumberFormat="1" applyFont="1" applyFill="1" applyBorder="1" applyAlignment="1">
      <alignment horizontal="center"/>
    </xf>
    <xf numFmtId="0" fontId="2" fillId="4" borderId="9" xfId="2" applyFont="1" applyFill="1" applyBorder="1"/>
    <xf numFmtId="0" fontId="2" fillId="4" borderId="9" xfId="2" applyFont="1" applyFill="1" applyBorder="1" applyAlignment="1">
      <alignment horizontal="center"/>
    </xf>
    <xf numFmtId="164" fontId="2" fillId="4" borderId="9" xfId="2" applyNumberFormat="1" applyFont="1" applyFill="1" applyBorder="1"/>
    <xf numFmtId="164" fontId="2" fillId="4" borderId="9" xfId="2" applyNumberFormat="1" applyFont="1" applyFill="1" applyBorder="1" applyAlignment="1">
      <alignment horizontal="center"/>
    </xf>
    <xf numFmtId="165" fontId="2" fillId="4" borderId="9" xfId="2" applyNumberFormat="1" applyFont="1" applyFill="1" applyBorder="1"/>
    <xf numFmtId="2" fontId="2" fillId="4" borderId="9" xfId="2" applyNumberFormat="1" applyFont="1" applyFill="1" applyBorder="1" applyAlignment="1">
      <alignment horizontal="center"/>
    </xf>
    <xf numFmtId="0" fontId="2" fillId="3" borderId="9" xfId="2" applyFont="1" applyFill="1" applyBorder="1" applyAlignment="1">
      <alignment horizontal="left"/>
    </xf>
    <xf numFmtId="164" fontId="2" fillId="3" borderId="9" xfId="2" applyNumberFormat="1" applyFont="1" applyFill="1" applyBorder="1" applyAlignment="1">
      <alignment horizontal="right"/>
    </xf>
    <xf numFmtId="165" fontId="2" fillId="3" borderId="9" xfId="2" applyNumberFormat="1" applyFont="1" applyFill="1" applyBorder="1" applyAlignment="1">
      <alignment horizontal="right"/>
    </xf>
    <xf numFmtId="0" fontId="0" fillId="0" borderId="0" xfId="0" applyFont="1" applyAlignment="1">
      <alignment horizontal="center"/>
    </xf>
    <xf numFmtId="0" fontId="2" fillId="2" borderId="9" xfId="2" applyFont="1" applyFill="1" applyBorder="1"/>
    <xf numFmtId="0" fontId="2" fillId="0" borderId="0" xfId="0" applyFont="1" applyAlignment="1">
      <alignment horizontal="center"/>
    </xf>
    <xf numFmtId="0" fontId="2" fillId="4" borderId="9" xfId="0" applyFont="1" applyFill="1" applyBorder="1" applyAlignment="1" applyProtection="1">
      <alignment horizontal="center"/>
      <protection locked="0"/>
    </xf>
    <xf numFmtId="0" fontId="2" fillId="4" borderId="9" xfId="0" applyFont="1" applyFill="1" applyBorder="1" applyProtection="1">
      <protection locked="0"/>
    </xf>
    <xf numFmtId="166" fontId="2" fillId="4" borderId="9" xfId="0" applyNumberFormat="1" applyFont="1" applyFill="1" applyBorder="1" applyProtection="1">
      <protection locked="0"/>
    </xf>
    <xf numFmtId="2" fontId="2" fillId="4" borderId="9" xfId="0" applyNumberFormat="1" applyFont="1" applyFill="1" applyBorder="1" applyProtection="1">
      <protection locked="0"/>
    </xf>
    <xf numFmtId="166" fontId="2" fillId="4" borderId="9" xfId="0" applyNumberFormat="1" applyFont="1" applyFill="1" applyBorder="1" applyAlignment="1" applyProtection="1">
      <alignment horizontal="center"/>
      <protection locked="0"/>
    </xf>
    <xf numFmtId="2" fontId="2" fillId="4" borderId="9" xfId="0" applyNumberFormat="1" applyFont="1" applyFill="1" applyBorder="1" applyAlignment="1" applyProtection="1">
      <alignment horizontal="center"/>
      <protection locked="0"/>
    </xf>
    <xf numFmtId="2" fontId="2" fillId="2" borderId="9" xfId="0" applyNumberFormat="1" applyFont="1" applyFill="1" applyBorder="1" applyAlignment="1" applyProtection="1">
      <alignment horizontal="center"/>
    </xf>
    <xf numFmtId="0" fontId="2" fillId="6" borderId="9" xfId="0" applyFont="1" applyFill="1" applyBorder="1"/>
    <xf numFmtId="0" fontId="2" fillId="6" borderId="9" xfId="0" applyFont="1" applyFill="1" applyBorder="1" applyAlignment="1">
      <alignment horizontal="center"/>
    </xf>
    <xf numFmtId="0" fontId="2" fillId="3" borderId="9" xfId="0" applyFont="1" applyFill="1" applyBorder="1"/>
    <xf numFmtId="0" fontId="2" fillId="3" borderId="9" xfId="0" applyFont="1" applyFill="1" applyBorder="1" applyAlignment="1">
      <alignment horizontal="center"/>
    </xf>
    <xf numFmtId="0" fontId="2" fillId="4" borderId="9" xfId="0" applyFont="1" applyFill="1" applyBorder="1" applyAlignment="1">
      <alignment horizontal="center"/>
    </xf>
    <xf numFmtId="0" fontId="2" fillId="4" borderId="9" xfId="0" applyFont="1" applyFill="1" applyBorder="1"/>
    <xf numFmtId="0" fontId="2" fillId="2" borderId="9" xfId="0" applyFont="1" applyFill="1" applyBorder="1" applyAlignment="1">
      <alignment horizontal="center"/>
    </xf>
    <xf numFmtId="0" fontId="2" fillId="2" borderId="9" xfId="0" applyFont="1" applyFill="1" applyBorder="1"/>
    <xf numFmtId="0" fontId="0" fillId="0" borderId="15" xfId="0" applyFont="1" applyBorder="1" applyAlignment="1">
      <alignment horizontal="center"/>
    </xf>
    <xf numFmtId="166" fontId="2" fillId="6" borderId="9" xfId="2" applyNumberFormat="1" applyFont="1" applyFill="1" applyBorder="1" applyAlignment="1">
      <alignment horizontal="right"/>
    </xf>
    <xf numFmtId="166" fontId="2" fillId="3" borderId="9" xfId="2" applyNumberFormat="1" applyFont="1" applyFill="1" applyBorder="1" applyAlignment="1">
      <alignment horizontal="right"/>
    </xf>
    <xf numFmtId="166" fontId="2" fillId="6" borderId="9" xfId="2" applyNumberFormat="1" applyFont="1" applyFill="1" applyBorder="1" applyAlignment="1">
      <alignment horizontal="center"/>
    </xf>
    <xf numFmtId="166" fontId="2" fillId="3" borderId="9" xfId="2" applyNumberFormat="1" applyFont="1" applyFill="1" applyBorder="1" applyAlignment="1">
      <alignment horizontal="center"/>
    </xf>
    <xf numFmtId="166" fontId="2" fillId="4" borderId="9" xfId="2" applyNumberFormat="1" applyFont="1" applyFill="1" applyBorder="1" applyAlignment="1">
      <alignment horizontal="center"/>
    </xf>
    <xf numFmtId="166" fontId="2" fillId="2" borderId="9" xfId="2" applyNumberFormat="1" applyFont="1" applyFill="1" applyBorder="1" applyAlignment="1">
      <alignment horizontal="center"/>
    </xf>
    <xf numFmtId="164" fontId="3" fillId="0" borderId="0" xfId="0" applyNumberFormat="1" applyFont="1" applyBorder="1" applyAlignment="1" applyProtection="1">
      <alignment horizontal="center" vertical="center" wrapText="1"/>
      <protection locked="0"/>
    </xf>
    <xf numFmtId="164" fontId="4" fillId="0" borderId="9" xfId="0" applyNumberFormat="1" applyFont="1" applyFill="1" applyBorder="1" applyAlignment="1" applyProtection="1">
      <alignment horizontal="center" vertical="center" wrapText="1"/>
      <protection locked="0"/>
    </xf>
    <xf numFmtId="164" fontId="5" fillId="0" borderId="22" xfId="0" applyNumberFormat="1" applyFont="1" applyBorder="1" applyAlignment="1">
      <alignment horizontal="center"/>
    </xf>
    <xf numFmtId="164" fontId="2" fillId="3" borderId="9" xfId="0" applyNumberFormat="1" applyFont="1" applyFill="1" applyBorder="1" applyAlignment="1" applyProtection="1">
      <alignment horizontal="center"/>
      <protection locked="0"/>
    </xf>
    <xf numFmtId="164" fontId="2" fillId="4" borderId="9" xfId="0" applyNumberFormat="1" applyFont="1" applyFill="1" applyBorder="1" applyAlignment="1" applyProtection="1">
      <alignment horizontal="center"/>
      <protection locked="0"/>
    </xf>
    <xf numFmtId="164" fontId="0" fillId="0" borderId="0" xfId="0" applyNumberFormat="1" applyAlignment="1">
      <alignment horizontal="center"/>
    </xf>
    <xf numFmtId="164" fontId="2" fillId="3" borderId="9" xfId="0" applyNumberFormat="1" applyFont="1" applyFill="1" applyBorder="1" applyAlignment="1" applyProtection="1">
      <protection locked="0"/>
    </xf>
    <xf numFmtId="164" fontId="2" fillId="4" borderId="9" xfId="0" applyNumberFormat="1" applyFont="1" applyFill="1" applyBorder="1" applyAlignment="1" applyProtection="1">
      <protection locked="0"/>
    </xf>
    <xf numFmtId="164" fontId="2" fillId="2" borderId="9" xfId="0" applyNumberFormat="1" applyFont="1" applyFill="1" applyBorder="1" applyAlignment="1" applyProtection="1">
      <protection locked="0"/>
    </xf>
    <xf numFmtId="164" fontId="2" fillId="6" borderId="9" xfId="2" applyNumberFormat="1" applyFont="1" applyFill="1" applyBorder="1" applyAlignment="1"/>
    <xf numFmtId="164" fontId="2" fillId="3" borderId="9" xfId="2" applyNumberFormat="1" applyFont="1" applyFill="1" applyBorder="1" applyAlignment="1"/>
    <xf numFmtId="164" fontId="2" fillId="4" borderId="9" xfId="2" applyNumberFormat="1" applyFont="1" applyFill="1" applyBorder="1" applyAlignment="1"/>
    <xf numFmtId="164" fontId="2" fillId="2" borderId="9" xfId="2" applyNumberFormat="1" applyFont="1" applyFill="1" applyBorder="1" applyAlignment="1"/>
    <xf numFmtId="2" fontId="2" fillId="3" borderId="9" xfId="0" applyNumberFormat="1" applyFont="1" applyFill="1" applyBorder="1" applyAlignment="1" applyProtection="1">
      <alignment horizontal="center"/>
    </xf>
    <xf numFmtId="2" fontId="2" fillId="3" borderId="13" xfId="0" applyNumberFormat="1" applyFont="1" applyFill="1" applyBorder="1" applyAlignment="1" applyProtection="1">
      <alignment horizontal="center"/>
    </xf>
    <xf numFmtId="2" fontId="2" fillId="4" borderId="13" xfId="0" applyNumberFormat="1" applyFont="1" applyFill="1" applyBorder="1" applyAlignment="1" applyProtection="1">
      <alignment horizontal="center"/>
    </xf>
    <xf numFmtId="2" fontId="2" fillId="2" borderId="13" xfId="0" applyNumberFormat="1" applyFont="1" applyFill="1" applyBorder="1" applyAlignment="1" applyProtection="1">
      <alignment horizontal="center"/>
    </xf>
    <xf numFmtId="2" fontId="2" fillId="6" borderId="13" xfId="2" applyNumberFormat="1" applyFont="1" applyFill="1" applyBorder="1" applyAlignment="1">
      <alignment horizontal="center"/>
    </xf>
    <xf numFmtId="2" fontId="2" fillId="3" borderId="13" xfId="2" applyNumberFormat="1" applyFont="1" applyFill="1" applyBorder="1" applyAlignment="1">
      <alignment horizontal="center"/>
    </xf>
    <xf numFmtId="2" fontId="2" fillId="4" borderId="13" xfId="2" applyNumberFormat="1" applyFont="1" applyFill="1" applyBorder="1" applyAlignment="1">
      <alignment horizontal="center"/>
    </xf>
    <xf numFmtId="2" fontId="2" fillId="2" borderId="13" xfId="2" applyNumberFormat="1" applyFont="1" applyFill="1" applyBorder="1" applyAlignment="1">
      <alignment horizontal="center"/>
    </xf>
    <xf numFmtId="164" fontId="2" fillId="6" borderId="9" xfId="0" applyNumberFormat="1" applyFont="1" applyFill="1" applyBorder="1" applyAlignment="1" applyProtection="1">
      <alignment horizontal="center" vertical="center" wrapText="1"/>
      <protection locked="0"/>
    </xf>
    <xf numFmtId="164" fontId="2" fillId="6" borderId="9" xfId="0" applyNumberFormat="1" applyFont="1" applyFill="1" applyBorder="1" applyAlignment="1" applyProtection="1">
      <alignment horizontal="center" vertical="center"/>
      <protection locked="0"/>
    </xf>
    <xf numFmtId="0" fontId="2" fillId="6" borderId="17" xfId="0" applyFont="1" applyFill="1" applyBorder="1" applyAlignment="1" applyProtection="1">
      <alignment horizontal="center"/>
      <protection locked="0"/>
    </xf>
    <xf numFmtId="0" fontId="2" fillId="6" borderId="17" xfId="0" applyFont="1" applyFill="1" applyBorder="1" applyProtection="1">
      <protection locked="0"/>
    </xf>
    <xf numFmtId="166" fontId="2" fillId="6" borderId="17" xfId="0" applyNumberFormat="1" applyFont="1" applyFill="1" applyBorder="1" applyAlignment="1" applyProtection="1">
      <alignment horizontal="center"/>
      <protection locked="0"/>
    </xf>
    <xf numFmtId="164" fontId="2" fillId="6" borderId="17" xfId="0" applyNumberFormat="1" applyFont="1" applyFill="1" applyBorder="1" applyAlignment="1" applyProtection="1">
      <alignment horizontal="center"/>
      <protection locked="0"/>
    </xf>
    <xf numFmtId="164" fontId="2" fillId="6" borderId="17" xfId="0" applyNumberFormat="1" applyFont="1" applyFill="1" applyBorder="1" applyAlignment="1" applyProtection="1">
      <protection locked="0"/>
    </xf>
    <xf numFmtId="165" fontId="2" fillId="6" borderId="17" xfId="0" applyNumberFormat="1" applyFont="1" applyFill="1" applyBorder="1" applyProtection="1"/>
    <xf numFmtId="2" fontId="2" fillId="6" borderId="17" xfId="0" applyNumberFormat="1" applyFont="1" applyFill="1" applyBorder="1" applyAlignment="1" applyProtection="1">
      <alignment horizontal="center"/>
      <protection locked="0"/>
    </xf>
    <xf numFmtId="2" fontId="2" fillId="6" borderId="17" xfId="0" applyNumberFormat="1" applyFont="1" applyFill="1" applyBorder="1" applyAlignment="1" applyProtection="1">
      <alignment horizontal="center"/>
    </xf>
    <xf numFmtId="2" fontId="2" fillId="6" borderId="21" xfId="0" applyNumberFormat="1" applyFont="1" applyFill="1" applyBorder="1" applyAlignment="1" applyProtection="1">
      <alignment horizontal="center"/>
    </xf>
    <xf numFmtId="0" fontId="2" fillId="6" borderId="9" xfId="0" applyFont="1" applyFill="1" applyBorder="1" applyAlignment="1" applyProtection="1">
      <alignment horizontal="center"/>
      <protection locked="0"/>
    </xf>
    <xf numFmtId="0" fontId="2" fillId="6" borderId="9" xfId="0" applyFont="1" applyFill="1" applyBorder="1" applyProtection="1">
      <protection locked="0"/>
    </xf>
    <xf numFmtId="166" fontId="2" fillId="6" borderId="9" xfId="0" applyNumberFormat="1" applyFont="1" applyFill="1" applyBorder="1" applyAlignment="1" applyProtection="1">
      <alignment horizontal="center"/>
      <protection locked="0"/>
    </xf>
    <xf numFmtId="164" fontId="2" fillId="6" borderId="9" xfId="0" applyNumberFormat="1" applyFont="1" applyFill="1" applyBorder="1" applyAlignment="1" applyProtection="1">
      <alignment horizontal="center"/>
      <protection locked="0"/>
    </xf>
    <xf numFmtId="164" fontId="2" fillId="6" borderId="9" xfId="0" applyNumberFormat="1" applyFont="1" applyFill="1" applyBorder="1" applyAlignment="1" applyProtection="1">
      <protection locked="0"/>
    </xf>
    <xf numFmtId="165" fontId="2" fillId="6" borderId="9" xfId="0" applyNumberFormat="1" applyFont="1" applyFill="1" applyBorder="1" applyProtection="1"/>
    <xf numFmtId="2" fontId="2" fillId="6" borderId="9" xfId="0" applyNumberFormat="1" applyFont="1" applyFill="1" applyBorder="1" applyAlignment="1" applyProtection="1">
      <alignment horizontal="center"/>
      <protection locked="0"/>
    </xf>
    <xf numFmtId="2" fontId="2" fillId="6" borderId="9" xfId="0" applyNumberFormat="1" applyFont="1" applyFill="1" applyBorder="1" applyAlignment="1" applyProtection="1">
      <alignment horizontal="center"/>
    </xf>
    <xf numFmtId="2" fontId="2" fillId="6" borderId="13" xfId="0" applyNumberFormat="1" applyFont="1" applyFill="1" applyBorder="1" applyAlignment="1" applyProtection="1">
      <alignment horizontal="center"/>
    </xf>
    <xf numFmtId="164" fontId="2" fillId="6" borderId="9" xfId="0" applyNumberFormat="1" applyFont="1" applyFill="1" applyBorder="1" applyProtection="1">
      <protection locked="0"/>
    </xf>
    <xf numFmtId="164" fontId="2" fillId="6" borderId="9" xfId="0" applyNumberFormat="1" applyFont="1" applyFill="1" applyBorder="1" applyAlignment="1"/>
    <xf numFmtId="164" fontId="2" fillId="6" borderId="9" xfId="0" applyNumberFormat="1" applyFont="1" applyFill="1" applyBorder="1" applyAlignment="1">
      <alignment horizontal="center"/>
    </xf>
    <xf numFmtId="0" fontId="2" fillId="6" borderId="9" xfId="1" applyFont="1" applyFill="1" applyBorder="1" applyProtection="1">
      <protection locked="0"/>
    </xf>
    <xf numFmtId="2" fontId="2" fillId="3" borderId="9" xfId="0" applyNumberFormat="1" applyFont="1" applyFill="1" applyBorder="1" applyAlignment="1">
      <alignment horizontal="center"/>
    </xf>
    <xf numFmtId="164" fontId="2" fillId="3" borderId="9" xfId="0" applyNumberFormat="1" applyFont="1" applyFill="1" applyBorder="1" applyAlignment="1"/>
    <xf numFmtId="164" fontId="2" fillId="3" borderId="9" xfId="0" applyNumberFormat="1" applyFont="1" applyFill="1" applyBorder="1" applyAlignment="1">
      <alignment horizontal="center"/>
    </xf>
    <xf numFmtId="0" fontId="2" fillId="4" borderId="9" xfId="1" applyFont="1" applyFill="1" applyBorder="1" applyProtection="1">
      <protection locked="0"/>
    </xf>
    <xf numFmtId="0" fontId="2" fillId="4" borderId="9" xfId="0" applyFont="1" applyFill="1" applyBorder="1" applyAlignment="1">
      <alignment horizontal="left"/>
    </xf>
    <xf numFmtId="1" fontId="2" fillId="4" borderId="9" xfId="0" applyNumberFormat="1" applyFont="1" applyFill="1" applyBorder="1" applyAlignment="1">
      <alignment horizontal="center"/>
    </xf>
    <xf numFmtId="2" fontId="2" fillId="4" borderId="9" xfId="0" applyNumberFormat="1" applyFont="1" applyFill="1" applyBorder="1" applyAlignment="1">
      <alignment horizontal="center"/>
    </xf>
    <xf numFmtId="164" fontId="2" fillId="4" borderId="9" xfId="0" applyNumberFormat="1" applyFont="1" applyFill="1" applyBorder="1" applyAlignment="1"/>
    <xf numFmtId="2" fontId="2" fillId="2" borderId="9" xfId="0" applyNumberFormat="1" applyFont="1" applyFill="1" applyBorder="1" applyAlignment="1">
      <alignment horizontal="center"/>
    </xf>
    <xf numFmtId="164" fontId="2" fillId="2" borderId="9" xfId="0" applyNumberFormat="1" applyFont="1" applyFill="1" applyBorder="1" applyAlignment="1"/>
    <xf numFmtId="0" fontId="3" fillId="0" borderId="0" xfId="0" applyFont="1" applyBorder="1" applyAlignment="1" applyProtection="1">
      <alignment horizontal="left" vertical="center" wrapText="1"/>
      <protection locked="0"/>
    </xf>
    <xf numFmtId="0" fontId="5" fillId="0" borderId="22" xfId="0" applyFont="1" applyBorder="1" applyAlignment="1">
      <alignment horizontal="left"/>
    </xf>
    <xf numFmtId="0" fontId="2" fillId="6" borderId="17" xfId="0" applyFont="1" applyFill="1" applyBorder="1" applyAlignment="1" applyProtection="1">
      <alignment horizontal="left"/>
      <protection locked="0"/>
    </xf>
    <xf numFmtId="0" fontId="2" fillId="6" borderId="9" xfId="0" applyFont="1" applyFill="1" applyBorder="1" applyAlignment="1" applyProtection="1">
      <alignment horizontal="left"/>
      <protection locked="0"/>
    </xf>
    <xf numFmtId="0" fontId="2" fillId="6" borderId="9" xfId="0" applyFont="1" applyFill="1" applyBorder="1" applyAlignment="1">
      <alignment horizontal="left"/>
    </xf>
    <xf numFmtId="0" fontId="2" fillId="3" borderId="9" xfId="0" applyFont="1" applyFill="1" applyBorder="1" applyAlignment="1" applyProtection="1">
      <alignment horizontal="left"/>
      <protection locked="0"/>
    </xf>
    <xf numFmtId="0" fontId="2" fillId="3" borderId="9" xfId="0" applyFont="1" applyFill="1" applyBorder="1" applyAlignment="1">
      <alignment horizontal="left"/>
    </xf>
    <xf numFmtId="0" fontId="2" fillId="4" borderId="9" xfId="2" applyFont="1" applyFill="1" applyBorder="1" applyAlignment="1">
      <alignment horizontal="left"/>
    </xf>
    <xf numFmtId="0" fontId="2" fillId="4" borderId="9"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2" fillId="2" borderId="9" xfId="0" applyFont="1" applyFill="1" applyBorder="1" applyAlignment="1">
      <alignment horizontal="left"/>
    </xf>
    <xf numFmtId="0" fontId="0" fillId="0" borderId="0" xfId="0" applyAlignment="1">
      <alignment horizontal="left"/>
    </xf>
    <xf numFmtId="0" fontId="3" fillId="0" borderId="0" xfId="0" applyFont="1" applyBorder="1" applyAlignment="1" applyProtection="1">
      <alignment horizontal="right" vertical="center" wrapText="1"/>
      <protection locked="0"/>
    </xf>
    <xf numFmtId="0" fontId="4" fillId="0" borderId="9" xfId="0" applyFont="1" applyFill="1" applyBorder="1" applyAlignment="1" applyProtection="1">
      <alignment horizontal="right" vertical="center" wrapText="1"/>
      <protection locked="0"/>
    </xf>
    <xf numFmtId="0" fontId="5" fillId="0" borderId="22" xfId="0" applyFont="1" applyBorder="1" applyAlignment="1">
      <alignment horizontal="right"/>
    </xf>
    <xf numFmtId="166" fontId="2" fillId="6" borderId="17" xfId="0" applyNumberFormat="1" applyFont="1" applyFill="1" applyBorder="1" applyAlignment="1" applyProtection="1">
      <alignment horizontal="right"/>
      <protection locked="0"/>
    </xf>
    <xf numFmtId="166" fontId="2" fillId="6" borderId="9" xfId="0" applyNumberFormat="1" applyFont="1" applyFill="1" applyBorder="1" applyAlignment="1" applyProtection="1">
      <alignment horizontal="right"/>
      <protection locked="0"/>
    </xf>
    <xf numFmtId="166" fontId="2" fillId="3" borderId="9" xfId="0" applyNumberFormat="1" applyFont="1" applyFill="1" applyBorder="1" applyAlignment="1" applyProtection="1">
      <alignment horizontal="right"/>
      <protection locked="0"/>
    </xf>
    <xf numFmtId="166" fontId="10" fillId="3" borderId="9" xfId="0" applyNumberFormat="1" applyFont="1" applyFill="1" applyBorder="1" applyAlignment="1" applyProtection="1">
      <alignment horizontal="right"/>
      <protection locked="0"/>
    </xf>
    <xf numFmtId="166" fontId="2" fillId="4" borderId="9" xfId="2" applyNumberFormat="1" applyFont="1" applyFill="1" applyBorder="1" applyAlignment="1">
      <alignment horizontal="right"/>
    </xf>
    <xf numFmtId="166" fontId="2" fillId="4" borderId="9" xfId="0" applyNumberFormat="1" applyFont="1" applyFill="1" applyBorder="1" applyAlignment="1" applyProtection="1">
      <alignment horizontal="right"/>
      <protection locked="0"/>
    </xf>
    <xf numFmtId="166" fontId="2" fillId="2" borderId="9" xfId="0" applyNumberFormat="1" applyFont="1" applyFill="1" applyBorder="1" applyAlignment="1" applyProtection="1">
      <alignment horizontal="right"/>
      <protection locked="0"/>
    </xf>
    <xf numFmtId="166" fontId="2" fillId="2" borderId="9" xfId="2" applyNumberFormat="1" applyFont="1" applyFill="1" applyBorder="1" applyAlignment="1">
      <alignment horizontal="right"/>
    </xf>
    <xf numFmtId="0" fontId="0" fillId="0" borderId="0" xfId="0" applyAlignment="1">
      <alignment horizontal="right"/>
    </xf>
    <xf numFmtId="0" fontId="2" fillId="0" borderId="0" xfId="0" applyFont="1"/>
    <xf numFmtId="0" fontId="2" fillId="3" borderId="17" xfId="0" applyFont="1" applyFill="1" applyBorder="1" applyAlignment="1" applyProtection="1">
      <alignment horizontal="center"/>
      <protection locked="0"/>
    </xf>
    <xf numFmtId="0" fontId="2" fillId="3" borderId="17" xfId="0" applyFont="1" applyFill="1" applyBorder="1" applyAlignment="1" applyProtection="1">
      <alignment horizontal="left"/>
      <protection locked="0"/>
    </xf>
    <xf numFmtId="166" fontId="2" fillId="3" borderId="17" xfId="0" applyNumberFormat="1" applyFont="1" applyFill="1" applyBorder="1" applyAlignment="1" applyProtection="1">
      <alignment horizontal="right"/>
      <protection locked="0"/>
    </xf>
    <xf numFmtId="166" fontId="2" fillId="3" borderId="17" xfId="0" applyNumberFormat="1" applyFont="1" applyFill="1" applyBorder="1" applyAlignment="1" applyProtection="1">
      <alignment horizontal="center"/>
      <protection locked="0"/>
    </xf>
    <xf numFmtId="2" fontId="2" fillId="3" borderId="17" xfId="0" applyNumberFormat="1" applyFont="1" applyFill="1" applyBorder="1" applyAlignment="1" applyProtection="1">
      <alignment horizontal="center"/>
      <protection locked="0"/>
    </xf>
    <xf numFmtId="164" fontId="2" fillId="3" borderId="17" xfId="0" applyNumberFormat="1" applyFont="1" applyFill="1" applyBorder="1" applyAlignment="1" applyProtection="1">
      <alignment horizontal="center"/>
      <protection locked="0"/>
    </xf>
    <xf numFmtId="164" fontId="2" fillId="3" borderId="17" xfId="0" applyNumberFormat="1" applyFont="1" applyFill="1" applyBorder="1" applyAlignment="1" applyProtection="1">
      <protection locked="0"/>
    </xf>
    <xf numFmtId="165" fontId="2" fillId="3" borderId="17" xfId="0" applyNumberFormat="1" applyFont="1" applyFill="1" applyBorder="1" applyProtection="1"/>
    <xf numFmtId="2" fontId="2" fillId="3" borderId="17" xfId="0" applyNumberFormat="1" applyFont="1" applyFill="1" applyBorder="1" applyAlignment="1" applyProtection="1">
      <alignment horizontal="center"/>
    </xf>
    <xf numFmtId="2" fontId="2" fillId="3" borderId="21" xfId="0" applyNumberFormat="1" applyFont="1" applyFill="1" applyBorder="1" applyAlignment="1" applyProtection="1">
      <alignment horizontal="center"/>
    </xf>
    <xf numFmtId="0" fontId="2" fillId="4" borderId="17" xfId="0" applyFont="1" applyFill="1" applyBorder="1" applyAlignment="1">
      <alignment horizontal="center"/>
    </xf>
    <xf numFmtId="0" fontId="2" fillId="4" borderId="17" xfId="2" applyFont="1" applyFill="1" applyBorder="1" applyAlignment="1">
      <alignment horizontal="left"/>
    </xf>
    <xf numFmtId="166" fontId="2" fillId="4" borderId="17" xfId="2" applyNumberFormat="1" applyFont="1" applyFill="1" applyBorder="1" applyAlignment="1">
      <alignment horizontal="right"/>
    </xf>
    <xf numFmtId="166" fontId="2" fillId="4" borderId="17" xfId="2" applyNumberFormat="1" applyFont="1" applyFill="1" applyBorder="1" applyAlignment="1">
      <alignment horizontal="center"/>
    </xf>
    <xf numFmtId="164" fontId="2" fillId="4" borderId="17" xfId="2" applyNumberFormat="1" applyFont="1" applyFill="1" applyBorder="1" applyAlignment="1"/>
    <xf numFmtId="2" fontId="2" fillId="4" borderId="21" xfId="2" applyNumberFormat="1" applyFont="1" applyFill="1" applyBorder="1" applyAlignment="1">
      <alignment horizontal="center"/>
    </xf>
    <xf numFmtId="164" fontId="2" fillId="4" borderId="17" xfId="0" applyNumberFormat="1" applyFont="1" applyFill="1" applyBorder="1" applyAlignment="1" applyProtection="1">
      <alignment horizontal="center" vertical="center"/>
      <protection locked="0"/>
    </xf>
    <xf numFmtId="164" fontId="2" fillId="4" borderId="17" xfId="0" applyNumberFormat="1" applyFont="1" applyFill="1" applyBorder="1" applyAlignment="1" applyProtection="1">
      <alignment horizontal="center" vertical="center" wrapText="1"/>
      <protection locked="0"/>
    </xf>
    <xf numFmtId="164" fontId="2" fillId="4" borderId="9" xfId="0" applyNumberFormat="1" applyFont="1" applyFill="1" applyBorder="1" applyAlignment="1" applyProtection="1">
      <alignment horizontal="center" vertical="center"/>
      <protection locked="0"/>
    </xf>
    <xf numFmtId="164" fontId="2" fillId="4" borderId="9" xfId="0" applyNumberFormat="1" applyFont="1" applyFill="1" applyBorder="1" applyAlignment="1" applyProtection="1">
      <alignment horizontal="center" vertical="center" wrapText="1"/>
      <protection locked="0"/>
    </xf>
    <xf numFmtId="164" fontId="2" fillId="4" borderId="9" xfId="0" applyNumberFormat="1" applyFont="1" applyFill="1" applyBorder="1" applyAlignment="1">
      <alignment horizontal="center"/>
    </xf>
    <xf numFmtId="164" fontId="2" fillId="2" borderId="9" xfId="0" applyNumberFormat="1" applyFont="1" applyFill="1" applyBorder="1" applyAlignment="1" applyProtection="1">
      <alignment horizontal="center" vertical="center"/>
      <protection locked="0"/>
    </xf>
    <xf numFmtId="164" fontId="2" fillId="2" borderId="9" xfId="0" applyNumberFormat="1" applyFont="1" applyFill="1" applyBorder="1" applyAlignment="1" applyProtection="1">
      <alignment horizontal="center" vertical="center" wrapText="1"/>
      <protection locked="0"/>
    </xf>
    <xf numFmtId="164" fontId="2" fillId="2" borderId="9" xfId="0" applyNumberFormat="1" applyFont="1" applyFill="1" applyBorder="1" applyAlignment="1">
      <alignment horizontal="center"/>
    </xf>
    <xf numFmtId="2" fontId="2" fillId="2" borderId="17" xfId="0" applyNumberFormat="1" applyFont="1" applyFill="1" applyBorder="1" applyAlignment="1" applyProtection="1">
      <alignment horizontal="center"/>
    </xf>
    <xf numFmtId="2" fontId="2" fillId="2" borderId="21" xfId="0" applyNumberFormat="1" applyFont="1" applyFill="1" applyBorder="1" applyAlignment="1" applyProtection="1">
      <alignment horizontal="center"/>
    </xf>
    <xf numFmtId="0" fontId="2" fillId="2" borderId="14" xfId="0" applyFont="1" applyFill="1" applyBorder="1" applyAlignment="1">
      <alignment horizontal="center"/>
    </xf>
    <xf numFmtId="164" fontId="2" fillId="2" borderId="14" xfId="0" applyNumberFormat="1" applyFont="1" applyFill="1" applyBorder="1" applyAlignment="1" applyProtection="1">
      <alignment horizontal="center" vertical="center"/>
      <protection locked="0"/>
    </xf>
    <xf numFmtId="164" fontId="2" fillId="2" borderId="14" xfId="0" applyNumberFormat="1" applyFont="1" applyFill="1" applyBorder="1" applyAlignment="1" applyProtection="1">
      <alignment horizontal="center" vertical="center" wrapText="1"/>
      <protection locked="0"/>
    </xf>
    <xf numFmtId="166" fontId="2" fillId="2" borderId="14" xfId="0" applyNumberFormat="1" applyFont="1" applyFill="1" applyBorder="1" applyAlignment="1" applyProtection="1">
      <alignment horizontal="right"/>
      <protection locked="0"/>
    </xf>
    <xf numFmtId="2" fontId="2" fillId="2" borderId="16" xfId="0" applyNumberFormat="1" applyFont="1" applyFill="1" applyBorder="1" applyAlignment="1" applyProtection="1">
      <alignment horizontal="center"/>
    </xf>
    <xf numFmtId="0" fontId="2" fillId="6" borderId="17" xfId="0" applyFont="1" applyFill="1" applyBorder="1" applyAlignment="1">
      <alignment horizontal="center"/>
    </xf>
    <xf numFmtId="164" fontId="2" fillId="6" borderId="17" xfId="0" applyNumberFormat="1" applyFont="1" applyFill="1" applyBorder="1" applyAlignment="1">
      <alignment horizontal="center"/>
    </xf>
    <xf numFmtId="0" fontId="2" fillId="6" borderId="9" xfId="1" applyFont="1" applyFill="1" applyBorder="1" applyAlignment="1" applyProtection="1">
      <alignment horizontal="center"/>
      <protection locked="0"/>
    </xf>
    <xf numFmtId="0" fontId="2" fillId="3" borderId="17" xfId="0" applyFont="1" applyFill="1" applyBorder="1" applyAlignment="1">
      <alignment horizontal="center"/>
    </xf>
    <xf numFmtId="164" fontId="2" fillId="3" borderId="17" xfId="0" applyNumberFormat="1" applyFont="1" applyFill="1" applyBorder="1" applyAlignment="1">
      <alignment horizontal="center"/>
    </xf>
    <xf numFmtId="164" fontId="2" fillId="3" borderId="9" xfId="0" applyNumberFormat="1" applyFont="1" applyFill="1" applyBorder="1" applyAlignment="1" applyProtection="1">
      <alignment horizontal="center" vertical="center"/>
      <protection locked="0"/>
    </xf>
    <xf numFmtId="164" fontId="2" fillId="3" borderId="9" xfId="0" applyNumberFormat="1" applyFont="1" applyFill="1" applyBorder="1" applyAlignment="1" applyProtection="1">
      <alignment horizontal="center" vertical="center" wrapText="1"/>
      <protection locked="0"/>
    </xf>
    <xf numFmtId="0" fontId="0" fillId="0" borderId="0" xfId="0"/>
    <xf numFmtId="0" fontId="15" fillId="6" borderId="9" xfId="5" applyFont="1" applyFill="1" applyBorder="1" applyAlignment="1">
      <alignment horizontal="center"/>
    </xf>
    <xf numFmtId="0" fontId="15" fillId="6" borderId="9" xfId="5" applyFont="1" applyFill="1" applyBorder="1" applyAlignment="1" applyProtection="1">
      <alignment horizontal="center" vertical="center"/>
      <protection locked="0"/>
    </xf>
    <xf numFmtId="164" fontId="16" fillId="6" borderId="9" xfId="5" applyNumberFormat="1" applyFont="1" applyFill="1" applyBorder="1" applyAlignment="1" applyProtection="1">
      <alignment horizontal="center" vertical="center" wrapText="1"/>
      <protection locked="0"/>
    </xf>
    <xf numFmtId="0" fontId="2" fillId="6" borderId="9" xfId="4" applyFont="1" applyFill="1" applyBorder="1" applyAlignment="1" applyProtection="1">
      <alignment vertical="center" wrapText="1"/>
      <protection locked="0"/>
    </xf>
    <xf numFmtId="0" fontId="2" fillId="6" borderId="9" xfId="5" applyFont="1" applyFill="1" applyBorder="1" applyProtection="1">
      <protection locked="0"/>
    </xf>
    <xf numFmtId="0" fontId="2" fillId="6" borderId="9" xfId="4" applyFont="1" applyFill="1" applyBorder="1" applyAlignment="1" applyProtection="1">
      <alignment horizontal="center" vertical="center" wrapText="1"/>
      <protection locked="0"/>
    </xf>
    <xf numFmtId="0" fontId="2" fillId="6" borderId="9" xfId="4" applyFont="1" applyFill="1" applyBorder="1" applyAlignment="1" applyProtection="1">
      <alignment horizontal="center" vertical="center"/>
      <protection locked="0"/>
    </xf>
    <xf numFmtId="168" fontId="2" fillId="6" borderId="9" xfId="4" applyNumberFormat="1" applyFont="1" applyFill="1" applyBorder="1" applyAlignment="1" applyProtection="1">
      <alignment horizontal="center" vertical="center" wrapText="1"/>
      <protection locked="0"/>
    </xf>
    <xf numFmtId="167" fontId="15" fillId="6" borderId="9" xfId="5" applyNumberFormat="1" applyFont="1" applyFill="1" applyBorder="1" applyAlignment="1">
      <alignment horizontal="center" vertical="top" wrapText="1"/>
    </xf>
    <xf numFmtId="167" fontId="2" fillId="6" borderId="9" xfId="4" applyNumberFormat="1" applyFont="1" applyFill="1" applyBorder="1" applyAlignment="1" applyProtection="1">
      <alignment horizontal="right" vertical="center" wrapText="1"/>
      <protection locked="0"/>
    </xf>
    <xf numFmtId="2" fontId="2" fillId="6" borderId="9" xfId="5" applyNumberFormat="1" applyFont="1" applyFill="1" applyBorder="1" applyAlignment="1" applyProtection="1">
      <alignment horizontal="center"/>
      <protection locked="0"/>
    </xf>
    <xf numFmtId="0" fontId="2" fillId="6" borderId="9" xfId="5" applyFont="1" applyFill="1" applyBorder="1" applyAlignment="1" applyProtection="1">
      <alignment vertical="center" wrapText="1"/>
      <protection locked="0"/>
    </xf>
    <xf numFmtId="168" fontId="15" fillId="6" borderId="9" xfId="5" applyNumberFormat="1" applyFont="1" applyFill="1" applyBorder="1" applyAlignment="1">
      <alignment horizontal="center" vertical="top" wrapText="1"/>
    </xf>
    <xf numFmtId="167" fontId="2" fillId="6" borderId="9" xfId="5" applyNumberFormat="1" applyFont="1" applyFill="1" applyBorder="1" applyAlignment="1" applyProtection="1">
      <alignment horizontal="right" vertical="center" wrapText="1"/>
      <protection locked="0"/>
    </xf>
    <xf numFmtId="0" fontId="2" fillId="6" borderId="9" xfId="0" applyFont="1" applyFill="1" applyBorder="1" applyAlignment="1" applyProtection="1">
      <alignment horizontal="center" vertical="center"/>
      <protection locked="0"/>
    </xf>
    <xf numFmtId="168" fontId="15" fillId="6" borderId="9" xfId="5" applyNumberFormat="1" applyFont="1" applyFill="1" applyBorder="1" applyAlignment="1">
      <alignment horizontal="right" vertical="top" wrapText="1"/>
    </xf>
    <xf numFmtId="168" fontId="2" fillId="6" borderId="9" xfId="5" applyNumberFormat="1" applyFont="1" applyFill="1" applyBorder="1" applyAlignment="1" applyProtection="1">
      <alignment horizontal="right"/>
      <protection locked="0"/>
    </xf>
    <xf numFmtId="168" fontId="2" fillId="6" borderId="9" xfId="0" applyNumberFormat="1" applyFont="1" applyFill="1" applyBorder="1" applyProtection="1">
      <protection locked="0"/>
    </xf>
    <xf numFmtId="0" fontId="2" fillId="6" borderId="26" xfId="0" applyFont="1" applyFill="1" applyBorder="1" applyAlignment="1" applyProtection="1">
      <alignment horizontal="center"/>
      <protection locked="0"/>
    </xf>
    <xf numFmtId="0" fontId="2" fillId="6" borderId="27" xfId="0" applyFont="1" applyFill="1" applyBorder="1" applyAlignment="1" applyProtection="1">
      <alignment horizontal="center"/>
      <protection locked="0"/>
    </xf>
    <xf numFmtId="0" fontId="2" fillId="6" borderId="14" xfId="0" applyFont="1" applyFill="1" applyBorder="1" applyAlignment="1">
      <alignment horizontal="center"/>
    </xf>
    <xf numFmtId="164" fontId="2" fillId="6" borderId="14" xfId="0" applyNumberFormat="1" applyFont="1" applyFill="1" applyBorder="1" applyAlignment="1" applyProtection="1">
      <alignment horizontal="center" vertical="center"/>
      <protection locked="0"/>
    </xf>
    <xf numFmtId="164" fontId="2" fillId="6" borderId="14" xfId="0" applyNumberFormat="1" applyFont="1" applyFill="1" applyBorder="1" applyAlignment="1" applyProtection="1">
      <alignment horizontal="center" vertical="center" wrapText="1"/>
      <protection locked="0"/>
    </xf>
    <xf numFmtId="0" fontId="2" fillId="6" borderId="14" xfId="0" applyFont="1" applyFill="1" applyBorder="1" applyProtection="1">
      <protection locked="0"/>
    </xf>
    <xf numFmtId="0" fontId="2" fillId="6" borderId="14" xfId="0" applyFont="1" applyFill="1" applyBorder="1" applyAlignment="1" applyProtection="1">
      <alignment horizontal="left"/>
      <protection locked="0"/>
    </xf>
    <xf numFmtId="0" fontId="2" fillId="6" borderId="14" xfId="0" applyFont="1" applyFill="1" applyBorder="1" applyAlignment="1" applyProtection="1">
      <alignment horizontal="center"/>
      <protection locked="0"/>
    </xf>
    <xf numFmtId="166" fontId="2" fillId="6" borderId="14" xfId="0" applyNumberFormat="1" applyFont="1" applyFill="1" applyBorder="1" applyAlignment="1" applyProtection="1">
      <alignment horizontal="right"/>
      <protection locked="0"/>
    </xf>
    <xf numFmtId="166" fontId="2" fillId="6" borderId="14" xfId="0" applyNumberFormat="1" applyFont="1" applyFill="1" applyBorder="1" applyAlignment="1" applyProtection="1">
      <alignment horizontal="center"/>
      <protection locked="0"/>
    </xf>
    <xf numFmtId="164" fontId="2" fillId="6" borderId="14" xfId="0" applyNumberFormat="1" applyFont="1" applyFill="1" applyBorder="1" applyAlignment="1" applyProtection="1">
      <alignment horizontal="center"/>
      <protection locked="0"/>
    </xf>
    <xf numFmtId="164" fontId="2" fillId="6" borderId="14" xfId="0" applyNumberFormat="1" applyFont="1" applyFill="1" applyBorder="1" applyAlignment="1" applyProtection="1">
      <protection locked="0"/>
    </xf>
    <xf numFmtId="165" fontId="2" fillId="6" borderId="14" xfId="0" applyNumberFormat="1" applyFont="1" applyFill="1" applyBorder="1" applyProtection="1"/>
    <xf numFmtId="2" fontId="2" fillId="6" borderId="14" xfId="0" applyNumberFormat="1" applyFont="1" applyFill="1" applyBorder="1" applyAlignment="1" applyProtection="1">
      <alignment horizontal="center"/>
      <protection locked="0"/>
    </xf>
    <xf numFmtId="2" fontId="2" fillId="6" borderId="14" xfId="0" applyNumberFormat="1" applyFont="1" applyFill="1" applyBorder="1" applyAlignment="1" applyProtection="1">
      <alignment horizontal="center"/>
    </xf>
    <xf numFmtId="2" fontId="2" fillId="6" borderId="16" xfId="0" applyNumberFormat="1" applyFont="1" applyFill="1" applyBorder="1" applyAlignment="1" applyProtection="1">
      <alignment horizontal="center"/>
    </xf>
    <xf numFmtId="2" fontId="2" fillId="6" borderId="9" xfId="2" applyNumberFormat="1" applyFont="1" applyFill="1" applyBorder="1" applyAlignment="1">
      <alignment horizontal="right"/>
    </xf>
    <xf numFmtId="2" fontId="2" fillId="6" borderId="17" xfId="0" applyNumberFormat="1" applyFont="1" applyFill="1" applyBorder="1" applyAlignment="1" applyProtection="1">
      <alignment horizontal="right"/>
      <protection locked="0"/>
    </xf>
    <xf numFmtId="2" fontId="2" fillId="6" borderId="9" xfId="0" applyNumberFormat="1" applyFont="1" applyFill="1" applyBorder="1" applyAlignment="1" applyProtection="1">
      <alignment horizontal="right"/>
      <protection locked="0"/>
    </xf>
    <xf numFmtId="2" fontId="2" fillId="6" borderId="9" xfId="4" applyNumberFormat="1" applyFont="1" applyFill="1" applyBorder="1" applyAlignment="1" applyProtection="1">
      <alignment horizontal="right" vertical="center" wrapText="1"/>
      <protection locked="0"/>
    </xf>
    <xf numFmtId="2" fontId="2" fillId="6" borderId="9" xfId="5" applyNumberFormat="1" applyFont="1" applyFill="1" applyBorder="1" applyAlignment="1" applyProtection="1">
      <alignment horizontal="right" vertical="center" wrapText="1"/>
      <protection locked="0"/>
    </xf>
    <xf numFmtId="2" fontId="2" fillId="6" borderId="9" xfId="0" applyNumberFormat="1" applyFont="1" applyFill="1" applyBorder="1" applyAlignment="1">
      <alignment horizontal="right"/>
    </xf>
    <xf numFmtId="2" fontId="2" fillId="6" borderId="14" xfId="0" applyNumberFormat="1" applyFont="1" applyFill="1" applyBorder="1" applyAlignment="1" applyProtection="1">
      <alignment horizontal="right"/>
      <protection locked="0"/>
    </xf>
    <xf numFmtId="0" fontId="0" fillId="0" borderId="0" xfId="0"/>
    <xf numFmtId="0" fontId="2" fillId="2" borderId="17" xfId="5" applyFont="1" applyFill="1" applyBorder="1" applyProtection="1">
      <protection locked="0"/>
    </xf>
    <xf numFmtId="0" fontId="2" fillId="2" borderId="9" xfId="5" applyFont="1" applyFill="1" applyBorder="1" applyAlignment="1" applyProtection="1">
      <alignment vertical="center" wrapText="1"/>
      <protection locked="0"/>
    </xf>
    <xf numFmtId="0" fontId="2" fillId="2" borderId="9" xfId="5" applyFont="1" applyFill="1" applyBorder="1" applyProtection="1">
      <protection locked="0"/>
    </xf>
    <xf numFmtId="0" fontId="2" fillId="2" borderId="9" xfId="4" applyFont="1" applyFill="1" applyBorder="1" applyAlignment="1" applyProtection="1">
      <alignment horizontal="center" vertical="center" wrapText="1"/>
      <protection locked="0"/>
    </xf>
    <xf numFmtId="0" fontId="2" fillId="2" borderId="9" xfId="4" applyFont="1" applyFill="1" applyBorder="1" applyAlignment="1" applyProtection="1">
      <alignment horizontal="center" vertical="center"/>
      <protection locked="0"/>
    </xf>
    <xf numFmtId="0" fontId="2" fillId="2" borderId="9" xfId="5" applyFont="1" applyFill="1" applyBorder="1" applyAlignment="1" applyProtection="1">
      <alignment horizontal="center" vertical="center" wrapText="1"/>
      <protection locked="0"/>
    </xf>
    <xf numFmtId="0" fontId="2" fillId="3" borderId="9" xfId="5" applyFont="1" applyFill="1" applyBorder="1" applyAlignment="1" applyProtection="1">
      <alignment vertical="center" wrapText="1"/>
      <protection locked="0"/>
    </xf>
    <xf numFmtId="0" fontId="2" fillId="3" borderId="9" xfId="5" applyFont="1" applyFill="1" applyBorder="1" applyProtection="1">
      <protection locked="0"/>
    </xf>
    <xf numFmtId="0" fontId="2" fillId="3" borderId="9" xfId="4" applyFont="1" applyFill="1" applyBorder="1" applyAlignment="1" applyProtection="1">
      <alignment horizontal="center" vertical="center" wrapText="1"/>
      <protection locked="0"/>
    </xf>
    <xf numFmtId="0" fontId="2" fillId="3" borderId="9" xfId="4" applyFont="1" applyFill="1" applyBorder="1" applyAlignment="1" applyProtection="1">
      <alignment horizontal="center" vertical="center"/>
      <protection locked="0"/>
    </xf>
    <xf numFmtId="0" fontId="2" fillId="3" borderId="9" xfId="5" applyFont="1" applyFill="1" applyBorder="1" applyAlignment="1" applyProtection="1">
      <alignment horizontal="center" vertical="center" wrapText="1"/>
      <protection locked="0"/>
    </xf>
    <xf numFmtId="0" fontId="15" fillId="3" borderId="9" xfId="5" applyFont="1" applyFill="1" applyBorder="1" applyAlignment="1">
      <alignment vertical="top" wrapText="1"/>
    </xf>
    <xf numFmtId="0" fontId="15" fillId="3" borderId="9" xfId="5" applyFont="1" applyFill="1" applyBorder="1" applyAlignment="1">
      <alignment horizontal="center"/>
    </xf>
    <xf numFmtId="0" fontId="15" fillId="3" borderId="9" xfId="5" applyFont="1" applyFill="1" applyBorder="1" applyAlignment="1" applyProtection="1">
      <alignment horizontal="center" vertical="center"/>
      <protection locked="0"/>
    </xf>
    <xf numFmtId="164" fontId="16" fillId="3" borderId="9" xfId="5" applyNumberFormat="1" applyFont="1" applyFill="1" applyBorder="1" applyAlignment="1" applyProtection="1">
      <alignment horizontal="center" vertical="center" wrapText="1"/>
      <protection locked="0"/>
    </xf>
    <xf numFmtId="164" fontId="15" fillId="3" borderId="9" xfId="5" applyNumberFormat="1" applyFont="1" applyFill="1" applyBorder="1" applyAlignment="1">
      <alignment horizontal="center"/>
    </xf>
    <xf numFmtId="167" fontId="2" fillId="3" borderId="9" xfId="4" applyNumberFormat="1" applyFont="1" applyFill="1" applyBorder="1" applyAlignment="1" applyProtection="1">
      <alignment vertical="center" wrapText="1"/>
      <protection locked="0"/>
    </xf>
    <xf numFmtId="167" fontId="2" fillId="3" borderId="9" xfId="5" applyNumberFormat="1" applyFont="1" applyFill="1" applyBorder="1" applyAlignment="1" applyProtection="1">
      <alignment vertical="center" wrapText="1"/>
      <protection locked="0"/>
    </xf>
    <xf numFmtId="167" fontId="2" fillId="3" borderId="9" xfId="4" applyNumberFormat="1" applyFont="1" applyFill="1" applyBorder="1" applyAlignment="1" applyProtection="1">
      <alignment vertical="center"/>
      <protection locked="0"/>
    </xf>
    <xf numFmtId="167" fontId="2" fillId="3" borderId="9" xfId="0" applyNumberFormat="1" applyFont="1" applyFill="1" applyBorder="1" applyProtection="1">
      <protection locked="0"/>
    </xf>
    <xf numFmtId="2" fontId="2" fillId="3" borderId="9" xfId="5" applyNumberFormat="1" applyFont="1" applyFill="1" applyBorder="1" applyAlignment="1" applyProtection="1">
      <alignment horizontal="center"/>
      <protection locked="0"/>
    </xf>
    <xf numFmtId="168" fontId="15" fillId="3" borderId="9" xfId="5" applyNumberFormat="1" applyFont="1" applyFill="1" applyBorder="1" applyAlignment="1">
      <alignment horizontal="right" vertical="top" wrapText="1"/>
    </xf>
    <xf numFmtId="168" fontId="2" fillId="3" borderId="9" xfId="5" applyNumberFormat="1" applyFont="1" applyFill="1" applyBorder="1" applyAlignment="1" applyProtection="1">
      <alignment horizontal="right"/>
      <protection locked="0"/>
    </xf>
    <xf numFmtId="168" fontId="2" fillId="3" borderId="9" xfId="0" applyNumberFormat="1" applyFont="1" applyFill="1" applyBorder="1" applyProtection="1">
      <protection locked="0"/>
    </xf>
    <xf numFmtId="168" fontId="2" fillId="3" borderId="9" xfId="4" applyNumberFormat="1" applyFont="1" applyFill="1" applyBorder="1" applyAlignment="1" applyProtection="1">
      <alignment horizontal="center" vertical="center" wrapText="1"/>
      <protection locked="0"/>
    </xf>
    <xf numFmtId="168" fontId="2" fillId="3" borderId="9" xfId="5" applyNumberFormat="1" applyFont="1" applyFill="1" applyBorder="1" applyAlignment="1" applyProtection="1">
      <alignment horizontal="center"/>
      <protection locked="0"/>
    </xf>
    <xf numFmtId="168" fontId="2" fillId="3" borderId="9" xfId="0" applyNumberFormat="1" applyFont="1" applyFill="1" applyBorder="1" applyAlignment="1" applyProtection="1">
      <alignment horizontal="center"/>
      <protection locked="0"/>
    </xf>
    <xf numFmtId="167" fontId="15" fillId="3" borderId="9" xfId="5" applyNumberFormat="1" applyFont="1" applyFill="1" applyBorder="1" applyAlignment="1">
      <alignment horizontal="center" vertical="top" wrapText="1"/>
    </xf>
    <xf numFmtId="0" fontId="0" fillId="0" borderId="0" xfId="0"/>
    <xf numFmtId="0" fontId="2" fillId="4" borderId="9" xfId="5" applyFont="1" applyFill="1" applyBorder="1" applyAlignment="1" applyProtection="1">
      <alignment vertical="center" wrapText="1"/>
      <protection locked="0"/>
    </xf>
    <xf numFmtId="0" fontId="2" fillId="4" borderId="9" xfId="5" applyFont="1" applyFill="1" applyBorder="1" applyProtection="1">
      <protection locked="0"/>
    </xf>
    <xf numFmtId="0" fontId="2" fillId="4" borderId="9" xfId="4" applyFont="1" applyFill="1" applyBorder="1" applyAlignment="1" applyProtection="1">
      <alignment horizontal="center" vertical="center" wrapText="1"/>
      <protection locked="0"/>
    </xf>
    <xf numFmtId="0" fontId="2" fillId="4" borderId="9" xfId="4" applyFont="1" applyFill="1" applyBorder="1" applyAlignment="1" applyProtection="1">
      <alignment horizontal="center" vertical="center"/>
      <protection locked="0"/>
    </xf>
    <xf numFmtId="167" fontId="2" fillId="4" borderId="9" xfId="5" applyNumberFormat="1" applyFont="1" applyFill="1" applyBorder="1" applyAlignment="1" applyProtection="1">
      <alignment horizontal="right"/>
      <protection locked="0"/>
    </xf>
    <xf numFmtId="0" fontId="2" fillId="4" borderId="9" xfId="5" applyFont="1" applyFill="1" applyBorder="1" applyAlignment="1" applyProtection="1">
      <alignment vertical="center"/>
      <protection locked="0"/>
    </xf>
    <xf numFmtId="4" fontId="2" fillId="4" borderId="9" xfId="4" applyNumberFormat="1" applyFont="1" applyFill="1" applyBorder="1" applyAlignment="1" applyProtection="1">
      <alignment horizontal="center" vertical="center"/>
      <protection locked="0"/>
    </xf>
    <xf numFmtId="0" fontId="15" fillId="4" borderId="9" xfId="5" applyFont="1" applyFill="1" applyBorder="1" applyAlignment="1">
      <alignment horizontal="center"/>
    </xf>
    <xf numFmtId="164" fontId="15" fillId="4" borderId="9" xfId="5" applyNumberFormat="1" applyFont="1" applyFill="1" applyBorder="1" applyAlignment="1">
      <alignment horizontal="center"/>
    </xf>
    <xf numFmtId="0" fontId="15" fillId="4" borderId="9" xfId="5" applyFont="1" applyFill="1" applyBorder="1" applyAlignment="1" applyProtection="1">
      <alignment horizontal="center" vertical="center"/>
      <protection locked="0"/>
    </xf>
    <xf numFmtId="164" fontId="16" fillId="4" borderId="9" xfId="5" applyNumberFormat="1" applyFont="1" applyFill="1" applyBorder="1" applyAlignment="1" applyProtection="1">
      <alignment horizontal="center" vertical="center" wrapText="1"/>
      <protection locked="0"/>
    </xf>
    <xf numFmtId="2" fontId="2" fillId="4" borderId="9" xfId="0" applyNumberFormat="1" applyFont="1" applyFill="1" applyBorder="1" applyAlignment="1" applyProtection="1">
      <alignment horizontal="right"/>
      <protection locked="0"/>
    </xf>
    <xf numFmtId="166" fontId="15" fillId="4" borderId="9" xfId="5" applyNumberFormat="1" applyFont="1" applyFill="1" applyBorder="1" applyAlignment="1">
      <alignment horizontal="right" vertical="top" wrapText="1"/>
    </xf>
    <xf numFmtId="164" fontId="2" fillId="4" borderId="9" xfId="0" applyNumberFormat="1" applyFont="1" applyFill="1" applyBorder="1" applyAlignment="1" applyProtection="1">
      <alignment horizontal="right"/>
      <protection locked="0"/>
    </xf>
    <xf numFmtId="2" fontId="2" fillId="4" borderId="9" xfId="5" applyNumberFormat="1" applyFont="1" applyFill="1" applyBorder="1" applyAlignment="1" applyProtection="1">
      <alignment horizontal="center"/>
      <protection locked="0"/>
    </xf>
    <xf numFmtId="166" fontId="2" fillId="4" borderId="9" xfId="4" applyNumberFormat="1" applyFont="1" applyFill="1" applyBorder="1" applyAlignment="1" applyProtection="1">
      <alignment horizontal="center" vertical="center" wrapText="1"/>
      <protection locked="0"/>
    </xf>
    <xf numFmtId="166" fontId="2" fillId="4" borderId="9" xfId="5" applyNumberFormat="1" applyFont="1" applyFill="1" applyBorder="1" applyAlignment="1" applyProtection="1">
      <alignment horizontal="center"/>
      <protection locked="0"/>
    </xf>
    <xf numFmtId="2" fontId="2" fillId="4" borderId="9" xfId="4" applyNumberFormat="1" applyFont="1" applyFill="1" applyBorder="1" applyAlignment="1" applyProtection="1">
      <alignment horizontal="right" vertical="center" wrapText="1"/>
      <protection locked="0"/>
    </xf>
    <xf numFmtId="2" fontId="2" fillId="4" borderId="9" xfId="5" applyNumberFormat="1" applyFont="1" applyFill="1" applyBorder="1" applyAlignment="1" applyProtection="1">
      <alignment horizontal="right" vertical="center" wrapText="1"/>
      <protection locked="0"/>
    </xf>
    <xf numFmtId="167" fontId="15" fillId="4" borderId="9" xfId="5" applyNumberFormat="1" applyFont="1" applyFill="1" applyBorder="1" applyAlignment="1">
      <alignment horizontal="center" vertical="top" wrapText="1"/>
    </xf>
    <xf numFmtId="167" fontId="2" fillId="4" borderId="9" xfId="4" applyNumberFormat="1" applyFont="1" applyFill="1" applyBorder="1" applyAlignment="1" applyProtection="1">
      <alignment vertical="center" wrapText="1"/>
      <protection locked="0"/>
    </xf>
    <xf numFmtId="167" fontId="2" fillId="4" borderId="9" xfId="5" applyNumberFormat="1" applyFont="1" applyFill="1" applyBorder="1" applyAlignment="1" applyProtection="1">
      <alignment vertical="center" wrapText="1"/>
      <protection locked="0"/>
    </xf>
    <xf numFmtId="166" fontId="2" fillId="4" borderId="9" xfId="5" applyNumberFormat="1" applyFont="1" applyFill="1" applyBorder="1" applyAlignment="1">
      <alignment horizontal="right" vertical="top" wrapText="1"/>
    </xf>
    <xf numFmtId="0" fontId="2" fillId="2" borderId="9" xfId="0" applyFont="1" applyFill="1" applyBorder="1" applyAlignment="1" applyProtection="1">
      <alignment horizontal="center"/>
      <protection locked="0"/>
    </xf>
    <xf numFmtId="0" fontId="2" fillId="2" borderId="9" xfId="0" applyFont="1" applyFill="1" applyBorder="1" applyProtection="1">
      <protection locked="0"/>
    </xf>
    <xf numFmtId="164" fontId="2" fillId="2" borderId="9" xfId="0" applyNumberFormat="1" applyFont="1" applyFill="1" applyBorder="1" applyProtection="1">
      <protection locked="0"/>
    </xf>
    <xf numFmtId="165" fontId="2" fillId="2" borderId="9" xfId="0" applyNumberFormat="1" applyFont="1" applyFill="1" applyBorder="1" applyProtection="1"/>
    <xf numFmtId="2" fontId="2" fillId="2" borderId="9" xfId="0" applyNumberFormat="1" applyFont="1" applyFill="1" applyBorder="1" applyProtection="1">
      <protection locked="0"/>
    </xf>
    <xf numFmtId="0" fontId="2" fillId="3" borderId="9" xfId="0" applyFont="1" applyFill="1" applyBorder="1" applyAlignment="1" applyProtection="1">
      <alignment horizontal="center"/>
      <protection locked="0"/>
    </xf>
    <xf numFmtId="0" fontId="2" fillId="3" borderId="9" xfId="0" applyFont="1" applyFill="1" applyBorder="1" applyProtection="1">
      <protection locked="0"/>
    </xf>
    <xf numFmtId="164" fontId="2" fillId="3" borderId="9" xfId="0" applyNumberFormat="1" applyFont="1" applyFill="1" applyBorder="1" applyProtection="1">
      <protection locked="0"/>
    </xf>
    <xf numFmtId="165" fontId="2" fillId="3" borderId="9" xfId="0" applyNumberFormat="1" applyFont="1" applyFill="1" applyBorder="1" applyProtection="1"/>
    <xf numFmtId="165" fontId="2" fillId="4" borderId="9" xfId="0" applyNumberFormat="1" applyFont="1" applyFill="1" applyBorder="1" applyProtection="1"/>
    <xf numFmtId="0" fontId="2" fillId="4" borderId="14" xfId="0" applyFont="1" applyFill="1" applyBorder="1" applyAlignment="1" applyProtection="1">
      <alignment horizontal="center"/>
      <protection locked="0"/>
    </xf>
    <xf numFmtId="0" fontId="2" fillId="4" borderId="14" xfId="0" applyFont="1" applyFill="1" applyBorder="1" applyProtection="1">
      <protection locked="0"/>
    </xf>
    <xf numFmtId="2" fontId="2" fillId="4" borderId="14" xfId="0" applyNumberFormat="1" applyFont="1" applyFill="1" applyBorder="1" applyProtection="1">
      <protection locked="0"/>
    </xf>
    <xf numFmtId="0" fontId="2" fillId="2" borderId="14" xfId="0" applyFont="1" applyFill="1" applyBorder="1" applyAlignment="1" applyProtection="1">
      <alignment horizontal="center"/>
      <protection locked="0"/>
    </xf>
    <xf numFmtId="165" fontId="2" fillId="4" borderId="14" xfId="0" applyNumberFormat="1" applyFont="1" applyFill="1" applyBorder="1" applyProtection="1"/>
    <xf numFmtId="165" fontId="2" fillId="2" borderId="17" xfId="0" applyNumberFormat="1" applyFont="1" applyFill="1" applyBorder="1" applyProtection="1"/>
    <xf numFmtId="165" fontId="2" fillId="2" borderId="14" xfId="0" applyNumberFormat="1" applyFont="1" applyFill="1" applyBorder="1" applyProtection="1"/>
    <xf numFmtId="166" fontId="2" fillId="2" borderId="9" xfId="0" applyNumberFormat="1" applyFont="1" applyFill="1" applyBorder="1" applyProtection="1">
      <protection locked="0"/>
    </xf>
    <xf numFmtId="164" fontId="2" fillId="2" borderId="9" xfId="0" applyNumberFormat="1" applyFont="1" applyFill="1" applyBorder="1" applyAlignment="1" applyProtection="1">
      <alignment horizontal="right"/>
      <protection locked="0"/>
    </xf>
    <xf numFmtId="164" fontId="2" fillId="2" borderId="9" xfId="0" applyNumberFormat="1" applyFont="1" applyFill="1" applyBorder="1" applyAlignment="1" applyProtection="1">
      <alignment horizontal="center"/>
    </xf>
    <xf numFmtId="0" fontId="15" fillId="2" borderId="9" xfId="5" applyFont="1" applyFill="1" applyBorder="1" applyAlignment="1">
      <alignment horizontal="center"/>
    </xf>
    <xf numFmtId="164" fontId="15" fillId="2" borderId="9" xfId="5" applyNumberFormat="1" applyFont="1" applyFill="1" applyBorder="1" applyAlignment="1">
      <alignment horizontal="center"/>
    </xf>
    <xf numFmtId="4" fontId="2" fillId="2" borderId="9" xfId="4" applyNumberFormat="1" applyFont="1" applyFill="1" applyBorder="1" applyAlignment="1" applyProtection="1">
      <alignment horizontal="center" vertical="center"/>
      <protection locked="0"/>
    </xf>
    <xf numFmtId="0" fontId="15" fillId="2" borderId="9" xfId="5" applyFont="1" applyFill="1" applyBorder="1" applyAlignment="1" applyProtection="1">
      <alignment horizontal="center" vertical="center"/>
      <protection locked="0"/>
    </xf>
    <xf numFmtId="164" fontId="16" fillId="2" borderId="9" xfId="5" applyNumberFormat="1" applyFont="1" applyFill="1" applyBorder="1" applyAlignment="1" applyProtection="1">
      <alignment horizontal="center" vertical="center" wrapText="1"/>
      <protection locked="0"/>
    </xf>
    <xf numFmtId="168" fontId="15" fillId="2" borderId="9" xfId="5" applyNumberFormat="1" applyFont="1" applyFill="1" applyBorder="1" applyAlignment="1">
      <alignment horizontal="right" vertical="top" wrapText="1"/>
    </xf>
    <xf numFmtId="168" fontId="2" fillId="2" borderId="9" xfId="5" applyNumberFormat="1" applyFont="1" applyFill="1" applyBorder="1" applyAlignment="1" applyProtection="1">
      <alignment horizontal="center"/>
      <protection locked="0"/>
    </xf>
    <xf numFmtId="168" fontId="2" fillId="2" borderId="9" xfId="4" applyNumberFormat="1" applyFont="1" applyFill="1" applyBorder="1" applyAlignment="1" applyProtection="1">
      <alignment horizontal="center" vertical="center" wrapText="1"/>
      <protection locked="0"/>
    </xf>
    <xf numFmtId="167" fontId="2" fillId="2" borderId="9" xfId="5" applyNumberFormat="1" applyFont="1" applyFill="1" applyBorder="1" applyAlignment="1" applyProtection="1">
      <alignment vertical="center" wrapText="1"/>
      <protection locked="0"/>
    </xf>
    <xf numFmtId="167" fontId="2" fillId="2" borderId="9" xfId="4" applyNumberFormat="1" applyFont="1" applyFill="1" applyBorder="1" applyAlignment="1" applyProtection="1">
      <alignment vertical="center" wrapText="1"/>
      <protection locked="0"/>
    </xf>
    <xf numFmtId="167" fontId="2" fillId="2" borderId="9" xfId="4" applyNumberFormat="1" applyFont="1" applyFill="1" applyBorder="1" applyAlignment="1" applyProtection="1">
      <alignment vertical="center"/>
      <protection locked="0"/>
    </xf>
    <xf numFmtId="167" fontId="15" fillId="2" borderId="9" xfId="5" applyNumberFormat="1" applyFont="1" applyFill="1" applyBorder="1" applyAlignment="1">
      <alignment horizontal="center" vertical="top" wrapText="1"/>
    </xf>
    <xf numFmtId="2" fontId="2" fillId="2" borderId="9" xfId="5" applyNumberFormat="1" applyFont="1" applyFill="1" applyBorder="1" applyAlignment="1" applyProtection="1">
      <alignment horizontal="center"/>
      <protection locked="0"/>
    </xf>
    <xf numFmtId="0" fontId="15" fillId="2" borderId="17" xfId="5" applyFont="1" applyFill="1" applyBorder="1" applyAlignment="1">
      <alignment horizontal="center"/>
    </xf>
    <xf numFmtId="164" fontId="15" fillId="2" borderId="17" xfId="5" applyNumberFormat="1" applyFont="1" applyFill="1" applyBorder="1" applyAlignment="1">
      <alignment horizontal="center"/>
    </xf>
    <xf numFmtId="0" fontId="2" fillId="2" borderId="17" xfId="5" applyFont="1" applyFill="1" applyBorder="1" applyAlignment="1" applyProtection="1">
      <alignment vertical="center" wrapText="1"/>
      <protection locked="0"/>
    </xf>
    <xf numFmtId="0" fontId="2" fillId="2" borderId="17" xfId="5" applyFont="1" applyFill="1" applyBorder="1" applyAlignment="1" applyProtection="1">
      <alignment horizontal="center" vertical="center" wrapText="1"/>
      <protection locked="0"/>
    </xf>
    <xf numFmtId="4" fontId="2" fillId="2" borderId="17" xfId="4" applyNumberFormat="1" applyFont="1" applyFill="1" applyBorder="1" applyAlignment="1" applyProtection="1">
      <alignment horizontal="center" vertical="center"/>
      <protection locked="0"/>
    </xf>
    <xf numFmtId="168" fontId="15" fillId="2" borderId="17" xfId="5" applyNumberFormat="1" applyFont="1" applyFill="1" applyBorder="1" applyAlignment="1">
      <alignment horizontal="right" vertical="top" wrapText="1"/>
    </xf>
    <xf numFmtId="2" fontId="2" fillId="2" borderId="17" xfId="5" applyNumberFormat="1" applyFont="1" applyFill="1" applyBorder="1" applyAlignment="1" applyProtection="1">
      <alignment horizontal="center"/>
      <protection locked="0"/>
    </xf>
    <xf numFmtId="164" fontId="2" fillId="2" borderId="17" xfId="0" applyNumberFormat="1" applyFont="1" applyFill="1" applyBorder="1" applyAlignment="1" applyProtection="1">
      <alignment horizontal="center"/>
    </xf>
    <xf numFmtId="0" fontId="2" fillId="2" borderId="26" xfId="0" applyFont="1" applyFill="1" applyBorder="1" applyAlignment="1" applyProtection="1">
      <alignment horizontal="center"/>
      <protection locked="0"/>
    </xf>
    <xf numFmtId="0" fontId="2" fillId="2" borderId="27" xfId="1"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2" fillId="2" borderId="28" xfId="1" applyFont="1" applyFill="1" applyBorder="1" applyAlignment="1" applyProtection="1">
      <alignment horizontal="center"/>
      <protection locked="0"/>
    </xf>
    <xf numFmtId="0" fontId="2" fillId="4" borderId="26" xfId="0" applyFont="1" applyFill="1" applyBorder="1" applyAlignment="1">
      <alignment horizontal="center"/>
    </xf>
    <xf numFmtId="0" fontId="2" fillId="4" borderId="27" xfId="1" applyFont="1" applyFill="1" applyBorder="1" applyAlignment="1" applyProtection="1">
      <alignment horizontal="center"/>
      <protection locked="0"/>
    </xf>
    <xf numFmtId="0" fontId="2" fillId="4" borderId="27" xfId="0" applyFont="1" applyFill="1" applyBorder="1" applyAlignment="1">
      <alignment horizontal="center"/>
    </xf>
    <xf numFmtId="0" fontId="2" fillId="4" borderId="28" xfId="1" applyFont="1" applyFill="1" applyBorder="1" applyAlignment="1" applyProtection="1">
      <alignment horizontal="center"/>
      <protection locked="0"/>
    </xf>
    <xf numFmtId="0" fontId="2" fillId="4" borderId="14" xfId="0" applyFont="1" applyFill="1" applyBorder="1" applyAlignment="1">
      <alignment horizontal="center"/>
    </xf>
    <xf numFmtId="164" fontId="2" fillId="4" borderId="14" xfId="0" applyNumberFormat="1" applyFont="1" applyFill="1" applyBorder="1" applyAlignment="1">
      <alignment horizontal="center"/>
    </xf>
    <xf numFmtId="0" fontId="2" fillId="4" borderId="14" xfId="0" applyFont="1" applyFill="1" applyBorder="1" applyAlignment="1" applyProtection="1">
      <alignment horizontal="left"/>
      <protection locked="0"/>
    </xf>
    <xf numFmtId="166" fontId="2" fillId="4" borderId="14" xfId="0" applyNumberFormat="1" applyFont="1" applyFill="1" applyBorder="1" applyAlignment="1" applyProtection="1">
      <alignment horizontal="right"/>
      <protection locked="0"/>
    </xf>
    <xf numFmtId="166" fontId="2" fillId="4" borderId="14" xfId="0" applyNumberFormat="1" applyFont="1" applyFill="1" applyBorder="1" applyAlignment="1" applyProtection="1">
      <alignment horizontal="center"/>
      <protection locked="0"/>
    </xf>
    <xf numFmtId="164" fontId="2" fillId="4" borderId="14" xfId="0" applyNumberFormat="1" applyFont="1" applyFill="1" applyBorder="1" applyAlignment="1" applyProtection="1">
      <alignment horizontal="center"/>
      <protection locked="0"/>
    </xf>
    <xf numFmtId="164" fontId="2" fillId="4" borderId="14" xfId="0" applyNumberFormat="1" applyFont="1" applyFill="1" applyBorder="1" applyAlignment="1" applyProtection="1">
      <protection locked="0"/>
    </xf>
    <xf numFmtId="2" fontId="2" fillId="4" borderId="14" xfId="0" applyNumberFormat="1" applyFont="1" applyFill="1" applyBorder="1" applyAlignment="1" applyProtection="1">
      <alignment horizontal="center"/>
      <protection locked="0"/>
    </xf>
    <xf numFmtId="2" fontId="2" fillId="4" borderId="14" xfId="0" applyNumberFormat="1" applyFont="1" applyFill="1" applyBorder="1" applyAlignment="1" applyProtection="1">
      <alignment horizontal="center"/>
    </xf>
    <xf numFmtId="2" fontId="2" fillId="4" borderId="16" xfId="0" applyNumberFormat="1" applyFont="1" applyFill="1" applyBorder="1" applyAlignment="1" applyProtection="1">
      <alignment horizontal="center"/>
    </xf>
    <xf numFmtId="0" fontId="2" fillId="3" borderId="26"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17" fillId="6" borderId="9"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8" fillId="0" borderId="0" xfId="0" applyFont="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164" fontId="5" fillId="0" borderId="8"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14" fillId="2" borderId="23" xfId="0" applyFont="1" applyFill="1" applyBorder="1" applyAlignment="1">
      <alignment horizontal="center" vertical="center" textRotation="90"/>
    </xf>
    <xf numFmtId="0" fontId="14" fillId="2" borderId="24" xfId="0" applyFont="1" applyFill="1" applyBorder="1" applyAlignment="1">
      <alignment horizontal="center" vertical="center" textRotation="90"/>
    </xf>
    <xf numFmtId="0" fontId="14" fillId="2" borderId="25" xfId="0" applyFont="1" applyFill="1" applyBorder="1" applyAlignment="1">
      <alignment horizontal="center" vertical="center" textRotation="9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3" fillId="6" borderId="30" xfId="0" applyFont="1" applyFill="1" applyBorder="1" applyAlignment="1">
      <alignment horizontal="center" vertical="center" textRotation="90" wrapText="1"/>
    </xf>
    <xf numFmtId="0" fontId="13" fillId="6" borderId="29" xfId="0" applyFont="1" applyFill="1" applyBorder="1" applyAlignment="1">
      <alignment horizontal="center" vertical="center" textRotation="90" wrapText="1"/>
    </xf>
    <xf numFmtId="0" fontId="13" fillId="6" borderId="31" xfId="0" applyFont="1" applyFill="1" applyBorder="1" applyAlignment="1">
      <alignment horizontal="center" vertical="center" textRotation="90" wrapText="1"/>
    </xf>
    <xf numFmtId="0" fontId="14" fillId="3" borderId="23" xfId="0" applyFont="1" applyFill="1" applyBorder="1" applyAlignment="1">
      <alignment horizontal="center" vertical="center" textRotation="90"/>
    </xf>
    <xf numFmtId="0" fontId="14" fillId="3" borderId="24" xfId="0" applyFont="1" applyFill="1" applyBorder="1" applyAlignment="1">
      <alignment horizontal="center" vertical="center" textRotation="90"/>
    </xf>
    <xf numFmtId="0" fontId="14" fillId="3" borderId="25" xfId="0" applyFont="1" applyFill="1" applyBorder="1" applyAlignment="1">
      <alignment horizontal="center" vertical="center" textRotation="90"/>
    </xf>
    <xf numFmtId="0" fontId="14" fillId="4" borderId="23" xfId="0" applyFont="1" applyFill="1" applyBorder="1" applyAlignment="1">
      <alignment horizontal="center" vertical="center" textRotation="90" wrapText="1"/>
    </xf>
    <xf numFmtId="0" fontId="14" fillId="4" borderId="24" xfId="0" applyFont="1" applyFill="1" applyBorder="1" applyAlignment="1">
      <alignment horizontal="center" vertical="center" textRotation="90" wrapText="1"/>
    </xf>
    <xf numFmtId="166" fontId="2" fillId="6" borderId="9" xfId="0" applyNumberFormat="1" applyFont="1" applyFill="1" applyBorder="1" applyProtection="1">
      <protection locked="0"/>
    </xf>
    <xf numFmtId="164" fontId="17" fillId="6" borderId="9" xfId="0" applyNumberFormat="1" applyFont="1" applyFill="1" applyBorder="1" applyAlignment="1" applyProtection="1">
      <alignment horizontal="center" vertical="center" wrapText="1"/>
      <protection locked="0"/>
    </xf>
    <xf numFmtId="0" fontId="2" fillId="3" borderId="8" xfId="0" applyFont="1" applyFill="1" applyBorder="1" applyProtection="1">
      <protection locked="0"/>
    </xf>
    <xf numFmtId="0" fontId="2" fillId="3" borderId="8" xfId="0" applyFont="1" applyFill="1" applyBorder="1" applyAlignment="1" applyProtection="1">
      <alignment horizontal="center"/>
      <protection locked="0"/>
    </xf>
    <xf numFmtId="164" fontId="2" fillId="3" borderId="8" xfId="0" applyNumberFormat="1" applyFont="1" applyFill="1" applyBorder="1" applyProtection="1">
      <protection locked="0"/>
    </xf>
    <xf numFmtId="165" fontId="2" fillId="3" borderId="8" xfId="0" applyNumberFormat="1" applyFont="1" applyFill="1" applyBorder="1" applyProtection="1"/>
    <xf numFmtId="0" fontId="2" fillId="3" borderId="32" xfId="0" applyFont="1" applyFill="1" applyBorder="1" applyProtection="1">
      <protection locked="0"/>
    </xf>
    <xf numFmtId="0" fontId="2" fillId="3" borderId="32" xfId="0" applyFont="1" applyFill="1" applyBorder="1" applyAlignment="1" applyProtection="1">
      <alignment horizontal="center"/>
      <protection locked="0"/>
    </xf>
    <xf numFmtId="164" fontId="2" fillId="3" borderId="32" xfId="0" applyNumberFormat="1" applyFont="1" applyFill="1" applyBorder="1" applyProtection="1">
      <protection locked="0"/>
    </xf>
    <xf numFmtId="165" fontId="2" fillId="3" borderId="32" xfId="0" applyNumberFormat="1" applyFont="1" applyFill="1" applyBorder="1" applyProtection="1"/>
    <xf numFmtId="166" fontId="2" fillId="3" borderId="8" xfId="0" applyNumberFormat="1" applyFont="1" applyFill="1" applyBorder="1" applyAlignment="1" applyProtection="1">
      <alignment horizontal="center"/>
      <protection locked="0"/>
    </xf>
    <xf numFmtId="166" fontId="2" fillId="3" borderId="32" xfId="0" applyNumberFormat="1" applyFont="1" applyFill="1" applyBorder="1" applyAlignment="1" applyProtection="1">
      <alignment horizontal="center"/>
      <protection locked="0"/>
    </xf>
    <xf numFmtId="164" fontId="2" fillId="3" borderId="8" xfId="0" applyNumberFormat="1" applyFont="1" applyFill="1" applyBorder="1" applyAlignment="1" applyProtection="1">
      <alignment horizontal="center"/>
      <protection locked="0"/>
    </xf>
    <xf numFmtId="164" fontId="2" fillId="3" borderId="32" xfId="0" applyNumberFormat="1" applyFont="1" applyFill="1" applyBorder="1" applyAlignment="1" applyProtection="1">
      <alignment horizontal="center"/>
      <protection locked="0"/>
    </xf>
    <xf numFmtId="2" fontId="2" fillId="3" borderId="8" xfId="0" applyNumberFormat="1" applyFont="1" applyFill="1" applyBorder="1" applyAlignment="1" applyProtection="1">
      <alignment horizontal="center"/>
      <protection locked="0"/>
    </xf>
    <xf numFmtId="2" fontId="2" fillId="3" borderId="8" xfId="0" applyNumberFormat="1" applyFont="1" applyFill="1" applyBorder="1" applyAlignment="1" applyProtection="1">
      <alignment horizontal="center"/>
    </xf>
    <xf numFmtId="2" fontId="2" fillId="3" borderId="10" xfId="0" applyNumberFormat="1" applyFont="1" applyFill="1" applyBorder="1" applyAlignment="1" applyProtection="1">
      <alignment horizontal="center"/>
    </xf>
    <xf numFmtId="2" fontId="2" fillId="3" borderId="11" xfId="0" applyNumberFormat="1" applyFont="1" applyFill="1" applyBorder="1" applyAlignment="1" applyProtection="1">
      <alignment horizontal="center"/>
    </xf>
    <xf numFmtId="2" fontId="2" fillId="3" borderId="32" xfId="0" applyNumberFormat="1" applyFont="1" applyFill="1" applyBorder="1" applyAlignment="1" applyProtection="1">
      <alignment horizontal="center"/>
      <protection locked="0"/>
    </xf>
    <xf numFmtId="2" fontId="2" fillId="3" borderId="32" xfId="0" applyNumberFormat="1" applyFont="1" applyFill="1" applyBorder="1" applyAlignment="1" applyProtection="1">
      <alignment horizontal="center"/>
    </xf>
    <xf numFmtId="2" fontId="2" fillId="3" borderId="33" xfId="0" applyNumberFormat="1" applyFont="1" applyFill="1" applyBorder="1" applyAlignment="1" applyProtection="1">
      <alignment horizontal="center"/>
    </xf>
    <xf numFmtId="2" fontId="2" fillId="3" borderId="34" xfId="0" applyNumberFormat="1" applyFont="1" applyFill="1" applyBorder="1" applyAlignment="1" applyProtection="1">
      <alignment horizontal="center"/>
    </xf>
    <xf numFmtId="0" fontId="2" fillId="3" borderId="8" xfId="0" applyFont="1" applyFill="1" applyBorder="1" applyAlignment="1" applyProtection="1">
      <alignment horizontal="left"/>
      <protection locked="0"/>
    </xf>
    <xf numFmtId="0" fontId="2" fillId="3" borderId="32" xfId="0" applyFont="1" applyFill="1" applyBorder="1" applyAlignment="1" applyProtection="1">
      <alignment horizontal="left"/>
      <protection locked="0"/>
    </xf>
    <xf numFmtId="166" fontId="2" fillId="3" borderId="8" xfId="0" applyNumberFormat="1" applyFont="1" applyFill="1" applyBorder="1" applyAlignment="1" applyProtection="1">
      <alignment horizontal="right"/>
      <protection locked="0"/>
    </xf>
    <xf numFmtId="166" fontId="2" fillId="3" borderId="32" xfId="0" applyNumberFormat="1" applyFont="1" applyFill="1" applyBorder="1" applyAlignment="1" applyProtection="1">
      <alignment horizontal="right"/>
      <protection locked="0"/>
    </xf>
    <xf numFmtId="164" fontId="2" fillId="3" borderId="8" xfId="0" applyNumberFormat="1" applyFont="1" applyFill="1" applyBorder="1" applyAlignment="1" applyProtection="1">
      <protection locked="0"/>
    </xf>
    <xf numFmtId="164" fontId="2" fillId="3" borderId="32" xfId="0" applyNumberFormat="1" applyFont="1" applyFill="1" applyBorder="1" applyAlignment="1" applyProtection="1">
      <protection locked="0"/>
    </xf>
    <xf numFmtId="2" fontId="2" fillId="4" borderId="9" xfId="0" applyNumberFormat="1" applyFont="1" applyFill="1" applyBorder="1" applyAlignment="1" applyProtection="1">
      <alignment horizontal="left" indent="3"/>
    </xf>
    <xf numFmtId="2" fontId="2" fillId="4" borderId="13" xfId="0" applyNumberFormat="1" applyFont="1" applyFill="1" applyBorder="1" applyAlignment="1" applyProtection="1">
      <alignment horizontal="left" indent="3"/>
    </xf>
    <xf numFmtId="0" fontId="2" fillId="3" borderId="32" xfId="0" applyFont="1" applyFill="1" applyBorder="1" applyAlignment="1">
      <alignment horizontal="center"/>
    </xf>
    <xf numFmtId="164" fontId="2" fillId="3" borderId="32" xfId="0" applyNumberFormat="1" applyFont="1" applyFill="1" applyBorder="1" applyAlignment="1" applyProtection="1">
      <alignment horizontal="center" vertical="center"/>
      <protection locked="0"/>
    </xf>
    <xf numFmtId="164" fontId="2" fillId="3" borderId="32" xfId="0" applyNumberFormat="1" applyFont="1" applyFill="1" applyBorder="1" applyAlignment="1" applyProtection="1">
      <alignment horizontal="center" vertical="center" wrapText="1"/>
      <protection locked="0"/>
    </xf>
    <xf numFmtId="164" fontId="2" fillId="4" borderId="9" xfId="0" applyNumberFormat="1" applyFont="1" applyFill="1" applyBorder="1" applyAlignment="1" applyProtection="1">
      <alignment horizontal="left" indent="4"/>
      <protection locked="0"/>
    </xf>
    <xf numFmtId="0" fontId="2" fillId="3" borderId="35" xfId="0" applyFont="1" applyFill="1" applyBorder="1" applyAlignment="1" applyProtection="1">
      <alignment horizontal="center"/>
      <protection locked="0"/>
    </xf>
    <xf numFmtId="0" fontId="18" fillId="2" borderId="9" xfId="0" applyFont="1" applyFill="1" applyBorder="1" applyProtection="1">
      <protection locked="0"/>
    </xf>
    <xf numFmtId="0" fontId="18" fillId="2" borderId="14" xfId="0" applyFont="1" applyFill="1" applyBorder="1" applyProtection="1">
      <protection locked="0"/>
    </xf>
    <xf numFmtId="0" fontId="14" fillId="2" borderId="29" xfId="0" applyFont="1" applyFill="1" applyBorder="1" applyAlignment="1">
      <alignment horizontal="center" vertical="center" textRotation="90"/>
    </xf>
    <xf numFmtId="168" fontId="2" fillId="2" borderId="17" xfId="5" applyNumberFormat="1" applyFont="1" applyFill="1" applyBorder="1" applyAlignment="1" applyProtection="1">
      <alignment horizontal="right"/>
      <protection locked="0"/>
    </xf>
    <xf numFmtId="168" fontId="2" fillId="2" borderId="17" xfId="4" applyNumberFormat="1" applyFont="1" applyFill="1" applyBorder="1" applyAlignment="1" applyProtection="1">
      <alignment horizontal="right" vertical="center" wrapText="1"/>
      <protection locked="0"/>
    </xf>
    <xf numFmtId="167" fontId="2" fillId="2" borderId="17" xfId="5" applyNumberFormat="1" applyFont="1" applyFill="1" applyBorder="1" applyAlignment="1" applyProtection="1">
      <alignment horizontal="right" vertical="center" wrapText="1"/>
      <protection locked="0"/>
    </xf>
    <xf numFmtId="167" fontId="15" fillId="2" borderId="17" xfId="5" applyNumberFormat="1" applyFont="1" applyFill="1" applyBorder="1" applyAlignment="1">
      <alignment horizontal="right" vertical="top" wrapText="1"/>
    </xf>
    <xf numFmtId="168" fontId="2" fillId="2" borderId="9" xfId="5" applyNumberFormat="1" applyFont="1" applyFill="1" applyBorder="1" applyAlignment="1" applyProtection="1">
      <alignment horizontal="right"/>
      <protection locked="0"/>
    </xf>
    <xf numFmtId="168" fontId="2" fillId="2" borderId="9" xfId="4" applyNumberFormat="1" applyFont="1" applyFill="1" applyBorder="1" applyAlignment="1" applyProtection="1">
      <alignment horizontal="right" vertical="center" wrapText="1"/>
      <protection locked="0"/>
    </xf>
    <xf numFmtId="167" fontId="2" fillId="2" borderId="9" xfId="4" applyNumberFormat="1" applyFont="1" applyFill="1" applyBorder="1" applyAlignment="1" applyProtection="1">
      <alignment horizontal="right" vertical="center" wrapText="1"/>
      <protection locked="0"/>
    </xf>
    <xf numFmtId="167" fontId="15" fillId="2" borderId="9" xfId="5" applyNumberFormat="1" applyFont="1" applyFill="1" applyBorder="1" applyAlignment="1">
      <alignment horizontal="right" vertical="top" wrapText="1"/>
    </xf>
    <xf numFmtId="2" fontId="2" fillId="2" borderId="9" xfId="0" applyNumberFormat="1" applyFont="1" applyFill="1" applyBorder="1" applyAlignment="1" applyProtection="1">
      <alignment horizontal="right"/>
      <protection locked="0"/>
    </xf>
    <xf numFmtId="0" fontId="2" fillId="2" borderId="9" xfId="0" applyFont="1" applyFill="1" applyBorder="1" applyAlignment="1" applyProtection="1">
      <alignment horizontal="right"/>
      <protection locked="0"/>
    </xf>
    <xf numFmtId="166" fontId="2" fillId="2" borderId="14" xfId="0" applyNumberFormat="1" applyFont="1" applyFill="1" applyBorder="1" applyProtection="1">
      <protection locked="0"/>
    </xf>
    <xf numFmtId="0" fontId="2" fillId="2" borderId="14" xfId="0" applyFont="1" applyFill="1" applyBorder="1" applyAlignment="1" applyProtection="1">
      <alignment horizontal="right"/>
      <protection locked="0"/>
    </xf>
    <xf numFmtId="164" fontId="2" fillId="2" borderId="14" xfId="0" applyNumberFormat="1" applyFont="1" applyFill="1" applyBorder="1" applyAlignment="1" applyProtection="1">
      <alignment horizontal="right"/>
      <protection locked="0"/>
    </xf>
    <xf numFmtId="164" fontId="2" fillId="2" borderId="14" xfId="0" applyNumberFormat="1" applyFont="1" applyFill="1" applyBorder="1" applyAlignment="1" applyProtection="1">
      <alignment horizontal="center"/>
    </xf>
  </cellXfs>
  <cellStyles count="6">
    <cellStyle name="Įprastas 2" xfId="3" xr:uid="{00000000-0005-0000-0000-000000000000}"/>
    <cellStyle name="Normal" xfId="0" builtinId="0"/>
    <cellStyle name="Normal 2" xfId="1" xr:uid="{5500BD4E-88CB-4CBF-AB5B-DA42A2ECEAA5}"/>
    <cellStyle name="Normal 3" xfId="2" xr:uid="{00000000-0005-0000-0000-000031000000}"/>
    <cellStyle name="Paprastas 2" xfId="5" xr:uid="{D46C1475-AA66-4074-8853-14242CD32535}"/>
    <cellStyle name="Paprastas 3" xfId="4" xr:uid="{8569E115-7FA8-4A80-8F21-172A6E6E8285}"/>
  </cellStyles>
  <dxfs count="0"/>
  <tableStyles count="0" defaultTableStyle="TableStyleMedium2" defaultPivotStyle="PivotStyleLight16"/>
  <colors>
    <mruColors>
      <color rgb="FFFFFF99"/>
      <color rgb="FFFF9999"/>
      <color rgb="FFFF9900"/>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W739"/>
  <sheetViews>
    <sheetView tabSelected="1" zoomScale="90" zoomScaleNormal="90" workbookViewId="0">
      <pane ySplit="6" topLeftCell="A695" activePane="bottomLeft" state="frozen"/>
      <selection pane="bottomLeft" activeCell="A734" sqref="A734"/>
    </sheetView>
  </sheetViews>
  <sheetFormatPr defaultRowHeight="12.75" x14ac:dyDescent="0.2"/>
  <cols>
    <col min="1" max="2" width="9.140625" style="38"/>
    <col min="3" max="3" width="12.140625" style="11" customWidth="1"/>
    <col min="4" max="5" width="10.85546875" style="68" customWidth="1"/>
    <col min="6" max="6" width="23.42578125" customWidth="1"/>
    <col min="7" max="7" width="13.85546875" style="159" bestFit="1" customWidth="1"/>
    <col min="8" max="8" width="9.140625" style="11"/>
    <col min="9" max="9" width="8.5703125" style="11" customWidth="1"/>
    <col min="10" max="12" width="9.28515625" style="171" bestFit="1" customWidth="1"/>
    <col min="13" max="13" width="8.42578125" style="171" customWidth="1"/>
    <col min="14" max="14" width="10.140625" style="171" customWidth="1"/>
    <col min="15" max="15" width="11.28515625" style="11" customWidth="1"/>
    <col min="17" max="17" width="12.28515625" style="98" customWidth="1"/>
    <col min="18" max="18" width="7.85546875" customWidth="1"/>
    <col min="19" max="20" width="11.28515625" customWidth="1"/>
    <col min="21" max="21" width="12" customWidth="1"/>
    <col min="22" max="22" width="11.85546875" customWidth="1"/>
    <col min="23" max="23" width="13.140625" customWidth="1"/>
  </cols>
  <sheetData>
    <row r="2" spans="1:23" ht="13.5" customHeight="1" x14ac:dyDescent="0.2">
      <c r="A2" s="373" t="s">
        <v>29</v>
      </c>
      <c r="B2" s="373"/>
      <c r="C2" s="373"/>
      <c r="D2" s="373"/>
      <c r="E2" s="373"/>
      <c r="F2" s="373"/>
      <c r="G2" s="373"/>
      <c r="H2" s="373"/>
      <c r="I2" s="373"/>
      <c r="J2" s="373"/>
      <c r="K2" s="373"/>
      <c r="L2" s="373"/>
      <c r="M2" s="373"/>
      <c r="N2" s="373"/>
      <c r="O2" s="373"/>
      <c r="P2" s="373"/>
      <c r="Q2" s="373"/>
      <c r="R2" s="373"/>
      <c r="S2" s="373"/>
      <c r="T2" s="373"/>
      <c r="U2" s="373"/>
      <c r="V2" s="373"/>
      <c r="W2" s="373"/>
    </row>
    <row r="3" spans="1:23" ht="13.5" customHeight="1" thickBot="1" x14ac:dyDescent="0.25">
      <c r="C3" s="10"/>
      <c r="D3" s="86"/>
      <c r="E3" s="86"/>
      <c r="F3" s="1"/>
      <c r="G3" s="148"/>
      <c r="H3" s="39"/>
      <c r="I3" s="39"/>
      <c r="J3" s="160"/>
      <c r="K3" s="160"/>
      <c r="L3" s="160"/>
      <c r="M3" s="160"/>
      <c r="N3" s="160"/>
      <c r="O3" s="39"/>
      <c r="P3" s="1"/>
      <c r="Q3" s="93"/>
      <c r="R3" s="1"/>
      <c r="S3" s="1"/>
      <c r="T3" s="1"/>
      <c r="U3" s="1"/>
      <c r="V3" s="1"/>
      <c r="W3" s="1"/>
    </row>
    <row r="4" spans="1:23" s="2" customFormat="1" ht="12.75" customHeight="1" x14ac:dyDescent="0.2">
      <c r="A4" s="388" t="s">
        <v>34</v>
      </c>
      <c r="B4" s="391" t="s">
        <v>26</v>
      </c>
      <c r="C4" s="383" t="s">
        <v>24</v>
      </c>
      <c r="D4" s="380" t="s">
        <v>30</v>
      </c>
      <c r="E4" s="380" t="s">
        <v>25</v>
      </c>
      <c r="F4" s="368" t="s">
        <v>0</v>
      </c>
      <c r="G4" s="368" t="s">
        <v>32</v>
      </c>
      <c r="H4" s="368" t="s">
        <v>1</v>
      </c>
      <c r="I4" s="368" t="s">
        <v>2</v>
      </c>
      <c r="J4" s="370" t="s">
        <v>33</v>
      </c>
      <c r="K4" s="371"/>
      <c r="L4" s="371"/>
      <c r="M4" s="371"/>
      <c r="N4" s="371"/>
      <c r="O4" s="372"/>
      <c r="P4" s="368" t="s">
        <v>3</v>
      </c>
      <c r="Q4" s="376" t="s">
        <v>4</v>
      </c>
      <c r="R4" s="368" t="s">
        <v>5</v>
      </c>
      <c r="S4" s="368" t="s">
        <v>6</v>
      </c>
      <c r="T4" s="368" t="s">
        <v>7</v>
      </c>
      <c r="U4" s="378" t="s">
        <v>8</v>
      </c>
      <c r="V4" s="368" t="s">
        <v>9</v>
      </c>
      <c r="W4" s="374" t="s">
        <v>10</v>
      </c>
    </row>
    <row r="5" spans="1:23" s="2" customFormat="1" ht="56.25" x14ac:dyDescent="0.2">
      <c r="A5" s="389"/>
      <c r="B5" s="392"/>
      <c r="C5" s="384"/>
      <c r="D5" s="381"/>
      <c r="E5" s="381"/>
      <c r="F5" s="382"/>
      <c r="G5" s="382"/>
      <c r="H5" s="369"/>
      <c r="I5" s="369"/>
      <c r="J5" s="42" t="s">
        <v>11</v>
      </c>
      <c r="K5" s="42" t="s">
        <v>12</v>
      </c>
      <c r="L5" s="42" t="s">
        <v>13</v>
      </c>
      <c r="M5" s="42" t="s">
        <v>28</v>
      </c>
      <c r="N5" s="42" t="s">
        <v>775</v>
      </c>
      <c r="O5" s="42" t="s">
        <v>27</v>
      </c>
      <c r="P5" s="369"/>
      <c r="Q5" s="377"/>
      <c r="R5" s="369"/>
      <c r="S5" s="369"/>
      <c r="T5" s="369"/>
      <c r="U5" s="379"/>
      <c r="V5" s="369"/>
      <c r="W5" s="375"/>
    </row>
    <row r="6" spans="1:23" s="2" customFormat="1" ht="21" x14ac:dyDescent="0.2">
      <c r="A6" s="390"/>
      <c r="B6" s="393"/>
      <c r="C6" s="380"/>
      <c r="D6" s="40" t="s">
        <v>31</v>
      </c>
      <c r="E6" s="40" t="s">
        <v>14</v>
      </c>
      <c r="F6" s="369"/>
      <c r="G6" s="369"/>
      <c r="H6" s="43" t="s">
        <v>14</v>
      </c>
      <c r="I6" s="43" t="s">
        <v>15</v>
      </c>
      <c r="J6" s="161" t="s">
        <v>16</v>
      </c>
      <c r="K6" s="161" t="s">
        <v>16</v>
      </c>
      <c r="L6" s="161" t="s">
        <v>16</v>
      </c>
      <c r="M6" s="161" t="s">
        <v>16</v>
      </c>
      <c r="N6" s="161" t="s">
        <v>16</v>
      </c>
      <c r="O6" s="43" t="s">
        <v>16</v>
      </c>
      <c r="P6" s="3" t="s">
        <v>17</v>
      </c>
      <c r="Q6" s="94" t="s">
        <v>16</v>
      </c>
      <c r="R6" s="3" t="s">
        <v>17</v>
      </c>
      <c r="S6" s="3" t="s">
        <v>18</v>
      </c>
      <c r="T6" s="3" t="s">
        <v>19</v>
      </c>
      <c r="U6" s="3" t="s">
        <v>20</v>
      </c>
      <c r="V6" s="4" t="s">
        <v>21</v>
      </c>
      <c r="W6" s="5" t="s">
        <v>22</v>
      </c>
    </row>
    <row r="7" spans="1:23" s="2" customFormat="1" ht="12" thickBot="1" x14ac:dyDescent="0.25">
      <c r="A7" s="44">
        <v>1</v>
      </c>
      <c r="B7" s="44">
        <v>2</v>
      </c>
      <c r="C7" s="44">
        <v>4</v>
      </c>
      <c r="D7" s="44">
        <v>5</v>
      </c>
      <c r="E7" s="44">
        <v>6</v>
      </c>
      <c r="F7" s="6">
        <v>7</v>
      </c>
      <c r="G7" s="149">
        <v>8</v>
      </c>
      <c r="H7" s="44">
        <v>9</v>
      </c>
      <c r="I7" s="44">
        <v>10</v>
      </c>
      <c r="J7" s="162">
        <v>11</v>
      </c>
      <c r="K7" s="162">
        <v>12</v>
      </c>
      <c r="L7" s="162">
        <v>13</v>
      </c>
      <c r="M7" s="162">
        <v>14</v>
      </c>
      <c r="N7" s="162">
        <v>15</v>
      </c>
      <c r="O7" s="44">
        <v>16</v>
      </c>
      <c r="P7" s="6">
        <v>17</v>
      </c>
      <c r="Q7" s="95">
        <v>18</v>
      </c>
      <c r="R7" s="6">
        <v>19</v>
      </c>
      <c r="S7" s="6">
        <v>20</v>
      </c>
      <c r="T7" s="6">
        <v>21</v>
      </c>
      <c r="U7" s="6">
        <v>22</v>
      </c>
      <c r="V7" s="6">
        <v>23</v>
      </c>
      <c r="W7" s="6">
        <v>24</v>
      </c>
    </row>
    <row r="8" spans="1:23" ht="12.75" customHeight="1" x14ac:dyDescent="0.2">
      <c r="A8" s="394" t="s">
        <v>683</v>
      </c>
      <c r="B8" s="230">
        <v>1</v>
      </c>
      <c r="C8" s="204" t="s">
        <v>76</v>
      </c>
      <c r="D8" s="205">
        <v>7.6</v>
      </c>
      <c r="E8" s="205">
        <v>291.2</v>
      </c>
      <c r="F8" s="117" t="s">
        <v>40</v>
      </c>
      <c r="G8" s="150" t="s">
        <v>23</v>
      </c>
      <c r="H8" s="116">
        <v>64</v>
      </c>
      <c r="I8" s="116">
        <v>1987</v>
      </c>
      <c r="J8" s="163">
        <v>2.2200000000000002</v>
      </c>
      <c r="K8" s="163">
        <v>6.5331000000000001</v>
      </c>
      <c r="L8" s="163">
        <v>-4.3131000000000004</v>
      </c>
      <c r="M8" s="163">
        <v>0</v>
      </c>
      <c r="N8" s="163"/>
      <c r="O8" s="118">
        <v>0</v>
      </c>
      <c r="P8" s="247">
        <v>2419.08</v>
      </c>
      <c r="Q8" s="119">
        <f>O8/P8*R8</f>
        <v>0</v>
      </c>
      <c r="R8" s="120">
        <v>2419.08</v>
      </c>
      <c r="S8" s="121">
        <f>Q8/R8</f>
        <v>0</v>
      </c>
      <c r="T8" s="122">
        <v>46.325000000000003</v>
      </c>
      <c r="U8" s="123">
        <f>S8*T8</f>
        <v>0</v>
      </c>
      <c r="V8" s="123">
        <f>S8*60*1000</f>
        <v>0</v>
      </c>
      <c r="W8" s="124">
        <f>V8*T8/1000</f>
        <v>0</v>
      </c>
    </row>
    <row r="9" spans="1:23" x14ac:dyDescent="0.2">
      <c r="A9" s="395"/>
      <c r="B9" s="231">
        <v>2</v>
      </c>
      <c r="C9" s="79" t="s">
        <v>80</v>
      </c>
      <c r="D9" s="136">
        <v>6.8</v>
      </c>
      <c r="E9" s="136">
        <v>291.2</v>
      </c>
      <c r="F9" s="126" t="s">
        <v>83</v>
      </c>
      <c r="G9" s="151" t="s">
        <v>82</v>
      </c>
      <c r="H9" s="125">
        <v>25</v>
      </c>
      <c r="I9" s="125" t="s">
        <v>75</v>
      </c>
      <c r="J9" s="164">
        <f>+K9+L9+M9+N9+O9</f>
        <v>7.4045640000000006</v>
      </c>
      <c r="K9" s="164">
        <v>2.04</v>
      </c>
      <c r="L9" s="164">
        <v>2.6986400000000001</v>
      </c>
      <c r="M9" s="164">
        <v>4.2360000000000002E-2</v>
      </c>
      <c r="N9" s="164">
        <v>0.57033999999999996</v>
      </c>
      <c r="O9" s="127">
        <v>2.0532240000000002</v>
      </c>
      <c r="P9" s="248">
        <v>1323.11</v>
      </c>
      <c r="Q9" s="128">
        <v>0.22814100000000001</v>
      </c>
      <c r="R9" s="129">
        <v>1323.11</v>
      </c>
      <c r="S9" s="130">
        <f>Q9/R9</f>
        <v>1.7242784046677905E-4</v>
      </c>
      <c r="T9" s="131">
        <v>48.832000000000001</v>
      </c>
      <c r="U9" s="132">
        <f>S9*T9</f>
        <v>8.4199963056737544E-3</v>
      </c>
      <c r="V9" s="132">
        <f>S9*60*1000</f>
        <v>10.345670428006743</v>
      </c>
      <c r="W9" s="133">
        <f>V9*T9/1000</f>
        <v>0.50519977834042529</v>
      </c>
    </row>
    <row r="10" spans="1:23" x14ac:dyDescent="0.2">
      <c r="A10" s="395"/>
      <c r="B10" s="231">
        <v>3</v>
      </c>
      <c r="C10" s="212" t="s">
        <v>788</v>
      </c>
      <c r="D10" s="226">
        <v>8.5</v>
      </c>
      <c r="E10" s="403">
        <v>171</v>
      </c>
      <c r="F10" s="126" t="s">
        <v>776</v>
      </c>
      <c r="G10" s="126" t="s">
        <v>23</v>
      </c>
      <c r="H10" s="125">
        <v>60</v>
      </c>
      <c r="I10" s="125">
        <v>1980</v>
      </c>
      <c r="J10" s="402">
        <v>18.561</v>
      </c>
      <c r="K10" s="402">
        <v>10.2829</v>
      </c>
      <c r="L10" s="402">
        <v>6</v>
      </c>
      <c r="M10" s="402">
        <v>1.7307999999999999</v>
      </c>
      <c r="N10" s="402">
        <v>9.8500000000000004E-2</v>
      </c>
      <c r="O10" s="127">
        <v>0.44879999999999998</v>
      </c>
      <c r="P10" s="134">
        <v>3156.44</v>
      </c>
      <c r="Q10" s="128">
        <v>0.54730000000000001</v>
      </c>
      <c r="R10" s="134">
        <v>3156.44</v>
      </c>
      <c r="S10" s="130">
        <f>Q10/R10</f>
        <v>1.7339154237051868E-4</v>
      </c>
      <c r="T10" s="131">
        <v>45.1</v>
      </c>
      <c r="U10" s="132">
        <f>S10*T10</f>
        <v>7.8199585609103929E-3</v>
      </c>
      <c r="V10" s="132">
        <f>S10*60*1000</f>
        <v>10.403492542231122</v>
      </c>
      <c r="W10" s="133">
        <f>V10*T10/1000</f>
        <v>0.46919751365462359</v>
      </c>
    </row>
    <row r="11" spans="1:23" x14ac:dyDescent="0.2">
      <c r="A11" s="395"/>
      <c r="B11" s="231">
        <v>4</v>
      </c>
      <c r="C11" s="212" t="s">
        <v>788</v>
      </c>
      <c r="D11" s="79">
        <f>D10</f>
        <v>8.5</v>
      </c>
      <c r="E11" s="136">
        <f>E10</f>
        <v>171</v>
      </c>
      <c r="F11" s="126" t="s">
        <v>777</v>
      </c>
      <c r="G11" s="126" t="s">
        <v>23</v>
      </c>
      <c r="H11" s="125">
        <v>48</v>
      </c>
      <c r="I11" s="125">
        <v>1964</v>
      </c>
      <c r="J11" s="402">
        <v>13.653700000000001</v>
      </c>
      <c r="K11" s="402">
        <v>4.8224</v>
      </c>
      <c r="L11" s="402">
        <v>4.8</v>
      </c>
      <c r="M11" s="402">
        <v>2.9150999999999998</v>
      </c>
      <c r="N11" s="402">
        <v>0.2009</v>
      </c>
      <c r="O11" s="127">
        <v>0.9153</v>
      </c>
      <c r="P11" s="134">
        <v>1945.78</v>
      </c>
      <c r="Q11" s="128">
        <v>1.1163000000000001</v>
      </c>
      <c r="R11" s="134">
        <f>P11</f>
        <v>1945.78</v>
      </c>
      <c r="S11" s="130">
        <f>Q11/R11</f>
        <v>5.7370309079135366E-4</v>
      </c>
      <c r="T11" s="131">
        <v>45.1</v>
      </c>
      <c r="U11" s="132">
        <f>S11*T11</f>
        <v>2.5874009394690051E-2</v>
      </c>
      <c r="V11" s="132">
        <f>S11*60*1000</f>
        <v>34.422185447481219</v>
      </c>
      <c r="W11" s="133">
        <f>V11*T11/1000</f>
        <v>1.5524405636814032</v>
      </c>
    </row>
    <row r="12" spans="1:23" x14ac:dyDescent="0.2">
      <c r="A12" s="395"/>
      <c r="B12" s="231">
        <v>5</v>
      </c>
      <c r="C12" s="212" t="s">
        <v>788</v>
      </c>
      <c r="D12" s="79">
        <f>D11</f>
        <v>8.5</v>
      </c>
      <c r="E12" s="136">
        <f>E11</f>
        <v>171</v>
      </c>
      <c r="F12" s="126" t="s">
        <v>778</v>
      </c>
      <c r="G12" s="126" t="s">
        <v>779</v>
      </c>
      <c r="H12" s="125">
        <v>104</v>
      </c>
      <c r="I12" s="125">
        <v>2008</v>
      </c>
      <c r="J12" s="402">
        <v>23.702100000000002</v>
      </c>
      <c r="K12" s="402">
        <v>16.753499999999999</v>
      </c>
      <c r="L12" s="402">
        <v>0</v>
      </c>
      <c r="M12" s="402">
        <v>1.4916</v>
      </c>
      <c r="N12" s="402">
        <v>-6.8993000000000002</v>
      </c>
      <c r="O12" s="127">
        <v>12.356299999999999</v>
      </c>
      <c r="P12" s="134">
        <v>7227.64</v>
      </c>
      <c r="Q12" s="128">
        <v>5.4569999999999999</v>
      </c>
      <c r="R12" s="134">
        <f>P12</f>
        <v>7227.64</v>
      </c>
      <c r="S12" s="130">
        <f>Q12/R12</f>
        <v>7.5501823555130024E-4</v>
      </c>
      <c r="T12" s="131">
        <v>45.1</v>
      </c>
      <c r="U12" s="132">
        <f>S12*T12</f>
        <v>3.4051322423363645E-2</v>
      </c>
      <c r="V12" s="132">
        <f>S12*60*1000</f>
        <v>45.301094133078017</v>
      </c>
      <c r="W12" s="133">
        <f>V12*T12/1000</f>
        <v>2.0430793454018188</v>
      </c>
    </row>
    <row r="13" spans="1:23" x14ac:dyDescent="0.2">
      <c r="A13" s="395"/>
      <c r="B13" s="231">
        <v>6</v>
      </c>
      <c r="C13" s="79" t="s">
        <v>411</v>
      </c>
      <c r="D13" s="115">
        <v>7</v>
      </c>
      <c r="E13" s="114">
        <v>308</v>
      </c>
      <c r="F13" s="126" t="s">
        <v>412</v>
      </c>
      <c r="G13" s="151" t="s">
        <v>23</v>
      </c>
      <c r="H13" s="125">
        <v>30</v>
      </c>
      <c r="I13" s="125">
        <v>1991</v>
      </c>
      <c r="J13" s="164">
        <v>6.4829999999999997</v>
      </c>
      <c r="K13" s="164">
        <v>2.8559999999999999</v>
      </c>
      <c r="L13" s="164">
        <v>2.4500000000000002</v>
      </c>
      <c r="M13" s="164">
        <v>0.20499999999999999</v>
      </c>
      <c r="N13" s="164">
        <v>0.21199999999999999</v>
      </c>
      <c r="O13" s="127">
        <v>0.96499999999999997</v>
      </c>
      <c r="P13" s="248">
        <v>1509.41</v>
      </c>
      <c r="Q13" s="128">
        <v>1.177</v>
      </c>
      <c r="R13" s="129">
        <v>1509.41</v>
      </c>
      <c r="S13" s="130">
        <v>7.7977487892620298E-4</v>
      </c>
      <c r="T13" s="131">
        <v>39.57</v>
      </c>
      <c r="U13" s="132">
        <v>3.0855691959109852E-2</v>
      </c>
      <c r="V13" s="132">
        <v>46.786492735572182</v>
      </c>
      <c r="W13" s="133">
        <v>1.851341517546591</v>
      </c>
    </row>
    <row r="14" spans="1:23" x14ac:dyDescent="0.2">
      <c r="A14" s="395"/>
      <c r="B14" s="231">
        <v>7</v>
      </c>
      <c r="C14" s="79" t="s">
        <v>293</v>
      </c>
      <c r="D14" s="115">
        <v>7.1</v>
      </c>
      <c r="E14" s="114">
        <v>283.40000000000003</v>
      </c>
      <c r="F14" s="126" t="s">
        <v>294</v>
      </c>
      <c r="G14" s="151" t="s">
        <v>23</v>
      </c>
      <c r="H14" s="125">
        <v>31</v>
      </c>
      <c r="I14" s="125" t="s">
        <v>75</v>
      </c>
      <c r="J14" s="164">
        <v>7.5636200000000002</v>
      </c>
      <c r="K14" s="164">
        <v>2.8759999999999999</v>
      </c>
      <c r="L14" s="164">
        <v>3.573</v>
      </c>
      <c r="M14" s="164">
        <v>-0.42837999999999998</v>
      </c>
      <c r="N14" s="164">
        <v>0.50919000000000003</v>
      </c>
      <c r="O14" s="127">
        <v>1.0338100000000001</v>
      </c>
      <c r="P14" s="248">
        <v>1737.18</v>
      </c>
      <c r="Q14" s="128">
        <v>1.5429999999999999</v>
      </c>
      <c r="R14" s="129">
        <v>1737.18</v>
      </c>
      <c r="S14" s="130">
        <v>8.8822114000851945E-4</v>
      </c>
      <c r="T14" s="131">
        <v>73.099999999999994</v>
      </c>
      <c r="U14" s="132">
        <v>6.4928965334622765E-2</v>
      </c>
      <c r="V14" s="132">
        <v>53.293268400511167</v>
      </c>
      <c r="W14" s="133">
        <v>3.8957379200773663</v>
      </c>
    </row>
    <row r="15" spans="1:23" x14ac:dyDescent="0.2">
      <c r="A15" s="395"/>
      <c r="B15" s="231">
        <v>8</v>
      </c>
      <c r="C15" s="212" t="s">
        <v>788</v>
      </c>
      <c r="D15" s="79">
        <f>D14</f>
        <v>7.1</v>
      </c>
      <c r="E15" s="136">
        <f>E14</f>
        <v>283.40000000000003</v>
      </c>
      <c r="F15" s="126" t="s">
        <v>780</v>
      </c>
      <c r="G15" s="126" t="s">
        <v>23</v>
      </c>
      <c r="H15" s="125">
        <v>86</v>
      </c>
      <c r="I15" s="125">
        <v>1966</v>
      </c>
      <c r="J15" s="402">
        <v>23.988399999999999</v>
      </c>
      <c r="K15" s="402">
        <v>10.353999999999999</v>
      </c>
      <c r="L15" s="402">
        <v>8.5</v>
      </c>
      <c r="M15" s="402">
        <v>1.1235999999999999</v>
      </c>
      <c r="N15" s="402">
        <v>0.63529999999999998</v>
      </c>
      <c r="O15" s="127">
        <v>2.8940999999999999</v>
      </c>
      <c r="P15" s="134">
        <v>3830.47</v>
      </c>
      <c r="Q15" s="128">
        <v>3.5293999999999999</v>
      </c>
      <c r="R15" s="134">
        <f>P15</f>
        <v>3830.47</v>
      </c>
      <c r="S15" s="130">
        <f>Q15/R15</f>
        <v>9.2140129018110047E-4</v>
      </c>
      <c r="T15" s="131">
        <v>45.1</v>
      </c>
      <c r="U15" s="132">
        <f>S15*T15</f>
        <v>4.155519818716763E-2</v>
      </c>
      <c r="V15" s="132">
        <f>S15*60*1000</f>
        <v>55.284077410866033</v>
      </c>
      <c r="W15" s="133">
        <f>V15*T15/1000</f>
        <v>2.4933118912300585</v>
      </c>
    </row>
    <row r="16" spans="1:23" x14ac:dyDescent="0.2">
      <c r="A16" s="395"/>
      <c r="B16" s="231">
        <v>9</v>
      </c>
      <c r="C16" s="212" t="s">
        <v>788</v>
      </c>
      <c r="D16" s="79">
        <f>D15</f>
        <v>7.1</v>
      </c>
      <c r="E16" s="136">
        <f>E14</f>
        <v>283.40000000000003</v>
      </c>
      <c r="F16" s="126" t="s">
        <v>781</v>
      </c>
      <c r="G16" s="126" t="s">
        <v>23</v>
      </c>
      <c r="H16" s="125">
        <v>7</v>
      </c>
      <c r="I16" s="125">
        <v>1966</v>
      </c>
      <c r="J16" s="402">
        <v>5.4512999999999998</v>
      </c>
      <c r="K16" s="402">
        <v>2.5499999999999998</v>
      </c>
      <c r="L16" s="402">
        <v>0</v>
      </c>
      <c r="M16" s="402">
        <v>2.4213</v>
      </c>
      <c r="N16" s="402">
        <v>-0.88600000000000001</v>
      </c>
      <c r="O16" s="127">
        <v>1.3660000000000001</v>
      </c>
      <c r="P16" s="134">
        <v>545.33000000000004</v>
      </c>
      <c r="Q16" s="128">
        <v>0.37019999999999997</v>
      </c>
      <c r="R16" s="134">
        <v>319.37</v>
      </c>
      <c r="S16" s="130">
        <f>Q16/R16</f>
        <v>1.159157090521965E-3</v>
      </c>
      <c r="T16" s="131">
        <v>45.1</v>
      </c>
      <c r="U16" s="132">
        <f>S16*T16</f>
        <v>5.2277984782540622E-2</v>
      </c>
      <c r="V16" s="132">
        <f>S16*60*1000</f>
        <v>69.5494254313179</v>
      </c>
      <c r="W16" s="133">
        <f>V16*T16/1000</f>
        <v>3.1366790869524377</v>
      </c>
    </row>
    <row r="17" spans="1:23" x14ac:dyDescent="0.2">
      <c r="A17" s="395"/>
      <c r="B17" s="231">
        <v>10</v>
      </c>
      <c r="C17" s="212" t="s">
        <v>788</v>
      </c>
      <c r="D17" s="79">
        <f>D16</f>
        <v>7.1</v>
      </c>
      <c r="E17" s="136">
        <f>E14</f>
        <v>283.40000000000003</v>
      </c>
      <c r="F17" s="126" t="s">
        <v>782</v>
      </c>
      <c r="G17" s="126" t="s">
        <v>779</v>
      </c>
      <c r="H17" s="125">
        <v>112</v>
      </c>
      <c r="I17" s="125">
        <v>2009</v>
      </c>
      <c r="J17" s="402">
        <v>33.775599999999997</v>
      </c>
      <c r="K17" s="402">
        <v>16.574999999999999</v>
      </c>
      <c r="L17" s="402">
        <v>0</v>
      </c>
      <c r="M17" s="402">
        <v>4.0636000000000001</v>
      </c>
      <c r="N17" s="402">
        <v>-1.6638999999999999</v>
      </c>
      <c r="O17" s="127">
        <v>14.8009</v>
      </c>
      <c r="P17" s="134">
        <v>7636.12</v>
      </c>
      <c r="Q17" s="128">
        <v>8.3901000000000003</v>
      </c>
      <c r="R17" s="134">
        <v>6815.2</v>
      </c>
      <c r="S17" s="130">
        <f>Q17/R17</f>
        <v>1.2310863951167977E-3</v>
      </c>
      <c r="T17" s="131">
        <v>45.1</v>
      </c>
      <c r="U17" s="132">
        <f>S17*T17</f>
        <v>5.5521996419767579E-2</v>
      </c>
      <c r="V17" s="132">
        <f>S17*60*1000</f>
        <v>73.865183707007873</v>
      </c>
      <c r="W17" s="133">
        <f>V17*T17/1000</f>
        <v>3.331319785186055</v>
      </c>
    </row>
    <row r="18" spans="1:23" ht="12.75" customHeight="1" x14ac:dyDescent="0.2">
      <c r="A18" s="395"/>
      <c r="B18" s="231">
        <v>11</v>
      </c>
      <c r="C18" s="79" t="s">
        <v>251</v>
      </c>
      <c r="D18" s="115">
        <v>7.34</v>
      </c>
      <c r="E18" s="114">
        <v>245.18</v>
      </c>
      <c r="F18" s="126" t="s">
        <v>252</v>
      </c>
      <c r="G18" s="151" t="s">
        <v>253</v>
      </c>
      <c r="H18" s="125">
        <v>52</v>
      </c>
      <c r="I18" s="125" t="s">
        <v>75</v>
      </c>
      <c r="J18" s="164">
        <v>17.084785</v>
      </c>
      <c r="K18" s="164">
        <v>3.8250000000000002</v>
      </c>
      <c r="L18" s="164">
        <v>8.8373850000000012</v>
      </c>
      <c r="M18" s="164">
        <v>0.76500000000000001</v>
      </c>
      <c r="N18" s="164">
        <v>0</v>
      </c>
      <c r="O18" s="127">
        <v>3.6574</v>
      </c>
      <c r="P18" s="248">
        <v>2928.4</v>
      </c>
      <c r="Q18" s="128">
        <v>3.6574</v>
      </c>
      <c r="R18" s="129">
        <v>2928.4</v>
      </c>
      <c r="S18" s="130">
        <v>1.2489414014478896E-3</v>
      </c>
      <c r="T18" s="131">
        <v>49.7</v>
      </c>
      <c r="U18" s="132">
        <v>6.2072387651960118E-2</v>
      </c>
      <c r="V18" s="132">
        <v>74.936484086873378</v>
      </c>
      <c r="W18" s="133">
        <v>3.7243432591176071</v>
      </c>
    </row>
    <row r="19" spans="1:23" s="38" customFormat="1" ht="12.75" customHeight="1" x14ac:dyDescent="0.2">
      <c r="A19" s="395"/>
      <c r="B19" s="231">
        <v>12</v>
      </c>
      <c r="C19" s="79" t="s">
        <v>337</v>
      </c>
      <c r="D19" s="115">
        <v>6.4</v>
      </c>
      <c r="E19" s="114">
        <v>259.07</v>
      </c>
      <c r="F19" s="78" t="s">
        <v>352</v>
      </c>
      <c r="G19" s="152" t="s">
        <v>23</v>
      </c>
      <c r="H19" s="79">
        <v>30</v>
      </c>
      <c r="I19" s="79">
        <v>1985</v>
      </c>
      <c r="J19" s="164">
        <v>12.26</v>
      </c>
      <c r="K19" s="164">
        <v>2.4011990000000001</v>
      </c>
      <c r="L19" s="164">
        <v>4.3805370000000003</v>
      </c>
      <c r="M19" s="164">
        <v>3.4127990000000001</v>
      </c>
      <c r="N19" s="164">
        <v>0.37178299999999997</v>
      </c>
      <c r="O19" s="127">
        <v>1.6936789999999999</v>
      </c>
      <c r="P19" s="248">
        <v>1566.56</v>
      </c>
      <c r="Q19" s="128">
        <f>N19+O19</f>
        <v>2.0654620000000001</v>
      </c>
      <c r="R19" s="129">
        <v>1566.56</v>
      </c>
      <c r="S19" s="130">
        <f>Q19/R19</f>
        <v>1.3184697681544277E-3</v>
      </c>
      <c r="T19" s="131">
        <v>57.552</v>
      </c>
      <c r="U19" s="132">
        <f>S19*T19</f>
        <v>7.5880572096823626E-2</v>
      </c>
      <c r="V19" s="132">
        <f>S19*60*1000</f>
        <v>79.108186089265658</v>
      </c>
      <c r="W19" s="133">
        <f>V19*T19/1000</f>
        <v>4.5528343258094175</v>
      </c>
    </row>
    <row r="20" spans="1:23" s="38" customFormat="1" ht="12.75" customHeight="1" x14ac:dyDescent="0.2">
      <c r="A20" s="395"/>
      <c r="B20" s="231">
        <v>13</v>
      </c>
      <c r="C20" s="79" t="s">
        <v>80</v>
      </c>
      <c r="D20" s="115">
        <v>6.8</v>
      </c>
      <c r="E20" s="114">
        <v>291.2</v>
      </c>
      <c r="F20" s="126" t="s">
        <v>81</v>
      </c>
      <c r="G20" s="151" t="s">
        <v>82</v>
      </c>
      <c r="H20" s="125">
        <v>40</v>
      </c>
      <c r="I20" s="125" t="s">
        <v>75</v>
      </c>
      <c r="J20" s="164">
        <f>+SUM(K20:O20)</f>
        <v>10.72631</v>
      </c>
      <c r="K20" s="164">
        <v>2.601</v>
      </c>
      <c r="L20" s="164">
        <v>4.7790460000000001</v>
      </c>
      <c r="M20" s="164">
        <v>0.25430999999999998</v>
      </c>
      <c r="N20" s="164">
        <v>0.77298800000000001</v>
      </c>
      <c r="O20" s="127">
        <v>2.3189660000000001</v>
      </c>
      <c r="P20" s="248">
        <v>2186.9</v>
      </c>
      <c r="Q20" s="128">
        <v>3.0091926</v>
      </c>
      <c r="R20" s="129">
        <v>2186.9</v>
      </c>
      <c r="S20" s="130">
        <f>Q20/R20</f>
        <v>1.3760083222826831E-3</v>
      </c>
      <c r="T20" s="131">
        <v>48.832000000000001</v>
      </c>
      <c r="U20" s="132">
        <f>S20*T20</f>
        <v>6.7193238393707985E-2</v>
      </c>
      <c r="V20" s="132">
        <f>S20*60*1000</f>
        <v>82.560499336960987</v>
      </c>
      <c r="W20" s="133">
        <f>V20*T20/1000</f>
        <v>4.0315943036224793</v>
      </c>
    </row>
    <row r="21" spans="1:23" s="38" customFormat="1" ht="12.75" customHeight="1" x14ac:dyDescent="0.2">
      <c r="A21" s="395"/>
      <c r="B21" s="231">
        <v>14</v>
      </c>
      <c r="C21" s="212" t="s">
        <v>788</v>
      </c>
      <c r="D21" s="79">
        <f>D20</f>
        <v>6.8</v>
      </c>
      <c r="E21" s="136">
        <f>E17</f>
        <v>283.40000000000003</v>
      </c>
      <c r="F21" s="126" t="s">
        <v>783</v>
      </c>
      <c r="G21" s="126" t="s">
        <v>23</v>
      </c>
      <c r="H21" s="125">
        <v>60</v>
      </c>
      <c r="I21" s="125">
        <v>1981</v>
      </c>
      <c r="J21" s="402">
        <v>20.8047</v>
      </c>
      <c r="K21" s="402">
        <v>4.5568</v>
      </c>
      <c r="L21" s="402">
        <v>6.96</v>
      </c>
      <c r="M21" s="402">
        <v>2.3132000000000001</v>
      </c>
      <c r="N21" s="402">
        <v>0.61080000000000001</v>
      </c>
      <c r="O21" s="127">
        <v>6.3639000000000001</v>
      </c>
      <c r="P21" s="134">
        <v>4002.47</v>
      </c>
      <c r="Q21" s="128">
        <v>6.0612000000000004</v>
      </c>
      <c r="R21" s="134">
        <f>P21</f>
        <v>4002.47</v>
      </c>
      <c r="S21" s="130">
        <f>Q21/R21</f>
        <v>1.5143648796867935E-3</v>
      </c>
      <c r="T21" s="131">
        <v>45.1</v>
      </c>
      <c r="U21" s="132">
        <f>S21*T21</f>
        <v>6.8297856073874383E-2</v>
      </c>
      <c r="V21" s="132">
        <f>S21*60*1000</f>
        <v>90.861892781207615</v>
      </c>
      <c r="W21" s="133">
        <f>V21*T21/1000</f>
        <v>4.0978713644324634</v>
      </c>
    </row>
    <row r="22" spans="1:23" s="38" customFormat="1" ht="12.75" customHeight="1" x14ac:dyDescent="0.2">
      <c r="A22" s="395"/>
      <c r="B22" s="231">
        <v>15</v>
      </c>
      <c r="C22" s="79" t="s">
        <v>251</v>
      </c>
      <c r="D22" s="115">
        <v>7.34</v>
      </c>
      <c r="E22" s="114">
        <v>245.18</v>
      </c>
      <c r="F22" s="126" t="s">
        <v>254</v>
      </c>
      <c r="G22" s="151" t="s">
        <v>253</v>
      </c>
      <c r="H22" s="125">
        <v>75</v>
      </c>
      <c r="I22" s="125" t="s">
        <v>75</v>
      </c>
      <c r="J22" s="164">
        <v>24.534960000000002</v>
      </c>
      <c r="K22" s="164">
        <v>5.4060000000000006</v>
      </c>
      <c r="L22" s="164">
        <v>12.199059999999999</v>
      </c>
      <c r="M22" s="164">
        <v>0.76500000000000001</v>
      </c>
      <c r="N22" s="164">
        <v>0</v>
      </c>
      <c r="O22" s="127">
        <v>6.1649000000000003</v>
      </c>
      <c r="P22" s="248">
        <v>3968.67</v>
      </c>
      <c r="Q22" s="128">
        <v>6.1649000000000003</v>
      </c>
      <c r="R22" s="129">
        <v>3968.67</v>
      </c>
      <c r="S22" s="130">
        <v>1.55339194238876E-3</v>
      </c>
      <c r="T22" s="131">
        <v>49.7</v>
      </c>
      <c r="U22" s="132">
        <v>7.7203579536721384E-2</v>
      </c>
      <c r="V22" s="132">
        <v>93.203516543325605</v>
      </c>
      <c r="W22" s="133">
        <v>4.6322147722032829</v>
      </c>
    </row>
    <row r="23" spans="1:23" s="38" customFormat="1" ht="12.75" customHeight="1" x14ac:dyDescent="0.2">
      <c r="A23" s="395"/>
      <c r="B23" s="231">
        <v>16</v>
      </c>
      <c r="C23" s="79" t="s">
        <v>677</v>
      </c>
      <c r="D23" s="115">
        <v>6.2</v>
      </c>
      <c r="E23" s="114">
        <v>271.39999999999998</v>
      </c>
      <c r="F23" s="126" t="s">
        <v>108</v>
      </c>
      <c r="G23" s="151" t="s">
        <v>23</v>
      </c>
      <c r="H23" s="125">
        <v>22</v>
      </c>
      <c r="I23" s="125">
        <v>1986</v>
      </c>
      <c r="J23" s="164">
        <v>6.91</v>
      </c>
      <c r="K23" s="164">
        <v>1.788462</v>
      </c>
      <c r="L23" s="164">
        <v>3.5000070000000001</v>
      </c>
      <c r="M23" s="164">
        <v>-0.25846200000000003</v>
      </c>
      <c r="N23" s="164">
        <v>0.75198900000000002</v>
      </c>
      <c r="O23" s="127">
        <v>1.879988</v>
      </c>
      <c r="P23" s="248">
        <v>1144.1600000000001</v>
      </c>
      <c r="Q23" s="128">
        <v>1.879988</v>
      </c>
      <c r="R23" s="129">
        <v>1144.1600000000001</v>
      </c>
      <c r="S23" s="130">
        <v>1.643116347364005E-3</v>
      </c>
      <c r="T23" s="131">
        <v>66.926000000000002</v>
      </c>
      <c r="U23" s="132">
        <v>0.1099672046636834</v>
      </c>
      <c r="V23" s="132">
        <v>98.586980841840301</v>
      </c>
      <c r="W23" s="133">
        <v>6.5980322798210045</v>
      </c>
    </row>
    <row r="24" spans="1:23" s="38" customFormat="1" ht="12.75" customHeight="1" x14ac:dyDescent="0.2">
      <c r="A24" s="395"/>
      <c r="B24" s="231">
        <v>17</v>
      </c>
      <c r="C24" s="79" t="s">
        <v>642</v>
      </c>
      <c r="D24" s="115">
        <v>8.1</v>
      </c>
      <c r="E24" s="114">
        <v>217.8</v>
      </c>
      <c r="F24" s="126" t="s">
        <v>650</v>
      </c>
      <c r="G24" s="151" t="s">
        <v>646</v>
      </c>
      <c r="H24" s="125">
        <v>20</v>
      </c>
      <c r="I24" s="125">
        <v>1982</v>
      </c>
      <c r="J24" s="164">
        <v>9.73</v>
      </c>
      <c r="K24" s="164">
        <v>2.4359999999999999</v>
      </c>
      <c r="L24" s="164">
        <v>5.7779999999999996</v>
      </c>
      <c r="M24" s="164">
        <v>-0.60199999999999998</v>
      </c>
      <c r="N24" s="164">
        <v>0.38100000000000001</v>
      </c>
      <c r="O24" s="127">
        <v>1.736</v>
      </c>
      <c r="P24" s="248">
        <v>1034.1500000000001</v>
      </c>
      <c r="Q24" s="128">
        <v>1.736</v>
      </c>
      <c r="R24" s="129">
        <v>1034.1500000000001</v>
      </c>
      <c r="S24" s="130">
        <v>1.6786733065802832E-3</v>
      </c>
      <c r="T24" s="131">
        <v>52.8</v>
      </c>
      <c r="U24" s="132">
        <v>8.8633950587438948E-2</v>
      </c>
      <c r="V24" s="132">
        <v>100.72039839481698</v>
      </c>
      <c r="W24" s="133">
        <v>5.318037035246336</v>
      </c>
    </row>
    <row r="25" spans="1:23" s="38" customFormat="1" ht="12.75" customHeight="1" x14ac:dyDescent="0.2">
      <c r="A25" s="395"/>
      <c r="B25" s="231">
        <v>18</v>
      </c>
      <c r="C25" s="79" t="s">
        <v>151</v>
      </c>
      <c r="D25" s="115">
        <v>7.6</v>
      </c>
      <c r="E25" s="114">
        <v>229</v>
      </c>
      <c r="F25" s="126" t="s">
        <v>152</v>
      </c>
      <c r="G25" s="151" t="s">
        <v>82</v>
      </c>
      <c r="H25" s="125">
        <v>22</v>
      </c>
      <c r="I25" s="125" t="s">
        <v>75</v>
      </c>
      <c r="J25" s="164">
        <v>8.4220799999999993</v>
      </c>
      <c r="K25" s="164">
        <v>3.1619999999999999</v>
      </c>
      <c r="L25" s="164">
        <v>3.4889790000000001</v>
      </c>
      <c r="M25" s="164">
        <v>-0.35092000000000001</v>
      </c>
      <c r="N25" s="164"/>
      <c r="O25" s="127">
        <v>2.1220210000000002</v>
      </c>
      <c r="P25" s="248">
        <v>1229.33</v>
      </c>
      <c r="Q25" s="128">
        <v>2.1220210000000002</v>
      </c>
      <c r="R25" s="129">
        <v>1229.33</v>
      </c>
      <c r="S25" s="130">
        <v>1.7261605915417345E-3</v>
      </c>
      <c r="T25" s="131">
        <v>47.4</v>
      </c>
      <c r="U25" s="132">
        <v>8.182001203907821E-2</v>
      </c>
      <c r="V25" s="132">
        <v>103.56963549250408</v>
      </c>
      <c r="W25" s="133">
        <v>4.9092007223446936</v>
      </c>
    </row>
    <row r="26" spans="1:23" s="38" customFormat="1" ht="12.75" customHeight="1" x14ac:dyDescent="0.2">
      <c r="A26" s="395"/>
      <c r="B26" s="231">
        <v>19</v>
      </c>
      <c r="C26" s="79" t="s">
        <v>251</v>
      </c>
      <c r="D26" s="115">
        <v>7.34</v>
      </c>
      <c r="E26" s="114">
        <v>245.18</v>
      </c>
      <c r="F26" s="126" t="s">
        <v>255</v>
      </c>
      <c r="G26" s="151" t="s">
        <v>253</v>
      </c>
      <c r="H26" s="125">
        <v>75</v>
      </c>
      <c r="I26" s="125" t="s">
        <v>75</v>
      </c>
      <c r="J26" s="164">
        <v>26.225333999999997</v>
      </c>
      <c r="K26" s="164">
        <v>6.2729999999999997</v>
      </c>
      <c r="L26" s="164">
        <v>14.177688000000002</v>
      </c>
      <c r="M26" s="164">
        <v>-1.221654</v>
      </c>
      <c r="N26" s="164">
        <v>0</v>
      </c>
      <c r="O26" s="127">
        <v>6.9962999999999997</v>
      </c>
      <c r="P26" s="248">
        <v>3988.9900000000002</v>
      </c>
      <c r="Q26" s="128">
        <v>6.9962999999999997</v>
      </c>
      <c r="R26" s="129">
        <v>3988.9900000000002</v>
      </c>
      <c r="S26" s="130">
        <v>1.7539026169531634E-3</v>
      </c>
      <c r="T26" s="131">
        <v>49.7</v>
      </c>
      <c r="U26" s="132">
        <v>8.7168960062572229E-2</v>
      </c>
      <c r="V26" s="132">
        <v>105.2341570171898</v>
      </c>
      <c r="W26" s="133">
        <v>5.2301376037543328</v>
      </c>
    </row>
    <row r="27" spans="1:23" s="38" customFormat="1" ht="12.75" customHeight="1" x14ac:dyDescent="0.2">
      <c r="A27" s="395"/>
      <c r="B27" s="231">
        <v>20</v>
      </c>
      <c r="C27" s="79" t="s">
        <v>251</v>
      </c>
      <c r="D27" s="115">
        <v>7.34</v>
      </c>
      <c r="E27" s="114">
        <v>245.18</v>
      </c>
      <c r="F27" s="126" t="s">
        <v>256</v>
      </c>
      <c r="G27" s="151" t="s">
        <v>253</v>
      </c>
      <c r="H27" s="125">
        <v>15</v>
      </c>
      <c r="I27" s="125" t="s">
        <v>75</v>
      </c>
      <c r="J27" s="164">
        <v>7.3390970000000006</v>
      </c>
      <c r="K27" s="164">
        <v>1.3260000000000001</v>
      </c>
      <c r="L27" s="164">
        <v>4.0936970000000006</v>
      </c>
      <c r="M27" s="164">
        <v>-5.0999999999999997E-2</v>
      </c>
      <c r="N27" s="164">
        <v>0</v>
      </c>
      <c r="O27" s="127">
        <v>1.9703999999999999</v>
      </c>
      <c r="P27" s="248">
        <v>1122.25</v>
      </c>
      <c r="Q27" s="128">
        <v>1.9703999999999999</v>
      </c>
      <c r="R27" s="129">
        <v>1122.25</v>
      </c>
      <c r="S27" s="130">
        <v>1.7557585208286923E-3</v>
      </c>
      <c r="T27" s="131">
        <v>49.7</v>
      </c>
      <c r="U27" s="132">
        <v>8.7261198485186015E-2</v>
      </c>
      <c r="V27" s="132">
        <v>105.34551124972154</v>
      </c>
      <c r="W27" s="133">
        <v>5.2356719091111605</v>
      </c>
    </row>
    <row r="28" spans="1:23" s="38" customFormat="1" ht="12.75" customHeight="1" x14ac:dyDescent="0.2">
      <c r="A28" s="395"/>
      <c r="B28" s="231">
        <v>21</v>
      </c>
      <c r="C28" s="79" t="s">
        <v>251</v>
      </c>
      <c r="D28" s="115">
        <v>7.34</v>
      </c>
      <c r="E28" s="114">
        <v>245.18</v>
      </c>
      <c r="F28" s="126" t="s">
        <v>257</v>
      </c>
      <c r="G28" s="151" t="s">
        <v>253</v>
      </c>
      <c r="H28" s="125">
        <v>55</v>
      </c>
      <c r="I28" s="125" t="s">
        <v>75</v>
      </c>
      <c r="J28" s="164">
        <v>14.989202000000002</v>
      </c>
      <c r="K28" s="164">
        <v>2.754</v>
      </c>
      <c r="L28" s="164">
        <v>7.5942020000000001</v>
      </c>
      <c r="M28" s="164">
        <v>0.153</v>
      </c>
      <c r="N28" s="164">
        <v>0</v>
      </c>
      <c r="O28" s="127">
        <v>4.4880000000000004</v>
      </c>
      <c r="P28" s="248">
        <v>2535.52</v>
      </c>
      <c r="Q28" s="128">
        <v>4.4880000000000004</v>
      </c>
      <c r="R28" s="129">
        <v>2535.52</v>
      </c>
      <c r="S28" s="130">
        <v>1.7700511137754781E-3</v>
      </c>
      <c r="T28" s="131">
        <v>49.7</v>
      </c>
      <c r="U28" s="132">
        <v>8.7971540354641262E-2</v>
      </c>
      <c r="V28" s="132">
        <v>106.2030668265287</v>
      </c>
      <c r="W28" s="133">
        <v>5.2782924212784765</v>
      </c>
    </row>
    <row r="29" spans="1:23" s="38" customFormat="1" ht="12.75" customHeight="1" x14ac:dyDescent="0.2">
      <c r="A29" s="395"/>
      <c r="B29" s="231">
        <v>22</v>
      </c>
      <c r="C29" s="79" t="s">
        <v>80</v>
      </c>
      <c r="D29" s="136">
        <v>6.8</v>
      </c>
      <c r="E29" s="136">
        <v>291.2</v>
      </c>
      <c r="F29" s="126" t="s">
        <v>84</v>
      </c>
      <c r="G29" s="151" t="s">
        <v>82</v>
      </c>
      <c r="H29" s="125">
        <v>41</v>
      </c>
      <c r="I29" s="125" t="s">
        <v>75</v>
      </c>
      <c r="J29" s="164">
        <f>+K29+L29+M29+N29+O29</f>
        <v>11.24044</v>
      </c>
      <c r="K29" s="164">
        <v>2.6520000000000001</v>
      </c>
      <c r="L29" s="164">
        <v>4.541639</v>
      </c>
      <c r="M29" s="164">
        <v>3.1440000000000003E-2</v>
      </c>
      <c r="N29" s="164">
        <v>1.0038400000000001</v>
      </c>
      <c r="O29" s="127">
        <v>3.0115210000000001</v>
      </c>
      <c r="P29" s="248">
        <v>2250.75</v>
      </c>
      <c r="Q29" s="128">
        <v>4.0153270000000001</v>
      </c>
      <c r="R29" s="129">
        <v>2250.75</v>
      </c>
      <c r="S29" s="130">
        <f>Q29/R29</f>
        <v>1.7839951127401978E-3</v>
      </c>
      <c r="T29" s="131">
        <v>48.832000000000001</v>
      </c>
      <c r="U29" s="132">
        <f>S29*T29</f>
        <v>8.7116049345329349E-2</v>
      </c>
      <c r="V29" s="132">
        <f>S29*60*1000</f>
        <v>107.03970676441186</v>
      </c>
      <c r="W29" s="133">
        <f>V29*T29/1000</f>
        <v>5.2269629607197601</v>
      </c>
    </row>
    <row r="30" spans="1:23" s="38" customFormat="1" ht="12.75" customHeight="1" x14ac:dyDescent="0.2">
      <c r="A30" s="395"/>
      <c r="B30" s="231">
        <v>23</v>
      </c>
      <c r="C30" s="79" t="s">
        <v>251</v>
      </c>
      <c r="D30" s="115">
        <v>7.34</v>
      </c>
      <c r="E30" s="114">
        <v>245.18</v>
      </c>
      <c r="F30" s="126" t="s">
        <v>258</v>
      </c>
      <c r="G30" s="151" t="s">
        <v>253</v>
      </c>
      <c r="H30" s="125">
        <v>36</v>
      </c>
      <c r="I30" s="125" t="s">
        <v>75</v>
      </c>
      <c r="J30" s="164">
        <v>12.838001</v>
      </c>
      <c r="K30" s="164">
        <v>3.927</v>
      </c>
      <c r="L30" s="164">
        <v>4.1802900000000003</v>
      </c>
      <c r="M30" s="164">
        <v>0.40799999999999997</v>
      </c>
      <c r="N30" s="164">
        <v>0</v>
      </c>
      <c r="O30" s="127">
        <v>4.322711</v>
      </c>
      <c r="P30" s="248">
        <v>2347.84</v>
      </c>
      <c r="Q30" s="128">
        <v>4.322711</v>
      </c>
      <c r="R30" s="129">
        <v>2347.84</v>
      </c>
      <c r="S30" s="130">
        <v>1.8411437747035571E-3</v>
      </c>
      <c r="T30" s="131">
        <v>49.7</v>
      </c>
      <c r="U30" s="132">
        <v>9.1504845602766796E-2</v>
      </c>
      <c r="V30" s="132">
        <v>110.46862648221342</v>
      </c>
      <c r="W30" s="133">
        <v>5.4902907361660072</v>
      </c>
    </row>
    <row r="31" spans="1:23" s="38" customFormat="1" ht="12.75" customHeight="1" x14ac:dyDescent="0.2">
      <c r="A31" s="395"/>
      <c r="B31" s="231">
        <v>24</v>
      </c>
      <c r="C31" s="79" t="s">
        <v>80</v>
      </c>
      <c r="D31" s="136">
        <v>6.8</v>
      </c>
      <c r="E31" s="136">
        <v>291.2</v>
      </c>
      <c r="F31" s="126" t="s">
        <v>85</v>
      </c>
      <c r="G31" s="151" t="s">
        <v>82</v>
      </c>
      <c r="H31" s="125">
        <v>40</v>
      </c>
      <c r="I31" s="125" t="s">
        <v>75</v>
      </c>
      <c r="J31" s="164">
        <f>+K31+L31+M31+N31+O31</f>
        <v>13.084285999999999</v>
      </c>
      <c r="K31" s="164">
        <v>1.9890000000000001</v>
      </c>
      <c r="L31" s="164">
        <v>6.9067249999999998</v>
      </c>
      <c r="M31" s="164">
        <v>-9.7140000000000004E-3</v>
      </c>
      <c r="N31" s="164">
        <v>1.049569</v>
      </c>
      <c r="O31" s="127">
        <v>3.1487059999999998</v>
      </c>
      <c r="P31" s="248">
        <v>2273.83</v>
      </c>
      <c r="Q31" s="128">
        <v>4.1982390000000001</v>
      </c>
      <c r="R31" s="129">
        <v>2273.83</v>
      </c>
      <c r="S31" s="130">
        <f>Q31/R31</f>
        <v>1.8463293210134444E-3</v>
      </c>
      <c r="T31" s="131">
        <v>48.832000000000001</v>
      </c>
      <c r="U31" s="132">
        <f>S31*T31</f>
        <v>9.0159953403728524E-2</v>
      </c>
      <c r="V31" s="132">
        <f>S31*60*1000</f>
        <v>110.77975926080666</v>
      </c>
      <c r="W31" s="133">
        <f>V31*T31/1000</f>
        <v>5.4095972042237106</v>
      </c>
    </row>
    <row r="32" spans="1:23" s="38" customFormat="1" ht="12.75" customHeight="1" x14ac:dyDescent="0.2">
      <c r="A32" s="395"/>
      <c r="B32" s="231">
        <v>25</v>
      </c>
      <c r="C32" s="79" t="s">
        <v>452</v>
      </c>
      <c r="D32" s="115">
        <v>6.7</v>
      </c>
      <c r="E32" s="114">
        <v>293.8</v>
      </c>
      <c r="F32" s="126" t="s">
        <v>453</v>
      </c>
      <c r="G32" s="151" t="s">
        <v>304</v>
      </c>
      <c r="H32" s="125">
        <v>11</v>
      </c>
      <c r="I32" s="125">
        <v>1975</v>
      </c>
      <c r="J32" s="164">
        <v>3.09</v>
      </c>
      <c r="K32" s="164">
        <v>0.52900000000000003</v>
      </c>
      <c r="L32" s="164">
        <v>1.5309999999999999</v>
      </c>
      <c r="M32" s="164">
        <v>-1.9E-2</v>
      </c>
      <c r="N32" s="164">
        <v>0.188</v>
      </c>
      <c r="O32" s="127">
        <v>0.86</v>
      </c>
      <c r="P32" s="248">
        <v>464.11</v>
      </c>
      <c r="Q32" s="128">
        <v>0.86</v>
      </c>
      <c r="R32" s="129">
        <v>464.11</v>
      </c>
      <c r="S32" s="130">
        <v>1.8530089849389153E-3</v>
      </c>
      <c r="T32" s="131">
        <v>74.099999999999994</v>
      </c>
      <c r="U32" s="132">
        <v>0.13730796578397361</v>
      </c>
      <c r="V32" s="132">
        <v>111.18053909633493</v>
      </c>
      <c r="W32" s="133">
        <v>8.2384779470384171</v>
      </c>
    </row>
    <row r="33" spans="1:23" s="38" customFormat="1" ht="12.75" customHeight="1" x14ac:dyDescent="0.2">
      <c r="A33" s="395"/>
      <c r="B33" s="231">
        <v>26</v>
      </c>
      <c r="C33" s="79" t="s">
        <v>251</v>
      </c>
      <c r="D33" s="115">
        <v>7.34</v>
      </c>
      <c r="E33" s="114">
        <v>245.18</v>
      </c>
      <c r="F33" s="126" t="s">
        <v>259</v>
      </c>
      <c r="G33" s="151" t="s">
        <v>253</v>
      </c>
      <c r="H33" s="125">
        <v>53</v>
      </c>
      <c r="I33" s="125" t="s">
        <v>75</v>
      </c>
      <c r="J33" s="164">
        <v>20.611001999999999</v>
      </c>
      <c r="K33" s="164">
        <v>5.0489999999999995</v>
      </c>
      <c r="L33" s="164">
        <v>8.8869059999999998</v>
      </c>
      <c r="M33" s="164">
        <v>1.02</v>
      </c>
      <c r="N33" s="164">
        <v>0</v>
      </c>
      <c r="O33" s="127">
        <v>5.6550959999999995</v>
      </c>
      <c r="P33" s="248">
        <v>2988.96</v>
      </c>
      <c r="Q33" s="128">
        <v>5.6550959999999995</v>
      </c>
      <c r="R33" s="129">
        <v>2988.96</v>
      </c>
      <c r="S33" s="130">
        <v>1.891994539906857E-3</v>
      </c>
      <c r="T33" s="131">
        <v>49.7</v>
      </c>
      <c r="U33" s="132">
        <v>9.4032128633370793E-2</v>
      </c>
      <c r="V33" s="132">
        <v>113.51967239441142</v>
      </c>
      <c r="W33" s="133">
        <v>5.6419277180022469</v>
      </c>
    </row>
    <row r="34" spans="1:23" s="38" customFormat="1" ht="12.75" customHeight="1" x14ac:dyDescent="0.2">
      <c r="A34" s="395"/>
      <c r="B34" s="231">
        <v>27</v>
      </c>
      <c r="C34" s="79" t="s">
        <v>411</v>
      </c>
      <c r="D34" s="136">
        <v>7</v>
      </c>
      <c r="E34" s="114">
        <v>308</v>
      </c>
      <c r="F34" s="126" t="s">
        <v>413</v>
      </c>
      <c r="G34" s="151" t="s">
        <v>23</v>
      </c>
      <c r="H34" s="125">
        <v>31</v>
      </c>
      <c r="I34" s="125">
        <v>1987</v>
      </c>
      <c r="J34" s="164">
        <v>11.746</v>
      </c>
      <c r="K34" s="164">
        <v>2.601</v>
      </c>
      <c r="L34" s="164">
        <v>6.056</v>
      </c>
      <c r="M34" s="164">
        <v>2.5999999999999999E-2</v>
      </c>
      <c r="N34" s="164">
        <v>0.55600000000000005</v>
      </c>
      <c r="O34" s="127">
        <v>2.5329999999999999</v>
      </c>
      <c r="P34" s="248">
        <v>1593.91</v>
      </c>
      <c r="Q34" s="128">
        <v>3.089</v>
      </c>
      <c r="R34" s="129">
        <v>1593.91</v>
      </c>
      <c r="S34" s="130">
        <v>1.9380015182789492E-3</v>
      </c>
      <c r="T34" s="131">
        <v>39.57</v>
      </c>
      <c r="U34" s="132">
        <v>7.6686720078298021E-2</v>
      </c>
      <c r="V34" s="132">
        <v>116.28009109673695</v>
      </c>
      <c r="W34" s="133">
        <v>4.6012032046978808</v>
      </c>
    </row>
    <row r="35" spans="1:23" s="38" customFormat="1" ht="12.75" customHeight="1" x14ac:dyDescent="0.2">
      <c r="A35" s="395"/>
      <c r="B35" s="231">
        <v>28</v>
      </c>
      <c r="C35" s="79" t="s">
        <v>251</v>
      </c>
      <c r="D35" s="115">
        <v>7.34</v>
      </c>
      <c r="E35" s="114">
        <v>245.18</v>
      </c>
      <c r="F35" s="126" t="s">
        <v>260</v>
      </c>
      <c r="G35" s="151" t="s">
        <v>253</v>
      </c>
      <c r="H35" s="125">
        <v>76</v>
      </c>
      <c r="I35" s="125" t="s">
        <v>75</v>
      </c>
      <c r="J35" s="164">
        <v>21.571533000000002</v>
      </c>
      <c r="K35" s="164">
        <v>6.4260000000000002</v>
      </c>
      <c r="L35" s="164">
        <v>7.426952</v>
      </c>
      <c r="M35" s="164">
        <v>-7.6499999999999999E-2</v>
      </c>
      <c r="N35" s="164">
        <v>0</v>
      </c>
      <c r="O35" s="127">
        <v>7.7950810000000006</v>
      </c>
      <c r="P35" s="248">
        <v>3987.52</v>
      </c>
      <c r="Q35" s="128">
        <v>7.7950810000000006</v>
      </c>
      <c r="R35" s="129">
        <v>3987.52</v>
      </c>
      <c r="S35" s="130">
        <v>1.9548694426611028E-3</v>
      </c>
      <c r="T35" s="131">
        <v>49.7</v>
      </c>
      <c r="U35" s="132">
        <v>9.7157011300256821E-2</v>
      </c>
      <c r="V35" s="132">
        <v>117.29216655966616</v>
      </c>
      <c r="W35" s="133">
        <v>5.8294206780154081</v>
      </c>
    </row>
    <row r="36" spans="1:23" s="38" customFormat="1" ht="12.75" customHeight="1" x14ac:dyDescent="0.2">
      <c r="A36" s="395"/>
      <c r="B36" s="231">
        <v>29</v>
      </c>
      <c r="C36" s="79" t="s">
        <v>251</v>
      </c>
      <c r="D36" s="115">
        <v>7.34</v>
      </c>
      <c r="E36" s="114">
        <v>245.18</v>
      </c>
      <c r="F36" s="126" t="s">
        <v>261</v>
      </c>
      <c r="G36" s="151" t="s">
        <v>253</v>
      </c>
      <c r="H36" s="125">
        <v>21</v>
      </c>
      <c r="I36" s="125" t="s">
        <v>75</v>
      </c>
      <c r="J36" s="164">
        <v>8.0419750000000008</v>
      </c>
      <c r="K36" s="164">
        <v>0.91800000000000004</v>
      </c>
      <c r="L36" s="164">
        <v>5.1404750000000003</v>
      </c>
      <c r="M36" s="164">
        <v>5.0999999999999997E-2</v>
      </c>
      <c r="N36" s="164">
        <v>0</v>
      </c>
      <c r="O36" s="127">
        <v>1.9325000000000001</v>
      </c>
      <c r="P36" s="248">
        <v>960.56000000000006</v>
      </c>
      <c r="Q36" s="128">
        <v>1.9325000000000001</v>
      </c>
      <c r="R36" s="129">
        <v>960.56000000000006</v>
      </c>
      <c r="S36" s="130">
        <v>2.011847255767469E-3</v>
      </c>
      <c r="T36" s="131">
        <v>49.7</v>
      </c>
      <c r="U36" s="132">
        <v>9.9988808611643221E-2</v>
      </c>
      <c r="V36" s="132">
        <v>120.71083534604814</v>
      </c>
      <c r="W36" s="133">
        <v>5.9993285166985935</v>
      </c>
    </row>
    <row r="37" spans="1:23" s="38" customFormat="1" ht="12.75" customHeight="1" x14ac:dyDescent="0.2">
      <c r="A37" s="395"/>
      <c r="B37" s="231">
        <v>30</v>
      </c>
      <c r="C37" s="79" t="s">
        <v>251</v>
      </c>
      <c r="D37" s="115">
        <v>7.34</v>
      </c>
      <c r="E37" s="114">
        <v>245.18</v>
      </c>
      <c r="F37" s="126" t="s">
        <v>262</v>
      </c>
      <c r="G37" s="151" t="s">
        <v>253</v>
      </c>
      <c r="H37" s="125">
        <v>45</v>
      </c>
      <c r="I37" s="125" t="s">
        <v>75</v>
      </c>
      <c r="J37" s="164">
        <v>15.181346000000001</v>
      </c>
      <c r="K37" s="164">
        <v>3.5174700000000003</v>
      </c>
      <c r="L37" s="164">
        <v>7.5099860000000005</v>
      </c>
      <c r="M37" s="164">
        <v>-0.54881100000000005</v>
      </c>
      <c r="N37" s="164">
        <v>0</v>
      </c>
      <c r="O37" s="127">
        <v>4.7027010000000002</v>
      </c>
      <c r="P37" s="248">
        <v>2336.12</v>
      </c>
      <c r="Q37" s="128">
        <v>4.7027010000000002</v>
      </c>
      <c r="R37" s="129">
        <v>2336.12</v>
      </c>
      <c r="S37" s="130">
        <v>2.0130391418249063E-3</v>
      </c>
      <c r="T37" s="131">
        <v>49.7</v>
      </c>
      <c r="U37" s="132">
        <v>0.10004804534869785</v>
      </c>
      <c r="V37" s="132">
        <v>120.78234850949437</v>
      </c>
      <c r="W37" s="133">
        <v>6.0028827209218711</v>
      </c>
    </row>
    <row r="38" spans="1:23" s="38" customFormat="1" ht="12.75" customHeight="1" x14ac:dyDescent="0.2">
      <c r="A38" s="395"/>
      <c r="B38" s="231">
        <v>31</v>
      </c>
      <c r="C38" s="212" t="s">
        <v>788</v>
      </c>
      <c r="D38" s="79">
        <f>D37</f>
        <v>7.34</v>
      </c>
      <c r="E38" s="136">
        <f>E33</f>
        <v>245.18</v>
      </c>
      <c r="F38" s="126" t="s">
        <v>784</v>
      </c>
      <c r="G38" s="126" t="s">
        <v>23</v>
      </c>
      <c r="H38" s="125">
        <v>72</v>
      </c>
      <c r="I38" s="125">
        <v>1969</v>
      </c>
      <c r="J38" s="402">
        <v>23.677499999999998</v>
      </c>
      <c r="K38" s="402">
        <v>10.174899999999999</v>
      </c>
      <c r="L38" s="402">
        <v>7.2</v>
      </c>
      <c r="M38" s="402">
        <v>-1.4</v>
      </c>
      <c r="N38" s="402">
        <v>1.3866000000000001</v>
      </c>
      <c r="O38" s="127">
        <v>6.3164999999999996</v>
      </c>
      <c r="P38" s="134">
        <v>3821.49</v>
      </c>
      <c r="Q38" s="128">
        <v>7.7031000000000001</v>
      </c>
      <c r="R38" s="134">
        <f>P38</f>
        <v>3821.49</v>
      </c>
      <c r="S38" s="130">
        <f>Q38/R38</f>
        <v>2.0157320835590309E-3</v>
      </c>
      <c r="T38" s="131">
        <v>45.1</v>
      </c>
      <c r="U38" s="132">
        <f>S38*T38</f>
        <v>9.0909516968512294E-2</v>
      </c>
      <c r="V38" s="132">
        <f>S38*60*1000</f>
        <v>120.94392501354186</v>
      </c>
      <c r="W38" s="133">
        <f>V38*T38/1000</f>
        <v>5.4545710181107383</v>
      </c>
    </row>
    <row r="39" spans="1:23" x14ac:dyDescent="0.2">
      <c r="A39" s="395"/>
      <c r="B39" s="231">
        <v>32</v>
      </c>
      <c r="C39" s="79" t="s">
        <v>151</v>
      </c>
      <c r="D39" s="115">
        <v>7.6</v>
      </c>
      <c r="E39" s="114">
        <v>229</v>
      </c>
      <c r="F39" s="126" t="s">
        <v>153</v>
      </c>
      <c r="G39" s="151" t="s">
        <v>82</v>
      </c>
      <c r="H39" s="125">
        <v>20</v>
      </c>
      <c r="I39" s="125" t="s">
        <v>75</v>
      </c>
      <c r="J39" s="164">
        <v>7.9305200000000005</v>
      </c>
      <c r="K39" s="164">
        <v>2.3460000000000001</v>
      </c>
      <c r="L39" s="164">
        <v>2.1422130000000004</v>
      </c>
      <c r="M39" s="164">
        <v>0.75951999999999997</v>
      </c>
      <c r="N39" s="164"/>
      <c r="O39" s="127">
        <v>2.6827870000000003</v>
      </c>
      <c r="P39" s="248">
        <v>1300.1100000000001</v>
      </c>
      <c r="Q39" s="128">
        <v>2.6827870000000003</v>
      </c>
      <c r="R39" s="129">
        <v>1300.1100000000001</v>
      </c>
      <c r="S39" s="130">
        <v>2.0635077031943452E-3</v>
      </c>
      <c r="T39" s="131">
        <v>47.4</v>
      </c>
      <c r="U39" s="132">
        <v>9.7810265131411958E-2</v>
      </c>
      <c r="V39" s="132">
        <v>123.8104621916607</v>
      </c>
      <c r="W39" s="133">
        <v>5.8686159078847169</v>
      </c>
    </row>
    <row r="40" spans="1:23" x14ac:dyDescent="0.2">
      <c r="A40" s="395"/>
      <c r="B40" s="231">
        <v>33</v>
      </c>
      <c r="C40" s="79" t="s">
        <v>677</v>
      </c>
      <c r="D40" s="115">
        <v>6.2</v>
      </c>
      <c r="E40" s="114">
        <v>271.39999999999998</v>
      </c>
      <c r="F40" s="126" t="s">
        <v>110</v>
      </c>
      <c r="G40" s="151" t="s">
        <v>23</v>
      </c>
      <c r="H40" s="125">
        <v>22</v>
      </c>
      <c r="I40" s="125">
        <v>1982</v>
      </c>
      <c r="J40" s="164">
        <v>8.5030000000000001</v>
      </c>
      <c r="K40" s="164">
        <v>2.0287869999999999</v>
      </c>
      <c r="L40" s="164">
        <v>4.182061</v>
      </c>
      <c r="M40" s="164">
        <v>-9.0787000000000007E-2</v>
      </c>
      <c r="N40" s="164">
        <v>0.47658099999999998</v>
      </c>
      <c r="O40" s="127">
        <v>2.382933</v>
      </c>
      <c r="P40" s="248">
        <v>1146.26</v>
      </c>
      <c r="Q40" s="128">
        <v>2.382933</v>
      </c>
      <c r="R40" s="129">
        <v>1146.26</v>
      </c>
      <c r="S40" s="130">
        <v>2.07887652016122E-3</v>
      </c>
      <c r="T40" s="131">
        <v>66.926000000000002</v>
      </c>
      <c r="U40" s="132">
        <v>0.1391308899883098</v>
      </c>
      <c r="V40" s="132">
        <v>124.7325912096732</v>
      </c>
      <c r="W40" s="133">
        <v>8.3478533992985877</v>
      </c>
    </row>
    <row r="41" spans="1:23" x14ac:dyDescent="0.2">
      <c r="A41" s="395"/>
      <c r="B41" s="231">
        <v>34</v>
      </c>
      <c r="C41" s="79" t="s">
        <v>677</v>
      </c>
      <c r="D41" s="115">
        <v>6.2</v>
      </c>
      <c r="E41" s="114">
        <v>271.39999999999998</v>
      </c>
      <c r="F41" s="126" t="s">
        <v>104</v>
      </c>
      <c r="G41" s="151" t="s">
        <v>23</v>
      </c>
      <c r="H41" s="125">
        <v>20</v>
      </c>
      <c r="I41" s="125">
        <v>1989</v>
      </c>
      <c r="J41" s="164">
        <v>7.1429999999999998</v>
      </c>
      <c r="K41" s="164">
        <v>1.309161</v>
      </c>
      <c r="L41" s="164">
        <v>3.2665829999999998</v>
      </c>
      <c r="M41" s="164">
        <v>0.118839</v>
      </c>
      <c r="N41" s="164">
        <v>0.734518</v>
      </c>
      <c r="O41" s="127">
        <v>2.4483999999999999</v>
      </c>
      <c r="P41" s="248">
        <v>1175.77</v>
      </c>
      <c r="Q41" s="128">
        <v>2.4483999999999999</v>
      </c>
      <c r="R41" s="129">
        <v>1175.8</v>
      </c>
      <c r="S41" s="130">
        <v>2.0823269263480185E-3</v>
      </c>
      <c r="T41" s="131">
        <v>66.926000000000002</v>
      </c>
      <c r="U41" s="132">
        <v>0.1393618118727675</v>
      </c>
      <c r="V41" s="132">
        <v>124.93961558088111</v>
      </c>
      <c r="W41" s="133">
        <v>8.361708712366049</v>
      </c>
    </row>
    <row r="42" spans="1:23" x14ac:dyDescent="0.2">
      <c r="A42" s="395"/>
      <c r="B42" s="231">
        <v>35</v>
      </c>
      <c r="C42" s="79" t="s">
        <v>151</v>
      </c>
      <c r="D42" s="115">
        <v>7.6</v>
      </c>
      <c r="E42" s="114">
        <v>229</v>
      </c>
      <c r="F42" s="126" t="s">
        <v>154</v>
      </c>
      <c r="G42" s="151" t="s">
        <v>82</v>
      </c>
      <c r="H42" s="125">
        <v>45</v>
      </c>
      <c r="I42" s="125">
        <v>1985</v>
      </c>
      <c r="J42" s="164">
        <v>17.611599999999999</v>
      </c>
      <c r="K42" s="164">
        <v>5.2529999999999992</v>
      </c>
      <c r="L42" s="164">
        <v>7.2</v>
      </c>
      <c r="M42" s="164">
        <v>0.15359999999999999</v>
      </c>
      <c r="N42" s="164"/>
      <c r="O42" s="127">
        <v>5.0049999999999999</v>
      </c>
      <c r="P42" s="248">
        <v>2322.87</v>
      </c>
      <c r="Q42" s="128">
        <v>5.0049999999999999</v>
      </c>
      <c r="R42" s="129">
        <v>2322.87</v>
      </c>
      <c r="S42" s="130">
        <v>2.1546621205663684E-3</v>
      </c>
      <c r="T42" s="131">
        <v>47.4</v>
      </c>
      <c r="U42" s="132">
        <v>0.10213098451484585</v>
      </c>
      <c r="V42" s="132">
        <v>129.2797272339821</v>
      </c>
      <c r="W42" s="133">
        <v>6.127859070890751</v>
      </c>
    </row>
    <row r="43" spans="1:23" x14ac:dyDescent="0.2">
      <c r="A43" s="395"/>
      <c r="B43" s="231">
        <v>36</v>
      </c>
      <c r="C43" s="79" t="s">
        <v>80</v>
      </c>
      <c r="D43" s="136">
        <v>6.8</v>
      </c>
      <c r="E43" s="136">
        <v>291.2</v>
      </c>
      <c r="F43" s="126" t="s">
        <v>88</v>
      </c>
      <c r="G43" s="151" t="s">
        <v>82</v>
      </c>
      <c r="H43" s="125">
        <v>41</v>
      </c>
      <c r="I43" s="125" t="s">
        <v>75</v>
      </c>
      <c r="J43" s="164">
        <f>+K43+L43+M43+N43+O43</f>
        <v>11.60248</v>
      </c>
      <c r="K43" s="164">
        <v>2.2440000000000002</v>
      </c>
      <c r="L43" s="164">
        <v>4.9491259999999997</v>
      </c>
      <c r="M43" s="164">
        <v>-0.41952</v>
      </c>
      <c r="N43" s="164">
        <v>1.2072179999999999</v>
      </c>
      <c r="O43" s="127">
        <v>3.6216560000000002</v>
      </c>
      <c r="P43" s="248">
        <v>2233.92</v>
      </c>
      <c r="Q43" s="128">
        <v>4.8288359999999999</v>
      </c>
      <c r="R43" s="129">
        <v>2233.92</v>
      </c>
      <c r="S43" s="130">
        <f>Q43/R43</f>
        <v>2.1615975504941983E-3</v>
      </c>
      <c r="T43" s="131">
        <v>48.832000000000001</v>
      </c>
      <c r="U43" s="132">
        <f>S43*T43</f>
        <v>0.10555513158573269</v>
      </c>
      <c r="V43" s="132">
        <f>S43*60*1000</f>
        <v>129.69585302965189</v>
      </c>
      <c r="W43" s="133">
        <f>V43*T43/1000</f>
        <v>6.3333078951439612</v>
      </c>
    </row>
    <row r="44" spans="1:23" x14ac:dyDescent="0.2">
      <c r="A44" s="395"/>
      <c r="B44" s="231">
        <v>37</v>
      </c>
      <c r="C44" s="79" t="s">
        <v>411</v>
      </c>
      <c r="D44" s="115">
        <v>7</v>
      </c>
      <c r="E44" s="114">
        <v>308</v>
      </c>
      <c r="F44" s="126" t="s">
        <v>414</v>
      </c>
      <c r="G44" s="151" t="s">
        <v>23</v>
      </c>
      <c r="H44" s="125">
        <v>21</v>
      </c>
      <c r="I44" s="125">
        <v>1980</v>
      </c>
      <c r="J44" s="164">
        <v>8.1039999999999992</v>
      </c>
      <c r="K44" s="164">
        <v>1.581</v>
      </c>
      <c r="L44" s="164">
        <v>4.2530000000000001</v>
      </c>
      <c r="M44" s="164">
        <v>0.53300000000000003</v>
      </c>
      <c r="N44" s="164">
        <v>0.40899999999999997</v>
      </c>
      <c r="O44" s="127">
        <v>1.8620000000000001</v>
      </c>
      <c r="P44" s="248">
        <v>1046.24</v>
      </c>
      <c r="Q44" s="128">
        <v>2.2709999999999999</v>
      </c>
      <c r="R44" s="129">
        <v>1046.24</v>
      </c>
      <c r="S44" s="130">
        <v>2.1706300657592902E-3</v>
      </c>
      <c r="T44" s="131">
        <v>39.57</v>
      </c>
      <c r="U44" s="132">
        <v>8.5891831702095106E-2</v>
      </c>
      <c r="V44" s="132">
        <v>130.2378039455574</v>
      </c>
      <c r="W44" s="133">
        <v>5.1535099021257063</v>
      </c>
    </row>
    <row r="45" spans="1:23" x14ac:dyDescent="0.2">
      <c r="A45" s="395"/>
      <c r="B45" s="231">
        <v>38</v>
      </c>
      <c r="C45" s="79" t="s">
        <v>80</v>
      </c>
      <c r="D45" s="136">
        <v>6.8</v>
      </c>
      <c r="E45" s="136">
        <v>291.2</v>
      </c>
      <c r="F45" s="126" t="s">
        <v>87</v>
      </c>
      <c r="G45" s="151" t="s">
        <v>82</v>
      </c>
      <c r="H45" s="125">
        <v>41</v>
      </c>
      <c r="I45" s="125" t="s">
        <v>75</v>
      </c>
      <c r="J45" s="164">
        <f>+K45+L45+M45+N45+O45</f>
        <v>12.17717</v>
      </c>
      <c r="K45" s="164">
        <v>2.754</v>
      </c>
      <c r="L45" s="164">
        <v>5.2363</v>
      </c>
      <c r="M45" s="164">
        <v>-0.78483000000000003</v>
      </c>
      <c r="N45" s="164">
        <v>1.2429250000000001</v>
      </c>
      <c r="O45" s="127">
        <v>3.7287750000000002</v>
      </c>
      <c r="P45" s="248">
        <v>2253.5700000000002</v>
      </c>
      <c r="Q45" s="128">
        <v>4.9716719999999999</v>
      </c>
      <c r="R45" s="129">
        <v>2253.5700000000002</v>
      </c>
      <c r="S45" s="130">
        <f>Q45/R45</f>
        <v>2.2061316045208267E-3</v>
      </c>
      <c r="T45" s="131">
        <v>48.832000000000001</v>
      </c>
      <c r="U45" s="132">
        <f>S45*T45</f>
        <v>0.10772981851196101</v>
      </c>
      <c r="V45" s="132">
        <f>S45*60*1000</f>
        <v>132.36789627124958</v>
      </c>
      <c r="W45" s="133">
        <f>V45*T45/1000</f>
        <v>6.4637891107176593</v>
      </c>
    </row>
    <row r="46" spans="1:23" x14ac:dyDescent="0.2">
      <c r="A46" s="395"/>
      <c r="B46" s="231">
        <v>39</v>
      </c>
      <c r="C46" s="79" t="s">
        <v>677</v>
      </c>
      <c r="D46" s="115">
        <v>6.2</v>
      </c>
      <c r="E46" s="114">
        <v>271.39999999999998</v>
      </c>
      <c r="F46" s="126" t="s">
        <v>105</v>
      </c>
      <c r="G46" s="151" t="s">
        <v>23</v>
      </c>
      <c r="H46" s="125">
        <v>18</v>
      </c>
      <c r="I46" s="125">
        <v>1993</v>
      </c>
      <c r="J46" s="164">
        <v>7.3734359999999999</v>
      </c>
      <c r="K46" s="164">
        <v>1.584951</v>
      </c>
      <c r="L46" s="164">
        <v>3.3613870000000001</v>
      </c>
      <c r="M46" s="164">
        <v>-0.105951</v>
      </c>
      <c r="N46" s="164">
        <v>0.45594899999999999</v>
      </c>
      <c r="O46" s="127">
        <v>2.5330490000000001</v>
      </c>
      <c r="P46" s="248">
        <v>1143.9000000000001</v>
      </c>
      <c r="Q46" s="128">
        <v>2.5330490000000001</v>
      </c>
      <c r="R46" s="129">
        <v>1143.9000000000001</v>
      </c>
      <c r="S46" s="130">
        <v>2.2143972375207621E-3</v>
      </c>
      <c r="T46" s="131">
        <v>66.926000000000002</v>
      </c>
      <c r="U46" s="132">
        <v>0.14820074951831452</v>
      </c>
      <c r="V46" s="132">
        <v>132.86383425124572</v>
      </c>
      <c r="W46" s="133">
        <v>8.8920449710988709</v>
      </c>
    </row>
    <row r="47" spans="1:23" x14ac:dyDescent="0.2">
      <c r="A47" s="395"/>
      <c r="B47" s="231">
        <v>40</v>
      </c>
      <c r="C47" s="79" t="s">
        <v>80</v>
      </c>
      <c r="D47" s="136">
        <v>6.8</v>
      </c>
      <c r="E47" s="136">
        <v>291.2</v>
      </c>
      <c r="F47" s="126" t="s">
        <v>86</v>
      </c>
      <c r="G47" s="151" t="s">
        <v>82</v>
      </c>
      <c r="H47" s="125">
        <v>41</v>
      </c>
      <c r="I47" s="125" t="s">
        <v>75</v>
      </c>
      <c r="J47" s="164">
        <f>+K47+L47+M47+N47+O47</f>
        <v>14.466085999999999</v>
      </c>
      <c r="K47" s="164">
        <v>3.06</v>
      </c>
      <c r="L47" s="164">
        <v>6.2237859999999996</v>
      </c>
      <c r="M47" s="164">
        <v>0.20208599999999999</v>
      </c>
      <c r="N47" s="164">
        <v>1.245053</v>
      </c>
      <c r="O47" s="127">
        <v>3.7351610000000002</v>
      </c>
      <c r="P47" s="248">
        <v>2233.8000000000002</v>
      </c>
      <c r="Q47" s="128">
        <v>4.9801789999999997</v>
      </c>
      <c r="R47" s="129">
        <v>2233.8000000000002</v>
      </c>
      <c r="S47" s="130">
        <f>Q47/R47</f>
        <v>2.2294650371564146E-3</v>
      </c>
      <c r="T47" s="131">
        <v>48.832000000000001</v>
      </c>
      <c r="U47" s="132">
        <f>S47*T47</f>
        <v>0.10886923669442204</v>
      </c>
      <c r="V47" s="132">
        <f>S47*60*1000</f>
        <v>133.76790222938487</v>
      </c>
      <c r="W47" s="133">
        <f>V47*T47/1000</f>
        <v>6.532154201665322</v>
      </c>
    </row>
    <row r="48" spans="1:23" ht="12.75" customHeight="1" x14ac:dyDescent="0.2">
      <c r="A48" s="395"/>
      <c r="B48" s="231">
        <v>41</v>
      </c>
      <c r="C48" s="79" t="s">
        <v>677</v>
      </c>
      <c r="D48" s="115">
        <v>6.2</v>
      </c>
      <c r="E48" s="114">
        <v>271.39999999999998</v>
      </c>
      <c r="F48" s="126" t="s">
        <v>109</v>
      </c>
      <c r="G48" s="151" t="s">
        <v>23</v>
      </c>
      <c r="H48" s="125">
        <v>21</v>
      </c>
      <c r="I48" s="125">
        <v>1982</v>
      </c>
      <c r="J48" s="164">
        <v>8.7129999999999992</v>
      </c>
      <c r="K48" s="164">
        <v>2.141664</v>
      </c>
      <c r="L48" s="164">
        <v>4.0702429999999996</v>
      </c>
      <c r="M48" s="164">
        <v>-5.0664000000000001E-2</v>
      </c>
      <c r="N48" s="164">
        <v>0.51034800000000002</v>
      </c>
      <c r="O48" s="127">
        <v>2.551752</v>
      </c>
      <c r="P48" s="248">
        <v>1139.95</v>
      </c>
      <c r="Q48" s="128">
        <v>2.551752</v>
      </c>
      <c r="R48" s="129">
        <v>1139.95</v>
      </c>
      <c r="S48" s="130">
        <v>2.2384771261897453E-3</v>
      </c>
      <c r="T48" s="131">
        <v>66.926000000000002</v>
      </c>
      <c r="U48" s="132">
        <v>0.14981232014737489</v>
      </c>
      <c r="V48" s="132">
        <v>134.30862757138473</v>
      </c>
      <c r="W48" s="133">
        <v>8.9887392088424942</v>
      </c>
    </row>
    <row r="49" spans="1:23" ht="12.75" customHeight="1" x14ac:dyDescent="0.2">
      <c r="A49" s="395"/>
      <c r="B49" s="231">
        <v>42</v>
      </c>
      <c r="C49" s="79" t="s">
        <v>151</v>
      </c>
      <c r="D49" s="115">
        <v>7.6</v>
      </c>
      <c r="E49" s="114">
        <v>229</v>
      </c>
      <c r="F49" s="126" t="s">
        <v>155</v>
      </c>
      <c r="G49" s="151" t="s">
        <v>82</v>
      </c>
      <c r="H49" s="125">
        <v>60</v>
      </c>
      <c r="I49" s="125">
        <v>1970</v>
      </c>
      <c r="J49" s="164">
        <v>21.162059999999997</v>
      </c>
      <c r="K49" s="164">
        <v>8.109</v>
      </c>
      <c r="L49" s="164">
        <v>7.9137649999999997</v>
      </c>
      <c r="M49" s="164">
        <v>-0.89993999999999996</v>
      </c>
      <c r="N49" s="164"/>
      <c r="O49" s="127">
        <v>6.0392349999999997</v>
      </c>
      <c r="P49" s="248">
        <v>2697.76</v>
      </c>
      <c r="Q49" s="128">
        <v>6.0392349999999997</v>
      </c>
      <c r="R49" s="129">
        <v>2697.76</v>
      </c>
      <c r="S49" s="130">
        <v>2.2386109216535198E-3</v>
      </c>
      <c r="T49" s="131">
        <v>47.4</v>
      </c>
      <c r="U49" s="132">
        <v>0.10611015768637684</v>
      </c>
      <c r="V49" s="132">
        <v>134.31665529921119</v>
      </c>
      <c r="W49" s="133">
        <v>6.3666094611826098</v>
      </c>
    </row>
    <row r="50" spans="1:23" ht="12.75" customHeight="1" x14ac:dyDescent="0.2">
      <c r="A50" s="395"/>
      <c r="B50" s="231">
        <v>43</v>
      </c>
      <c r="C50" s="79" t="s">
        <v>151</v>
      </c>
      <c r="D50" s="115">
        <v>7.6</v>
      </c>
      <c r="E50" s="114">
        <v>229</v>
      </c>
      <c r="F50" s="126" t="s">
        <v>156</v>
      </c>
      <c r="G50" s="151" t="s">
        <v>82</v>
      </c>
      <c r="H50" s="125">
        <v>60</v>
      </c>
      <c r="I50" s="125">
        <v>1964</v>
      </c>
      <c r="J50" s="164">
        <v>17.011140000000001</v>
      </c>
      <c r="K50" s="164">
        <v>5.508</v>
      </c>
      <c r="L50" s="164">
        <v>6.7938980000000004</v>
      </c>
      <c r="M50" s="164">
        <v>-1.3478600000000001</v>
      </c>
      <c r="N50" s="164"/>
      <c r="O50" s="127">
        <v>6.0571020000000004</v>
      </c>
      <c r="P50" s="248">
        <v>2701.1</v>
      </c>
      <c r="Q50" s="128">
        <v>6.0571020000000004</v>
      </c>
      <c r="R50" s="129">
        <v>2701.1</v>
      </c>
      <c r="S50" s="130">
        <v>2.2424575173077637E-3</v>
      </c>
      <c r="T50" s="131">
        <v>47.4</v>
      </c>
      <c r="U50" s="132">
        <v>0.106292486320388</v>
      </c>
      <c r="V50" s="132">
        <v>134.54745103846582</v>
      </c>
      <c r="W50" s="133">
        <v>6.3775491792232799</v>
      </c>
    </row>
    <row r="51" spans="1:23" ht="12.75" customHeight="1" x14ac:dyDescent="0.2">
      <c r="A51" s="395"/>
      <c r="B51" s="231">
        <v>44</v>
      </c>
      <c r="C51" s="79" t="s">
        <v>151</v>
      </c>
      <c r="D51" s="115">
        <v>7.6</v>
      </c>
      <c r="E51" s="114">
        <v>229</v>
      </c>
      <c r="F51" s="126" t="s">
        <v>157</v>
      </c>
      <c r="G51" s="151"/>
      <c r="H51" s="125">
        <v>24</v>
      </c>
      <c r="I51" s="125">
        <v>2012</v>
      </c>
      <c r="J51" s="164">
        <v>5.7046399999999995</v>
      </c>
      <c r="K51" s="164">
        <v>2.1419999999999999</v>
      </c>
      <c r="L51" s="164">
        <v>0.64138200000000001</v>
      </c>
      <c r="M51" s="164">
        <v>-0.46435999999999999</v>
      </c>
      <c r="N51" s="164"/>
      <c r="O51" s="127">
        <v>3.385618</v>
      </c>
      <c r="P51" s="248">
        <v>1468.01</v>
      </c>
      <c r="Q51" s="128">
        <v>3.385618</v>
      </c>
      <c r="R51" s="129">
        <v>1468.01</v>
      </c>
      <c r="S51" s="130">
        <v>2.3062635813107541E-3</v>
      </c>
      <c r="T51" s="131">
        <v>47.4</v>
      </c>
      <c r="U51" s="132">
        <v>0.10931689375412974</v>
      </c>
      <c r="V51" s="132">
        <v>138.37581487864526</v>
      </c>
      <c r="W51" s="133">
        <v>6.5590136252477853</v>
      </c>
    </row>
    <row r="52" spans="1:23" ht="12.75" customHeight="1" x14ac:dyDescent="0.2">
      <c r="A52" s="395"/>
      <c r="B52" s="231">
        <v>45</v>
      </c>
      <c r="C52" s="79" t="s">
        <v>151</v>
      </c>
      <c r="D52" s="115">
        <v>7.6</v>
      </c>
      <c r="E52" s="114">
        <v>229</v>
      </c>
      <c r="F52" s="126" t="s">
        <v>158</v>
      </c>
      <c r="G52" s="151" t="s">
        <v>82</v>
      </c>
      <c r="H52" s="125">
        <v>18</v>
      </c>
      <c r="I52" s="125" t="s">
        <v>75</v>
      </c>
      <c r="J52" s="164">
        <v>7.655800000000001</v>
      </c>
      <c r="K52" s="164">
        <v>2.7030000000000003</v>
      </c>
      <c r="L52" s="164">
        <v>2.6491530000000001</v>
      </c>
      <c r="M52" s="164">
        <v>0</v>
      </c>
      <c r="N52" s="164"/>
      <c r="O52" s="127">
        <v>2.3036470000000002</v>
      </c>
      <c r="P52" s="248">
        <v>993.94</v>
      </c>
      <c r="Q52" s="128">
        <v>2.3036470000000002</v>
      </c>
      <c r="R52" s="129">
        <v>993.94</v>
      </c>
      <c r="S52" s="130">
        <v>2.3176922148218202E-3</v>
      </c>
      <c r="T52" s="131">
        <v>47.4</v>
      </c>
      <c r="U52" s="132">
        <v>0.10985861098255427</v>
      </c>
      <c r="V52" s="132">
        <v>139.06153288930921</v>
      </c>
      <c r="W52" s="133">
        <v>6.5915166589532568</v>
      </c>
    </row>
    <row r="53" spans="1:23" ht="12.75" customHeight="1" x14ac:dyDescent="0.2">
      <c r="A53" s="395"/>
      <c r="B53" s="231">
        <v>46</v>
      </c>
      <c r="C53" s="79" t="s">
        <v>89</v>
      </c>
      <c r="D53" s="136">
        <v>6.8</v>
      </c>
      <c r="E53" s="136">
        <v>291.2</v>
      </c>
      <c r="F53" s="126" t="s">
        <v>90</v>
      </c>
      <c r="G53" s="151" t="s">
        <v>82</v>
      </c>
      <c r="H53" s="125">
        <v>45</v>
      </c>
      <c r="I53" s="125" t="s">
        <v>75</v>
      </c>
      <c r="J53" s="164">
        <f>+K53+L53+M53+N53+O53</f>
        <v>5.4870000000000001</v>
      </c>
      <c r="K53" s="164">
        <v>0</v>
      </c>
      <c r="L53" s="164">
        <v>0</v>
      </c>
      <c r="M53" s="164">
        <v>0</v>
      </c>
      <c r="N53" s="164">
        <v>1.37175</v>
      </c>
      <c r="O53" s="127">
        <v>4.1152499999999996</v>
      </c>
      <c r="P53" s="248">
        <v>2322.87</v>
      </c>
      <c r="Q53" s="128">
        <v>5.4869659999999998</v>
      </c>
      <c r="R53" s="129">
        <v>2322.87</v>
      </c>
      <c r="S53" s="130">
        <f>Q53/R53</f>
        <v>2.3621494099971157E-3</v>
      </c>
      <c r="T53" s="131">
        <v>48.832000000000001</v>
      </c>
      <c r="U53" s="132">
        <f>S53*T53</f>
        <v>0.11534847998897915</v>
      </c>
      <c r="V53" s="132">
        <f>S53*60*1000</f>
        <v>141.72896459982695</v>
      </c>
      <c r="W53" s="133">
        <f>V53*T53/1000</f>
        <v>6.9209087993387506</v>
      </c>
    </row>
    <row r="54" spans="1:23" ht="12.75" customHeight="1" x14ac:dyDescent="0.2">
      <c r="A54" s="395"/>
      <c r="B54" s="231">
        <v>47</v>
      </c>
      <c r="C54" s="79" t="s">
        <v>151</v>
      </c>
      <c r="D54" s="115">
        <v>7.6</v>
      </c>
      <c r="E54" s="114">
        <v>229</v>
      </c>
      <c r="F54" s="126" t="s">
        <v>159</v>
      </c>
      <c r="G54" s="151" t="s">
        <v>82</v>
      </c>
      <c r="H54" s="125">
        <v>45</v>
      </c>
      <c r="I54" s="125">
        <v>1981</v>
      </c>
      <c r="J54" s="164">
        <v>16.369160000000001</v>
      </c>
      <c r="K54" s="164">
        <v>4.08</v>
      </c>
      <c r="L54" s="164">
        <v>6.7723190000000004</v>
      </c>
      <c r="M54" s="164">
        <v>-0.11284000000000001</v>
      </c>
      <c r="N54" s="164"/>
      <c r="O54" s="127">
        <v>5.6296810000000006</v>
      </c>
      <c r="P54" s="248">
        <v>2358.98</v>
      </c>
      <c r="Q54" s="128">
        <v>5.6296810000000006</v>
      </c>
      <c r="R54" s="129">
        <v>2358.98</v>
      </c>
      <c r="S54" s="130">
        <v>2.3864894996990225E-3</v>
      </c>
      <c r="T54" s="131">
        <v>47.4</v>
      </c>
      <c r="U54" s="132">
        <v>0.11311960228573366</v>
      </c>
      <c r="V54" s="132">
        <v>143.18936998194135</v>
      </c>
      <c r="W54" s="133">
        <v>6.7871761371440193</v>
      </c>
    </row>
    <row r="55" spans="1:23" ht="12.75" customHeight="1" x14ac:dyDescent="0.2">
      <c r="A55" s="395"/>
      <c r="B55" s="231">
        <v>48</v>
      </c>
      <c r="C55" s="79" t="s">
        <v>337</v>
      </c>
      <c r="D55" s="115">
        <v>6.4</v>
      </c>
      <c r="E55" s="114">
        <v>259.07</v>
      </c>
      <c r="F55" s="78" t="s">
        <v>348</v>
      </c>
      <c r="G55" s="152" t="s">
        <v>23</v>
      </c>
      <c r="H55" s="79">
        <v>60</v>
      </c>
      <c r="I55" s="79">
        <v>1968</v>
      </c>
      <c r="J55" s="164">
        <v>19.27</v>
      </c>
      <c r="K55" s="164">
        <v>4.058243</v>
      </c>
      <c r="L55" s="164">
        <v>8.0829599999999999</v>
      </c>
      <c r="M55" s="164">
        <v>0.58275699999999997</v>
      </c>
      <c r="N55" s="164">
        <v>1.1782870000000001</v>
      </c>
      <c r="O55" s="127">
        <v>5.3677520000000003</v>
      </c>
      <c r="P55" s="251">
        <v>2726.22</v>
      </c>
      <c r="Q55" s="128">
        <f>N55+O55</f>
        <v>6.5460390000000004</v>
      </c>
      <c r="R55" s="135">
        <v>2726.22</v>
      </c>
      <c r="S55" s="130">
        <f>Q55/R55</f>
        <v>2.4011411404802258E-3</v>
      </c>
      <c r="T55" s="131">
        <v>57.552</v>
      </c>
      <c r="U55" s="132">
        <f>S55*T55</f>
        <v>0.13819047491691797</v>
      </c>
      <c r="V55" s="132">
        <f>S55*60*1000</f>
        <v>144.06846842881353</v>
      </c>
      <c r="W55" s="133">
        <f>V55*T55/1000</f>
        <v>8.2914284950150758</v>
      </c>
    </row>
    <row r="56" spans="1:23" ht="12.75" customHeight="1" x14ac:dyDescent="0.2">
      <c r="A56" s="395"/>
      <c r="B56" s="231">
        <v>49</v>
      </c>
      <c r="C56" s="79" t="s">
        <v>337</v>
      </c>
      <c r="D56" s="115">
        <v>6.4</v>
      </c>
      <c r="E56" s="114">
        <v>259.07</v>
      </c>
      <c r="F56" s="78" t="s">
        <v>340</v>
      </c>
      <c r="G56" s="152" t="s">
        <v>23</v>
      </c>
      <c r="H56" s="79">
        <v>50</v>
      </c>
      <c r="I56" s="79">
        <v>1978</v>
      </c>
      <c r="J56" s="164">
        <v>16.079999999999998</v>
      </c>
      <c r="K56" s="164">
        <v>4.1327850000000002</v>
      </c>
      <c r="L56" s="164">
        <v>5.72654</v>
      </c>
      <c r="M56" s="164">
        <v>-1.7880000000000001E-4</v>
      </c>
      <c r="N56" s="164">
        <v>1.120044</v>
      </c>
      <c r="O56" s="127">
        <v>5.1024159999999998</v>
      </c>
      <c r="P56" s="251">
        <v>2590.16</v>
      </c>
      <c r="Q56" s="128">
        <f>N56+O56</f>
        <v>6.2224599999999999</v>
      </c>
      <c r="R56" s="135">
        <v>2590.16</v>
      </c>
      <c r="S56" s="130">
        <f>Q56/R56</f>
        <v>2.4023458010315967E-3</v>
      </c>
      <c r="T56" s="131">
        <v>57.552</v>
      </c>
      <c r="U56" s="132">
        <f>S56*T56</f>
        <v>0.13825980554097045</v>
      </c>
      <c r="V56" s="132">
        <f>S56*60*1000</f>
        <v>144.14074806189581</v>
      </c>
      <c r="W56" s="133">
        <f>V56*T56/1000</f>
        <v>8.2955883324582285</v>
      </c>
    </row>
    <row r="57" spans="1:23" x14ac:dyDescent="0.2">
      <c r="A57" s="395"/>
      <c r="B57" s="231">
        <v>50</v>
      </c>
      <c r="C57" s="212" t="s">
        <v>788</v>
      </c>
      <c r="D57" s="79">
        <f>D56</f>
        <v>6.4</v>
      </c>
      <c r="E57" s="136">
        <f>E51</f>
        <v>229</v>
      </c>
      <c r="F57" s="126" t="s">
        <v>785</v>
      </c>
      <c r="G57" s="126" t="s">
        <v>779</v>
      </c>
      <c r="H57" s="125">
        <v>20</v>
      </c>
      <c r="I57" s="125">
        <v>2007</v>
      </c>
      <c r="J57" s="402">
        <v>8.65</v>
      </c>
      <c r="K57" s="402">
        <v>2.4990000000000001</v>
      </c>
      <c r="L57" s="402">
        <v>3.2</v>
      </c>
      <c r="M57" s="402">
        <v>0</v>
      </c>
      <c r="N57" s="402">
        <v>1.82</v>
      </c>
      <c r="O57" s="127">
        <v>1.131</v>
      </c>
      <c r="P57" s="134">
        <v>1216.53</v>
      </c>
      <c r="Q57" s="128">
        <v>2.9510000000000001</v>
      </c>
      <c r="R57" s="134">
        <f>P57</f>
        <v>1216.53</v>
      </c>
      <c r="S57" s="130">
        <f>Q57/R57</f>
        <v>2.4257519337788631E-3</v>
      </c>
      <c r="T57" s="131">
        <v>45.1</v>
      </c>
      <c r="U57" s="132">
        <f>S57*T57</f>
        <v>0.10940141221342672</v>
      </c>
      <c r="V57" s="132">
        <f>S57*60*1000</f>
        <v>145.54511602673179</v>
      </c>
      <c r="W57" s="133">
        <f>V57*T57/1000</f>
        <v>6.564084732805604</v>
      </c>
    </row>
    <row r="58" spans="1:23" ht="12.75" customHeight="1" x14ac:dyDescent="0.2">
      <c r="A58" s="395"/>
      <c r="B58" s="231">
        <v>51</v>
      </c>
      <c r="C58" s="79" t="s">
        <v>91</v>
      </c>
      <c r="D58" s="136">
        <v>6.8</v>
      </c>
      <c r="E58" s="136">
        <v>291.2</v>
      </c>
      <c r="F58" s="126" t="s">
        <v>92</v>
      </c>
      <c r="G58" s="151" t="s">
        <v>82</v>
      </c>
      <c r="H58" s="125">
        <v>77</v>
      </c>
      <c r="I58" s="125" t="s">
        <v>75</v>
      </c>
      <c r="J58" s="164">
        <f>+K58+L58+M58+N58+O58</f>
        <v>24.60172</v>
      </c>
      <c r="K58" s="164">
        <v>6.4770000000000003</v>
      </c>
      <c r="L58" s="164">
        <v>7.5179910000000003</v>
      </c>
      <c r="M58" s="164">
        <v>0.87072000000000005</v>
      </c>
      <c r="N58" s="164">
        <v>2.434002</v>
      </c>
      <c r="O58" s="127">
        <v>7.3020069999999997</v>
      </c>
      <c r="P58" s="248">
        <v>4005.67</v>
      </c>
      <c r="Q58" s="128">
        <v>9.7358989999999999</v>
      </c>
      <c r="R58" s="129">
        <v>4005.67</v>
      </c>
      <c r="S58" s="130">
        <f>Q58/R58</f>
        <v>2.4305294744699389E-3</v>
      </c>
      <c r="T58" s="131">
        <v>48.832000000000001</v>
      </c>
      <c r="U58" s="132">
        <f>S58*T58</f>
        <v>0.11868761529731606</v>
      </c>
      <c r="V58" s="132">
        <f>S58*60*1000</f>
        <v>145.83176846819634</v>
      </c>
      <c r="W58" s="133">
        <f>V58*T58/1000</f>
        <v>7.1212569178389638</v>
      </c>
    </row>
    <row r="59" spans="1:23" x14ac:dyDescent="0.2">
      <c r="A59" s="395"/>
      <c r="B59" s="231">
        <v>52</v>
      </c>
      <c r="C59" s="79" t="s">
        <v>337</v>
      </c>
      <c r="D59" s="115">
        <v>6.4</v>
      </c>
      <c r="E59" s="114">
        <v>259.07</v>
      </c>
      <c r="F59" s="78" t="s">
        <v>349</v>
      </c>
      <c r="G59" s="152" t="s">
        <v>23</v>
      </c>
      <c r="H59" s="79">
        <v>60</v>
      </c>
      <c r="I59" s="79">
        <v>1980</v>
      </c>
      <c r="J59" s="164">
        <v>19.73</v>
      </c>
      <c r="K59" s="164">
        <v>5.4066650000000003</v>
      </c>
      <c r="L59" s="164">
        <v>6.4589720000000002</v>
      </c>
      <c r="M59" s="164">
        <v>5.0338000000000001E-2</v>
      </c>
      <c r="N59" s="164">
        <v>1.406525</v>
      </c>
      <c r="O59" s="127">
        <v>6.4075040000000003</v>
      </c>
      <c r="P59" s="251">
        <v>3117.83</v>
      </c>
      <c r="Q59" s="128">
        <f>N59+O59</f>
        <v>7.8140290000000006</v>
      </c>
      <c r="R59" s="135">
        <v>3117.83</v>
      </c>
      <c r="S59" s="130">
        <f>Q59/R59</f>
        <v>2.5062395961293594E-3</v>
      </c>
      <c r="T59" s="131">
        <v>57.552</v>
      </c>
      <c r="U59" s="132">
        <f>S59*T59</f>
        <v>0.14423910123643688</v>
      </c>
      <c r="V59" s="132">
        <f>S59*60*1000</f>
        <v>150.37437576776156</v>
      </c>
      <c r="W59" s="133">
        <f>V59*T59/1000</f>
        <v>8.654346074186213</v>
      </c>
    </row>
    <row r="60" spans="1:23" x14ac:dyDescent="0.2">
      <c r="A60" s="395"/>
      <c r="B60" s="231">
        <v>53</v>
      </c>
      <c r="C60" s="79" t="s">
        <v>411</v>
      </c>
      <c r="D60" s="136">
        <v>7</v>
      </c>
      <c r="E60" s="114">
        <v>308</v>
      </c>
      <c r="F60" s="126" t="s">
        <v>415</v>
      </c>
      <c r="G60" s="151" t="s">
        <v>23</v>
      </c>
      <c r="H60" s="125">
        <v>45</v>
      </c>
      <c r="I60" s="125">
        <v>1967</v>
      </c>
      <c r="J60" s="164">
        <v>15.872999999999999</v>
      </c>
      <c r="K60" s="164">
        <v>2.0609999999999999</v>
      </c>
      <c r="L60" s="164">
        <v>9.0869999999999997</v>
      </c>
      <c r="M60" s="164">
        <v>0.11</v>
      </c>
      <c r="N60" s="164">
        <v>0.85099999999999998</v>
      </c>
      <c r="O60" s="127">
        <v>3.8740000000000001</v>
      </c>
      <c r="P60" s="248">
        <v>1869.57</v>
      </c>
      <c r="Q60" s="128">
        <v>4.7249999999999996</v>
      </c>
      <c r="R60" s="129">
        <v>1869.57</v>
      </c>
      <c r="S60" s="130">
        <v>2.5273191161604004E-3</v>
      </c>
      <c r="T60" s="131">
        <v>39.57</v>
      </c>
      <c r="U60" s="132">
        <v>0.10000601742646704</v>
      </c>
      <c r="V60" s="132">
        <v>151.63914696962402</v>
      </c>
      <c r="W60" s="133">
        <v>6.000361045588023</v>
      </c>
    </row>
    <row r="61" spans="1:23" x14ac:dyDescent="0.2">
      <c r="A61" s="395"/>
      <c r="B61" s="231">
        <v>54</v>
      </c>
      <c r="C61" s="79" t="s">
        <v>493</v>
      </c>
      <c r="D61" s="115">
        <v>6.6</v>
      </c>
      <c r="E61" s="114">
        <v>307.8</v>
      </c>
      <c r="F61" s="126" t="s">
        <v>494</v>
      </c>
      <c r="G61" s="151" t="s">
        <v>23</v>
      </c>
      <c r="H61" s="125">
        <v>20</v>
      </c>
      <c r="I61" s="125" t="s">
        <v>75</v>
      </c>
      <c r="J61" s="164">
        <v>8.5980000000000008</v>
      </c>
      <c r="K61" s="164">
        <v>4.4880000000000004</v>
      </c>
      <c r="L61" s="164">
        <v>3.3384999999999998</v>
      </c>
      <c r="M61" s="164">
        <v>-1.9890000000000001</v>
      </c>
      <c r="N61" s="164">
        <v>0</v>
      </c>
      <c r="O61" s="127">
        <v>2.7605</v>
      </c>
      <c r="P61" s="248">
        <v>1053.1400000000001</v>
      </c>
      <c r="Q61" s="128">
        <v>2.7605</v>
      </c>
      <c r="R61" s="129">
        <v>1053.1400000000001</v>
      </c>
      <c r="S61" s="130">
        <v>2.6212089560742158E-3</v>
      </c>
      <c r="T61" s="131">
        <v>41.1</v>
      </c>
      <c r="U61" s="132">
        <v>0.10773168809465027</v>
      </c>
      <c r="V61" s="132">
        <v>157.27253736445294</v>
      </c>
      <c r="W61" s="133">
        <v>6.4639012856790163</v>
      </c>
    </row>
    <row r="62" spans="1:23" x14ac:dyDescent="0.2">
      <c r="A62" s="395"/>
      <c r="B62" s="231">
        <v>55</v>
      </c>
      <c r="C62" s="79" t="s">
        <v>642</v>
      </c>
      <c r="D62" s="115">
        <v>8.1</v>
      </c>
      <c r="E62" s="114">
        <v>217.8</v>
      </c>
      <c r="F62" s="126" t="s">
        <v>649</v>
      </c>
      <c r="G62" s="151" t="s">
        <v>646</v>
      </c>
      <c r="H62" s="125">
        <v>20</v>
      </c>
      <c r="I62" s="125">
        <v>1984</v>
      </c>
      <c r="J62" s="164">
        <v>8.8160000000000007</v>
      </c>
      <c r="K62" s="164">
        <v>1.66</v>
      </c>
      <c r="L62" s="164">
        <v>3.7650000000000001</v>
      </c>
      <c r="M62" s="164">
        <v>0</v>
      </c>
      <c r="N62" s="164">
        <v>0.61</v>
      </c>
      <c r="O62" s="127">
        <v>2.7789999999999999</v>
      </c>
      <c r="P62" s="248">
        <v>1056.5999999999999</v>
      </c>
      <c r="Q62" s="128">
        <v>2.7789999999999999</v>
      </c>
      <c r="R62" s="129">
        <v>1056.5999999999999</v>
      </c>
      <c r="S62" s="130">
        <v>2.6301343933371191E-3</v>
      </c>
      <c r="T62" s="131">
        <v>52.8</v>
      </c>
      <c r="U62" s="132">
        <v>0.13887109596819988</v>
      </c>
      <c r="V62" s="132">
        <v>157.80806360022714</v>
      </c>
      <c r="W62" s="133">
        <v>8.3322657580919923</v>
      </c>
    </row>
    <row r="63" spans="1:23" x14ac:dyDescent="0.2">
      <c r="A63" s="395"/>
      <c r="B63" s="231">
        <v>56</v>
      </c>
      <c r="C63" s="212" t="s">
        <v>698</v>
      </c>
      <c r="D63" s="213">
        <v>6.8</v>
      </c>
      <c r="E63" s="214">
        <v>296.8</v>
      </c>
      <c r="F63" s="215" t="s">
        <v>687</v>
      </c>
      <c r="G63" s="216" t="s">
        <v>23</v>
      </c>
      <c r="H63" s="217">
        <v>40</v>
      </c>
      <c r="I63" s="218" t="s">
        <v>75</v>
      </c>
      <c r="J63" s="227">
        <v>17.920000000000002</v>
      </c>
      <c r="K63" s="227">
        <v>5.26</v>
      </c>
      <c r="L63" s="227">
        <v>5.83</v>
      </c>
      <c r="M63" s="227">
        <v>0.2</v>
      </c>
      <c r="N63" s="228">
        <v>1.1934</v>
      </c>
      <c r="O63" s="219">
        <v>5.4366000000000003</v>
      </c>
      <c r="P63" s="249">
        <v>2495.71</v>
      </c>
      <c r="Q63" s="220">
        <v>6.63</v>
      </c>
      <c r="R63" s="221">
        <v>2495.71</v>
      </c>
      <c r="S63" s="130">
        <f>Q63/R63</f>
        <v>2.6565586546513816E-3</v>
      </c>
      <c r="T63" s="222">
        <v>56</v>
      </c>
      <c r="U63" s="132">
        <f>S63*T63</f>
        <v>0.14876728466047737</v>
      </c>
      <c r="V63" s="132">
        <f>S63*60*1000</f>
        <v>159.39351927908291</v>
      </c>
      <c r="W63" s="133">
        <f>V63*T63/1000</f>
        <v>8.9260370796286423</v>
      </c>
    </row>
    <row r="64" spans="1:23" x14ac:dyDescent="0.2">
      <c r="A64" s="395"/>
      <c r="B64" s="231">
        <v>57</v>
      </c>
      <c r="C64" s="79" t="s">
        <v>710</v>
      </c>
      <c r="D64" s="226">
        <v>7.1</v>
      </c>
      <c r="E64" s="367">
        <v>337.9</v>
      </c>
      <c r="F64" s="126" t="s">
        <v>700</v>
      </c>
      <c r="G64" s="126" t="s">
        <v>23</v>
      </c>
      <c r="H64" s="125">
        <v>45</v>
      </c>
      <c r="I64" s="125">
        <v>1973</v>
      </c>
      <c r="J64" s="229">
        <v>16.04936</v>
      </c>
      <c r="K64" s="229">
        <v>4.5072599999999996</v>
      </c>
      <c r="L64" s="229">
        <v>6.2721</v>
      </c>
      <c r="M64" s="229">
        <v>-0.53</v>
      </c>
      <c r="N64" s="229">
        <v>1.9</v>
      </c>
      <c r="O64" s="127">
        <v>3.9</v>
      </c>
      <c r="P64" s="248">
        <v>2141</v>
      </c>
      <c r="Q64" s="128">
        <v>5.8</v>
      </c>
      <c r="R64" s="134">
        <v>2141</v>
      </c>
      <c r="S64" s="130">
        <v>2.7090144792153198E-3</v>
      </c>
      <c r="T64" s="131">
        <v>50.466999999999999</v>
      </c>
      <c r="U64" s="132">
        <v>0.13671583372255955</v>
      </c>
      <c r="V64" s="132">
        <v>162.54086875291918</v>
      </c>
      <c r="W64" s="133">
        <v>8.2029500233535728</v>
      </c>
    </row>
    <row r="65" spans="1:23" x14ac:dyDescent="0.2">
      <c r="A65" s="395"/>
      <c r="B65" s="231">
        <v>58</v>
      </c>
      <c r="C65" s="79" t="s">
        <v>677</v>
      </c>
      <c r="D65" s="115">
        <v>6.2</v>
      </c>
      <c r="E65" s="114">
        <v>271.39999999999998</v>
      </c>
      <c r="F65" s="126" t="s">
        <v>103</v>
      </c>
      <c r="G65" s="151" t="s">
        <v>23</v>
      </c>
      <c r="H65" s="125">
        <v>10</v>
      </c>
      <c r="I65" s="125">
        <v>1963</v>
      </c>
      <c r="J65" s="164">
        <v>3.5339999999999998</v>
      </c>
      <c r="K65" s="164">
        <v>0.35444700000000001</v>
      </c>
      <c r="L65" s="164">
        <v>1.8389</v>
      </c>
      <c r="M65" s="164">
        <v>0.10455299999999999</v>
      </c>
      <c r="N65" s="164">
        <v>0.222498</v>
      </c>
      <c r="O65" s="127">
        <v>1.2361</v>
      </c>
      <c r="P65" s="248">
        <v>453.09</v>
      </c>
      <c r="Q65" s="128">
        <v>1.2361</v>
      </c>
      <c r="R65" s="129">
        <v>453.09</v>
      </c>
      <c r="S65" s="130">
        <v>2.7281555540841777E-3</v>
      </c>
      <c r="T65" s="131">
        <v>66.926000000000002</v>
      </c>
      <c r="U65" s="132">
        <v>0.18258453861263768</v>
      </c>
      <c r="V65" s="132">
        <v>163.68933324505068</v>
      </c>
      <c r="W65" s="133">
        <v>10.955072316758262</v>
      </c>
    </row>
    <row r="66" spans="1:23" x14ac:dyDescent="0.2">
      <c r="A66" s="395"/>
      <c r="B66" s="231">
        <v>59</v>
      </c>
      <c r="C66" s="79" t="s">
        <v>534</v>
      </c>
      <c r="D66" s="115">
        <v>7.3</v>
      </c>
      <c r="E66" s="114">
        <v>246.1</v>
      </c>
      <c r="F66" s="126" t="s">
        <v>541</v>
      </c>
      <c r="G66" s="151" t="s">
        <v>253</v>
      </c>
      <c r="H66" s="125">
        <v>22</v>
      </c>
      <c r="I66" s="125">
        <v>1982</v>
      </c>
      <c r="J66" s="164">
        <v>10.225</v>
      </c>
      <c r="K66" s="164">
        <v>2.1930000000000001</v>
      </c>
      <c r="L66" s="164">
        <v>2.9780000000000002</v>
      </c>
      <c r="M66" s="164">
        <v>1.734</v>
      </c>
      <c r="N66" s="164"/>
      <c r="O66" s="127">
        <v>3.32</v>
      </c>
      <c r="P66" s="248"/>
      <c r="Q66" s="128">
        <v>3.32</v>
      </c>
      <c r="R66" s="129">
        <v>1191.8399999999999</v>
      </c>
      <c r="S66" s="130">
        <v>2.7856088065512149E-3</v>
      </c>
      <c r="T66" s="131">
        <v>49.81</v>
      </c>
      <c r="U66" s="132">
        <v>0.13875117465431602</v>
      </c>
      <c r="V66" s="132">
        <v>167.13652839307289</v>
      </c>
      <c r="W66" s="133">
        <v>8.3250704792589598</v>
      </c>
    </row>
    <row r="67" spans="1:23" x14ac:dyDescent="0.2">
      <c r="A67" s="395"/>
      <c r="B67" s="231">
        <v>60</v>
      </c>
      <c r="C67" s="79" t="s">
        <v>633</v>
      </c>
      <c r="D67" s="115">
        <v>6.6</v>
      </c>
      <c r="E67" s="114">
        <v>308.60000000000002</v>
      </c>
      <c r="F67" s="36" t="s">
        <v>576</v>
      </c>
      <c r="G67" s="36"/>
      <c r="H67" s="26">
        <v>47</v>
      </c>
      <c r="I67" s="26">
        <v>2007</v>
      </c>
      <c r="J67" s="87">
        <v>18.329000000000001</v>
      </c>
      <c r="K67" s="87">
        <v>9.2939930000000004</v>
      </c>
      <c r="L67" s="87">
        <v>1.2557240000000001</v>
      </c>
      <c r="M67" s="87">
        <v>-0.26699299999999998</v>
      </c>
      <c r="N67" s="87">
        <v>1.448329</v>
      </c>
      <c r="O67" s="89">
        <v>8.0462220000000002</v>
      </c>
      <c r="P67" s="246">
        <v>2876.41</v>
      </c>
      <c r="Q67" s="29">
        <v>8.0462220000000002</v>
      </c>
      <c r="R67" s="102">
        <v>2876.41</v>
      </c>
      <c r="S67" s="27">
        <v>2.7973140129536472E-3</v>
      </c>
      <c r="T67" s="28">
        <v>50.7</v>
      </c>
      <c r="U67" s="28">
        <v>0.14182382045674993</v>
      </c>
      <c r="V67" s="28">
        <v>167.83884077721882</v>
      </c>
      <c r="W67" s="110">
        <v>8.5094292274049952</v>
      </c>
    </row>
    <row r="68" spans="1:23" ht="14.25" customHeight="1" x14ac:dyDescent="0.2">
      <c r="A68" s="395"/>
      <c r="B68" s="231">
        <v>61</v>
      </c>
      <c r="C68" s="212" t="s">
        <v>788</v>
      </c>
      <c r="D68" s="79">
        <f>D67</f>
        <v>6.6</v>
      </c>
      <c r="E68" s="136">
        <f>E61</f>
        <v>307.8</v>
      </c>
      <c r="F68" s="126" t="s">
        <v>786</v>
      </c>
      <c r="G68" s="126" t="s">
        <v>787</v>
      </c>
      <c r="H68" s="125">
        <v>40</v>
      </c>
      <c r="I68" s="125">
        <v>1963</v>
      </c>
      <c r="J68" s="402">
        <v>12.0442</v>
      </c>
      <c r="K68" s="402">
        <v>2.9695</v>
      </c>
      <c r="L68" s="402">
        <v>4</v>
      </c>
      <c r="M68" s="402">
        <v>5.7700000000000001E-2</v>
      </c>
      <c r="N68" s="402">
        <v>0.90310000000000001</v>
      </c>
      <c r="O68" s="127">
        <v>4.1139000000000001</v>
      </c>
      <c r="P68" s="134">
        <v>1780.37</v>
      </c>
      <c r="Q68" s="128">
        <v>5.0170000000000003</v>
      </c>
      <c r="R68" s="134">
        <f>P68</f>
        <v>1780.37</v>
      </c>
      <c r="S68" s="130">
        <f>Q68/R68</f>
        <v>2.8179535714486317E-3</v>
      </c>
      <c r="T68" s="131">
        <v>45.1</v>
      </c>
      <c r="U68" s="132">
        <f>S68*T68</f>
        <v>0.1270897060723333</v>
      </c>
      <c r="V68" s="132">
        <f>S68*60*1000</f>
        <v>169.07721428691792</v>
      </c>
      <c r="W68" s="133">
        <f>V68*T68/1000</f>
        <v>7.6253823643399983</v>
      </c>
    </row>
    <row r="69" spans="1:23" ht="14.25" customHeight="1" x14ac:dyDescent="0.2">
      <c r="A69" s="395"/>
      <c r="B69" s="231">
        <v>62</v>
      </c>
      <c r="C69" s="79" t="s">
        <v>337</v>
      </c>
      <c r="D69" s="115">
        <v>6.4</v>
      </c>
      <c r="E69" s="114">
        <v>259.07</v>
      </c>
      <c r="F69" s="78" t="s">
        <v>347</v>
      </c>
      <c r="G69" s="152" t="s">
        <v>23</v>
      </c>
      <c r="H69" s="79">
        <v>60</v>
      </c>
      <c r="I69" s="79">
        <v>1986</v>
      </c>
      <c r="J69" s="164">
        <v>24.86</v>
      </c>
      <c r="K69" s="164">
        <v>6.106433</v>
      </c>
      <c r="L69" s="164">
        <v>8.5626789999999993</v>
      </c>
      <c r="M69" s="164">
        <v>-0.59843299999999999</v>
      </c>
      <c r="N69" s="164">
        <v>1.9420770000000001</v>
      </c>
      <c r="O69" s="127">
        <v>8.8472410000000004</v>
      </c>
      <c r="P69" s="251">
        <v>3808.22</v>
      </c>
      <c r="Q69" s="128">
        <f>N69+O69</f>
        <v>10.789318</v>
      </c>
      <c r="R69" s="135">
        <v>3808.22</v>
      </c>
      <c r="S69" s="130">
        <f>Q69/R69</f>
        <v>2.8331656259354765E-3</v>
      </c>
      <c r="T69" s="131">
        <v>57.552</v>
      </c>
      <c r="U69" s="132">
        <f>S69*T69</f>
        <v>0.16305434810383854</v>
      </c>
      <c r="V69" s="132">
        <f>S69*60*1000</f>
        <v>169.98993755612861</v>
      </c>
      <c r="W69" s="133">
        <f>V69*T69/1000</f>
        <v>9.7832608862303125</v>
      </c>
    </row>
    <row r="70" spans="1:23" ht="14.25" customHeight="1" x14ac:dyDescent="0.2">
      <c r="A70" s="395"/>
      <c r="B70" s="231">
        <v>63</v>
      </c>
      <c r="C70" s="79" t="s">
        <v>337</v>
      </c>
      <c r="D70" s="115">
        <v>6.4</v>
      </c>
      <c r="E70" s="114">
        <v>259.07</v>
      </c>
      <c r="F70" s="78" t="s">
        <v>351</v>
      </c>
      <c r="G70" s="152" t="s">
        <v>23</v>
      </c>
      <c r="H70" s="79">
        <v>24</v>
      </c>
      <c r="I70" s="79">
        <v>1991</v>
      </c>
      <c r="J70" s="164">
        <v>7.63</v>
      </c>
      <c r="K70" s="164">
        <v>1.7528220000000001</v>
      </c>
      <c r="L70" s="164">
        <v>2.639424</v>
      </c>
      <c r="M70" s="164">
        <v>-6.9823999999999997E-2</v>
      </c>
      <c r="N70" s="164">
        <v>0.59536599999999995</v>
      </c>
      <c r="O70" s="127">
        <v>2.7122109999999999</v>
      </c>
      <c r="P70" s="251">
        <v>1163.97</v>
      </c>
      <c r="Q70" s="128">
        <f>N70+O70</f>
        <v>3.3075769999999998</v>
      </c>
      <c r="R70" s="135">
        <v>1163.97</v>
      </c>
      <c r="S70" s="130">
        <f>Q70/R70</f>
        <v>2.8416342345593095E-3</v>
      </c>
      <c r="T70" s="131">
        <v>57.552</v>
      </c>
      <c r="U70" s="132">
        <f>S70*T70</f>
        <v>0.16354173346735737</v>
      </c>
      <c r="V70" s="132">
        <f>S70*60*1000</f>
        <v>170.49805407355856</v>
      </c>
      <c r="W70" s="133">
        <f>V70*T70/1000</f>
        <v>9.8125040080414418</v>
      </c>
    </row>
    <row r="71" spans="1:23" ht="14.25" customHeight="1" x14ac:dyDescent="0.2">
      <c r="A71" s="395"/>
      <c r="B71" s="231">
        <v>64</v>
      </c>
      <c r="C71" s="79" t="s">
        <v>293</v>
      </c>
      <c r="D71" s="136">
        <v>7.1</v>
      </c>
      <c r="E71" s="136">
        <v>283.40000000000003</v>
      </c>
      <c r="F71" s="126" t="s">
        <v>295</v>
      </c>
      <c r="G71" s="151" t="s">
        <v>23</v>
      </c>
      <c r="H71" s="125">
        <v>36</v>
      </c>
      <c r="I71" s="125" t="s">
        <v>75</v>
      </c>
      <c r="J71" s="164">
        <v>8.5483899999999995</v>
      </c>
      <c r="K71" s="164">
        <v>1.407</v>
      </c>
      <c r="L71" s="164">
        <v>3.0459999999999998</v>
      </c>
      <c r="M71" s="164">
        <v>-0.13261000000000001</v>
      </c>
      <c r="N71" s="164">
        <v>1.39524</v>
      </c>
      <c r="O71" s="127">
        <v>2.8327599999999999</v>
      </c>
      <c r="P71" s="248">
        <v>1482.56</v>
      </c>
      <c r="Q71" s="128">
        <v>4.2279999999999998</v>
      </c>
      <c r="R71" s="129">
        <v>1482.56</v>
      </c>
      <c r="S71" s="130">
        <v>2.8518238722210231E-3</v>
      </c>
      <c r="T71" s="131">
        <v>73.099999999999994</v>
      </c>
      <c r="U71" s="132">
        <v>0.20846832505935678</v>
      </c>
      <c r="V71" s="132">
        <v>171.1094323332614</v>
      </c>
      <c r="W71" s="133">
        <v>12.508099503561407</v>
      </c>
    </row>
    <row r="72" spans="1:23" ht="14.25" customHeight="1" x14ac:dyDescent="0.2">
      <c r="A72" s="395"/>
      <c r="B72" s="231">
        <v>65</v>
      </c>
      <c r="C72" s="79" t="s">
        <v>452</v>
      </c>
      <c r="D72" s="115">
        <v>6.7</v>
      </c>
      <c r="E72" s="114">
        <v>293.8</v>
      </c>
      <c r="F72" s="126" t="s">
        <v>454</v>
      </c>
      <c r="G72" s="151" t="s">
        <v>304</v>
      </c>
      <c r="H72" s="125">
        <v>22</v>
      </c>
      <c r="I72" s="125">
        <v>1983</v>
      </c>
      <c r="J72" s="164">
        <v>10.6</v>
      </c>
      <c r="K72" s="164">
        <v>1.9</v>
      </c>
      <c r="L72" s="164">
        <v>4.4530000000000003</v>
      </c>
      <c r="M72" s="164">
        <v>0</v>
      </c>
      <c r="N72" s="164">
        <v>0.374</v>
      </c>
      <c r="O72" s="127">
        <v>3.3740000000000001</v>
      </c>
      <c r="P72" s="248">
        <v>1178.53</v>
      </c>
      <c r="Q72" s="128">
        <v>3.3740000000000001</v>
      </c>
      <c r="R72" s="129">
        <v>1178.53</v>
      </c>
      <c r="S72" s="130">
        <v>2.8628885136568437E-3</v>
      </c>
      <c r="T72" s="131">
        <v>74.099999999999994</v>
      </c>
      <c r="U72" s="132">
        <v>0.21214003886197211</v>
      </c>
      <c r="V72" s="132">
        <v>171.7733108194106</v>
      </c>
      <c r="W72" s="133">
        <v>12.728402331718323</v>
      </c>
    </row>
    <row r="73" spans="1:23" ht="14.25" customHeight="1" x14ac:dyDescent="0.2">
      <c r="A73" s="395"/>
      <c r="B73" s="231">
        <v>66</v>
      </c>
      <c r="C73" s="79" t="s">
        <v>677</v>
      </c>
      <c r="D73" s="115">
        <v>6.2</v>
      </c>
      <c r="E73" s="114">
        <v>271.39999999999998</v>
      </c>
      <c r="F73" s="126" t="s">
        <v>111</v>
      </c>
      <c r="G73" s="151" t="s">
        <v>23</v>
      </c>
      <c r="H73" s="125">
        <v>22</v>
      </c>
      <c r="I73" s="125">
        <v>1992</v>
      </c>
      <c r="J73" s="164">
        <v>9.5380000000000003</v>
      </c>
      <c r="K73" s="164">
        <v>2.513118</v>
      </c>
      <c r="L73" s="164">
        <v>3.98211</v>
      </c>
      <c r="M73" s="164">
        <v>-0.32011800000000001</v>
      </c>
      <c r="N73" s="164">
        <v>0</v>
      </c>
      <c r="O73" s="127">
        <v>3.3628900000000002</v>
      </c>
      <c r="P73" s="248">
        <v>1167.0999999999999</v>
      </c>
      <c r="Q73" s="128">
        <v>3.3628900000000002</v>
      </c>
      <c r="R73" s="129">
        <v>1167.0999999999999</v>
      </c>
      <c r="S73" s="130">
        <v>2.8814069060063407E-3</v>
      </c>
      <c r="T73" s="131">
        <v>66.926000000000002</v>
      </c>
      <c r="U73" s="132">
        <v>0.19284103859138035</v>
      </c>
      <c r="V73" s="132">
        <v>172.88441436038045</v>
      </c>
      <c r="W73" s="133">
        <v>11.570462315482823</v>
      </c>
    </row>
    <row r="74" spans="1:23" ht="14.25" customHeight="1" x14ac:dyDescent="0.2">
      <c r="A74" s="395"/>
      <c r="B74" s="231">
        <v>67</v>
      </c>
      <c r="C74" s="79" t="s">
        <v>337</v>
      </c>
      <c r="D74" s="115">
        <v>6.4</v>
      </c>
      <c r="E74" s="114">
        <v>259.07</v>
      </c>
      <c r="F74" s="78" t="s">
        <v>344</v>
      </c>
      <c r="G74" s="152" t="s">
        <v>23</v>
      </c>
      <c r="H74" s="79">
        <v>12</v>
      </c>
      <c r="I74" s="79">
        <v>1963</v>
      </c>
      <c r="J74" s="164">
        <v>3.31</v>
      </c>
      <c r="K74" s="164">
        <v>0.814083</v>
      </c>
      <c r="L74" s="164">
        <v>0.94118500000000005</v>
      </c>
      <c r="M74" s="164">
        <v>1.9170000000000001E-3</v>
      </c>
      <c r="N74" s="164">
        <v>0.27950700000000001</v>
      </c>
      <c r="O74" s="127">
        <v>1.2733080000000001</v>
      </c>
      <c r="P74" s="251">
        <v>532.45000000000005</v>
      </c>
      <c r="Q74" s="128">
        <f>N74+O74</f>
        <v>1.5528150000000001</v>
      </c>
      <c r="R74" s="135">
        <v>532.45000000000005</v>
      </c>
      <c r="S74" s="130">
        <f>Q74/R74</f>
        <v>2.9163583435064325E-3</v>
      </c>
      <c r="T74" s="131">
        <v>57.552</v>
      </c>
      <c r="U74" s="132">
        <f>S74*T74</f>
        <v>0.1678422553854822</v>
      </c>
      <c r="V74" s="132">
        <f>S74*60*1000</f>
        <v>174.98150061038595</v>
      </c>
      <c r="W74" s="133">
        <f>V74*T74/1000</f>
        <v>10.070535323128931</v>
      </c>
    </row>
    <row r="75" spans="1:23" ht="14.25" customHeight="1" x14ac:dyDescent="0.2">
      <c r="A75" s="395"/>
      <c r="B75" s="231">
        <v>68</v>
      </c>
      <c r="C75" s="79" t="s">
        <v>151</v>
      </c>
      <c r="D75" s="115">
        <v>7.6</v>
      </c>
      <c r="E75" s="114">
        <v>229</v>
      </c>
      <c r="F75" s="126" t="s">
        <v>160</v>
      </c>
      <c r="G75" s="151"/>
      <c r="H75" s="125">
        <v>30</v>
      </c>
      <c r="I75" s="125">
        <v>2009</v>
      </c>
      <c r="J75" s="164">
        <v>11.958279999999998</v>
      </c>
      <c r="K75" s="164">
        <v>5.2529999999999992</v>
      </c>
      <c r="L75" s="164">
        <v>1.9962000000000002</v>
      </c>
      <c r="M75" s="164">
        <v>4.0279999999999996E-2</v>
      </c>
      <c r="N75" s="164"/>
      <c r="O75" s="127">
        <v>4.6688000000000001</v>
      </c>
      <c r="P75" s="248">
        <v>1599.95</v>
      </c>
      <c r="Q75" s="128">
        <v>4.6688000000000001</v>
      </c>
      <c r="R75" s="129">
        <v>1599.95</v>
      </c>
      <c r="S75" s="130">
        <v>2.9180911903496985E-3</v>
      </c>
      <c r="T75" s="131">
        <v>47.4</v>
      </c>
      <c r="U75" s="132">
        <v>0.13831752242257569</v>
      </c>
      <c r="V75" s="132">
        <v>175.08547142098192</v>
      </c>
      <c r="W75" s="133">
        <v>8.2990513453545436</v>
      </c>
    </row>
    <row r="76" spans="1:23" ht="14.25" customHeight="1" x14ac:dyDescent="0.2">
      <c r="A76" s="395"/>
      <c r="B76" s="231">
        <v>69</v>
      </c>
      <c r="C76" s="79" t="s">
        <v>642</v>
      </c>
      <c r="D76" s="115">
        <v>8.1</v>
      </c>
      <c r="E76" s="114">
        <v>217.8</v>
      </c>
      <c r="F76" s="126" t="s">
        <v>655</v>
      </c>
      <c r="G76" s="151" t="s">
        <v>646</v>
      </c>
      <c r="H76" s="125">
        <v>20</v>
      </c>
      <c r="I76" s="125">
        <v>1981</v>
      </c>
      <c r="J76" s="164">
        <v>10.079000000000001</v>
      </c>
      <c r="K76" s="164">
        <v>2.6819999999999999</v>
      </c>
      <c r="L76" s="164">
        <v>3.706</v>
      </c>
      <c r="M76" s="164">
        <v>2.1000000000000001E-2</v>
      </c>
      <c r="N76" s="164">
        <v>0.66100000000000003</v>
      </c>
      <c r="O76" s="127">
        <v>3.0089999999999999</v>
      </c>
      <c r="P76" s="248">
        <v>1019.7</v>
      </c>
      <c r="Q76" s="128">
        <v>3.0089999999999999</v>
      </c>
      <c r="R76" s="129">
        <v>1019.7</v>
      </c>
      <c r="S76" s="130">
        <v>2.9508679023242126E-3</v>
      </c>
      <c r="T76" s="131">
        <v>52.8</v>
      </c>
      <c r="U76" s="132">
        <v>0.15580582524271841</v>
      </c>
      <c r="V76" s="132">
        <v>177.05207413945277</v>
      </c>
      <c r="W76" s="133">
        <v>9.3483495145631057</v>
      </c>
    </row>
    <row r="77" spans="1:23" ht="14.25" customHeight="1" x14ac:dyDescent="0.2">
      <c r="A77" s="395"/>
      <c r="B77" s="231">
        <v>70</v>
      </c>
      <c r="C77" s="79" t="s">
        <v>337</v>
      </c>
      <c r="D77" s="115">
        <v>6.4</v>
      </c>
      <c r="E77" s="114">
        <v>259.07</v>
      </c>
      <c r="F77" s="78" t="s">
        <v>338</v>
      </c>
      <c r="G77" s="152" t="s">
        <v>121</v>
      </c>
      <c r="H77" s="79">
        <v>30</v>
      </c>
      <c r="I77" s="79">
        <v>2000</v>
      </c>
      <c r="J77" s="164">
        <v>8.7200000000000006</v>
      </c>
      <c r="K77" s="164">
        <v>3.1814239999999998</v>
      </c>
      <c r="L77" s="164">
        <v>1.4460999999999999</v>
      </c>
      <c r="M77" s="164">
        <v>-0.47842499999999999</v>
      </c>
      <c r="N77" s="164">
        <v>0.46870000000000001</v>
      </c>
      <c r="O77" s="127">
        <v>3.7</v>
      </c>
      <c r="P77" s="251">
        <v>1411.56</v>
      </c>
      <c r="Q77" s="128">
        <v>4.1687000000000003</v>
      </c>
      <c r="R77" s="135">
        <v>1411.56</v>
      </c>
      <c r="S77" s="130">
        <f>Q77/R77</f>
        <v>2.9532573889880704E-3</v>
      </c>
      <c r="T77" s="131">
        <v>57.552</v>
      </c>
      <c r="U77" s="132">
        <f>S77*T77</f>
        <v>0.16996586925104143</v>
      </c>
      <c r="V77" s="132">
        <f>S77*60*1000</f>
        <v>177.19544333928422</v>
      </c>
      <c r="W77" s="133">
        <f>V77*T77/1000</f>
        <v>10.197952155062485</v>
      </c>
    </row>
    <row r="78" spans="1:23" ht="14.25" customHeight="1" x14ac:dyDescent="0.2">
      <c r="A78" s="395"/>
      <c r="B78" s="231">
        <v>71</v>
      </c>
      <c r="C78" s="79" t="s">
        <v>151</v>
      </c>
      <c r="D78" s="115">
        <v>7.6</v>
      </c>
      <c r="E78" s="114">
        <v>229</v>
      </c>
      <c r="F78" s="126" t="s">
        <v>161</v>
      </c>
      <c r="G78" s="151" t="s">
        <v>82</v>
      </c>
      <c r="H78" s="125">
        <v>35</v>
      </c>
      <c r="I78" s="125">
        <v>1991</v>
      </c>
      <c r="J78" s="164">
        <v>13.952480000000001</v>
      </c>
      <c r="K78" s="164">
        <v>5.2020000000000008</v>
      </c>
      <c r="L78" s="164">
        <v>0.67943799999999999</v>
      </c>
      <c r="M78" s="164">
        <v>1.1224800000000001</v>
      </c>
      <c r="N78" s="164"/>
      <c r="O78" s="127">
        <v>6.9485619999999999</v>
      </c>
      <c r="P78" s="248">
        <v>2346.71</v>
      </c>
      <c r="Q78" s="128">
        <v>6.9485619999999999</v>
      </c>
      <c r="R78" s="129">
        <v>2346.71</v>
      </c>
      <c r="S78" s="130">
        <v>2.9609802659894065E-3</v>
      </c>
      <c r="T78" s="131">
        <v>47.4</v>
      </c>
      <c r="U78" s="132">
        <v>0.14035046460789785</v>
      </c>
      <c r="V78" s="132">
        <v>177.6588159593644</v>
      </c>
      <c r="W78" s="133">
        <v>8.4210278764738717</v>
      </c>
    </row>
    <row r="79" spans="1:23" ht="14.25" customHeight="1" x14ac:dyDescent="0.2">
      <c r="A79" s="395"/>
      <c r="B79" s="231">
        <v>72</v>
      </c>
      <c r="C79" s="79" t="s">
        <v>411</v>
      </c>
      <c r="D79" s="115">
        <v>7</v>
      </c>
      <c r="E79" s="114">
        <v>308</v>
      </c>
      <c r="F79" s="126" t="s">
        <v>416</v>
      </c>
      <c r="G79" s="151" t="s">
        <v>23</v>
      </c>
      <c r="H79" s="125">
        <v>21</v>
      </c>
      <c r="I79" s="125">
        <v>1991</v>
      </c>
      <c r="J79" s="164">
        <v>8.5579999999999998</v>
      </c>
      <c r="K79" s="164">
        <v>1.3260000000000001</v>
      </c>
      <c r="L79" s="164">
        <v>3.6960000000000002</v>
      </c>
      <c r="M79" s="164">
        <v>0.104</v>
      </c>
      <c r="N79" s="164">
        <v>0.58699999999999997</v>
      </c>
      <c r="O79" s="127">
        <v>2.6749999999999998</v>
      </c>
      <c r="P79" s="248">
        <v>1096.79</v>
      </c>
      <c r="Q79" s="128">
        <v>3.262</v>
      </c>
      <c r="R79" s="129">
        <v>1096.79</v>
      </c>
      <c r="S79" s="130">
        <v>2.9741336080744722E-3</v>
      </c>
      <c r="T79" s="131">
        <v>39.57</v>
      </c>
      <c r="U79" s="132">
        <v>0.11768646687150687</v>
      </c>
      <c r="V79" s="132">
        <v>178.44801648446835</v>
      </c>
      <c r="W79" s="133">
        <v>7.0611880122904127</v>
      </c>
    </row>
    <row r="80" spans="1:23" ht="14.25" customHeight="1" x14ac:dyDescent="0.2">
      <c r="A80" s="395"/>
      <c r="B80" s="231">
        <v>73</v>
      </c>
      <c r="C80" s="79" t="s">
        <v>452</v>
      </c>
      <c r="D80" s="115">
        <v>6.7</v>
      </c>
      <c r="E80" s="114">
        <v>293.8</v>
      </c>
      <c r="F80" s="126" t="s">
        <v>455</v>
      </c>
      <c r="G80" s="151" t="s">
        <v>304</v>
      </c>
      <c r="H80" s="125">
        <v>12</v>
      </c>
      <c r="I80" s="125">
        <v>1961</v>
      </c>
      <c r="J80" s="164">
        <v>5.4</v>
      </c>
      <c r="K80" s="164">
        <v>0.81899999999999995</v>
      </c>
      <c r="L80" s="164">
        <v>2.71</v>
      </c>
      <c r="M80" s="164">
        <v>0.2</v>
      </c>
      <c r="N80" s="164">
        <v>0</v>
      </c>
      <c r="O80" s="127">
        <v>1.67</v>
      </c>
      <c r="P80" s="248">
        <v>560.30999999999995</v>
      </c>
      <c r="Q80" s="128">
        <v>1.67</v>
      </c>
      <c r="R80" s="129">
        <v>560.30999999999995</v>
      </c>
      <c r="S80" s="130">
        <v>2.9804929414074355E-3</v>
      </c>
      <c r="T80" s="131">
        <v>74.099999999999994</v>
      </c>
      <c r="U80" s="132">
        <v>0.22085452695829094</v>
      </c>
      <c r="V80" s="132">
        <v>178.82957648444614</v>
      </c>
      <c r="W80" s="133">
        <v>13.251271617497457</v>
      </c>
    </row>
    <row r="81" spans="1:23" ht="14.25" customHeight="1" x14ac:dyDescent="0.2">
      <c r="A81" s="395"/>
      <c r="B81" s="231">
        <v>74</v>
      </c>
      <c r="C81" s="79" t="s">
        <v>76</v>
      </c>
      <c r="D81" s="136">
        <v>7.6</v>
      </c>
      <c r="E81" s="136">
        <v>291.2</v>
      </c>
      <c r="F81" s="126" t="s">
        <v>39</v>
      </c>
      <c r="G81" s="151"/>
      <c r="H81" s="125">
        <v>86</v>
      </c>
      <c r="I81" s="125">
        <v>2006</v>
      </c>
      <c r="J81" s="164">
        <v>28.15</v>
      </c>
      <c r="K81" s="164">
        <v>11.8942</v>
      </c>
      <c r="L81" s="164">
        <v>1.190226</v>
      </c>
      <c r="M81" s="164"/>
      <c r="N81" s="164"/>
      <c r="O81" s="127">
        <v>15.065553999999999</v>
      </c>
      <c r="P81" s="248">
        <v>5049.0600000000004</v>
      </c>
      <c r="Q81" s="128">
        <f>O81/P81*R81</f>
        <v>15.065554000000001</v>
      </c>
      <c r="R81" s="129">
        <v>5049.0600000000004</v>
      </c>
      <c r="S81" s="130">
        <f>Q81/R81</f>
        <v>2.983833426419967E-3</v>
      </c>
      <c r="T81" s="131">
        <v>46.325000000000003</v>
      </c>
      <c r="U81" s="132">
        <f>S81*T81</f>
        <v>0.13822608347890497</v>
      </c>
      <c r="V81" s="132">
        <f>S81*60*1000</f>
        <v>179.03000558519801</v>
      </c>
      <c r="W81" s="133">
        <f>V81*T81/1000</f>
        <v>8.2935650087342978</v>
      </c>
    </row>
    <row r="82" spans="1:23" ht="14.25" customHeight="1" x14ac:dyDescent="0.2">
      <c r="A82" s="395"/>
      <c r="B82" s="231">
        <v>75</v>
      </c>
      <c r="C82" s="79" t="s">
        <v>633</v>
      </c>
      <c r="D82" s="115">
        <v>6.6</v>
      </c>
      <c r="E82" s="114">
        <v>308.60000000000002</v>
      </c>
      <c r="F82" s="36" t="s">
        <v>577</v>
      </c>
      <c r="G82" s="36"/>
      <c r="H82" s="26">
        <v>62</v>
      </c>
      <c r="I82" s="26">
        <v>2007</v>
      </c>
      <c r="J82" s="87">
        <v>22.771000000000001</v>
      </c>
      <c r="K82" s="87">
        <v>11.000373</v>
      </c>
      <c r="L82" s="87">
        <v>0</v>
      </c>
      <c r="M82" s="87">
        <v>-3.5374999999999997E-2</v>
      </c>
      <c r="N82" s="87">
        <v>0</v>
      </c>
      <c r="O82" s="89">
        <v>11.805999999999999</v>
      </c>
      <c r="P82" s="246">
        <v>3936.72</v>
      </c>
      <c r="Q82" s="29">
        <v>11.805999999999999</v>
      </c>
      <c r="R82" s="102">
        <v>3936.72</v>
      </c>
      <c r="S82" s="37">
        <v>2.9989432827328332E-3</v>
      </c>
      <c r="T82" s="28">
        <v>50.7</v>
      </c>
      <c r="U82" s="28">
        <v>0.15204642443455466</v>
      </c>
      <c r="V82" s="28">
        <v>179.93659696397</v>
      </c>
      <c r="W82" s="28">
        <v>9.1227854660732799</v>
      </c>
    </row>
    <row r="83" spans="1:23" ht="14.25" customHeight="1" x14ac:dyDescent="0.2">
      <c r="A83" s="395"/>
      <c r="B83" s="231">
        <v>76</v>
      </c>
      <c r="C83" s="79" t="s">
        <v>642</v>
      </c>
      <c r="D83" s="115">
        <v>8.1</v>
      </c>
      <c r="E83" s="114">
        <v>217.8</v>
      </c>
      <c r="F83" s="126" t="s">
        <v>653</v>
      </c>
      <c r="G83" s="151" t="s">
        <v>646</v>
      </c>
      <c r="H83" s="125">
        <v>20</v>
      </c>
      <c r="I83" s="125">
        <v>1981</v>
      </c>
      <c r="J83" s="164">
        <v>9.468</v>
      </c>
      <c r="K83" s="164">
        <v>2.25</v>
      </c>
      <c r="L83" s="164">
        <v>3.3540000000000001</v>
      </c>
      <c r="M83" s="164">
        <v>0</v>
      </c>
      <c r="N83" s="164">
        <v>0.69499999999999995</v>
      </c>
      <c r="O83" s="127">
        <v>3.1669999999999998</v>
      </c>
      <c r="P83" s="248">
        <v>1041.52</v>
      </c>
      <c r="Q83" s="128">
        <v>3.1669999999999998</v>
      </c>
      <c r="R83" s="129">
        <v>1041.52</v>
      </c>
      <c r="S83" s="130">
        <v>3.0407481373377369E-3</v>
      </c>
      <c r="T83" s="131">
        <v>52.8</v>
      </c>
      <c r="U83" s="132">
        <v>0.1605515016514325</v>
      </c>
      <c r="V83" s="132">
        <v>182.44488824026422</v>
      </c>
      <c r="W83" s="132">
        <v>9.6330900990859494</v>
      </c>
    </row>
    <row r="84" spans="1:23" ht="14.25" customHeight="1" x14ac:dyDescent="0.2">
      <c r="A84" s="395"/>
      <c r="B84" s="231">
        <v>77</v>
      </c>
      <c r="C84" s="79" t="s">
        <v>534</v>
      </c>
      <c r="D84" s="115">
        <v>7.3</v>
      </c>
      <c r="E84" s="114">
        <v>246.1</v>
      </c>
      <c r="F84" s="126" t="s">
        <v>544</v>
      </c>
      <c r="G84" s="151" t="s">
        <v>253</v>
      </c>
      <c r="H84" s="125">
        <v>50</v>
      </c>
      <c r="I84" s="125">
        <v>1975</v>
      </c>
      <c r="J84" s="164">
        <v>19.560000000000002</v>
      </c>
      <c r="K84" s="164">
        <v>4.4880000000000004</v>
      </c>
      <c r="L84" s="164">
        <v>6.9</v>
      </c>
      <c r="M84" s="164">
        <v>0.153</v>
      </c>
      <c r="N84" s="164"/>
      <c r="O84" s="127">
        <v>8.0190000000000001</v>
      </c>
      <c r="P84" s="248"/>
      <c r="Q84" s="128">
        <v>8.0190000000000001</v>
      </c>
      <c r="R84" s="129">
        <v>2578.98</v>
      </c>
      <c r="S84" s="130">
        <v>3.1093688202312544E-3</v>
      </c>
      <c r="T84" s="131">
        <v>49.81</v>
      </c>
      <c r="U84" s="132">
        <v>0.15487766093571878</v>
      </c>
      <c r="V84" s="132">
        <v>186.56212921387527</v>
      </c>
      <c r="W84" s="132">
        <v>9.2926596561431278</v>
      </c>
    </row>
    <row r="85" spans="1:23" ht="14.25" customHeight="1" x14ac:dyDescent="0.2">
      <c r="A85" s="395"/>
      <c r="B85" s="231">
        <v>78</v>
      </c>
      <c r="C85" s="79" t="s">
        <v>411</v>
      </c>
      <c r="D85" s="136">
        <v>7</v>
      </c>
      <c r="E85" s="114">
        <v>308</v>
      </c>
      <c r="F85" s="126" t="s">
        <v>417</v>
      </c>
      <c r="G85" s="151" t="s">
        <v>23</v>
      </c>
      <c r="H85" s="125">
        <v>29</v>
      </c>
      <c r="I85" s="125">
        <v>1984</v>
      </c>
      <c r="J85" s="164">
        <v>8.7910000000000004</v>
      </c>
      <c r="K85" s="164">
        <v>2.0910000000000002</v>
      </c>
      <c r="L85" s="164">
        <v>2.0339999999999998</v>
      </c>
      <c r="M85" s="164">
        <v>0.73499999999999999</v>
      </c>
      <c r="N85" s="164">
        <v>0.84</v>
      </c>
      <c r="O85" s="127">
        <v>3.8260000000000001</v>
      </c>
      <c r="P85" s="248">
        <v>1486.56</v>
      </c>
      <c r="Q85" s="128">
        <v>4.6660000000000004</v>
      </c>
      <c r="R85" s="129">
        <v>1486.56</v>
      </c>
      <c r="S85" s="130">
        <v>3.1387902271014963E-3</v>
      </c>
      <c r="T85" s="131">
        <v>39.57</v>
      </c>
      <c r="U85" s="132">
        <v>0.12420192928640621</v>
      </c>
      <c r="V85" s="132">
        <v>188.32741362608979</v>
      </c>
      <c r="W85" s="132">
        <v>7.452115757184373</v>
      </c>
    </row>
    <row r="86" spans="1:23" s="282" customFormat="1" ht="14.25" customHeight="1" x14ac:dyDescent="0.2">
      <c r="A86" s="395"/>
      <c r="B86" s="231">
        <v>79</v>
      </c>
      <c r="C86" s="79" t="s">
        <v>633</v>
      </c>
      <c r="D86" s="115">
        <v>6.6</v>
      </c>
      <c r="E86" s="114">
        <v>308.60000000000002</v>
      </c>
      <c r="F86" s="36" t="s">
        <v>578</v>
      </c>
      <c r="G86" s="36" t="s">
        <v>634</v>
      </c>
      <c r="H86" s="26">
        <v>70</v>
      </c>
      <c r="I86" s="26">
        <v>2008</v>
      </c>
      <c r="J86" s="87">
        <v>28.879000000000001</v>
      </c>
      <c r="K86" s="87">
        <v>14.473094</v>
      </c>
      <c r="L86" s="87">
        <v>0</v>
      </c>
      <c r="M86" s="87">
        <v>0</v>
      </c>
      <c r="N86" s="87">
        <v>0</v>
      </c>
      <c r="O86" s="89">
        <v>15.058004</v>
      </c>
      <c r="P86" s="246">
        <v>4787.37</v>
      </c>
      <c r="Q86" s="29">
        <v>15.058004</v>
      </c>
      <c r="R86" s="102">
        <v>4787.37</v>
      </c>
      <c r="S86" s="37">
        <v>3.1453603962091924E-3</v>
      </c>
      <c r="T86" s="28">
        <v>50.7</v>
      </c>
      <c r="U86" s="28">
        <v>0.15946977208780608</v>
      </c>
      <c r="V86" s="28">
        <v>188.72162377255157</v>
      </c>
      <c r="W86" s="28">
        <v>9.5681863252683659</v>
      </c>
    </row>
    <row r="87" spans="1:23" s="282" customFormat="1" ht="14.25" customHeight="1" x14ac:dyDescent="0.2">
      <c r="A87" s="395"/>
      <c r="B87" s="231">
        <v>80</v>
      </c>
      <c r="C87" s="212" t="s">
        <v>698</v>
      </c>
      <c r="D87" s="213">
        <v>6.8</v>
      </c>
      <c r="E87" s="214">
        <v>296.8</v>
      </c>
      <c r="F87" s="223" t="s">
        <v>688</v>
      </c>
      <c r="G87" s="216" t="s">
        <v>23</v>
      </c>
      <c r="H87" s="217">
        <v>20</v>
      </c>
      <c r="I87" s="218" t="s">
        <v>689</v>
      </c>
      <c r="J87" s="227">
        <v>6.91</v>
      </c>
      <c r="K87" s="227">
        <v>1.1599999999999999</v>
      </c>
      <c r="L87" s="227">
        <v>2.25</v>
      </c>
      <c r="M87" s="227">
        <v>0.47</v>
      </c>
      <c r="N87" s="228">
        <v>0</v>
      </c>
      <c r="O87" s="224">
        <v>3.03</v>
      </c>
      <c r="P87" s="249">
        <v>960.25</v>
      </c>
      <c r="Q87" s="220">
        <v>3.03</v>
      </c>
      <c r="R87" s="225">
        <v>960.25</v>
      </c>
      <c r="S87" s="130">
        <f>Q87/R87</f>
        <v>3.1554282738870082E-3</v>
      </c>
      <c r="T87" s="222">
        <v>56</v>
      </c>
      <c r="U87" s="132">
        <f>S87*T87</f>
        <v>0.17670398333767245</v>
      </c>
      <c r="V87" s="132">
        <f>S87*60*1000</f>
        <v>189.32569643322051</v>
      </c>
      <c r="W87" s="132">
        <f>V87*T87/1000</f>
        <v>10.602239000260349</v>
      </c>
    </row>
    <row r="88" spans="1:23" s="282" customFormat="1" ht="14.25" customHeight="1" x14ac:dyDescent="0.2">
      <c r="A88" s="395"/>
      <c r="B88" s="231">
        <v>81</v>
      </c>
      <c r="C88" s="212" t="s">
        <v>698</v>
      </c>
      <c r="D88" s="213">
        <v>6.8</v>
      </c>
      <c r="E88" s="214">
        <v>296.8</v>
      </c>
      <c r="F88" s="215" t="s">
        <v>690</v>
      </c>
      <c r="G88" s="216" t="s">
        <v>23</v>
      </c>
      <c r="H88" s="217">
        <v>40</v>
      </c>
      <c r="I88" s="218" t="s">
        <v>75</v>
      </c>
      <c r="J88" s="227">
        <v>16.55</v>
      </c>
      <c r="K88" s="227">
        <v>3.85</v>
      </c>
      <c r="L88" s="227">
        <v>4.83</v>
      </c>
      <c r="M88" s="227">
        <v>-0.38</v>
      </c>
      <c r="N88" s="228">
        <v>1.4849999999999999</v>
      </c>
      <c r="O88" s="219">
        <v>6.7650000000000006</v>
      </c>
      <c r="P88" s="249">
        <v>2612.13</v>
      </c>
      <c r="Q88" s="220">
        <v>8.25</v>
      </c>
      <c r="R88" s="221">
        <v>2612.13</v>
      </c>
      <c r="S88" s="130">
        <f>Q88/R88</f>
        <v>3.1583420427007845E-3</v>
      </c>
      <c r="T88" s="222">
        <v>56</v>
      </c>
      <c r="U88" s="132">
        <f>S88*T88</f>
        <v>0.17686715439124392</v>
      </c>
      <c r="V88" s="132">
        <f>S88*60*1000</f>
        <v>189.50052256204708</v>
      </c>
      <c r="W88" s="132">
        <f>V88*T88/1000</f>
        <v>10.612029263474637</v>
      </c>
    </row>
    <row r="89" spans="1:23" s="282" customFormat="1" ht="14.25" customHeight="1" x14ac:dyDescent="0.2">
      <c r="A89" s="395"/>
      <c r="B89" s="231">
        <v>82</v>
      </c>
      <c r="C89" s="79" t="s">
        <v>411</v>
      </c>
      <c r="D89" s="115">
        <v>7</v>
      </c>
      <c r="E89" s="114">
        <v>308</v>
      </c>
      <c r="F89" s="126" t="s">
        <v>420</v>
      </c>
      <c r="G89" s="151" t="s">
        <v>304</v>
      </c>
      <c r="H89" s="125">
        <v>35</v>
      </c>
      <c r="I89" s="125">
        <v>1991</v>
      </c>
      <c r="J89" s="164">
        <v>16.977</v>
      </c>
      <c r="K89" s="164">
        <v>3.468</v>
      </c>
      <c r="L89" s="164">
        <v>5.7460000000000004</v>
      </c>
      <c r="M89" s="164">
        <v>0.184</v>
      </c>
      <c r="N89" s="164">
        <v>1.397</v>
      </c>
      <c r="O89" s="127">
        <v>6.3650000000000002</v>
      </c>
      <c r="P89" s="248">
        <v>2370.19</v>
      </c>
      <c r="Q89" s="128">
        <v>7.2530000000000001</v>
      </c>
      <c r="R89" s="129">
        <v>2295.2600000000002</v>
      </c>
      <c r="S89" s="130">
        <v>3.1599905893014298E-3</v>
      </c>
      <c r="T89" s="131">
        <v>39.57</v>
      </c>
      <c r="U89" s="132">
        <v>0.12504082761865759</v>
      </c>
      <c r="V89" s="132">
        <v>189.5994353580858</v>
      </c>
      <c r="W89" s="132">
        <v>7.5024496571194552</v>
      </c>
    </row>
    <row r="90" spans="1:23" s="282" customFormat="1" ht="14.25" customHeight="1" x14ac:dyDescent="0.2">
      <c r="A90" s="395"/>
      <c r="B90" s="231">
        <v>83</v>
      </c>
      <c r="C90" s="79" t="s">
        <v>493</v>
      </c>
      <c r="D90" s="136">
        <v>6.6</v>
      </c>
      <c r="E90" s="136">
        <v>307.8</v>
      </c>
      <c r="F90" s="126" t="s">
        <v>495</v>
      </c>
      <c r="G90" s="151" t="s">
        <v>23</v>
      </c>
      <c r="H90" s="125">
        <v>45</v>
      </c>
      <c r="I90" s="125" t="s">
        <v>75</v>
      </c>
      <c r="J90" s="164">
        <v>19.085000000000001</v>
      </c>
      <c r="K90" s="164">
        <v>4.6486000000000001</v>
      </c>
      <c r="L90" s="164">
        <v>9.3190000000000008</v>
      </c>
      <c r="M90" s="164">
        <v>-0.8236</v>
      </c>
      <c r="N90" s="164">
        <v>0</v>
      </c>
      <c r="O90" s="127">
        <v>5.9409999999999998</v>
      </c>
      <c r="P90" s="248">
        <v>1870.08</v>
      </c>
      <c r="Q90" s="128">
        <v>5.9409999999999998</v>
      </c>
      <c r="R90" s="129">
        <v>1870.08</v>
      </c>
      <c r="S90" s="130">
        <v>3.1768694387405887E-3</v>
      </c>
      <c r="T90" s="131">
        <v>41.1</v>
      </c>
      <c r="U90" s="132">
        <v>0.13056933393223821</v>
      </c>
      <c r="V90" s="132">
        <v>190.61216632443532</v>
      </c>
      <c r="W90" s="132">
        <v>7.8341600359342918</v>
      </c>
    </row>
    <row r="91" spans="1:23" s="282" customFormat="1" ht="14.25" customHeight="1" x14ac:dyDescent="0.2">
      <c r="A91" s="395"/>
      <c r="B91" s="231">
        <v>84</v>
      </c>
      <c r="C91" s="79" t="s">
        <v>411</v>
      </c>
      <c r="D91" s="115">
        <v>7</v>
      </c>
      <c r="E91" s="114">
        <v>308</v>
      </c>
      <c r="F91" s="126" t="s">
        <v>418</v>
      </c>
      <c r="G91" s="151" t="s">
        <v>23</v>
      </c>
      <c r="H91" s="125">
        <v>29</v>
      </c>
      <c r="I91" s="125">
        <v>1990</v>
      </c>
      <c r="J91" s="164">
        <v>14.685</v>
      </c>
      <c r="K91" s="164">
        <v>3.3149999999999999</v>
      </c>
      <c r="L91" s="164">
        <v>6.2370000000000001</v>
      </c>
      <c r="M91" s="164">
        <v>1.2999999999999999E-2</v>
      </c>
      <c r="N91" s="164">
        <v>0.92400000000000004</v>
      </c>
      <c r="O91" s="127">
        <v>4.2089999999999996</v>
      </c>
      <c r="P91" s="248">
        <v>1622.41</v>
      </c>
      <c r="Q91" s="128">
        <v>5.0739999999999998</v>
      </c>
      <c r="R91" s="129">
        <v>1590.59</v>
      </c>
      <c r="S91" s="130">
        <v>3.1900112536857395E-3</v>
      </c>
      <c r="T91" s="131">
        <v>39.57</v>
      </c>
      <c r="U91" s="132">
        <v>0.12622874530834471</v>
      </c>
      <c r="V91" s="132">
        <v>191.40067522114438</v>
      </c>
      <c r="W91" s="132">
        <v>7.5737247185006833</v>
      </c>
    </row>
    <row r="92" spans="1:23" s="282" customFormat="1" ht="14.25" customHeight="1" x14ac:dyDescent="0.2">
      <c r="A92" s="395"/>
      <c r="B92" s="231">
        <v>85</v>
      </c>
      <c r="C92" s="79" t="s">
        <v>677</v>
      </c>
      <c r="D92" s="115">
        <v>6.2</v>
      </c>
      <c r="E92" s="114">
        <v>271.39999999999998</v>
      </c>
      <c r="F92" s="126" t="s">
        <v>106</v>
      </c>
      <c r="G92" s="151" t="s">
        <v>23</v>
      </c>
      <c r="H92" s="125">
        <v>10</v>
      </c>
      <c r="I92" s="125">
        <v>1963</v>
      </c>
      <c r="J92" s="164">
        <v>3.93</v>
      </c>
      <c r="K92" s="164">
        <v>0.67088700000000001</v>
      </c>
      <c r="L92" s="164">
        <v>1.8133330000000001</v>
      </c>
      <c r="M92" s="164">
        <v>-7.8869999999999999E-3</v>
      </c>
      <c r="N92" s="164">
        <v>0.26166</v>
      </c>
      <c r="O92" s="127">
        <v>1.453667</v>
      </c>
      <c r="P92" s="248">
        <v>452.14</v>
      </c>
      <c r="Q92" s="128">
        <v>1.453667</v>
      </c>
      <c r="R92" s="129">
        <v>452.14</v>
      </c>
      <c r="S92" s="130">
        <v>3.2150816118901226E-3</v>
      </c>
      <c r="T92" s="131">
        <v>66.926000000000002</v>
      </c>
      <c r="U92" s="132">
        <v>0.21517255195735835</v>
      </c>
      <c r="V92" s="132">
        <v>192.90489671340734</v>
      </c>
      <c r="W92" s="132">
        <v>12.910353117441501</v>
      </c>
    </row>
    <row r="93" spans="1:23" s="282" customFormat="1" ht="14.25" customHeight="1" x14ac:dyDescent="0.2">
      <c r="A93" s="395"/>
      <c r="B93" s="231">
        <v>86</v>
      </c>
      <c r="C93" s="79" t="s">
        <v>337</v>
      </c>
      <c r="D93" s="115">
        <v>6.4</v>
      </c>
      <c r="E93" s="114">
        <v>259.07</v>
      </c>
      <c r="F93" s="78" t="s">
        <v>345</v>
      </c>
      <c r="G93" s="152" t="s">
        <v>23</v>
      </c>
      <c r="H93" s="79">
        <v>55</v>
      </c>
      <c r="I93" s="79">
        <v>1966</v>
      </c>
      <c r="J93" s="164">
        <v>18.190000000000001</v>
      </c>
      <c r="K93" s="164">
        <v>3.7963809999999998</v>
      </c>
      <c r="L93" s="164">
        <v>6.182016</v>
      </c>
      <c r="M93" s="164">
        <v>-7.3381000000000002E-2</v>
      </c>
      <c r="N93" s="164">
        <v>1.4912970000000001</v>
      </c>
      <c r="O93" s="127">
        <v>6.7936889999999996</v>
      </c>
      <c r="P93" s="251">
        <v>2564.02</v>
      </c>
      <c r="Q93" s="128">
        <f>N93+O93</f>
        <v>8.284986</v>
      </c>
      <c r="R93" s="135">
        <v>2564.02</v>
      </c>
      <c r="S93" s="130">
        <f>Q93/R93</f>
        <v>3.231248586204476E-3</v>
      </c>
      <c r="T93" s="131">
        <v>57.552</v>
      </c>
      <c r="U93" s="132">
        <f>S93*T93</f>
        <v>0.18596481863323999</v>
      </c>
      <c r="V93" s="132">
        <f>S93*60*1000</f>
        <v>193.87491517226857</v>
      </c>
      <c r="W93" s="132">
        <f>V93*T93/1000</f>
        <v>11.157889117994401</v>
      </c>
    </row>
    <row r="94" spans="1:23" s="282" customFormat="1" ht="14.25" customHeight="1" x14ac:dyDescent="0.2">
      <c r="A94" s="395"/>
      <c r="B94" s="231">
        <v>87</v>
      </c>
      <c r="C94" s="79" t="s">
        <v>337</v>
      </c>
      <c r="D94" s="115">
        <v>6.4</v>
      </c>
      <c r="E94" s="114">
        <v>259.07</v>
      </c>
      <c r="F94" s="78" t="s">
        <v>350</v>
      </c>
      <c r="G94" s="152" t="s">
        <v>23</v>
      </c>
      <c r="H94" s="79">
        <v>85</v>
      </c>
      <c r="I94" s="79">
        <v>1970</v>
      </c>
      <c r="J94" s="164">
        <v>27.78</v>
      </c>
      <c r="K94" s="164">
        <v>5.2446760000000001</v>
      </c>
      <c r="L94" s="164">
        <v>10.788753</v>
      </c>
      <c r="M94" s="164">
        <v>-0.55267299999999997</v>
      </c>
      <c r="N94" s="164">
        <v>2.213867</v>
      </c>
      <c r="O94" s="127">
        <v>10.085383999999999</v>
      </c>
      <c r="P94" s="251">
        <v>3789.83</v>
      </c>
      <c r="Q94" s="128">
        <f>N94+O94</f>
        <v>12.299251</v>
      </c>
      <c r="R94" s="135">
        <v>3789.83</v>
      </c>
      <c r="S94" s="130">
        <f>Q94/R94</f>
        <v>3.2453305293377276E-3</v>
      </c>
      <c r="T94" s="131">
        <v>57.552</v>
      </c>
      <c r="U94" s="132">
        <f>S94*T94</f>
        <v>0.18677526262444488</v>
      </c>
      <c r="V94" s="132">
        <f>S94*60*1000</f>
        <v>194.71983176026365</v>
      </c>
      <c r="W94" s="132">
        <f>V94*T94/1000</f>
        <v>11.206515757466693</v>
      </c>
    </row>
    <row r="95" spans="1:23" s="282" customFormat="1" ht="14.25" customHeight="1" x14ac:dyDescent="0.2">
      <c r="A95" s="395"/>
      <c r="B95" s="231">
        <v>88</v>
      </c>
      <c r="C95" s="212" t="s">
        <v>698</v>
      </c>
      <c r="D95" s="213">
        <v>6.8</v>
      </c>
      <c r="E95" s="214">
        <v>296.8</v>
      </c>
      <c r="F95" s="215" t="s">
        <v>691</v>
      </c>
      <c r="G95" s="216" t="s">
        <v>23</v>
      </c>
      <c r="H95" s="217">
        <v>20</v>
      </c>
      <c r="I95" s="218" t="s">
        <v>75</v>
      </c>
      <c r="J95" s="227">
        <v>6.77</v>
      </c>
      <c r="K95" s="227">
        <v>1.39</v>
      </c>
      <c r="L95" s="227">
        <v>1.89</v>
      </c>
      <c r="M95" s="227">
        <v>0.55000000000000004</v>
      </c>
      <c r="N95" s="228">
        <v>2.16</v>
      </c>
      <c r="O95" s="219">
        <v>0.78</v>
      </c>
      <c r="P95" s="249">
        <v>899.93</v>
      </c>
      <c r="Q95" s="220">
        <v>2.94</v>
      </c>
      <c r="R95" s="221">
        <v>899.93</v>
      </c>
      <c r="S95" s="130">
        <f>Q95/R95</f>
        <v>3.266920760503595E-3</v>
      </c>
      <c r="T95" s="222">
        <v>56</v>
      </c>
      <c r="U95" s="132">
        <f>S95*T95</f>
        <v>0.18294756258820133</v>
      </c>
      <c r="V95" s="132">
        <f>S95*60*1000</f>
        <v>196.0152456302157</v>
      </c>
      <c r="W95" s="132">
        <f>V95*T95/1000</f>
        <v>10.97685375529208</v>
      </c>
    </row>
    <row r="96" spans="1:23" ht="14.25" customHeight="1" x14ac:dyDescent="0.2">
      <c r="A96" s="395"/>
      <c r="B96" s="231">
        <v>89</v>
      </c>
      <c r="C96" s="79" t="s">
        <v>411</v>
      </c>
      <c r="D96" s="136">
        <v>7</v>
      </c>
      <c r="E96" s="114">
        <v>308</v>
      </c>
      <c r="F96" s="126" t="s">
        <v>419</v>
      </c>
      <c r="G96" s="151" t="s">
        <v>23</v>
      </c>
      <c r="H96" s="125">
        <v>20</v>
      </c>
      <c r="I96" s="125">
        <v>1993</v>
      </c>
      <c r="J96" s="164">
        <v>9.4339999999999993</v>
      </c>
      <c r="K96" s="164">
        <v>2.4319999999999999</v>
      </c>
      <c r="L96" s="164">
        <v>2.0499999999999998</v>
      </c>
      <c r="M96" s="164">
        <v>-0.29899999999999999</v>
      </c>
      <c r="N96" s="164">
        <v>0.89200000000000002</v>
      </c>
      <c r="O96" s="127">
        <v>4.0609999999999999</v>
      </c>
      <c r="P96" s="248">
        <v>1515.92</v>
      </c>
      <c r="Q96" s="128">
        <v>4.9530000000000003</v>
      </c>
      <c r="R96" s="129">
        <v>1515.92</v>
      </c>
      <c r="S96" s="130">
        <v>3.2673228138688057E-3</v>
      </c>
      <c r="T96" s="131">
        <v>39.57</v>
      </c>
      <c r="U96" s="132">
        <v>0.12928796374478865</v>
      </c>
      <c r="V96" s="132">
        <v>196.03936883212833</v>
      </c>
      <c r="W96" s="132">
        <v>7.7572778246873186</v>
      </c>
    </row>
    <row r="97" spans="1:23" ht="14.25" customHeight="1" x14ac:dyDescent="0.2">
      <c r="A97" s="395"/>
      <c r="B97" s="231">
        <v>90</v>
      </c>
      <c r="C97" s="79" t="s">
        <v>534</v>
      </c>
      <c r="D97" s="115">
        <v>7.3</v>
      </c>
      <c r="E97" s="114">
        <v>246.1</v>
      </c>
      <c r="F97" s="126" t="s">
        <v>540</v>
      </c>
      <c r="G97" s="151" t="s">
        <v>253</v>
      </c>
      <c r="H97" s="125">
        <v>22</v>
      </c>
      <c r="I97" s="125">
        <v>1980</v>
      </c>
      <c r="J97" s="164">
        <v>8.6630000000000003</v>
      </c>
      <c r="K97" s="164">
        <v>1.8028500000000001</v>
      </c>
      <c r="L97" s="164">
        <v>2.7669999999999999</v>
      </c>
      <c r="M97" s="164">
        <v>0.13514999999999999</v>
      </c>
      <c r="N97" s="164"/>
      <c r="O97" s="127">
        <v>3.9580000000000002</v>
      </c>
      <c r="P97" s="248"/>
      <c r="Q97" s="128">
        <v>3.9580000000000002</v>
      </c>
      <c r="R97" s="129">
        <v>1210.95</v>
      </c>
      <c r="S97" s="130">
        <v>3.2685081960444279E-3</v>
      </c>
      <c r="T97" s="131">
        <v>49.81</v>
      </c>
      <c r="U97" s="132">
        <v>0.16280439324497295</v>
      </c>
      <c r="V97" s="132">
        <v>196.11049176266567</v>
      </c>
      <c r="W97" s="132">
        <v>9.7682635946983769</v>
      </c>
    </row>
    <row r="98" spans="1:23" ht="14.25" customHeight="1" x14ac:dyDescent="0.2">
      <c r="A98" s="395"/>
      <c r="B98" s="231">
        <v>91</v>
      </c>
      <c r="C98" s="79" t="s">
        <v>76</v>
      </c>
      <c r="D98" s="115">
        <v>7.6</v>
      </c>
      <c r="E98" s="114">
        <v>291.2</v>
      </c>
      <c r="F98" s="126" t="s">
        <v>35</v>
      </c>
      <c r="G98" s="151"/>
      <c r="H98" s="125">
        <v>60</v>
      </c>
      <c r="I98" s="125">
        <v>2005</v>
      </c>
      <c r="J98" s="164">
        <v>28.89</v>
      </c>
      <c r="K98" s="164">
        <v>8.7949999999999999</v>
      </c>
      <c r="L98" s="164">
        <v>4.9080000000000004</v>
      </c>
      <c r="M98" s="164">
        <v>-1.0425759999999999</v>
      </c>
      <c r="N98" s="164"/>
      <c r="O98" s="127">
        <v>16.23</v>
      </c>
      <c r="P98" s="248">
        <v>4933.47</v>
      </c>
      <c r="Q98" s="128">
        <f>O98/P98*R98</f>
        <v>15.617542824827149</v>
      </c>
      <c r="R98" s="129">
        <v>4747.3</v>
      </c>
      <c r="S98" s="130">
        <f>Q98/R98</f>
        <v>3.2897737292412843E-3</v>
      </c>
      <c r="T98" s="131">
        <v>46.325000000000003</v>
      </c>
      <c r="U98" s="132">
        <f>S98*T98</f>
        <v>0.1523987680071025</v>
      </c>
      <c r="V98" s="132">
        <f>S98*60*1000</f>
        <v>197.38642375447708</v>
      </c>
      <c r="W98" s="132">
        <f>V98*T98/1000</f>
        <v>9.1439260804261515</v>
      </c>
    </row>
    <row r="99" spans="1:23" ht="14.25" customHeight="1" x14ac:dyDescent="0.2">
      <c r="A99" s="395"/>
      <c r="B99" s="231">
        <v>92</v>
      </c>
      <c r="C99" s="79" t="s">
        <v>534</v>
      </c>
      <c r="D99" s="115">
        <v>7.3</v>
      </c>
      <c r="E99" s="114">
        <v>246.1</v>
      </c>
      <c r="F99" s="126" t="s">
        <v>537</v>
      </c>
      <c r="G99" s="151" t="s">
        <v>253</v>
      </c>
      <c r="H99" s="125">
        <v>40</v>
      </c>
      <c r="I99" s="125">
        <v>1980</v>
      </c>
      <c r="J99" s="164">
        <v>17.3</v>
      </c>
      <c r="K99" s="164">
        <v>3.5190000000000001</v>
      </c>
      <c r="L99" s="164">
        <v>5.9669999999999996</v>
      </c>
      <c r="M99" s="164">
        <v>0.57599999999999996</v>
      </c>
      <c r="N99" s="164"/>
      <c r="O99" s="127">
        <v>7.2380000000000004</v>
      </c>
      <c r="P99" s="248"/>
      <c r="Q99" s="128">
        <v>7.2380000000000004</v>
      </c>
      <c r="R99" s="129">
        <v>2190.4299999999998</v>
      </c>
      <c r="S99" s="130">
        <v>3.3043740270175268E-3</v>
      </c>
      <c r="T99" s="131">
        <v>49.81</v>
      </c>
      <c r="U99" s="132">
        <v>0.16459087028574301</v>
      </c>
      <c r="V99" s="132">
        <v>198.26244162105161</v>
      </c>
      <c r="W99" s="132">
        <v>9.8754522171445807</v>
      </c>
    </row>
    <row r="100" spans="1:23" ht="14.25" customHeight="1" x14ac:dyDescent="0.2">
      <c r="A100" s="395"/>
      <c r="B100" s="231">
        <v>93</v>
      </c>
      <c r="C100" s="79" t="s">
        <v>633</v>
      </c>
      <c r="D100" s="115">
        <v>6.6</v>
      </c>
      <c r="E100" s="114">
        <v>308.60000000000002</v>
      </c>
      <c r="F100" s="36" t="s">
        <v>579</v>
      </c>
      <c r="G100" s="36"/>
      <c r="H100" s="26">
        <v>116</v>
      </c>
      <c r="I100" s="26">
        <v>2007</v>
      </c>
      <c r="J100" s="87">
        <v>44.281999999999996</v>
      </c>
      <c r="K100" s="87">
        <v>18.933848999999999</v>
      </c>
      <c r="L100" s="87">
        <v>0</v>
      </c>
      <c r="M100" s="87">
        <v>1.925154</v>
      </c>
      <c r="N100" s="87">
        <v>0</v>
      </c>
      <c r="O100" s="89">
        <v>23.423000999999999</v>
      </c>
      <c r="P100" s="246">
        <v>7056.51</v>
      </c>
      <c r="Q100" s="29">
        <v>23.423000999999999</v>
      </c>
      <c r="R100" s="102">
        <v>7056.51</v>
      </c>
      <c r="S100" s="37">
        <v>3.3193463907795779E-3</v>
      </c>
      <c r="T100" s="28">
        <v>50.7</v>
      </c>
      <c r="U100" s="28">
        <v>0.16829086201252461</v>
      </c>
      <c r="V100" s="28">
        <v>199.16078344677467</v>
      </c>
      <c r="W100" s="28">
        <v>10.097451720751476</v>
      </c>
    </row>
    <row r="101" spans="1:23" ht="14.25" customHeight="1" x14ac:dyDescent="0.2">
      <c r="A101" s="395"/>
      <c r="B101" s="231">
        <v>94</v>
      </c>
      <c r="C101" s="79" t="s">
        <v>411</v>
      </c>
      <c r="D101" s="136">
        <v>7</v>
      </c>
      <c r="E101" s="114">
        <v>308</v>
      </c>
      <c r="F101" s="126" t="s">
        <v>421</v>
      </c>
      <c r="G101" s="151" t="s">
        <v>23</v>
      </c>
      <c r="H101" s="125">
        <v>23</v>
      </c>
      <c r="I101" s="125">
        <v>1991</v>
      </c>
      <c r="J101" s="164">
        <v>9.0399999999999991</v>
      </c>
      <c r="K101" s="164">
        <v>2.7029999999999998</v>
      </c>
      <c r="L101" s="164">
        <v>2.2690000000000001</v>
      </c>
      <c r="M101" s="164">
        <v>-0.23300000000000001</v>
      </c>
      <c r="N101" s="164">
        <v>0.73199999999999998</v>
      </c>
      <c r="O101" s="127">
        <v>3.335</v>
      </c>
      <c r="P101" s="248">
        <v>1222.06</v>
      </c>
      <c r="Q101" s="128">
        <v>4.0670000000000002</v>
      </c>
      <c r="R101" s="129">
        <v>1222.06</v>
      </c>
      <c r="S101" s="130">
        <v>3.327987169206095E-3</v>
      </c>
      <c r="T101" s="132">
        <v>39.57</v>
      </c>
      <c r="U101" s="132">
        <v>0.13168845228548517</v>
      </c>
      <c r="V101" s="132">
        <v>199.67923015236568</v>
      </c>
      <c r="W101" s="132">
        <v>7.9013071371291099</v>
      </c>
    </row>
    <row r="102" spans="1:23" ht="14.25" customHeight="1" x14ac:dyDescent="0.2">
      <c r="A102" s="395"/>
      <c r="B102" s="231">
        <v>95</v>
      </c>
      <c r="C102" s="79" t="s">
        <v>633</v>
      </c>
      <c r="D102" s="115">
        <v>6.6</v>
      </c>
      <c r="E102" s="114">
        <v>308.60000000000002</v>
      </c>
      <c r="F102" s="36" t="s">
        <v>580</v>
      </c>
      <c r="G102" s="36" t="s">
        <v>635</v>
      </c>
      <c r="H102" s="26">
        <v>61</v>
      </c>
      <c r="I102" s="26">
        <v>1965</v>
      </c>
      <c r="J102" s="87">
        <v>24.3</v>
      </c>
      <c r="K102" s="87">
        <v>7.1913809999999998</v>
      </c>
      <c r="L102" s="87">
        <v>8.0823719999999994</v>
      </c>
      <c r="M102" s="87">
        <v>-5.1387000000000002E-2</v>
      </c>
      <c r="N102" s="87">
        <v>0</v>
      </c>
      <c r="O102" s="89">
        <v>9.0776450000000004</v>
      </c>
      <c r="P102" s="246">
        <v>2700.04</v>
      </c>
      <c r="Q102" s="29">
        <v>9.0776450000000004</v>
      </c>
      <c r="R102" s="102">
        <v>2700.04</v>
      </c>
      <c r="S102" s="37">
        <v>3.3620409327269228E-3</v>
      </c>
      <c r="T102" s="28">
        <v>50.7</v>
      </c>
      <c r="U102" s="28">
        <v>0.170455475289255</v>
      </c>
      <c r="V102" s="28">
        <v>201.72245596361537</v>
      </c>
      <c r="W102" s="28">
        <v>10.2273285173553</v>
      </c>
    </row>
    <row r="103" spans="1:23" ht="14.25" customHeight="1" x14ac:dyDescent="0.2">
      <c r="A103" s="395"/>
      <c r="B103" s="231">
        <v>96</v>
      </c>
      <c r="C103" s="79" t="s">
        <v>76</v>
      </c>
      <c r="D103" s="136">
        <v>7.6</v>
      </c>
      <c r="E103" s="136">
        <v>291.2</v>
      </c>
      <c r="F103" s="126" t="s">
        <v>37</v>
      </c>
      <c r="G103" s="151"/>
      <c r="H103" s="125">
        <v>118</v>
      </c>
      <c r="I103" s="125">
        <v>2007</v>
      </c>
      <c r="J103" s="164">
        <v>56.27</v>
      </c>
      <c r="K103" s="164">
        <v>17.544</v>
      </c>
      <c r="L103" s="164">
        <v>12.664232999999999</v>
      </c>
      <c r="M103" s="164"/>
      <c r="N103" s="164"/>
      <c r="O103" s="127">
        <v>26.061767</v>
      </c>
      <c r="P103" s="248">
        <v>7726.7</v>
      </c>
      <c r="Q103" s="128">
        <f>O103/P103*R103</f>
        <v>23.516337116062484</v>
      </c>
      <c r="R103" s="129">
        <v>6972.04</v>
      </c>
      <c r="S103" s="130">
        <f>Q103/R103</f>
        <v>3.3729492538858764E-3</v>
      </c>
      <c r="T103" s="131">
        <v>46.325000000000003</v>
      </c>
      <c r="U103" s="132">
        <f>S103*T103</f>
        <v>0.15625187418626324</v>
      </c>
      <c r="V103" s="132">
        <f>S103*60*1000</f>
        <v>202.37695523315259</v>
      </c>
      <c r="W103" s="132">
        <f>V103*T103/1000</f>
        <v>9.3751124511757933</v>
      </c>
    </row>
    <row r="104" spans="1:23" ht="14.25" customHeight="1" x14ac:dyDescent="0.2">
      <c r="A104" s="395"/>
      <c r="B104" s="231">
        <v>97</v>
      </c>
      <c r="C104" s="79" t="s">
        <v>138</v>
      </c>
      <c r="D104" s="115">
        <v>5.9</v>
      </c>
      <c r="E104" s="114">
        <v>326.7</v>
      </c>
      <c r="F104" s="126" t="s">
        <v>139</v>
      </c>
      <c r="G104" s="151" t="s">
        <v>82</v>
      </c>
      <c r="H104" s="125">
        <v>40</v>
      </c>
      <c r="I104" s="125">
        <v>1989</v>
      </c>
      <c r="J104" s="164">
        <v>17.916</v>
      </c>
      <c r="K104" s="164">
        <v>2.4740000000000002</v>
      </c>
      <c r="L104" s="164">
        <v>7.8339999999999996</v>
      </c>
      <c r="M104" s="164">
        <v>0.28000000000000003</v>
      </c>
      <c r="N104" s="164"/>
      <c r="O104" s="127">
        <v>7.3280000000000003</v>
      </c>
      <c r="P104" s="248">
        <v>2171.5</v>
      </c>
      <c r="Q104" s="128">
        <v>7.3280000000000003</v>
      </c>
      <c r="R104" s="129">
        <v>2171.5</v>
      </c>
      <c r="S104" s="130">
        <f>Q104/R104</f>
        <v>3.3746258346764911E-3</v>
      </c>
      <c r="T104" s="131">
        <v>64.75</v>
      </c>
      <c r="U104" s="132">
        <f>S104*T104</f>
        <v>0.21850702279530279</v>
      </c>
      <c r="V104" s="132">
        <f>S104*60*1000</f>
        <v>202.47755008058945</v>
      </c>
      <c r="W104" s="132">
        <f>V104*T104/1000</f>
        <v>13.110421367718168</v>
      </c>
    </row>
    <row r="105" spans="1:23" ht="14.25" customHeight="1" x14ac:dyDescent="0.2">
      <c r="A105" s="395"/>
      <c r="B105" s="231">
        <v>98</v>
      </c>
      <c r="C105" s="79" t="s">
        <v>642</v>
      </c>
      <c r="D105" s="115">
        <v>8.1</v>
      </c>
      <c r="E105" s="114">
        <v>217.8</v>
      </c>
      <c r="F105" s="126" t="s">
        <v>652</v>
      </c>
      <c r="G105" s="151" t="s">
        <v>646</v>
      </c>
      <c r="H105" s="125">
        <v>20</v>
      </c>
      <c r="I105" s="125">
        <v>1983</v>
      </c>
      <c r="J105" s="164">
        <v>9.5239999999999991</v>
      </c>
      <c r="K105" s="164">
        <v>1.341</v>
      </c>
      <c r="L105" s="164">
        <v>3.508</v>
      </c>
      <c r="M105" s="164">
        <v>0.29299999999999998</v>
      </c>
      <c r="N105" s="164">
        <v>0.78800000000000003</v>
      </c>
      <c r="O105" s="127">
        <v>3.5920000000000001</v>
      </c>
      <c r="P105" s="248">
        <v>1063.0999999999999</v>
      </c>
      <c r="Q105" s="128">
        <v>3.5920000000000001</v>
      </c>
      <c r="R105" s="129">
        <v>1063.0999999999999</v>
      </c>
      <c r="S105" s="130">
        <v>3.378797855328756E-3</v>
      </c>
      <c r="T105" s="131">
        <v>52.8</v>
      </c>
      <c r="U105" s="132">
        <v>0.17840052676135831</v>
      </c>
      <c r="V105" s="132">
        <v>202.72787131972535</v>
      </c>
      <c r="W105" s="132">
        <v>10.704031605681497</v>
      </c>
    </row>
    <row r="106" spans="1:23" ht="14.25" customHeight="1" x14ac:dyDescent="0.2">
      <c r="A106" s="395"/>
      <c r="B106" s="231">
        <v>99</v>
      </c>
      <c r="C106" s="79" t="s">
        <v>642</v>
      </c>
      <c r="D106" s="115">
        <v>8.1</v>
      </c>
      <c r="E106" s="114">
        <v>217.8</v>
      </c>
      <c r="F106" s="126" t="s">
        <v>651</v>
      </c>
      <c r="G106" s="151" t="s">
        <v>646</v>
      </c>
      <c r="H106" s="125">
        <v>20</v>
      </c>
      <c r="I106" s="125">
        <v>1982</v>
      </c>
      <c r="J106" s="164">
        <v>11.65</v>
      </c>
      <c r="K106" s="164">
        <v>1.341</v>
      </c>
      <c r="L106" s="164">
        <v>5.4740000000000002</v>
      </c>
      <c r="M106" s="164">
        <v>0.47799999999999998</v>
      </c>
      <c r="N106" s="164">
        <v>0.78400000000000003</v>
      </c>
      <c r="O106" s="127">
        <v>3.5720000000000001</v>
      </c>
      <c r="P106" s="248">
        <v>1051.81</v>
      </c>
      <c r="Q106" s="128">
        <v>3.5720000000000001</v>
      </c>
      <c r="R106" s="129">
        <v>1051.81</v>
      </c>
      <c r="S106" s="130">
        <v>3.3960506175069642E-3</v>
      </c>
      <c r="T106" s="131">
        <v>52.8</v>
      </c>
      <c r="U106" s="132">
        <v>0.17931147260436769</v>
      </c>
      <c r="V106" s="132">
        <v>203.76303705041784</v>
      </c>
      <c r="W106" s="132">
        <v>10.758688356262061</v>
      </c>
    </row>
    <row r="107" spans="1:23" ht="14.25" customHeight="1" x14ac:dyDescent="0.2">
      <c r="A107" s="395"/>
      <c r="B107" s="231">
        <v>100</v>
      </c>
      <c r="C107" s="79" t="s">
        <v>633</v>
      </c>
      <c r="D107" s="115">
        <v>6.6</v>
      </c>
      <c r="E107" s="114">
        <v>308.60000000000002</v>
      </c>
      <c r="F107" s="36" t="s">
        <v>615</v>
      </c>
      <c r="G107" s="36" t="s">
        <v>639</v>
      </c>
      <c r="H107" s="26">
        <v>87</v>
      </c>
      <c r="I107" s="26">
        <v>1983</v>
      </c>
      <c r="J107" s="87">
        <v>34.478999999999999</v>
      </c>
      <c r="K107" s="87">
        <v>9.530951</v>
      </c>
      <c r="L107" s="87">
        <v>13.898667</v>
      </c>
      <c r="M107" s="87">
        <v>-0.45295200000000002</v>
      </c>
      <c r="N107" s="87">
        <v>2.0704210000000001</v>
      </c>
      <c r="O107" s="89">
        <v>11.502215999999999</v>
      </c>
      <c r="P107" s="246">
        <v>3382.64</v>
      </c>
      <c r="Q107" s="29">
        <v>11.502215999999999</v>
      </c>
      <c r="R107" s="102">
        <v>3382.64</v>
      </c>
      <c r="S107" s="37">
        <v>3.400366577584372E-3</v>
      </c>
      <c r="T107" s="28">
        <v>50.7</v>
      </c>
      <c r="U107" s="28">
        <v>0.17239858548352766</v>
      </c>
      <c r="V107" s="28">
        <v>204.02199465506231</v>
      </c>
      <c r="W107" s="28">
        <v>10.343915129011661</v>
      </c>
    </row>
    <row r="108" spans="1:23" ht="14.25" customHeight="1" x14ac:dyDescent="0.2">
      <c r="A108" s="395"/>
      <c r="B108" s="231">
        <v>101</v>
      </c>
      <c r="C108" s="79" t="s">
        <v>633</v>
      </c>
      <c r="D108" s="115">
        <v>6.6</v>
      </c>
      <c r="E108" s="114">
        <v>308.60000000000002</v>
      </c>
      <c r="F108" s="36" t="s">
        <v>581</v>
      </c>
      <c r="G108" s="36"/>
      <c r="H108" s="26">
        <v>52</v>
      </c>
      <c r="I108" s="26">
        <v>2009</v>
      </c>
      <c r="J108" s="87">
        <v>18.396999999999998</v>
      </c>
      <c r="K108" s="87">
        <v>8.3264619999999994</v>
      </c>
      <c r="L108" s="87">
        <v>0.77748200000000001</v>
      </c>
      <c r="M108" s="87">
        <v>8.8538000000000006E-2</v>
      </c>
      <c r="N108" s="87">
        <v>1.6568130000000001</v>
      </c>
      <c r="O108" s="89">
        <v>9.2044549999999994</v>
      </c>
      <c r="P108" s="246">
        <v>2686.29</v>
      </c>
      <c r="Q108" s="29">
        <v>9.2044549999999994</v>
      </c>
      <c r="R108" s="102">
        <v>2686.29</v>
      </c>
      <c r="S108" s="27">
        <v>3.4264561905080985E-3</v>
      </c>
      <c r="T108" s="28">
        <v>50.7</v>
      </c>
      <c r="U108" s="28">
        <v>0.1737213288587606</v>
      </c>
      <c r="V108" s="28">
        <v>205.58737143048592</v>
      </c>
      <c r="W108" s="110">
        <v>10.423279731525636</v>
      </c>
    </row>
    <row r="109" spans="1:23" ht="14.25" customHeight="1" x14ac:dyDescent="0.2">
      <c r="A109" s="395"/>
      <c r="B109" s="231">
        <v>102</v>
      </c>
      <c r="C109" s="212" t="s">
        <v>699</v>
      </c>
      <c r="D109" s="213">
        <v>6.3</v>
      </c>
      <c r="E109" s="214">
        <v>263.25</v>
      </c>
      <c r="F109" s="223" t="s">
        <v>692</v>
      </c>
      <c r="G109" s="216"/>
      <c r="H109" s="217">
        <v>92</v>
      </c>
      <c r="I109" s="218">
        <v>2007</v>
      </c>
      <c r="J109" s="227">
        <v>34.520000000000003</v>
      </c>
      <c r="K109" s="227">
        <v>0</v>
      </c>
      <c r="L109" s="227">
        <v>12.83</v>
      </c>
      <c r="M109" s="227">
        <v>0</v>
      </c>
      <c r="N109" s="228">
        <v>0</v>
      </c>
      <c r="O109" s="224">
        <v>21.687999999999999</v>
      </c>
      <c r="P109" s="249">
        <v>6309.48</v>
      </c>
      <c r="Q109" s="220">
        <v>21.687999999999999</v>
      </c>
      <c r="R109" s="221">
        <v>6309.48</v>
      </c>
      <c r="S109" s="130">
        <f>Q109/R109</f>
        <v>3.4373672632292997E-3</v>
      </c>
      <c r="T109" s="222">
        <v>56</v>
      </c>
      <c r="U109" s="132">
        <f>S109*T109</f>
        <v>0.19249256674084078</v>
      </c>
      <c r="V109" s="132">
        <f>S109*60*1000</f>
        <v>206.24203579375799</v>
      </c>
      <c r="W109" s="133">
        <f>V109*T109/1000</f>
        <v>11.549554004450448</v>
      </c>
    </row>
    <row r="110" spans="1:23" ht="14.25" customHeight="1" x14ac:dyDescent="0.2">
      <c r="A110" s="395"/>
      <c r="B110" s="231">
        <v>103</v>
      </c>
      <c r="C110" s="79" t="s">
        <v>677</v>
      </c>
      <c r="D110" s="115">
        <v>6.2</v>
      </c>
      <c r="E110" s="114">
        <v>271.39999999999998</v>
      </c>
      <c r="F110" s="126" t="s">
        <v>107</v>
      </c>
      <c r="G110" s="151" t="s">
        <v>23</v>
      </c>
      <c r="H110" s="125">
        <v>22</v>
      </c>
      <c r="I110" s="125">
        <v>1986</v>
      </c>
      <c r="J110" s="164">
        <v>9.0419999999999998</v>
      </c>
      <c r="K110" s="164">
        <v>1.546271</v>
      </c>
      <c r="L110" s="164">
        <v>3.838924</v>
      </c>
      <c r="M110" s="164">
        <v>-0.22027099999999999</v>
      </c>
      <c r="N110" s="164">
        <v>1.1631069999999999</v>
      </c>
      <c r="O110" s="127">
        <v>3.8770630000000001</v>
      </c>
      <c r="P110" s="248">
        <v>1126.69</v>
      </c>
      <c r="Q110" s="128">
        <v>3.8770630000000001</v>
      </c>
      <c r="R110" s="129">
        <v>1126.69</v>
      </c>
      <c r="S110" s="130">
        <v>3.4411089119456106E-3</v>
      </c>
      <c r="T110" s="131">
        <v>66.926000000000002</v>
      </c>
      <c r="U110" s="132">
        <v>0.23029965504087194</v>
      </c>
      <c r="V110" s="132">
        <v>206.46653471673665</v>
      </c>
      <c r="W110" s="133">
        <v>13.817979302452317</v>
      </c>
    </row>
    <row r="111" spans="1:23" ht="14.25" customHeight="1" x14ac:dyDescent="0.2">
      <c r="A111" s="395"/>
      <c r="B111" s="231">
        <v>104</v>
      </c>
      <c r="C111" s="79" t="s">
        <v>452</v>
      </c>
      <c r="D111" s="115">
        <v>6.7</v>
      </c>
      <c r="E111" s="114">
        <v>293.8</v>
      </c>
      <c r="F111" s="126" t="s">
        <v>456</v>
      </c>
      <c r="G111" s="151" t="s">
        <v>23</v>
      </c>
      <c r="H111" s="125">
        <v>8</v>
      </c>
      <c r="I111" s="125" t="s">
        <v>75</v>
      </c>
      <c r="J111" s="164">
        <v>1.373</v>
      </c>
      <c r="K111" s="164">
        <v>0</v>
      </c>
      <c r="L111" s="164">
        <v>0</v>
      </c>
      <c r="M111" s="164">
        <v>0</v>
      </c>
      <c r="N111" s="164">
        <v>0.13700000000000001</v>
      </c>
      <c r="O111" s="127">
        <v>1.2350000000000001</v>
      </c>
      <c r="P111" s="248">
        <v>357.66</v>
      </c>
      <c r="Q111" s="128">
        <v>1.2357</v>
      </c>
      <c r="R111" s="129">
        <v>357.66</v>
      </c>
      <c r="S111" s="130">
        <v>3.4549572219426269E-3</v>
      </c>
      <c r="T111" s="131">
        <v>74.099999999999994</v>
      </c>
      <c r="U111" s="132">
        <v>0.25601233014594865</v>
      </c>
      <c r="V111" s="132">
        <v>207.29743331655763</v>
      </c>
      <c r="W111" s="133">
        <v>15.36073980875692</v>
      </c>
    </row>
    <row r="112" spans="1:23" ht="14.25" customHeight="1" x14ac:dyDescent="0.2">
      <c r="A112" s="395"/>
      <c r="B112" s="231">
        <v>105</v>
      </c>
      <c r="C112" s="79" t="s">
        <v>493</v>
      </c>
      <c r="D112" s="136">
        <v>6.6</v>
      </c>
      <c r="E112" s="136">
        <v>307.8</v>
      </c>
      <c r="F112" s="126" t="s">
        <v>496</v>
      </c>
      <c r="G112" s="151" t="s">
        <v>23</v>
      </c>
      <c r="H112" s="125">
        <v>20</v>
      </c>
      <c r="I112" s="125" t="s">
        <v>75</v>
      </c>
      <c r="J112" s="164">
        <v>9.35</v>
      </c>
      <c r="K112" s="164">
        <v>1.3977999999999999</v>
      </c>
      <c r="L112" s="164">
        <v>3.9224999999999999</v>
      </c>
      <c r="M112" s="164">
        <v>0.28520000000000001</v>
      </c>
      <c r="N112" s="164">
        <v>0</v>
      </c>
      <c r="O112" s="127">
        <v>3.7444999999999999</v>
      </c>
      <c r="P112" s="248">
        <v>1076.8</v>
      </c>
      <c r="Q112" s="128">
        <v>3.7444999999999999</v>
      </c>
      <c r="R112" s="129">
        <v>1076.8</v>
      </c>
      <c r="S112" s="130">
        <v>3.4774331352154532E-3</v>
      </c>
      <c r="T112" s="131">
        <v>41.1</v>
      </c>
      <c r="U112" s="132">
        <v>0.14292250185735514</v>
      </c>
      <c r="V112" s="132">
        <v>208.6459881129272</v>
      </c>
      <c r="W112" s="133">
        <v>8.575350111441308</v>
      </c>
    </row>
    <row r="113" spans="1:23" ht="14.25" customHeight="1" x14ac:dyDescent="0.2">
      <c r="A113" s="395"/>
      <c r="B113" s="231">
        <v>106</v>
      </c>
      <c r="C113" s="212" t="s">
        <v>698</v>
      </c>
      <c r="D113" s="213">
        <v>6.8</v>
      </c>
      <c r="E113" s="214">
        <v>296.8</v>
      </c>
      <c r="F113" s="215" t="s">
        <v>693</v>
      </c>
      <c r="G113" s="216"/>
      <c r="H113" s="217">
        <v>52</v>
      </c>
      <c r="I113" s="218">
        <v>2007</v>
      </c>
      <c r="J113" s="227">
        <v>21.01</v>
      </c>
      <c r="K113" s="227">
        <v>0</v>
      </c>
      <c r="L113" s="227">
        <v>7.9823000000000004</v>
      </c>
      <c r="M113" s="227">
        <v>0</v>
      </c>
      <c r="N113" s="228">
        <v>0</v>
      </c>
      <c r="O113" s="224">
        <v>13.032</v>
      </c>
      <c r="P113" s="250">
        <v>3741.59</v>
      </c>
      <c r="Q113" s="220">
        <v>13.032</v>
      </c>
      <c r="R113" s="225">
        <v>3741.59</v>
      </c>
      <c r="S113" s="130">
        <f>Q113/R113</f>
        <v>3.483011233192306E-3</v>
      </c>
      <c r="T113" s="222">
        <v>56</v>
      </c>
      <c r="U113" s="132">
        <f>S113*T113</f>
        <v>0.19504862905876913</v>
      </c>
      <c r="V113" s="132">
        <f>S113*60*1000</f>
        <v>208.98067399153837</v>
      </c>
      <c r="W113" s="133">
        <f>V113*T113/1000</f>
        <v>11.702917743526148</v>
      </c>
    </row>
    <row r="114" spans="1:23" ht="14.25" customHeight="1" x14ac:dyDescent="0.2">
      <c r="A114" s="395"/>
      <c r="B114" s="231">
        <v>107</v>
      </c>
      <c r="C114" s="79" t="s">
        <v>138</v>
      </c>
      <c r="D114" s="115">
        <v>5.9</v>
      </c>
      <c r="E114" s="114">
        <v>326.7</v>
      </c>
      <c r="F114" s="126" t="s">
        <v>140</v>
      </c>
      <c r="G114" s="151" t="s">
        <v>82</v>
      </c>
      <c r="H114" s="125">
        <v>30</v>
      </c>
      <c r="I114" s="125">
        <v>1992</v>
      </c>
      <c r="J114" s="164">
        <v>12.784000000000001</v>
      </c>
      <c r="K114" s="164">
        <v>1.579</v>
      </c>
      <c r="L114" s="164">
        <v>5.4459999999999997</v>
      </c>
      <c r="M114" s="164">
        <v>5.2999999999999999E-2</v>
      </c>
      <c r="N114" s="164"/>
      <c r="O114" s="127">
        <v>5.7060000000000004</v>
      </c>
      <c r="P114" s="248">
        <v>1637.94</v>
      </c>
      <c r="Q114" s="128">
        <v>5.7060000000000004</v>
      </c>
      <c r="R114" s="129">
        <v>1637.94</v>
      </c>
      <c r="S114" s="130">
        <f>Q114/R114</f>
        <v>3.483644089527089E-3</v>
      </c>
      <c r="T114" s="131">
        <v>64.75</v>
      </c>
      <c r="U114" s="132">
        <f>S114*T114</f>
        <v>0.22556595479687902</v>
      </c>
      <c r="V114" s="132">
        <f>S114*60*1000</f>
        <v>209.01864537162535</v>
      </c>
      <c r="W114" s="133">
        <f>V114*T114/1000</f>
        <v>13.533957287812742</v>
      </c>
    </row>
    <row r="115" spans="1:23" ht="14.25" customHeight="1" x14ac:dyDescent="0.2">
      <c r="A115" s="395"/>
      <c r="B115" s="231">
        <v>108</v>
      </c>
      <c r="C115" s="79" t="s">
        <v>337</v>
      </c>
      <c r="D115" s="115">
        <v>6.4</v>
      </c>
      <c r="E115" s="114">
        <v>259.07</v>
      </c>
      <c r="F115" s="78" t="s">
        <v>342</v>
      </c>
      <c r="G115" s="152" t="s">
        <v>23</v>
      </c>
      <c r="H115" s="79">
        <v>12</v>
      </c>
      <c r="I115" s="79">
        <v>1962</v>
      </c>
      <c r="J115" s="164">
        <v>4.26</v>
      </c>
      <c r="K115" s="164">
        <v>1.017012</v>
      </c>
      <c r="L115" s="164">
        <v>1.4460729999999999</v>
      </c>
      <c r="M115" s="164">
        <v>-4.8010999999999998E-2</v>
      </c>
      <c r="N115" s="164">
        <v>0.33208700000000002</v>
      </c>
      <c r="O115" s="127">
        <v>1.51284</v>
      </c>
      <c r="P115" s="251">
        <v>528.27</v>
      </c>
      <c r="Q115" s="128">
        <f>N115+O115</f>
        <v>1.844927</v>
      </c>
      <c r="R115" s="135">
        <v>528.27</v>
      </c>
      <c r="S115" s="130">
        <f>Q115/R115</f>
        <v>3.4923940409260419E-3</v>
      </c>
      <c r="T115" s="131">
        <v>57.552</v>
      </c>
      <c r="U115" s="132">
        <f>S115*T115</f>
        <v>0.20099426184337557</v>
      </c>
      <c r="V115" s="132">
        <f>S115*60*1000</f>
        <v>209.54364245556252</v>
      </c>
      <c r="W115" s="133">
        <f>V115*T115/1000</f>
        <v>12.059655710602534</v>
      </c>
    </row>
    <row r="116" spans="1:23" ht="14.25" customHeight="1" x14ac:dyDescent="0.2">
      <c r="A116" s="395"/>
      <c r="B116" s="231">
        <v>109</v>
      </c>
      <c r="C116" s="79" t="s">
        <v>642</v>
      </c>
      <c r="D116" s="115">
        <v>8.1</v>
      </c>
      <c r="E116" s="114">
        <v>217.8</v>
      </c>
      <c r="F116" s="126" t="s">
        <v>645</v>
      </c>
      <c r="G116" s="151" t="s">
        <v>646</v>
      </c>
      <c r="H116" s="125">
        <v>36</v>
      </c>
      <c r="I116" s="125">
        <v>1983</v>
      </c>
      <c r="J116" s="164">
        <v>22.148</v>
      </c>
      <c r="K116" s="164">
        <v>4.2240000000000002</v>
      </c>
      <c r="L116" s="164">
        <v>10.499000000000001</v>
      </c>
      <c r="M116" s="164">
        <v>-1.464</v>
      </c>
      <c r="N116" s="164">
        <v>1.6060000000000001</v>
      </c>
      <c r="O116" s="127">
        <v>7.2889999999999997</v>
      </c>
      <c r="P116" s="248">
        <v>2073.62</v>
      </c>
      <c r="Q116" s="128">
        <v>7.2889999999999997</v>
      </c>
      <c r="R116" s="129">
        <v>2073.62</v>
      </c>
      <c r="S116" s="130">
        <v>3.5151088434718031E-3</v>
      </c>
      <c r="T116" s="131">
        <v>52.8</v>
      </c>
      <c r="U116" s="132">
        <v>0.1855977469353112</v>
      </c>
      <c r="V116" s="132">
        <v>210.9065306083082</v>
      </c>
      <c r="W116" s="133">
        <v>11.135864816118673</v>
      </c>
    </row>
    <row r="117" spans="1:23" ht="14.25" customHeight="1" x14ac:dyDescent="0.2">
      <c r="A117" s="395"/>
      <c r="B117" s="231">
        <v>110</v>
      </c>
      <c r="C117" s="79" t="s">
        <v>493</v>
      </c>
      <c r="D117" s="136">
        <v>6.6</v>
      </c>
      <c r="E117" s="136">
        <v>307.8</v>
      </c>
      <c r="F117" s="126" t="s">
        <v>498</v>
      </c>
      <c r="G117" s="151" t="s">
        <v>23</v>
      </c>
      <c r="H117" s="125">
        <v>60</v>
      </c>
      <c r="I117" s="125" t="s">
        <v>75</v>
      </c>
      <c r="J117" s="164">
        <v>25.3</v>
      </c>
      <c r="K117" s="164">
        <v>4.524</v>
      </c>
      <c r="L117" s="164">
        <v>8.9160000000000004</v>
      </c>
      <c r="M117" s="164">
        <v>0.83099999999999996</v>
      </c>
      <c r="N117" s="164">
        <v>0</v>
      </c>
      <c r="O117" s="127">
        <v>11.029</v>
      </c>
      <c r="P117" s="248">
        <v>3128.28</v>
      </c>
      <c r="Q117" s="128">
        <v>11.029</v>
      </c>
      <c r="R117" s="129">
        <v>3128.28</v>
      </c>
      <c r="S117" s="130">
        <v>3.5255795517025327E-3</v>
      </c>
      <c r="T117" s="131">
        <v>41.1</v>
      </c>
      <c r="U117" s="132">
        <v>0.1449013195749741</v>
      </c>
      <c r="V117" s="132">
        <v>211.53477310215197</v>
      </c>
      <c r="W117" s="133">
        <v>8.694079174498448</v>
      </c>
    </row>
    <row r="118" spans="1:23" ht="14.25" customHeight="1" x14ac:dyDescent="0.2">
      <c r="A118" s="395"/>
      <c r="B118" s="231">
        <v>111</v>
      </c>
      <c r="C118" s="79" t="s">
        <v>493</v>
      </c>
      <c r="D118" s="136">
        <v>6.6</v>
      </c>
      <c r="E118" s="136">
        <v>307.8</v>
      </c>
      <c r="F118" s="126" t="s">
        <v>497</v>
      </c>
      <c r="G118" s="151" t="s">
        <v>23</v>
      </c>
      <c r="H118" s="125">
        <v>20</v>
      </c>
      <c r="I118" s="125" t="s">
        <v>75</v>
      </c>
      <c r="J118" s="164">
        <v>10</v>
      </c>
      <c r="K118" s="164">
        <v>2.1943000000000001</v>
      </c>
      <c r="L118" s="164">
        <v>4.266</v>
      </c>
      <c r="M118" s="164">
        <v>-0.15429999999999999</v>
      </c>
      <c r="N118" s="164">
        <v>0</v>
      </c>
      <c r="O118" s="127">
        <v>3.694</v>
      </c>
      <c r="P118" s="248">
        <v>1047.24</v>
      </c>
      <c r="Q118" s="128">
        <v>3.694</v>
      </c>
      <c r="R118" s="129">
        <v>1047.24</v>
      </c>
      <c r="S118" s="130">
        <v>3.5273671746686528E-3</v>
      </c>
      <c r="T118" s="131">
        <v>41.1</v>
      </c>
      <c r="U118" s="132">
        <v>0.14497479087888163</v>
      </c>
      <c r="V118" s="132">
        <v>211.64203048011919</v>
      </c>
      <c r="W118" s="133">
        <v>8.6984874527329001</v>
      </c>
    </row>
    <row r="119" spans="1:23" ht="14.25" customHeight="1" x14ac:dyDescent="0.2">
      <c r="A119" s="395"/>
      <c r="B119" s="231">
        <v>112</v>
      </c>
      <c r="C119" s="79" t="s">
        <v>293</v>
      </c>
      <c r="D119" s="136">
        <v>7.1</v>
      </c>
      <c r="E119" s="136">
        <v>283.40000000000003</v>
      </c>
      <c r="F119" s="126" t="s">
        <v>296</v>
      </c>
      <c r="G119" s="151" t="s">
        <v>23</v>
      </c>
      <c r="H119" s="125">
        <v>18</v>
      </c>
      <c r="I119" s="125" t="s">
        <v>75</v>
      </c>
      <c r="J119" s="164">
        <v>7</v>
      </c>
      <c r="K119" s="164">
        <v>1.3480000000000001</v>
      </c>
      <c r="L119" s="164">
        <v>2.4630000000000001</v>
      </c>
      <c r="M119" s="164">
        <v>0</v>
      </c>
      <c r="N119" s="164">
        <v>1.05237</v>
      </c>
      <c r="O119" s="127">
        <v>2.1366300000000003</v>
      </c>
      <c r="P119" s="248">
        <v>901.35</v>
      </c>
      <c r="Q119" s="128">
        <v>3.1890000000000001</v>
      </c>
      <c r="R119" s="129">
        <v>901.35</v>
      </c>
      <c r="S119" s="130">
        <v>3.5380262938924946E-3</v>
      </c>
      <c r="T119" s="131">
        <v>73.099999999999994</v>
      </c>
      <c r="U119" s="132">
        <v>0.25862972208354135</v>
      </c>
      <c r="V119" s="132">
        <v>212.28157763354969</v>
      </c>
      <c r="W119" s="133">
        <v>15.517783325012481</v>
      </c>
    </row>
    <row r="120" spans="1:23" x14ac:dyDescent="0.2">
      <c r="A120" s="395"/>
      <c r="B120" s="231">
        <v>113</v>
      </c>
      <c r="C120" s="79" t="s">
        <v>534</v>
      </c>
      <c r="D120" s="115">
        <v>7.3</v>
      </c>
      <c r="E120" s="114">
        <v>246.1</v>
      </c>
      <c r="F120" s="126" t="s">
        <v>535</v>
      </c>
      <c r="G120" s="151" t="s">
        <v>253</v>
      </c>
      <c r="H120" s="125">
        <v>10</v>
      </c>
      <c r="I120" s="125"/>
      <c r="J120" s="164">
        <v>4.9700600000000001</v>
      </c>
      <c r="K120" s="164">
        <v>1.1000700000000001</v>
      </c>
      <c r="L120" s="164">
        <v>1.6</v>
      </c>
      <c r="M120" s="164">
        <v>0.32799</v>
      </c>
      <c r="N120" s="164"/>
      <c r="O120" s="127">
        <v>1.9419999999999999</v>
      </c>
      <c r="P120" s="248"/>
      <c r="Q120" s="128">
        <v>1.9419999999999999</v>
      </c>
      <c r="R120" s="129">
        <v>546.62</v>
      </c>
      <c r="S120" s="130">
        <v>3.5527423072701327E-3</v>
      </c>
      <c r="T120" s="131">
        <v>49.81</v>
      </c>
      <c r="U120" s="132">
        <v>0.17696209432512533</v>
      </c>
      <c r="V120" s="132">
        <v>213.16453843620798</v>
      </c>
      <c r="W120" s="133">
        <v>10.617725659507519</v>
      </c>
    </row>
    <row r="121" spans="1:23" x14ac:dyDescent="0.2">
      <c r="A121" s="395"/>
      <c r="B121" s="231">
        <v>114</v>
      </c>
      <c r="C121" s="79" t="s">
        <v>293</v>
      </c>
      <c r="D121" s="136">
        <v>7.1</v>
      </c>
      <c r="E121" s="136">
        <v>283.39999999999998</v>
      </c>
      <c r="F121" s="126" t="s">
        <v>297</v>
      </c>
      <c r="G121" s="151" t="s">
        <v>23</v>
      </c>
      <c r="H121" s="125">
        <v>30</v>
      </c>
      <c r="I121" s="125" t="s">
        <v>75</v>
      </c>
      <c r="J121" s="164">
        <v>12.7</v>
      </c>
      <c r="K121" s="164">
        <v>2.234</v>
      </c>
      <c r="L121" s="164">
        <v>4.8</v>
      </c>
      <c r="M121" s="164">
        <v>0</v>
      </c>
      <c r="N121" s="164">
        <v>1.8697800000000002</v>
      </c>
      <c r="O121" s="127">
        <v>3.7962200000000004</v>
      </c>
      <c r="P121" s="248">
        <v>1592.21</v>
      </c>
      <c r="Q121" s="128">
        <v>5.6660000000000004</v>
      </c>
      <c r="R121" s="129">
        <v>1592.21</v>
      </c>
      <c r="S121" s="130">
        <v>3.5585758160041705E-3</v>
      </c>
      <c r="T121" s="131">
        <v>73.099999999999994</v>
      </c>
      <c r="U121" s="132">
        <v>0.26013189214990484</v>
      </c>
      <c r="V121" s="132">
        <v>213.51454896025024</v>
      </c>
      <c r="W121" s="133">
        <v>15.607913528994292</v>
      </c>
    </row>
    <row r="122" spans="1:23" x14ac:dyDescent="0.2">
      <c r="A122" s="395"/>
      <c r="B122" s="231">
        <v>115</v>
      </c>
      <c r="C122" s="79" t="s">
        <v>710</v>
      </c>
      <c r="D122" s="79">
        <v>7.1</v>
      </c>
      <c r="E122" s="79">
        <v>337.9</v>
      </c>
      <c r="F122" s="126" t="s">
        <v>701</v>
      </c>
      <c r="G122" s="126" t="s">
        <v>23</v>
      </c>
      <c r="H122" s="125">
        <v>32</v>
      </c>
      <c r="I122" s="125">
        <v>1965</v>
      </c>
      <c r="J122" s="229">
        <v>10.694716</v>
      </c>
      <c r="K122" s="229">
        <v>2.8301400000000001</v>
      </c>
      <c r="L122" s="229">
        <v>3.6845759999999999</v>
      </c>
      <c r="M122" s="229">
        <v>-0.48</v>
      </c>
      <c r="N122" s="229">
        <v>1.54</v>
      </c>
      <c r="O122" s="127">
        <v>3.12</v>
      </c>
      <c r="P122" s="248">
        <v>1301.47</v>
      </c>
      <c r="Q122" s="128">
        <v>4.66</v>
      </c>
      <c r="R122" s="134">
        <v>1301.47</v>
      </c>
      <c r="S122" s="130">
        <v>3.5805665900865945E-3</v>
      </c>
      <c r="T122" s="131">
        <v>50.466999999999999</v>
      </c>
      <c r="U122" s="132">
        <v>0.18070045410190017</v>
      </c>
      <c r="V122" s="132">
        <v>214.83399540519565</v>
      </c>
      <c r="W122" s="133">
        <v>10.842027246114009</v>
      </c>
    </row>
    <row r="123" spans="1:23" x14ac:dyDescent="0.2">
      <c r="A123" s="395"/>
      <c r="B123" s="231">
        <v>116</v>
      </c>
      <c r="C123" s="79" t="s">
        <v>534</v>
      </c>
      <c r="D123" s="115">
        <v>7.3</v>
      </c>
      <c r="E123" s="114">
        <v>246.1</v>
      </c>
      <c r="F123" s="126" t="s">
        <v>543</v>
      </c>
      <c r="G123" s="151" t="s">
        <v>253</v>
      </c>
      <c r="H123" s="125">
        <v>9</v>
      </c>
      <c r="I123" s="125">
        <v>1973</v>
      </c>
      <c r="J123" s="164">
        <v>3.97</v>
      </c>
      <c r="K123" s="164">
        <v>0.61199999999999999</v>
      </c>
      <c r="L123" s="164">
        <v>1.44</v>
      </c>
      <c r="M123" s="164">
        <v>0.20399999999999999</v>
      </c>
      <c r="N123" s="164"/>
      <c r="O123" s="127">
        <v>1.714</v>
      </c>
      <c r="P123" s="248"/>
      <c r="Q123" s="128">
        <v>1.714</v>
      </c>
      <c r="R123" s="129">
        <v>471.43</v>
      </c>
      <c r="S123" s="130">
        <v>3.6357465583437623E-3</v>
      </c>
      <c r="T123" s="131">
        <v>49.81</v>
      </c>
      <c r="U123" s="132">
        <v>0.18109653607110282</v>
      </c>
      <c r="V123" s="132">
        <v>218.14479350062575</v>
      </c>
      <c r="W123" s="133">
        <v>10.865792164266169</v>
      </c>
    </row>
    <row r="124" spans="1:23" x14ac:dyDescent="0.2">
      <c r="A124" s="395"/>
      <c r="B124" s="231">
        <v>117</v>
      </c>
      <c r="C124" s="79" t="s">
        <v>493</v>
      </c>
      <c r="D124" s="136">
        <v>6.6</v>
      </c>
      <c r="E124" s="136">
        <v>307.8</v>
      </c>
      <c r="F124" s="126" t="s">
        <v>499</v>
      </c>
      <c r="G124" s="151" t="s">
        <v>23</v>
      </c>
      <c r="H124" s="125">
        <v>20</v>
      </c>
      <c r="I124" s="125" t="s">
        <v>75</v>
      </c>
      <c r="J124" s="164">
        <v>10</v>
      </c>
      <c r="K124" s="164">
        <v>1.9288000000000001</v>
      </c>
      <c r="L124" s="164">
        <v>4.1974999999999998</v>
      </c>
      <c r="M124" s="164">
        <v>-9.2799999999999994E-2</v>
      </c>
      <c r="N124" s="164">
        <v>0</v>
      </c>
      <c r="O124" s="127">
        <v>3.9664999999999999</v>
      </c>
      <c r="P124" s="248">
        <v>1087.6600000000001</v>
      </c>
      <c r="Q124" s="128">
        <v>3.9664999999999999</v>
      </c>
      <c r="R124" s="129">
        <v>1087.6600000000001</v>
      </c>
      <c r="S124" s="130">
        <v>3.6468197782395231E-3</v>
      </c>
      <c r="T124" s="131">
        <v>41.1</v>
      </c>
      <c r="U124" s="132">
        <v>0.14988429288564439</v>
      </c>
      <c r="V124" s="132">
        <v>218.80918669437139</v>
      </c>
      <c r="W124" s="133">
        <v>8.9930575731386657</v>
      </c>
    </row>
    <row r="125" spans="1:23" x14ac:dyDescent="0.2">
      <c r="A125" s="395"/>
      <c r="B125" s="231">
        <v>118</v>
      </c>
      <c r="C125" s="79" t="s">
        <v>710</v>
      </c>
      <c r="D125" s="79">
        <v>7.1</v>
      </c>
      <c r="E125" s="79">
        <v>337.9</v>
      </c>
      <c r="F125" s="126" t="s">
        <v>703</v>
      </c>
      <c r="G125" s="126" t="s">
        <v>23</v>
      </c>
      <c r="H125" s="125">
        <v>32</v>
      </c>
      <c r="I125" s="125">
        <v>1964</v>
      </c>
      <c r="J125" s="229">
        <v>11.075706</v>
      </c>
      <c r="K125" s="229">
        <v>1.3102499999999999</v>
      </c>
      <c r="L125" s="229">
        <v>4.6954560000000001</v>
      </c>
      <c r="M125" s="229">
        <v>0.5</v>
      </c>
      <c r="N125" s="229">
        <v>1.5</v>
      </c>
      <c r="O125" s="127">
        <v>3.07</v>
      </c>
      <c r="P125" s="248">
        <v>1222.47</v>
      </c>
      <c r="Q125" s="128">
        <v>4.57</v>
      </c>
      <c r="R125" s="134">
        <v>1222.47</v>
      </c>
      <c r="S125" s="130">
        <v>3.7383330470277393E-3</v>
      </c>
      <c r="T125" s="131">
        <v>50.466999999999999</v>
      </c>
      <c r="U125" s="132">
        <v>0.18866245388434891</v>
      </c>
      <c r="V125" s="132">
        <v>224.29998282166434</v>
      </c>
      <c r="W125" s="133">
        <v>11.319747233060934</v>
      </c>
    </row>
    <row r="126" spans="1:23" x14ac:dyDescent="0.2">
      <c r="A126" s="395"/>
      <c r="B126" s="231">
        <v>119</v>
      </c>
      <c r="C126" s="79" t="s">
        <v>493</v>
      </c>
      <c r="D126" s="136">
        <v>6.6</v>
      </c>
      <c r="E126" s="136">
        <v>307.8</v>
      </c>
      <c r="F126" s="126" t="s">
        <v>501</v>
      </c>
      <c r="G126" s="151" t="s">
        <v>23</v>
      </c>
      <c r="H126" s="125">
        <v>30</v>
      </c>
      <c r="I126" s="125" t="s">
        <v>75</v>
      </c>
      <c r="J126" s="164">
        <v>14.27</v>
      </c>
      <c r="K126" s="164">
        <v>2.7686000000000002</v>
      </c>
      <c r="L126" s="164">
        <v>5.4044999999999996</v>
      </c>
      <c r="M126" s="164">
        <v>0.34239999999999998</v>
      </c>
      <c r="N126" s="164">
        <v>0</v>
      </c>
      <c r="O126" s="127">
        <v>5.7545000000000002</v>
      </c>
      <c r="P126" s="248">
        <v>1538.89</v>
      </c>
      <c r="Q126" s="128">
        <v>5.7545000000000002</v>
      </c>
      <c r="R126" s="129">
        <v>1538.89</v>
      </c>
      <c r="S126" s="130">
        <v>3.7393835816725042E-3</v>
      </c>
      <c r="T126" s="131">
        <v>41.1</v>
      </c>
      <c r="U126" s="132">
        <v>0.15368866520673993</v>
      </c>
      <c r="V126" s="132">
        <v>224.36301490035027</v>
      </c>
      <c r="W126" s="133">
        <v>9.2213199124043967</v>
      </c>
    </row>
    <row r="127" spans="1:23" x14ac:dyDescent="0.2">
      <c r="A127" s="395"/>
      <c r="B127" s="231">
        <v>120</v>
      </c>
      <c r="C127" s="79" t="s">
        <v>710</v>
      </c>
      <c r="D127" s="79">
        <v>7.1</v>
      </c>
      <c r="E127" s="79">
        <v>337.9</v>
      </c>
      <c r="F127" s="126" t="s">
        <v>702</v>
      </c>
      <c r="G127" s="126" t="s">
        <v>23</v>
      </c>
      <c r="H127" s="125">
        <v>32</v>
      </c>
      <c r="I127" s="125">
        <v>1981</v>
      </c>
      <c r="J127" s="229">
        <v>15.485327999999999</v>
      </c>
      <c r="K127" s="229">
        <v>2.5156800000000001</v>
      </c>
      <c r="L127" s="229">
        <v>5.8076480000000004</v>
      </c>
      <c r="M127" s="229">
        <v>0.442</v>
      </c>
      <c r="N127" s="229">
        <v>0</v>
      </c>
      <c r="O127" s="127">
        <v>6.72</v>
      </c>
      <c r="P127" s="248">
        <v>1792.76</v>
      </c>
      <c r="Q127" s="128">
        <v>6.72</v>
      </c>
      <c r="R127" s="134">
        <v>1792.76</v>
      </c>
      <c r="S127" s="130">
        <v>3.7484102724291038E-3</v>
      </c>
      <c r="T127" s="131">
        <v>50.466999999999999</v>
      </c>
      <c r="U127" s="132">
        <v>0.18917102121867957</v>
      </c>
      <c r="V127" s="132">
        <v>224.90461634574623</v>
      </c>
      <c r="W127" s="133">
        <v>11.350261273120775</v>
      </c>
    </row>
    <row r="128" spans="1:23" x14ac:dyDescent="0.2">
      <c r="A128" s="395"/>
      <c r="B128" s="231">
        <v>121</v>
      </c>
      <c r="C128" s="79" t="s">
        <v>493</v>
      </c>
      <c r="D128" s="136">
        <v>6.6</v>
      </c>
      <c r="E128" s="136">
        <v>307.8</v>
      </c>
      <c r="F128" s="126" t="s">
        <v>500</v>
      </c>
      <c r="G128" s="151" t="s">
        <v>23</v>
      </c>
      <c r="H128" s="125">
        <v>30</v>
      </c>
      <c r="I128" s="125" t="s">
        <v>75</v>
      </c>
      <c r="J128" s="164">
        <v>14.600000000000001</v>
      </c>
      <c r="K128" s="164">
        <v>2.8986000000000001</v>
      </c>
      <c r="L128" s="164">
        <v>5.1849999999999996</v>
      </c>
      <c r="M128" s="164">
        <v>5.9400000000000001E-2</v>
      </c>
      <c r="N128" s="164">
        <v>0</v>
      </c>
      <c r="O128" s="127">
        <v>6.4569999999999999</v>
      </c>
      <c r="P128" s="248">
        <v>1720.83</v>
      </c>
      <c r="Q128" s="128">
        <v>6.4569999999999999</v>
      </c>
      <c r="R128" s="129">
        <v>1720.83</v>
      </c>
      <c r="S128" s="130">
        <v>3.752259084279098E-3</v>
      </c>
      <c r="T128" s="131">
        <v>41.1</v>
      </c>
      <c r="U128" s="132">
        <v>0.15421784836387092</v>
      </c>
      <c r="V128" s="132">
        <v>225.13554505674588</v>
      </c>
      <c r="W128" s="133">
        <v>9.2530709018322561</v>
      </c>
    </row>
    <row r="129" spans="1:23" x14ac:dyDescent="0.2">
      <c r="A129" s="395"/>
      <c r="B129" s="231">
        <v>122</v>
      </c>
      <c r="C129" s="212" t="s">
        <v>698</v>
      </c>
      <c r="D129" s="213">
        <v>6.8</v>
      </c>
      <c r="E129" s="214">
        <v>296.8</v>
      </c>
      <c r="F129" s="215" t="s">
        <v>694</v>
      </c>
      <c r="G129" s="216" t="s">
        <v>23</v>
      </c>
      <c r="H129" s="217">
        <v>45</v>
      </c>
      <c r="I129" s="218" t="s">
        <v>689</v>
      </c>
      <c r="J129" s="227">
        <v>19.04</v>
      </c>
      <c r="K129" s="227">
        <v>4.25</v>
      </c>
      <c r="L129" s="227">
        <v>5.84</v>
      </c>
      <c r="M129" s="227">
        <v>0.24</v>
      </c>
      <c r="N129" s="228">
        <v>1.58</v>
      </c>
      <c r="O129" s="219">
        <v>7.13</v>
      </c>
      <c r="P129" s="249">
        <v>2319.88</v>
      </c>
      <c r="Q129" s="220">
        <v>8.7100000000000009</v>
      </c>
      <c r="R129" s="221">
        <v>2319.88</v>
      </c>
      <c r="S129" s="130">
        <f>Q129/R129</f>
        <v>3.7545045433384485E-3</v>
      </c>
      <c r="T129" s="222">
        <v>56</v>
      </c>
      <c r="U129" s="132">
        <f>S129*T129</f>
        <v>0.21025225442695311</v>
      </c>
      <c r="V129" s="132">
        <f>S129*60*1000</f>
        <v>225.2702726003069</v>
      </c>
      <c r="W129" s="133">
        <f>V129*T129/1000</f>
        <v>12.615135265617186</v>
      </c>
    </row>
    <row r="130" spans="1:23" x14ac:dyDescent="0.2">
      <c r="A130" s="395"/>
      <c r="B130" s="231">
        <v>123</v>
      </c>
      <c r="C130" s="79" t="s">
        <v>76</v>
      </c>
      <c r="D130" s="136">
        <v>7.6</v>
      </c>
      <c r="E130" s="136">
        <v>291.2</v>
      </c>
      <c r="F130" s="126" t="s">
        <v>43</v>
      </c>
      <c r="G130" s="151"/>
      <c r="H130" s="125">
        <v>72</v>
      </c>
      <c r="I130" s="125">
        <v>2005</v>
      </c>
      <c r="J130" s="164">
        <v>35.090000000000003</v>
      </c>
      <c r="K130" s="164">
        <v>13.791</v>
      </c>
      <c r="L130" s="164">
        <v>-0.19400000000000001</v>
      </c>
      <c r="M130" s="164">
        <v>1.203454</v>
      </c>
      <c r="N130" s="164"/>
      <c r="O130" s="127">
        <v>20.29</v>
      </c>
      <c r="P130" s="248">
        <v>5346.21</v>
      </c>
      <c r="Q130" s="128">
        <f>O130/P130*R130</f>
        <v>20.29</v>
      </c>
      <c r="R130" s="129">
        <v>5346.21</v>
      </c>
      <c r="S130" s="130">
        <f>Q130/R130</f>
        <v>3.7952119351839899E-3</v>
      </c>
      <c r="T130" s="131">
        <v>46.325000000000003</v>
      </c>
      <c r="U130" s="132">
        <f>S130*T130</f>
        <v>0.17581319289739833</v>
      </c>
      <c r="V130" s="132">
        <f>S130*60*1000</f>
        <v>227.71271611103938</v>
      </c>
      <c r="W130" s="133">
        <f>V130*T130/1000</f>
        <v>10.5487915738439</v>
      </c>
    </row>
    <row r="131" spans="1:23" x14ac:dyDescent="0.2">
      <c r="A131" s="395"/>
      <c r="B131" s="231">
        <v>124</v>
      </c>
      <c r="C131" s="79" t="s">
        <v>293</v>
      </c>
      <c r="D131" s="136">
        <v>7.1</v>
      </c>
      <c r="E131" s="136">
        <v>283.39999999999998</v>
      </c>
      <c r="F131" s="126" t="s">
        <v>298</v>
      </c>
      <c r="G131" s="151" t="s">
        <v>23</v>
      </c>
      <c r="H131" s="125">
        <v>15</v>
      </c>
      <c r="I131" s="125" t="s">
        <v>75</v>
      </c>
      <c r="J131" s="164">
        <v>5.79549</v>
      </c>
      <c r="K131" s="164">
        <v>1.097</v>
      </c>
      <c r="L131" s="164">
        <v>1.323</v>
      </c>
      <c r="M131" s="164">
        <v>0.22949</v>
      </c>
      <c r="N131" s="164">
        <v>1.0381800000000001</v>
      </c>
      <c r="O131" s="127">
        <v>2.1078200000000002</v>
      </c>
      <c r="P131" s="248">
        <v>826.86</v>
      </c>
      <c r="Q131" s="128">
        <v>3.1459999999999999</v>
      </c>
      <c r="R131" s="129">
        <v>826.86</v>
      </c>
      <c r="S131" s="130">
        <v>3.8047553394770575E-3</v>
      </c>
      <c r="T131" s="131">
        <v>73.099999999999994</v>
      </c>
      <c r="U131" s="132">
        <v>0.2781276153157729</v>
      </c>
      <c r="V131" s="132">
        <v>228.28532036862345</v>
      </c>
      <c r="W131" s="133">
        <v>16.687656918946374</v>
      </c>
    </row>
    <row r="132" spans="1:23" x14ac:dyDescent="0.2">
      <c r="A132" s="395"/>
      <c r="B132" s="231">
        <v>125</v>
      </c>
      <c r="C132" s="79" t="s">
        <v>293</v>
      </c>
      <c r="D132" s="136">
        <v>7.1</v>
      </c>
      <c r="E132" s="136">
        <v>283.39999999999998</v>
      </c>
      <c r="F132" s="126" t="s">
        <v>299</v>
      </c>
      <c r="G132" s="151" t="s">
        <v>23</v>
      </c>
      <c r="H132" s="125">
        <v>27</v>
      </c>
      <c r="I132" s="125" t="s">
        <v>75</v>
      </c>
      <c r="J132" s="164">
        <v>9.5920000000000005</v>
      </c>
      <c r="K132" s="164">
        <v>2.8559999999999999</v>
      </c>
      <c r="L132" s="164">
        <v>1.9530000000000001</v>
      </c>
      <c r="M132" s="164">
        <v>-0.35699999999999998</v>
      </c>
      <c r="N132" s="164">
        <v>1.6961999999999999</v>
      </c>
      <c r="O132" s="127">
        <v>3.4438</v>
      </c>
      <c r="P132" s="248">
        <v>1344.29</v>
      </c>
      <c r="Q132" s="128">
        <v>5.14</v>
      </c>
      <c r="R132" s="129">
        <v>1344.29</v>
      </c>
      <c r="S132" s="130">
        <v>3.823579733539638E-3</v>
      </c>
      <c r="T132" s="131">
        <v>73.099999999999994</v>
      </c>
      <c r="U132" s="132">
        <v>0.27950367852174751</v>
      </c>
      <c r="V132" s="132">
        <v>229.41478401237828</v>
      </c>
      <c r="W132" s="133">
        <v>16.770220711304852</v>
      </c>
    </row>
    <row r="133" spans="1:23" x14ac:dyDescent="0.2">
      <c r="A133" s="395"/>
      <c r="B133" s="231">
        <v>126</v>
      </c>
      <c r="C133" s="79" t="s">
        <v>76</v>
      </c>
      <c r="D133" s="136">
        <v>7.6</v>
      </c>
      <c r="E133" s="136">
        <v>291.2</v>
      </c>
      <c r="F133" s="126" t="s">
        <v>42</v>
      </c>
      <c r="G133" s="151"/>
      <c r="H133" s="125">
        <v>51</v>
      </c>
      <c r="I133" s="125">
        <v>2005</v>
      </c>
      <c r="J133" s="164">
        <v>18.07</v>
      </c>
      <c r="K133" s="164">
        <v>5.7885</v>
      </c>
      <c r="L133" s="164">
        <v>0.33230199999999999</v>
      </c>
      <c r="M133" s="164"/>
      <c r="N133" s="164"/>
      <c r="O133" s="127">
        <v>11.949197999999999</v>
      </c>
      <c r="P133" s="248">
        <v>3073.94</v>
      </c>
      <c r="Q133" s="128">
        <f>O133/P133*R133</f>
        <v>11.668226988386239</v>
      </c>
      <c r="R133" s="129">
        <v>3001.66</v>
      </c>
      <c r="S133" s="130">
        <f>Q133/R133</f>
        <v>3.8872580466762525E-3</v>
      </c>
      <c r="T133" s="131">
        <v>46.325000000000003</v>
      </c>
      <c r="U133" s="132">
        <f>S133*T133</f>
        <v>0.18007722901227741</v>
      </c>
      <c r="V133" s="132">
        <f>S133*60*1000</f>
        <v>233.23548280057514</v>
      </c>
      <c r="W133" s="133">
        <f>V133*T133/1000</f>
        <v>10.804633740736644</v>
      </c>
    </row>
    <row r="134" spans="1:23" x14ac:dyDescent="0.2">
      <c r="A134" s="395"/>
      <c r="B134" s="231">
        <v>127</v>
      </c>
      <c r="C134" s="79" t="s">
        <v>493</v>
      </c>
      <c r="D134" s="136">
        <v>6.6</v>
      </c>
      <c r="E134" s="136">
        <v>307.8</v>
      </c>
      <c r="F134" s="126" t="s">
        <v>503</v>
      </c>
      <c r="G134" s="151" t="s">
        <v>23</v>
      </c>
      <c r="H134" s="125">
        <v>45</v>
      </c>
      <c r="I134" s="125" t="s">
        <v>75</v>
      </c>
      <c r="J134" s="164">
        <v>20.049100000000003</v>
      </c>
      <c r="K134" s="164">
        <v>4.4960000000000004</v>
      </c>
      <c r="L134" s="164">
        <v>9.2855000000000008</v>
      </c>
      <c r="M134" s="164">
        <v>-1.0799000000000001</v>
      </c>
      <c r="N134" s="164">
        <v>0</v>
      </c>
      <c r="O134" s="127">
        <v>7.3475000000000001</v>
      </c>
      <c r="P134" s="248">
        <v>1888.38</v>
      </c>
      <c r="Q134" s="128">
        <v>7.3475000000000001</v>
      </c>
      <c r="R134" s="129">
        <v>1888.38</v>
      </c>
      <c r="S134" s="130">
        <v>3.8909011957339095E-3</v>
      </c>
      <c r="T134" s="131">
        <v>41.1</v>
      </c>
      <c r="U134" s="132">
        <v>0.15991603914466368</v>
      </c>
      <c r="V134" s="132">
        <v>233.45407174403456</v>
      </c>
      <c r="W134" s="133">
        <v>9.5949623486798217</v>
      </c>
    </row>
    <row r="135" spans="1:23" x14ac:dyDescent="0.2">
      <c r="A135" s="395"/>
      <c r="B135" s="231">
        <v>128</v>
      </c>
      <c r="C135" s="79" t="s">
        <v>76</v>
      </c>
      <c r="D135" s="136">
        <v>7.6</v>
      </c>
      <c r="E135" s="136">
        <v>291.2</v>
      </c>
      <c r="F135" s="126" t="s">
        <v>36</v>
      </c>
      <c r="G135" s="151"/>
      <c r="H135" s="125">
        <v>18</v>
      </c>
      <c r="I135" s="125">
        <v>2006</v>
      </c>
      <c r="J135" s="164">
        <v>10.81</v>
      </c>
      <c r="K135" s="164">
        <v>2.7589999999999999</v>
      </c>
      <c r="L135" s="164">
        <v>0.46</v>
      </c>
      <c r="M135" s="164">
        <v>-0.208735</v>
      </c>
      <c r="N135" s="164"/>
      <c r="O135" s="127">
        <v>7.8</v>
      </c>
      <c r="P135" s="248">
        <v>1988.27</v>
      </c>
      <c r="Q135" s="128">
        <f>O135/P135*R135</f>
        <v>6.2277759056868529</v>
      </c>
      <c r="R135" s="129">
        <v>1587.5</v>
      </c>
      <c r="S135" s="130">
        <f>Q135/R135</f>
        <v>3.9230084445271516E-3</v>
      </c>
      <c r="T135" s="131">
        <v>46.325000000000003</v>
      </c>
      <c r="U135" s="132">
        <f>S135*T135</f>
        <v>0.18173336619272032</v>
      </c>
      <c r="V135" s="132">
        <f>S135*60*1000</f>
        <v>235.38050667162909</v>
      </c>
      <c r="W135" s="133">
        <f>V135*T135/1000</f>
        <v>10.904001971563218</v>
      </c>
    </row>
    <row r="136" spans="1:23" x14ac:dyDescent="0.2">
      <c r="A136" s="395"/>
      <c r="B136" s="231">
        <v>129</v>
      </c>
      <c r="C136" s="79" t="s">
        <v>493</v>
      </c>
      <c r="D136" s="136">
        <v>6.6</v>
      </c>
      <c r="E136" s="136">
        <v>307.8</v>
      </c>
      <c r="F136" s="126" t="s">
        <v>502</v>
      </c>
      <c r="G136" s="151" t="s">
        <v>23</v>
      </c>
      <c r="H136" s="125">
        <v>12</v>
      </c>
      <c r="I136" s="125" t="s">
        <v>75</v>
      </c>
      <c r="J136" s="164">
        <v>6.1999999999999993</v>
      </c>
      <c r="K136" s="164">
        <v>1.6254</v>
      </c>
      <c r="L136" s="164">
        <v>1.84</v>
      </c>
      <c r="M136" s="164">
        <v>-4.4400000000000002E-2</v>
      </c>
      <c r="N136" s="164">
        <v>0</v>
      </c>
      <c r="O136" s="127">
        <v>2.7789999999999999</v>
      </c>
      <c r="P136" s="248">
        <v>705.43</v>
      </c>
      <c r="Q136" s="128">
        <v>2.7789999999999999</v>
      </c>
      <c r="R136" s="129">
        <v>705.43</v>
      </c>
      <c r="S136" s="130">
        <v>3.9394411918971407E-3</v>
      </c>
      <c r="T136" s="131">
        <v>41.1</v>
      </c>
      <c r="U136" s="132">
        <v>0.16191103298697249</v>
      </c>
      <c r="V136" s="132">
        <v>236.36647151382846</v>
      </c>
      <c r="W136" s="133">
        <v>9.7146619792183504</v>
      </c>
    </row>
    <row r="137" spans="1:23" x14ac:dyDescent="0.2">
      <c r="A137" s="395"/>
      <c r="B137" s="231">
        <v>130</v>
      </c>
      <c r="C137" s="79" t="s">
        <v>633</v>
      </c>
      <c r="D137" s="115">
        <v>6.6</v>
      </c>
      <c r="E137" s="114">
        <v>308.60000000000002</v>
      </c>
      <c r="F137" s="36" t="s">
        <v>582</v>
      </c>
      <c r="G137" s="36"/>
      <c r="H137" s="26">
        <v>40</v>
      </c>
      <c r="I137" s="26">
        <v>2007</v>
      </c>
      <c r="J137" s="87">
        <v>16.209</v>
      </c>
      <c r="K137" s="87">
        <v>6.1507040000000002</v>
      </c>
      <c r="L137" s="87">
        <v>0.75054799999999999</v>
      </c>
      <c r="M137" s="87">
        <v>0</v>
      </c>
      <c r="N137" s="87">
        <v>1.6753929999999999</v>
      </c>
      <c r="O137" s="89">
        <v>9.3077020000000008</v>
      </c>
      <c r="P137" s="246">
        <v>2352.7399999999998</v>
      </c>
      <c r="Q137" s="29">
        <v>9.3077020000000008</v>
      </c>
      <c r="R137" s="102">
        <v>2352.7399999999998</v>
      </c>
      <c r="S137" s="27">
        <v>3.9561115975415909E-3</v>
      </c>
      <c r="T137" s="28">
        <v>50.7</v>
      </c>
      <c r="U137" s="28">
        <v>0.20057485799535868</v>
      </c>
      <c r="V137" s="28">
        <v>237.36669585249544</v>
      </c>
      <c r="W137" s="110">
        <v>12.034491479721519</v>
      </c>
    </row>
    <row r="138" spans="1:23" x14ac:dyDescent="0.2">
      <c r="A138" s="395"/>
      <c r="B138" s="231">
        <v>131</v>
      </c>
      <c r="C138" s="79" t="s">
        <v>534</v>
      </c>
      <c r="D138" s="115">
        <v>7.3</v>
      </c>
      <c r="E138" s="114">
        <v>246.1</v>
      </c>
      <c r="F138" s="126" t="s">
        <v>538</v>
      </c>
      <c r="G138" s="151" t="s">
        <v>253</v>
      </c>
      <c r="H138" s="125">
        <v>40</v>
      </c>
      <c r="I138" s="125">
        <v>1977</v>
      </c>
      <c r="J138" s="164">
        <v>17.7</v>
      </c>
      <c r="K138" s="164">
        <v>3.2130000000000001</v>
      </c>
      <c r="L138" s="164">
        <v>6.1689999999999996</v>
      </c>
      <c r="M138" s="164">
        <v>0</v>
      </c>
      <c r="N138" s="164"/>
      <c r="O138" s="127">
        <v>8.3179999999999996</v>
      </c>
      <c r="P138" s="248"/>
      <c r="Q138" s="128">
        <v>8.3179999999999996</v>
      </c>
      <c r="R138" s="129">
        <v>2091.87</v>
      </c>
      <c r="S138" s="130">
        <v>3.9763465224894471E-3</v>
      </c>
      <c r="T138" s="131">
        <v>49.81</v>
      </c>
      <c r="U138" s="132">
        <v>0.19806182028519936</v>
      </c>
      <c r="V138" s="132">
        <v>238.58079134936682</v>
      </c>
      <c r="W138" s="133">
        <v>11.883709217111962</v>
      </c>
    </row>
    <row r="139" spans="1:23" x14ac:dyDescent="0.2">
      <c r="A139" s="395"/>
      <c r="B139" s="231">
        <v>132</v>
      </c>
      <c r="C139" s="79" t="s">
        <v>534</v>
      </c>
      <c r="D139" s="115">
        <v>7.3</v>
      </c>
      <c r="E139" s="114">
        <v>246.1</v>
      </c>
      <c r="F139" s="126" t="s">
        <v>536</v>
      </c>
      <c r="G139" s="151" t="s">
        <v>253</v>
      </c>
      <c r="H139" s="125">
        <v>40</v>
      </c>
      <c r="I139" s="125">
        <v>1986</v>
      </c>
      <c r="J139" s="164">
        <v>18.625999999999998</v>
      </c>
      <c r="K139" s="164">
        <v>3.7995000000000001</v>
      </c>
      <c r="L139" s="164">
        <v>6.2690000000000001</v>
      </c>
      <c r="M139" s="164">
        <v>0.1275</v>
      </c>
      <c r="N139" s="164"/>
      <c r="O139" s="127">
        <v>8.43</v>
      </c>
      <c r="P139" s="248"/>
      <c r="Q139" s="128">
        <v>8.43</v>
      </c>
      <c r="R139" s="129">
        <v>2105.0500000000002</v>
      </c>
      <c r="S139" s="130">
        <v>4.0046554713664756E-3</v>
      </c>
      <c r="T139" s="131">
        <v>49.81</v>
      </c>
      <c r="U139" s="132">
        <v>0.19947188902876414</v>
      </c>
      <c r="V139" s="132">
        <v>240.27932828198854</v>
      </c>
      <c r="W139" s="133">
        <v>11.96831334172585</v>
      </c>
    </row>
    <row r="140" spans="1:23" x14ac:dyDescent="0.2">
      <c r="A140" s="395"/>
      <c r="B140" s="231">
        <v>133</v>
      </c>
      <c r="C140" s="79" t="s">
        <v>710</v>
      </c>
      <c r="D140" s="79">
        <v>7.1</v>
      </c>
      <c r="E140" s="79">
        <v>337.9</v>
      </c>
      <c r="F140" s="126" t="s">
        <v>704</v>
      </c>
      <c r="G140" s="126" t="s">
        <v>23</v>
      </c>
      <c r="H140" s="125">
        <v>45</v>
      </c>
      <c r="I140" s="125">
        <v>1990</v>
      </c>
      <c r="J140" s="229">
        <v>17.703834000000001</v>
      </c>
      <c r="K140" s="229">
        <v>4.0298090000000002</v>
      </c>
      <c r="L140" s="229">
        <v>4.5740249999999998</v>
      </c>
      <c r="M140" s="229">
        <v>-0.3</v>
      </c>
      <c r="N140" s="229">
        <v>6.8</v>
      </c>
      <c r="O140" s="127">
        <v>2.6</v>
      </c>
      <c r="P140" s="248">
        <v>2333.65</v>
      </c>
      <c r="Q140" s="128">
        <v>9.4</v>
      </c>
      <c r="R140" s="134">
        <v>2333.65</v>
      </c>
      <c r="S140" s="130">
        <v>4.0280247680671913E-3</v>
      </c>
      <c r="T140" s="131">
        <v>50.466999999999999</v>
      </c>
      <c r="U140" s="132">
        <v>0.20328232597004695</v>
      </c>
      <c r="V140" s="132">
        <v>241.68148608403149</v>
      </c>
      <c r="W140" s="133">
        <v>12.196939558202818</v>
      </c>
    </row>
    <row r="141" spans="1:23" x14ac:dyDescent="0.2">
      <c r="A141" s="395"/>
      <c r="B141" s="231">
        <v>134</v>
      </c>
      <c r="C141" s="79" t="s">
        <v>534</v>
      </c>
      <c r="D141" s="115">
        <v>7.3</v>
      </c>
      <c r="E141" s="114">
        <v>246.1</v>
      </c>
      <c r="F141" s="126" t="s">
        <v>539</v>
      </c>
      <c r="G141" s="151" t="s">
        <v>253</v>
      </c>
      <c r="H141" s="125">
        <v>50</v>
      </c>
      <c r="I141" s="125"/>
      <c r="J141" s="164">
        <v>20.991999999999997</v>
      </c>
      <c r="K141" s="164">
        <v>3.0089999999999999</v>
      </c>
      <c r="L141" s="164">
        <v>7.2009999999999996</v>
      </c>
      <c r="M141" s="164">
        <v>0.255</v>
      </c>
      <c r="N141" s="164"/>
      <c r="O141" s="127">
        <v>10.526999999999999</v>
      </c>
      <c r="P141" s="248"/>
      <c r="Q141" s="128">
        <v>10.526999999999999</v>
      </c>
      <c r="R141" s="129">
        <v>2586.98</v>
      </c>
      <c r="S141" s="130">
        <v>4.0692235734331146E-3</v>
      </c>
      <c r="T141" s="131">
        <v>49.81</v>
      </c>
      <c r="U141" s="132">
        <v>0.20268802619270346</v>
      </c>
      <c r="V141" s="132">
        <v>244.15341440598687</v>
      </c>
      <c r="W141" s="133">
        <v>12.161281571562206</v>
      </c>
    </row>
    <row r="142" spans="1:23" x14ac:dyDescent="0.2">
      <c r="A142" s="395"/>
      <c r="B142" s="231">
        <v>135</v>
      </c>
      <c r="C142" s="79" t="s">
        <v>534</v>
      </c>
      <c r="D142" s="115">
        <v>7.3</v>
      </c>
      <c r="E142" s="114">
        <v>246.1</v>
      </c>
      <c r="F142" s="126" t="s">
        <v>542</v>
      </c>
      <c r="G142" s="151" t="s">
        <v>253</v>
      </c>
      <c r="H142" s="125">
        <v>8</v>
      </c>
      <c r="I142" s="125">
        <v>1970</v>
      </c>
      <c r="J142" s="164">
        <v>3.1</v>
      </c>
      <c r="K142" s="164">
        <v>0.66300000000000003</v>
      </c>
      <c r="L142" s="164">
        <v>0.65600000000000003</v>
      </c>
      <c r="M142" s="164">
        <v>0.10199999999999999</v>
      </c>
      <c r="N142" s="164"/>
      <c r="O142" s="127">
        <v>1.679</v>
      </c>
      <c r="P142" s="248"/>
      <c r="Q142" s="128">
        <v>1.679</v>
      </c>
      <c r="R142" s="129">
        <v>407.05</v>
      </c>
      <c r="S142" s="130">
        <v>4.124800393072104E-3</v>
      </c>
      <c r="T142" s="131">
        <v>49.81</v>
      </c>
      <c r="U142" s="132">
        <v>0.2054563075789215</v>
      </c>
      <c r="V142" s="132">
        <v>247.48802358432624</v>
      </c>
      <c r="W142" s="133">
        <v>12.327378454735292</v>
      </c>
    </row>
    <row r="143" spans="1:23" x14ac:dyDescent="0.2">
      <c r="A143" s="395"/>
      <c r="B143" s="231">
        <v>136</v>
      </c>
      <c r="C143" s="79" t="s">
        <v>642</v>
      </c>
      <c r="D143" s="115">
        <v>8.1</v>
      </c>
      <c r="E143" s="114">
        <v>217.8</v>
      </c>
      <c r="F143" s="126" t="s">
        <v>654</v>
      </c>
      <c r="G143" s="151" t="s">
        <v>646</v>
      </c>
      <c r="H143" s="125">
        <v>20</v>
      </c>
      <c r="I143" s="125">
        <v>1981</v>
      </c>
      <c r="J143" s="164">
        <v>9.3119999999999994</v>
      </c>
      <c r="K143" s="164">
        <v>2.3660000000000001</v>
      </c>
      <c r="L143" s="164">
        <v>2.6640000000000001</v>
      </c>
      <c r="M143" s="164">
        <v>0</v>
      </c>
      <c r="N143" s="164">
        <v>0</v>
      </c>
      <c r="O143" s="127">
        <v>4.2809999999999997</v>
      </c>
      <c r="P143" s="248">
        <v>1033.77</v>
      </c>
      <c r="Q143" s="128">
        <v>4.2809999999999997</v>
      </c>
      <c r="R143" s="129">
        <v>1033.77</v>
      </c>
      <c r="S143" s="130">
        <v>4.1411532545924138E-3</v>
      </c>
      <c r="T143" s="131">
        <v>52.8</v>
      </c>
      <c r="U143" s="132">
        <v>0.21865289184247944</v>
      </c>
      <c r="V143" s="132">
        <v>248.46919527554485</v>
      </c>
      <c r="W143" s="133">
        <v>13.119173510548768</v>
      </c>
    </row>
    <row r="144" spans="1:23" x14ac:dyDescent="0.2">
      <c r="A144" s="395"/>
      <c r="B144" s="231">
        <v>137</v>
      </c>
      <c r="C144" s="79" t="s">
        <v>710</v>
      </c>
      <c r="D144" s="79">
        <v>7.1</v>
      </c>
      <c r="E144" s="79">
        <v>337.9</v>
      </c>
      <c r="F144" s="126" t="s">
        <v>705</v>
      </c>
      <c r="G144" s="126" t="s">
        <v>23</v>
      </c>
      <c r="H144" s="125">
        <v>39</v>
      </c>
      <c r="I144" s="125">
        <v>1992</v>
      </c>
      <c r="J144" s="229">
        <v>17.919469999999997</v>
      </c>
      <c r="K144" s="229">
        <v>2.6729099999999999</v>
      </c>
      <c r="L144" s="229">
        <v>6.14656</v>
      </c>
      <c r="M144" s="229">
        <v>-0.3</v>
      </c>
      <c r="N144" s="229">
        <v>0</v>
      </c>
      <c r="O144" s="127">
        <v>9.4</v>
      </c>
      <c r="P144" s="248">
        <v>2267.6400000000003</v>
      </c>
      <c r="Q144" s="128">
        <v>9.4</v>
      </c>
      <c r="R144" s="134">
        <v>2267.6400000000003</v>
      </c>
      <c r="S144" s="130">
        <v>4.1452787920481203E-3</v>
      </c>
      <c r="T144" s="131">
        <v>50.466999999999999</v>
      </c>
      <c r="U144" s="132">
        <v>0.20919978479829249</v>
      </c>
      <c r="V144" s="132">
        <v>248.7167275228872</v>
      </c>
      <c r="W144" s="133">
        <v>12.551987087897547</v>
      </c>
    </row>
    <row r="145" spans="1:23" x14ac:dyDescent="0.2">
      <c r="A145" s="395"/>
      <c r="B145" s="231">
        <v>138</v>
      </c>
      <c r="C145" s="79" t="s">
        <v>337</v>
      </c>
      <c r="D145" s="115">
        <v>6.4</v>
      </c>
      <c r="E145" s="114">
        <v>259.07</v>
      </c>
      <c r="F145" s="78" t="s">
        <v>343</v>
      </c>
      <c r="G145" s="152" t="s">
        <v>23</v>
      </c>
      <c r="H145" s="79">
        <v>12</v>
      </c>
      <c r="I145" s="79">
        <v>1962</v>
      </c>
      <c r="J145" s="164">
        <v>4.4800000000000004</v>
      </c>
      <c r="K145" s="164">
        <v>0.98097400000000001</v>
      </c>
      <c r="L145" s="164">
        <v>1.4326620000000001</v>
      </c>
      <c r="M145" s="164">
        <v>-0.16497500000000001</v>
      </c>
      <c r="N145" s="164">
        <v>0.40164</v>
      </c>
      <c r="O145" s="127">
        <v>1.8296969999999999</v>
      </c>
      <c r="P145" s="251">
        <v>533.70000000000005</v>
      </c>
      <c r="Q145" s="128">
        <f>N145+O145</f>
        <v>2.2313369999999999</v>
      </c>
      <c r="R145" s="135">
        <v>533.70000000000005</v>
      </c>
      <c r="S145" s="130">
        <f>Q145/R145</f>
        <v>4.1808825182686896E-3</v>
      </c>
      <c r="T145" s="131">
        <v>57.552</v>
      </c>
      <c r="U145" s="132">
        <f>S145*T145</f>
        <v>0.24061815069139963</v>
      </c>
      <c r="V145" s="132">
        <f>S145*60*1000</f>
        <v>250.85295109612139</v>
      </c>
      <c r="W145" s="133">
        <f>V145*T145/1000</f>
        <v>14.437089041483977</v>
      </c>
    </row>
    <row r="146" spans="1:23" x14ac:dyDescent="0.2">
      <c r="A146" s="395"/>
      <c r="B146" s="231">
        <v>139</v>
      </c>
      <c r="C146" s="79" t="s">
        <v>642</v>
      </c>
      <c r="D146" s="115">
        <v>8.1</v>
      </c>
      <c r="E146" s="114">
        <v>217.8</v>
      </c>
      <c r="F146" s="126" t="s">
        <v>643</v>
      </c>
      <c r="G146" s="151" t="s">
        <v>644</v>
      </c>
      <c r="H146" s="125">
        <v>79</v>
      </c>
      <c r="I146" s="125">
        <v>2008</v>
      </c>
      <c r="J146" s="164">
        <v>38.875999999999998</v>
      </c>
      <c r="K146" s="164">
        <v>9.8059999999999992</v>
      </c>
      <c r="L146" s="164">
        <v>1.2410000000000001</v>
      </c>
      <c r="M146" s="164">
        <v>0</v>
      </c>
      <c r="N146" s="164">
        <v>0.34399999999999997</v>
      </c>
      <c r="O146" s="127">
        <v>27.484000000000002</v>
      </c>
      <c r="P146" s="248">
        <v>6542.75</v>
      </c>
      <c r="Q146" s="128">
        <v>27.484000000000002</v>
      </c>
      <c r="R146" s="129">
        <v>6542.75</v>
      </c>
      <c r="S146" s="130">
        <v>4.2006801421420655E-3</v>
      </c>
      <c r="T146" s="131">
        <v>52.8</v>
      </c>
      <c r="U146" s="132">
        <v>0.22179591150510106</v>
      </c>
      <c r="V146" s="132">
        <v>252.04080852852394</v>
      </c>
      <c r="W146" s="133">
        <v>13.307754690306062</v>
      </c>
    </row>
    <row r="147" spans="1:23" x14ac:dyDescent="0.2">
      <c r="A147" s="395"/>
      <c r="B147" s="231">
        <v>140</v>
      </c>
      <c r="C147" s="79" t="s">
        <v>452</v>
      </c>
      <c r="D147" s="115">
        <v>6.7</v>
      </c>
      <c r="E147" s="114">
        <v>293.8</v>
      </c>
      <c r="F147" s="126" t="s">
        <v>457</v>
      </c>
      <c r="G147" s="151" t="s">
        <v>23</v>
      </c>
      <c r="H147" s="125">
        <v>24</v>
      </c>
      <c r="I147" s="125">
        <v>1970</v>
      </c>
      <c r="J147" s="164">
        <v>12.814</v>
      </c>
      <c r="K147" s="164">
        <v>1.6359999999999999</v>
      </c>
      <c r="L147" s="164">
        <v>4.6260000000000003</v>
      </c>
      <c r="M147" s="164">
        <v>0</v>
      </c>
      <c r="N147" s="164">
        <v>0.52400000000000002</v>
      </c>
      <c r="O147" s="127">
        <v>5.8739999999999997</v>
      </c>
      <c r="P147" s="248">
        <v>1389.74</v>
      </c>
      <c r="Q147" s="128">
        <v>5.8739999999999997</v>
      </c>
      <c r="R147" s="129">
        <v>1389.7</v>
      </c>
      <c r="S147" s="130">
        <v>4.2268115420594369E-3</v>
      </c>
      <c r="T147" s="131">
        <v>74.099999999999994</v>
      </c>
      <c r="U147" s="132">
        <v>0.31320673526660425</v>
      </c>
      <c r="V147" s="132">
        <v>253.60869252356622</v>
      </c>
      <c r="W147" s="133">
        <v>18.792404115996256</v>
      </c>
    </row>
    <row r="148" spans="1:23" x14ac:dyDescent="0.2">
      <c r="A148" s="395"/>
      <c r="B148" s="231">
        <v>141</v>
      </c>
      <c r="C148" s="79" t="s">
        <v>138</v>
      </c>
      <c r="D148" s="115">
        <v>5.9</v>
      </c>
      <c r="E148" s="114">
        <v>326.7</v>
      </c>
      <c r="F148" s="126" t="s">
        <v>141</v>
      </c>
      <c r="G148" s="151" t="s">
        <v>82</v>
      </c>
      <c r="H148" s="125">
        <v>40</v>
      </c>
      <c r="I148" s="125">
        <v>1985</v>
      </c>
      <c r="J148" s="164">
        <v>19.734999999999999</v>
      </c>
      <c r="K148" s="164">
        <v>3.6760000000000002</v>
      </c>
      <c r="L148" s="164">
        <v>6.1980000000000004</v>
      </c>
      <c r="M148" s="164">
        <v>0.251</v>
      </c>
      <c r="N148" s="164"/>
      <c r="O148" s="127">
        <v>9.61</v>
      </c>
      <c r="P148" s="248">
        <v>2266.1799999999998</v>
      </c>
      <c r="Q148" s="128">
        <v>9.61</v>
      </c>
      <c r="R148" s="129">
        <v>2266.1799999999998</v>
      </c>
      <c r="S148" s="130">
        <f>Q148/R148</f>
        <v>4.2406163676318737E-3</v>
      </c>
      <c r="T148" s="131">
        <v>64.75</v>
      </c>
      <c r="U148" s="132">
        <f>S148*T148</f>
        <v>0.2745799098041638</v>
      </c>
      <c r="V148" s="132">
        <f>S148*60*1000</f>
        <v>254.43698205791242</v>
      </c>
      <c r="W148" s="133">
        <f>V148*T148/1000</f>
        <v>16.474794588249829</v>
      </c>
    </row>
    <row r="149" spans="1:23" x14ac:dyDescent="0.2">
      <c r="A149" s="395"/>
      <c r="B149" s="231">
        <v>142</v>
      </c>
      <c r="C149" s="79" t="s">
        <v>642</v>
      </c>
      <c r="D149" s="115">
        <v>8.1</v>
      </c>
      <c r="E149" s="114">
        <v>217.8</v>
      </c>
      <c r="F149" s="126" t="s">
        <v>647</v>
      </c>
      <c r="G149" s="151" t="s">
        <v>648</v>
      </c>
      <c r="H149" s="125">
        <v>20</v>
      </c>
      <c r="I149" s="125">
        <v>1984</v>
      </c>
      <c r="J149" s="164">
        <v>12.487</v>
      </c>
      <c r="K149" s="164">
        <v>1.9550000000000001</v>
      </c>
      <c r="L149" s="164">
        <v>6.0629999999999997</v>
      </c>
      <c r="M149" s="164">
        <v>-0.06</v>
      </c>
      <c r="N149" s="164">
        <v>0</v>
      </c>
      <c r="O149" s="127">
        <v>4.5270000000000001</v>
      </c>
      <c r="P149" s="248">
        <v>1050.8499999999999</v>
      </c>
      <c r="Q149" s="128">
        <v>4.5270000000000001</v>
      </c>
      <c r="R149" s="129">
        <v>1050.8499999999999</v>
      </c>
      <c r="S149" s="130">
        <v>4.3079411904648627E-3</v>
      </c>
      <c r="T149" s="131">
        <v>52.8</v>
      </c>
      <c r="U149" s="132">
        <v>0.22745929485654473</v>
      </c>
      <c r="V149" s="132">
        <v>258.47647142789174</v>
      </c>
      <c r="W149" s="133">
        <v>13.647557691392683</v>
      </c>
    </row>
    <row r="150" spans="1:23" x14ac:dyDescent="0.2">
      <c r="A150" s="395"/>
      <c r="B150" s="231">
        <v>143</v>
      </c>
      <c r="C150" s="79" t="s">
        <v>710</v>
      </c>
      <c r="D150" s="79">
        <v>7.1</v>
      </c>
      <c r="E150" s="79">
        <v>337.9</v>
      </c>
      <c r="F150" s="126" t="s">
        <v>706</v>
      </c>
      <c r="G150" s="126" t="s">
        <v>23</v>
      </c>
      <c r="H150" s="125">
        <v>32</v>
      </c>
      <c r="I150" s="125">
        <v>1962</v>
      </c>
      <c r="J150" s="229">
        <v>12.272120000000001</v>
      </c>
      <c r="K150" s="229">
        <v>2.3060399999999999</v>
      </c>
      <c r="L150" s="229">
        <v>5.0660800000000004</v>
      </c>
      <c r="M150" s="229">
        <v>-0.5</v>
      </c>
      <c r="N150" s="229">
        <v>1.8</v>
      </c>
      <c r="O150" s="127">
        <v>3.6</v>
      </c>
      <c r="P150" s="248">
        <v>1250.07</v>
      </c>
      <c r="Q150" s="128">
        <v>5.4</v>
      </c>
      <c r="R150" s="134">
        <v>1250.07</v>
      </c>
      <c r="S150" s="130">
        <v>4.3197580935467623E-3</v>
      </c>
      <c r="T150" s="131">
        <v>50.466999999999999</v>
      </c>
      <c r="U150" s="132">
        <v>0.21800523170702446</v>
      </c>
      <c r="V150" s="132">
        <v>259.18548561280573</v>
      </c>
      <c r="W150" s="133">
        <v>13.080313902421468</v>
      </c>
    </row>
    <row r="151" spans="1:23" x14ac:dyDescent="0.2">
      <c r="A151" s="395"/>
      <c r="B151" s="231">
        <v>144</v>
      </c>
      <c r="C151" s="79" t="s">
        <v>76</v>
      </c>
      <c r="D151" s="136">
        <v>7.6</v>
      </c>
      <c r="E151" s="136">
        <v>291.2</v>
      </c>
      <c r="F151" s="126" t="s">
        <v>38</v>
      </c>
      <c r="G151" s="151"/>
      <c r="H151" s="125">
        <v>38</v>
      </c>
      <c r="I151" s="125">
        <v>2004</v>
      </c>
      <c r="J151" s="164">
        <v>15.11</v>
      </c>
      <c r="K151" s="164">
        <v>4.1719999999999997</v>
      </c>
      <c r="L151" s="164">
        <v>-0.32900000000000001</v>
      </c>
      <c r="M151" s="164">
        <v>0.877</v>
      </c>
      <c r="N151" s="164"/>
      <c r="O151" s="127">
        <v>10.39</v>
      </c>
      <c r="P151" s="248">
        <v>2371.6999999999998</v>
      </c>
      <c r="Q151" s="128">
        <f>O151/P151*R151</f>
        <v>10.389999999999999</v>
      </c>
      <c r="R151" s="129">
        <v>2371.6999999999998</v>
      </c>
      <c r="S151" s="130">
        <f>Q151/R151</f>
        <v>4.380823881603913E-3</v>
      </c>
      <c r="T151" s="131">
        <v>46.325000000000003</v>
      </c>
      <c r="U151" s="132">
        <f>S151*T151</f>
        <v>0.20294166631530128</v>
      </c>
      <c r="V151" s="132">
        <f>S151*60*1000</f>
        <v>262.84943289623482</v>
      </c>
      <c r="W151" s="133">
        <f>V151*T151/1000</f>
        <v>12.176499978918079</v>
      </c>
    </row>
    <row r="152" spans="1:23" x14ac:dyDescent="0.2">
      <c r="A152" s="395"/>
      <c r="B152" s="231">
        <v>145</v>
      </c>
      <c r="C152" s="79" t="s">
        <v>337</v>
      </c>
      <c r="D152" s="115">
        <v>6.4</v>
      </c>
      <c r="E152" s="114">
        <v>259.07</v>
      </c>
      <c r="F152" s="78" t="s">
        <v>341</v>
      </c>
      <c r="G152" s="152" t="s">
        <v>23</v>
      </c>
      <c r="H152" s="79">
        <v>12</v>
      </c>
      <c r="I152" s="79">
        <v>1962</v>
      </c>
      <c r="J152" s="164">
        <v>5.0599999999999996</v>
      </c>
      <c r="K152" s="164">
        <v>1.180453</v>
      </c>
      <c r="L152" s="164">
        <v>1.519296</v>
      </c>
      <c r="M152" s="164">
        <v>-7.4520000000000003E-2</v>
      </c>
      <c r="N152" s="164">
        <v>0.42620000000000002</v>
      </c>
      <c r="O152" s="127">
        <v>1.9415169999999999</v>
      </c>
      <c r="P152" s="251">
        <v>533.5</v>
      </c>
      <c r="Q152" s="128">
        <f>N152+O152</f>
        <v>2.3677169999999998</v>
      </c>
      <c r="R152" s="135">
        <v>533.5</v>
      </c>
      <c r="S152" s="130">
        <f>Q152/R152</f>
        <v>4.438082474226804E-3</v>
      </c>
      <c r="T152" s="131">
        <v>57.552</v>
      </c>
      <c r="U152" s="132">
        <f>S152*T152</f>
        <v>0.255420522556701</v>
      </c>
      <c r="V152" s="132">
        <f>S152*60*1000</f>
        <v>266.28494845360825</v>
      </c>
      <c r="W152" s="133">
        <f>V152*T152/1000</f>
        <v>15.325231353402062</v>
      </c>
    </row>
    <row r="153" spans="1:23" x14ac:dyDescent="0.2">
      <c r="A153" s="395"/>
      <c r="B153" s="231">
        <v>146</v>
      </c>
      <c r="C153" s="79" t="s">
        <v>452</v>
      </c>
      <c r="D153" s="115">
        <v>6.7</v>
      </c>
      <c r="E153" s="114">
        <v>293.8</v>
      </c>
      <c r="F153" s="126" t="s">
        <v>458</v>
      </c>
      <c r="G153" s="151" t="s">
        <v>304</v>
      </c>
      <c r="H153" s="125">
        <v>40</v>
      </c>
      <c r="I153" s="125">
        <v>1968</v>
      </c>
      <c r="J153" s="164">
        <v>19.260000000000002</v>
      </c>
      <c r="K153" s="164">
        <v>4.3789999999999996</v>
      </c>
      <c r="L153" s="164">
        <v>7.3159999999999998</v>
      </c>
      <c r="M153" s="164">
        <v>-0.86</v>
      </c>
      <c r="N153" s="164">
        <v>0</v>
      </c>
      <c r="O153" s="127">
        <v>8.42</v>
      </c>
      <c r="P153" s="248">
        <v>1886.7</v>
      </c>
      <c r="Q153" s="128">
        <v>8.42</v>
      </c>
      <c r="R153" s="129">
        <v>1886.7</v>
      </c>
      <c r="S153" s="130">
        <v>4.4628186781152275E-3</v>
      </c>
      <c r="T153" s="131">
        <v>74.099999999999994</v>
      </c>
      <c r="U153" s="132">
        <v>0.33069486404833831</v>
      </c>
      <c r="V153" s="132">
        <v>267.76912068691365</v>
      </c>
      <c r="W153" s="133">
        <v>19.841691842900303</v>
      </c>
    </row>
    <row r="154" spans="1:23" x14ac:dyDescent="0.2">
      <c r="A154" s="395"/>
      <c r="B154" s="231">
        <v>147</v>
      </c>
      <c r="C154" s="79" t="s">
        <v>633</v>
      </c>
      <c r="D154" s="115">
        <v>6.6</v>
      </c>
      <c r="E154" s="114">
        <v>308.60000000000002</v>
      </c>
      <c r="F154" s="36" t="s">
        <v>583</v>
      </c>
      <c r="G154" s="36"/>
      <c r="H154" s="26">
        <v>40</v>
      </c>
      <c r="I154" s="26">
        <v>2007</v>
      </c>
      <c r="J154" s="87">
        <v>17.506</v>
      </c>
      <c r="K154" s="87">
        <v>6.0777539999999997</v>
      </c>
      <c r="L154" s="87">
        <v>0.67569900000000005</v>
      </c>
      <c r="M154" s="87">
        <v>0</v>
      </c>
      <c r="N154" s="87">
        <v>1.935459</v>
      </c>
      <c r="O154" s="89">
        <v>10.752497999999999</v>
      </c>
      <c r="P154" s="246">
        <v>2350.71</v>
      </c>
      <c r="Q154" s="29">
        <v>10.752497999999999</v>
      </c>
      <c r="R154" s="102">
        <v>2350.71</v>
      </c>
      <c r="S154" s="27">
        <v>4.5741490868716258E-3</v>
      </c>
      <c r="T154" s="28">
        <v>50.7</v>
      </c>
      <c r="U154" s="28">
        <v>0.23190935870439144</v>
      </c>
      <c r="V154" s="28">
        <v>274.44894521229759</v>
      </c>
      <c r="W154" s="110">
        <v>13.914561522263488</v>
      </c>
    </row>
    <row r="155" spans="1:23" x14ac:dyDescent="0.2">
      <c r="A155" s="395"/>
      <c r="B155" s="231">
        <v>148</v>
      </c>
      <c r="C155" s="79" t="s">
        <v>710</v>
      </c>
      <c r="D155" s="79">
        <v>7.1</v>
      </c>
      <c r="E155" s="79">
        <v>337.9</v>
      </c>
      <c r="F155" s="126" t="s">
        <v>707</v>
      </c>
      <c r="G155" s="126" t="s">
        <v>23</v>
      </c>
      <c r="H155" s="125">
        <v>32</v>
      </c>
      <c r="I155" s="125">
        <v>1962</v>
      </c>
      <c r="J155" s="229">
        <v>12.388556000000001</v>
      </c>
      <c r="K155" s="229">
        <v>2.3060399999999999</v>
      </c>
      <c r="L155" s="229">
        <v>4.4825160000000004</v>
      </c>
      <c r="M155" s="229">
        <v>-0.1</v>
      </c>
      <c r="N155" s="229">
        <v>1.9</v>
      </c>
      <c r="O155" s="127">
        <v>3.8</v>
      </c>
      <c r="P155" s="248">
        <v>1246.02</v>
      </c>
      <c r="Q155" s="128">
        <v>5.6999999999999993</v>
      </c>
      <c r="R155" s="134">
        <v>1246.02</v>
      </c>
      <c r="S155" s="130">
        <v>4.5745654162854523E-3</v>
      </c>
      <c r="T155" s="131">
        <v>50.466999999999999</v>
      </c>
      <c r="U155" s="132">
        <v>0.23086459286367791</v>
      </c>
      <c r="V155" s="132">
        <v>274.47392497712713</v>
      </c>
      <c r="W155" s="133">
        <v>13.851875571820674</v>
      </c>
    </row>
    <row r="156" spans="1:23" x14ac:dyDescent="0.2">
      <c r="A156" s="395"/>
      <c r="B156" s="231">
        <v>149</v>
      </c>
      <c r="C156" s="79" t="s">
        <v>293</v>
      </c>
      <c r="D156" s="136">
        <v>7.1</v>
      </c>
      <c r="E156" s="136">
        <v>283.39999999999998</v>
      </c>
      <c r="F156" s="126" t="s">
        <v>300</v>
      </c>
      <c r="G156" s="151" t="s">
        <v>23</v>
      </c>
      <c r="H156" s="125">
        <v>16</v>
      </c>
      <c r="I156" s="125" t="s">
        <v>75</v>
      </c>
      <c r="J156" s="164">
        <v>7.0779999999999994</v>
      </c>
      <c r="K156" s="164">
        <v>1.127</v>
      </c>
      <c r="L156" s="164">
        <v>2.1309999999999998</v>
      </c>
      <c r="M156" s="164">
        <v>0</v>
      </c>
      <c r="N156" s="164">
        <v>1.2605999999999999</v>
      </c>
      <c r="O156" s="127">
        <v>2.5594000000000001</v>
      </c>
      <c r="P156" s="248">
        <v>824.49</v>
      </c>
      <c r="Q156" s="128">
        <v>3.82</v>
      </c>
      <c r="R156" s="129">
        <v>824.49</v>
      </c>
      <c r="S156" s="130">
        <v>4.6331671700081262E-3</v>
      </c>
      <c r="T156" s="131">
        <v>73.099999999999994</v>
      </c>
      <c r="U156" s="132">
        <v>0.33868452012759398</v>
      </c>
      <c r="V156" s="132">
        <v>277.99003020048758</v>
      </c>
      <c r="W156" s="133">
        <v>20.321071207655642</v>
      </c>
    </row>
    <row r="157" spans="1:23" x14ac:dyDescent="0.2">
      <c r="A157" s="395"/>
      <c r="B157" s="231">
        <v>150</v>
      </c>
      <c r="C157" s="79" t="s">
        <v>452</v>
      </c>
      <c r="D157" s="115">
        <v>6.7</v>
      </c>
      <c r="E157" s="114">
        <v>293.8</v>
      </c>
      <c r="F157" s="126" t="s">
        <v>459</v>
      </c>
      <c r="G157" s="151" t="s">
        <v>23</v>
      </c>
      <c r="H157" s="125">
        <v>8</v>
      </c>
      <c r="I157" s="125">
        <v>1975</v>
      </c>
      <c r="J157" s="164">
        <v>4.84</v>
      </c>
      <c r="K157" s="164">
        <v>0.63</v>
      </c>
      <c r="L157" s="164">
        <v>1.26</v>
      </c>
      <c r="M157" s="164">
        <v>0.23200000000000001</v>
      </c>
      <c r="N157" s="164">
        <v>0</v>
      </c>
      <c r="O157" s="127">
        <v>2.7</v>
      </c>
      <c r="P157" s="248">
        <v>574.41</v>
      </c>
      <c r="Q157" s="128">
        <v>2.7</v>
      </c>
      <c r="R157" s="129">
        <v>574.41</v>
      </c>
      <c r="S157" s="130">
        <v>4.7004752702773283E-3</v>
      </c>
      <c r="T157" s="131">
        <v>74.099999999999994</v>
      </c>
      <c r="U157" s="132">
        <v>0.34830521752755</v>
      </c>
      <c r="V157" s="132">
        <v>282.02851621663973</v>
      </c>
      <c r="W157" s="133">
        <v>20.898313051653005</v>
      </c>
    </row>
    <row r="158" spans="1:23" x14ac:dyDescent="0.2">
      <c r="A158" s="395"/>
      <c r="B158" s="231">
        <v>151</v>
      </c>
      <c r="C158" s="212" t="s">
        <v>698</v>
      </c>
      <c r="D158" s="213">
        <v>6.8</v>
      </c>
      <c r="E158" s="214">
        <v>296.8</v>
      </c>
      <c r="F158" s="215" t="s">
        <v>695</v>
      </c>
      <c r="G158" s="216" t="s">
        <v>23</v>
      </c>
      <c r="H158" s="217">
        <v>4</v>
      </c>
      <c r="I158" s="218" t="s">
        <v>75</v>
      </c>
      <c r="J158" s="227">
        <v>1.33</v>
      </c>
      <c r="K158" s="227">
        <v>0.48</v>
      </c>
      <c r="L158" s="227">
        <v>0</v>
      </c>
      <c r="M158" s="227">
        <v>-7.0000000000000007E-2</v>
      </c>
      <c r="N158" s="228">
        <v>3.5700000000000003E-2</v>
      </c>
      <c r="O158" s="224">
        <v>0.88</v>
      </c>
      <c r="P158" s="249">
        <v>193.25</v>
      </c>
      <c r="Q158" s="220">
        <v>0.92</v>
      </c>
      <c r="R158" s="221">
        <v>193.25</v>
      </c>
      <c r="S158" s="130">
        <f>Q158/R158</f>
        <v>4.7606727037516174E-3</v>
      </c>
      <c r="T158" s="222">
        <v>56</v>
      </c>
      <c r="U158" s="132">
        <f>S158*T158</f>
        <v>0.26659767141009055</v>
      </c>
      <c r="V158" s="132">
        <f>S158*60*1000</f>
        <v>285.64036222509702</v>
      </c>
      <c r="W158" s="133">
        <f>V158*T158/1000</f>
        <v>15.995860284605433</v>
      </c>
    </row>
    <row r="159" spans="1:23" x14ac:dyDescent="0.2">
      <c r="A159" s="395"/>
      <c r="B159" s="231">
        <v>152</v>
      </c>
      <c r="C159" s="212" t="s">
        <v>698</v>
      </c>
      <c r="D159" s="213">
        <v>6.8</v>
      </c>
      <c r="E159" s="214">
        <v>296.8</v>
      </c>
      <c r="F159" s="223" t="s">
        <v>696</v>
      </c>
      <c r="G159" s="216"/>
      <c r="H159" s="217">
        <v>78</v>
      </c>
      <c r="I159" s="218">
        <v>2009</v>
      </c>
      <c r="J159" s="227">
        <v>33.04</v>
      </c>
      <c r="K159" s="227">
        <v>0</v>
      </c>
      <c r="L159" s="227">
        <v>8.2154000000000007</v>
      </c>
      <c r="M159" s="227">
        <v>0</v>
      </c>
      <c r="N159" s="228">
        <v>0</v>
      </c>
      <c r="O159" s="224">
        <v>24.826000000000001</v>
      </c>
      <c r="P159" s="249">
        <v>5188.47</v>
      </c>
      <c r="Q159" s="220">
        <v>24.826000000000001</v>
      </c>
      <c r="R159" s="221">
        <v>5188.47</v>
      </c>
      <c r="S159" s="130">
        <f>Q159/R159</f>
        <v>4.7848402322842763E-3</v>
      </c>
      <c r="T159" s="222">
        <v>56</v>
      </c>
      <c r="U159" s="132">
        <f>S159*T159</f>
        <v>0.26795105300791949</v>
      </c>
      <c r="V159" s="132">
        <f>S159*60*1000</f>
        <v>287.09041393705661</v>
      </c>
      <c r="W159" s="133">
        <f>V159*T159/1000</f>
        <v>16.077063180475172</v>
      </c>
    </row>
    <row r="160" spans="1:23" x14ac:dyDescent="0.2">
      <c r="A160" s="395"/>
      <c r="B160" s="231">
        <v>153</v>
      </c>
      <c r="C160" s="79" t="s">
        <v>710</v>
      </c>
      <c r="D160" s="79">
        <v>7.1</v>
      </c>
      <c r="E160" s="79">
        <v>337.9</v>
      </c>
      <c r="F160" s="126" t="s">
        <v>708</v>
      </c>
      <c r="G160" s="126" t="s">
        <v>23</v>
      </c>
      <c r="H160" s="125">
        <v>45</v>
      </c>
      <c r="I160" s="125">
        <v>1974</v>
      </c>
      <c r="J160" s="229">
        <v>20.749634</v>
      </c>
      <c r="K160" s="229">
        <v>4.0879799999999999</v>
      </c>
      <c r="L160" s="229">
        <v>5.8616539999999997</v>
      </c>
      <c r="M160" s="229">
        <v>-0.3</v>
      </c>
      <c r="N160" s="229">
        <v>0</v>
      </c>
      <c r="O160" s="127">
        <v>11.1</v>
      </c>
      <c r="P160" s="248">
        <v>2308.86</v>
      </c>
      <c r="Q160" s="128">
        <v>11.1</v>
      </c>
      <c r="R160" s="134">
        <v>2308.86</v>
      </c>
      <c r="S160" s="130">
        <v>4.8075673709103194E-3</v>
      </c>
      <c r="T160" s="131">
        <v>50.466999999999999</v>
      </c>
      <c r="U160" s="132">
        <v>0.24262350250773107</v>
      </c>
      <c r="V160" s="132">
        <v>288.4540422546192</v>
      </c>
      <c r="W160" s="133">
        <v>14.557410150463868</v>
      </c>
    </row>
    <row r="161" spans="1:23" x14ac:dyDescent="0.2">
      <c r="A161" s="395"/>
      <c r="B161" s="231">
        <v>154</v>
      </c>
      <c r="C161" s="206" t="s">
        <v>379</v>
      </c>
      <c r="D161" s="115">
        <v>6.3</v>
      </c>
      <c r="E161" s="114">
        <v>362.7</v>
      </c>
      <c r="F161" s="137" t="s">
        <v>380</v>
      </c>
      <c r="G161" s="151" t="s">
        <v>304</v>
      </c>
      <c r="H161" s="125">
        <v>50</v>
      </c>
      <c r="I161" s="125">
        <v>1975</v>
      </c>
      <c r="J161" s="164">
        <v>23.451000000000001</v>
      </c>
      <c r="K161" s="164">
        <v>3</v>
      </c>
      <c r="L161" s="164">
        <v>7.3</v>
      </c>
      <c r="M161" s="164">
        <v>0.77</v>
      </c>
      <c r="N161" s="164"/>
      <c r="O161" s="127">
        <v>12.38</v>
      </c>
      <c r="P161" s="248">
        <v>2570.61</v>
      </c>
      <c r="Q161" s="128">
        <v>12.38</v>
      </c>
      <c r="R161" s="129">
        <v>2570.61</v>
      </c>
      <c r="S161" s="130">
        <f>Q161/R161</f>
        <v>4.8159775306250265E-3</v>
      </c>
      <c r="T161" s="131">
        <v>72.38</v>
      </c>
      <c r="U161" s="132">
        <f>S161*T161</f>
        <v>0.34858045366663942</v>
      </c>
      <c r="V161" s="132">
        <f>S161*60*1000</f>
        <v>288.95865183750158</v>
      </c>
      <c r="W161" s="133">
        <f>V161*T161/1000</f>
        <v>20.914827219998362</v>
      </c>
    </row>
    <row r="162" spans="1:23" x14ac:dyDescent="0.2">
      <c r="A162" s="395"/>
      <c r="B162" s="231">
        <v>155</v>
      </c>
      <c r="C162" s="79" t="s">
        <v>293</v>
      </c>
      <c r="D162" s="136">
        <v>7.1</v>
      </c>
      <c r="E162" s="136">
        <v>283.39999999999998</v>
      </c>
      <c r="F162" s="126" t="s">
        <v>301</v>
      </c>
      <c r="G162" s="151" t="s">
        <v>23</v>
      </c>
      <c r="H162" s="125">
        <v>20</v>
      </c>
      <c r="I162" s="125" t="s">
        <v>75</v>
      </c>
      <c r="J162" s="164">
        <v>9</v>
      </c>
      <c r="K162" s="164">
        <v>1.63</v>
      </c>
      <c r="L162" s="164">
        <v>2.1440000000000001</v>
      </c>
      <c r="M162" s="164">
        <v>0</v>
      </c>
      <c r="N162" s="164">
        <v>1.72458</v>
      </c>
      <c r="O162" s="127">
        <v>3.50142</v>
      </c>
      <c r="P162" s="248">
        <v>1054.0899999999999</v>
      </c>
      <c r="Q162" s="128">
        <v>5.226</v>
      </c>
      <c r="R162" s="129">
        <v>1054.0899999999999</v>
      </c>
      <c r="S162" s="130">
        <v>4.9578309252530624E-3</v>
      </c>
      <c r="T162" s="131">
        <v>73.099999999999994</v>
      </c>
      <c r="U162" s="132">
        <v>0.36241744063599884</v>
      </c>
      <c r="V162" s="132">
        <v>297.46985551518372</v>
      </c>
      <c r="W162" s="133">
        <v>21.745046438159928</v>
      </c>
    </row>
    <row r="163" spans="1:23" x14ac:dyDescent="0.2">
      <c r="A163" s="395"/>
      <c r="B163" s="231">
        <v>156</v>
      </c>
      <c r="C163" s="79" t="s">
        <v>452</v>
      </c>
      <c r="D163" s="115">
        <v>6.7</v>
      </c>
      <c r="E163" s="114">
        <v>293.8</v>
      </c>
      <c r="F163" s="126" t="s">
        <v>460</v>
      </c>
      <c r="G163" s="151" t="s">
        <v>304</v>
      </c>
      <c r="H163" s="125">
        <v>26</v>
      </c>
      <c r="I163" s="125">
        <v>1962</v>
      </c>
      <c r="J163" s="164">
        <v>13.06</v>
      </c>
      <c r="K163" s="164">
        <v>1.42</v>
      </c>
      <c r="L163" s="164">
        <v>4.4589999999999996</v>
      </c>
      <c r="M163" s="164">
        <v>0.05</v>
      </c>
      <c r="N163" s="164">
        <v>1.28</v>
      </c>
      <c r="O163" s="127">
        <v>5.83</v>
      </c>
      <c r="P163" s="248">
        <v>1175.81</v>
      </c>
      <c r="Q163" s="128">
        <v>5.83</v>
      </c>
      <c r="R163" s="129">
        <v>1175.81</v>
      </c>
      <c r="S163" s="130">
        <v>4.9582840765089601E-3</v>
      </c>
      <c r="T163" s="131">
        <v>74.099999999999994</v>
      </c>
      <c r="U163" s="132">
        <v>0.3674088500693139</v>
      </c>
      <c r="V163" s="132">
        <v>297.4970445905376</v>
      </c>
      <c r="W163" s="133">
        <v>22.044531004158834</v>
      </c>
    </row>
    <row r="164" spans="1:23" x14ac:dyDescent="0.2">
      <c r="A164" s="395"/>
      <c r="B164" s="231">
        <v>157</v>
      </c>
      <c r="C164" s="79" t="s">
        <v>710</v>
      </c>
      <c r="D164" s="79">
        <v>7.1</v>
      </c>
      <c r="E164" s="79">
        <v>337.9</v>
      </c>
      <c r="F164" s="126" t="s">
        <v>709</v>
      </c>
      <c r="G164" s="126" t="s">
        <v>23</v>
      </c>
      <c r="H164" s="125">
        <v>32</v>
      </c>
      <c r="I164" s="125">
        <v>1962</v>
      </c>
      <c r="J164" s="229">
        <v>12.553224</v>
      </c>
      <c r="K164" s="229">
        <v>2.2012200000000002</v>
      </c>
      <c r="L164" s="229">
        <v>3.662004</v>
      </c>
      <c r="M164" s="229">
        <v>0.55000000000000004</v>
      </c>
      <c r="N164" s="229">
        <v>2.04</v>
      </c>
      <c r="O164" s="127">
        <v>4.0999999999999996</v>
      </c>
      <c r="P164" s="248">
        <v>1236.8699999999999</v>
      </c>
      <c r="Q164" s="128">
        <v>6.14</v>
      </c>
      <c r="R164" s="134">
        <v>1236.8699999999999</v>
      </c>
      <c r="S164" s="130">
        <v>4.9641433618731155E-3</v>
      </c>
      <c r="T164" s="131">
        <v>50.466999999999999</v>
      </c>
      <c r="U164" s="132">
        <v>0.2505254230436505</v>
      </c>
      <c r="V164" s="132">
        <v>297.84860171238694</v>
      </c>
      <c r="W164" s="133">
        <v>15.031525382619032</v>
      </c>
    </row>
    <row r="165" spans="1:23" x14ac:dyDescent="0.2">
      <c r="A165" s="395"/>
      <c r="B165" s="231">
        <v>158</v>
      </c>
      <c r="C165" s="79" t="s">
        <v>293</v>
      </c>
      <c r="D165" s="136">
        <v>7.1</v>
      </c>
      <c r="E165" s="136">
        <v>283.39999999999998</v>
      </c>
      <c r="F165" s="126" t="s">
        <v>302</v>
      </c>
      <c r="G165" s="151" t="s">
        <v>23</v>
      </c>
      <c r="H165" s="125">
        <v>24</v>
      </c>
      <c r="I165" s="125" t="s">
        <v>75</v>
      </c>
      <c r="J165" s="164">
        <v>9.5399999999999991</v>
      </c>
      <c r="K165" s="164">
        <v>1.071</v>
      </c>
      <c r="L165" s="164">
        <v>3.0289999999999999</v>
      </c>
      <c r="M165" s="164">
        <v>-0.20399999999999999</v>
      </c>
      <c r="N165" s="164">
        <v>1.8625200000000002</v>
      </c>
      <c r="O165" s="127">
        <v>3.7814800000000002</v>
      </c>
      <c r="P165" s="248">
        <v>1118.24</v>
      </c>
      <c r="Q165" s="128">
        <v>5.6440000000000001</v>
      </c>
      <c r="R165" s="129">
        <v>1118.24</v>
      </c>
      <c r="S165" s="130">
        <v>5.0472170553727286E-3</v>
      </c>
      <c r="T165" s="131">
        <v>73.099999999999994</v>
      </c>
      <c r="U165" s="132">
        <v>0.36895156674774643</v>
      </c>
      <c r="V165" s="132">
        <v>302.83302332236372</v>
      </c>
      <c r="W165" s="133">
        <v>22.137094004864785</v>
      </c>
    </row>
    <row r="166" spans="1:23" x14ac:dyDescent="0.2">
      <c r="A166" s="395"/>
      <c r="B166" s="231">
        <v>159</v>
      </c>
      <c r="C166" s="79" t="s">
        <v>76</v>
      </c>
      <c r="D166" s="136">
        <v>7.6</v>
      </c>
      <c r="E166" s="136">
        <v>291.2</v>
      </c>
      <c r="F166" s="126" t="s">
        <v>41</v>
      </c>
      <c r="G166" s="151"/>
      <c r="H166" s="125">
        <v>22</v>
      </c>
      <c r="I166" s="125">
        <v>2006</v>
      </c>
      <c r="J166" s="164">
        <v>13.41</v>
      </c>
      <c r="K166" s="164">
        <v>4.157</v>
      </c>
      <c r="L166" s="164">
        <v>0.51502400000000004</v>
      </c>
      <c r="M166" s="164"/>
      <c r="N166" s="164"/>
      <c r="O166" s="127">
        <v>8.7384760000000004</v>
      </c>
      <c r="P166" s="248">
        <v>1698.17</v>
      </c>
      <c r="Q166" s="128">
        <f>O166/P166*R166</f>
        <v>8.7384760000000004</v>
      </c>
      <c r="R166" s="129">
        <v>1698.17</v>
      </c>
      <c r="S166" s="130">
        <f>Q166/R166</f>
        <v>5.1458193231537479E-3</v>
      </c>
      <c r="T166" s="131">
        <v>46.325000000000003</v>
      </c>
      <c r="U166" s="132">
        <f>S166*T166</f>
        <v>0.2383800801450974</v>
      </c>
      <c r="V166" s="132">
        <f>S166*60*1000</f>
        <v>308.74915938922487</v>
      </c>
      <c r="W166" s="133">
        <f>V166*T166/1000</f>
        <v>14.302804808705844</v>
      </c>
    </row>
    <row r="167" spans="1:23" x14ac:dyDescent="0.2">
      <c r="A167" s="395"/>
      <c r="B167" s="231">
        <v>160</v>
      </c>
      <c r="C167" s="79" t="s">
        <v>76</v>
      </c>
      <c r="D167" s="136">
        <v>7.6</v>
      </c>
      <c r="E167" s="136">
        <v>291.2</v>
      </c>
      <c r="F167" s="126" t="s">
        <v>44</v>
      </c>
      <c r="G167" s="151"/>
      <c r="H167" s="125">
        <v>39</v>
      </c>
      <c r="I167" s="125">
        <v>2007</v>
      </c>
      <c r="J167" s="164">
        <v>19.440000000000001</v>
      </c>
      <c r="K167" s="164">
        <v>6.0179999999999998</v>
      </c>
      <c r="L167" s="164">
        <v>0.99177800000000005</v>
      </c>
      <c r="M167" s="164"/>
      <c r="N167" s="164"/>
      <c r="O167" s="127">
        <v>12.430222000000001</v>
      </c>
      <c r="P167" s="248">
        <v>2368.7800000000002</v>
      </c>
      <c r="Q167" s="128">
        <f>O167/P167*R167</f>
        <v>12.430222000000001</v>
      </c>
      <c r="R167" s="129">
        <v>2368.7800000000002</v>
      </c>
      <c r="S167" s="130">
        <f>Q167/R167</f>
        <v>5.2475206646459358E-3</v>
      </c>
      <c r="T167" s="131">
        <v>46.325000000000003</v>
      </c>
      <c r="U167" s="132">
        <f>S167*T167</f>
        <v>0.243091394789723</v>
      </c>
      <c r="V167" s="132">
        <f>S167*60*1000</f>
        <v>314.85123987875613</v>
      </c>
      <c r="W167" s="133">
        <f>V167*T167/1000</f>
        <v>14.585483687383379</v>
      </c>
    </row>
    <row r="168" spans="1:23" x14ac:dyDescent="0.2">
      <c r="A168" s="395"/>
      <c r="B168" s="231">
        <v>161</v>
      </c>
      <c r="C168" s="79" t="s">
        <v>293</v>
      </c>
      <c r="D168" s="136">
        <v>7.1</v>
      </c>
      <c r="E168" s="136">
        <v>283.39999999999998</v>
      </c>
      <c r="F168" s="126" t="s">
        <v>303</v>
      </c>
      <c r="G168" s="151" t="s">
        <v>304</v>
      </c>
      <c r="H168" s="125">
        <v>20</v>
      </c>
      <c r="I168" s="125">
        <v>2011</v>
      </c>
      <c r="J168" s="164">
        <v>9.9149999999999991</v>
      </c>
      <c r="K168" s="164">
        <v>3.774</v>
      </c>
      <c r="L168" s="164">
        <v>4.5999999999999999E-2</v>
      </c>
      <c r="M168" s="164">
        <v>0</v>
      </c>
      <c r="N168" s="164">
        <v>0</v>
      </c>
      <c r="O168" s="127">
        <v>6.0949999999999998</v>
      </c>
      <c r="P168" s="248">
        <v>1113.22</v>
      </c>
      <c r="Q168" s="128">
        <v>6.0949999999999998</v>
      </c>
      <c r="R168" s="129">
        <v>1113.22</v>
      </c>
      <c r="S168" s="130">
        <v>5.4751082445518399E-3</v>
      </c>
      <c r="T168" s="131">
        <v>73.099999999999994</v>
      </c>
      <c r="U168" s="132">
        <v>0.40023041267673948</v>
      </c>
      <c r="V168" s="132">
        <v>328.50649467311041</v>
      </c>
      <c r="W168" s="133">
        <v>24.013824760604368</v>
      </c>
    </row>
    <row r="169" spans="1:23" x14ac:dyDescent="0.2">
      <c r="A169" s="395"/>
      <c r="B169" s="231">
        <v>162</v>
      </c>
      <c r="C169" s="79" t="s">
        <v>337</v>
      </c>
      <c r="D169" s="115">
        <v>6.4</v>
      </c>
      <c r="E169" s="114">
        <v>259.07</v>
      </c>
      <c r="F169" s="78" t="s">
        <v>339</v>
      </c>
      <c r="G169" s="152" t="s">
        <v>121</v>
      </c>
      <c r="H169" s="79">
        <v>30</v>
      </c>
      <c r="I169" s="79">
        <v>2007</v>
      </c>
      <c r="J169" s="164">
        <v>14.22</v>
      </c>
      <c r="K169" s="164">
        <v>2.6180819999999998</v>
      </c>
      <c r="L169" s="164">
        <v>3.7830699999999999</v>
      </c>
      <c r="M169" s="164">
        <v>-0.11908000000000001</v>
      </c>
      <c r="N169" s="164">
        <v>5.3159289999999997</v>
      </c>
      <c r="O169" s="127">
        <v>2.6219999999999999</v>
      </c>
      <c r="P169" s="251">
        <v>1423.9</v>
      </c>
      <c r="Q169" s="128">
        <f>N169+O169</f>
        <v>7.9379289999999996</v>
      </c>
      <c r="R169" s="135">
        <v>1423.9</v>
      </c>
      <c r="S169" s="130">
        <f>Q169/R169</f>
        <v>5.5747798300442436E-3</v>
      </c>
      <c r="T169" s="131">
        <v>57.552</v>
      </c>
      <c r="U169" s="132">
        <f>S169*T169</f>
        <v>0.32083972877870631</v>
      </c>
      <c r="V169" s="132">
        <f>S169*60*1000</f>
        <v>334.48678980265464</v>
      </c>
      <c r="W169" s="133">
        <f>V169*T169/1000</f>
        <v>19.250383726722379</v>
      </c>
    </row>
    <row r="170" spans="1:23" x14ac:dyDescent="0.2">
      <c r="A170" s="395"/>
      <c r="B170" s="231">
        <v>163</v>
      </c>
      <c r="C170" s="79" t="s">
        <v>250</v>
      </c>
      <c r="D170" s="115">
        <v>7.6</v>
      </c>
      <c r="E170" s="114">
        <v>322.39999999999998</v>
      </c>
      <c r="F170" s="126" t="s">
        <v>214</v>
      </c>
      <c r="G170" s="151"/>
      <c r="H170" s="125">
        <v>20</v>
      </c>
      <c r="I170" s="125">
        <v>1977</v>
      </c>
      <c r="J170" s="164">
        <v>4.7</v>
      </c>
      <c r="K170" s="164">
        <v>1.7989999999999999</v>
      </c>
      <c r="L170" s="164">
        <v>0</v>
      </c>
      <c r="M170" s="164">
        <v>3.6799999999999999E-2</v>
      </c>
      <c r="N170" s="164">
        <v>0</v>
      </c>
      <c r="O170" s="127">
        <v>2.9140000000000001</v>
      </c>
      <c r="P170" s="248">
        <v>808.66</v>
      </c>
      <c r="Q170" s="128">
        <v>4.7</v>
      </c>
      <c r="R170" s="129">
        <v>808.66</v>
      </c>
      <c r="S170" s="130">
        <v>5.8120841886577798E-3</v>
      </c>
      <c r="T170" s="131">
        <v>61</v>
      </c>
      <c r="U170" s="132">
        <v>3.5453713550812456E-2</v>
      </c>
      <c r="V170" s="132">
        <v>348.72505131946679</v>
      </c>
      <c r="W170" s="133">
        <f>V170*T170/1000</f>
        <v>21.272228130487473</v>
      </c>
    </row>
    <row r="171" spans="1:23" x14ac:dyDescent="0.2">
      <c r="A171" s="395"/>
      <c r="B171" s="231">
        <v>164</v>
      </c>
      <c r="C171" s="79" t="s">
        <v>452</v>
      </c>
      <c r="D171" s="115">
        <v>6.7</v>
      </c>
      <c r="E171" s="114">
        <v>293.8</v>
      </c>
      <c r="F171" s="126" t="s">
        <v>461</v>
      </c>
      <c r="G171" s="151" t="s">
        <v>304</v>
      </c>
      <c r="H171" s="125">
        <v>9</v>
      </c>
      <c r="I171" s="125">
        <v>1979</v>
      </c>
      <c r="J171" s="164">
        <v>5.2</v>
      </c>
      <c r="K171" s="164">
        <v>0.57999999999999996</v>
      </c>
      <c r="L171" s="164">
        <v>1.41</v>
      </c>
      <c r="M171" s="164">
        <v>0.13200000000000001</v>
      </c>
      <c r="N171" s="164">
        <v>0</v>
      </c>
      <c r="O171" s="127">
        <v>3.069</v>
      </c>
      <c r="P171" s="248">
        <v>513.1</v>
      </c>
      <c r="Q171" s="128">
        <v>3.069</v>
      </c>
      <c r="R171" s="129">
        <v>513.1</v>
      </c>
      <c r="S171" s="130">
        <v>5.9812901968427203E-3</v>
      </c>
      <c r="T171" s="131">
        <v>74.099999999999994</v>
      </c>
      <c r="U171" s="132">
        <v>0.44321360358604556</v>
      </c>
      <c r="V171" s="132">
        <v>358.87741181056322</v>
      </c>
      <c r="W171" s="133">
        <v>26.592816215162735</v>
      </c>
    </row>
    <row r="172" spans="1:23" x14ac:dyDescent="0.2">
      <c r="A172" s="395"/>
      <c r="B172" s="231">
        <v>165</v>
      </c>
      <c r="C172" s="79" t="s">
        <v>337</v>
      </c>
      <c r="D172" s="115">
        <v>6.4</v>
      </c>
      <c r="E172" s="114">
        <v>259.07</v>
      </c>
      <c r="F172" s="78" t="s">
        <v>346</v>
      </c>
      <c r="G172" s="152" t="s">
        <v>23</v>
      </c>
      <c r="H172" s="79">
        <v>12</v>
      </c>
      <c r="I172" s="79">
        <v>1983</v>
      </c>
      <c r="J172" s="164">
        <v>4.6500000000000004</v>
      </c>
      <c r="K172" s="164">
        <v>0</v>
      </c>
      <c r="L172" s="164">
        <v>0</v>
      </c>
      <c r="M172" s="164">
        <v>0</v>
      </c>
      <c r="N172" s="164">
        <v>0</v>
      </c>
      <c r="O172" s="127">
        <v>4.6500000000000004</v>
      </c>
      <c r="P172" s="251">
        <v>762.17</v>
      </c>
      <c r="Q172" s="128">
        <v>4.6500000000000004</v>
      </c>
      <c r="R172" s="135">
        <v>762.17</v>
      </c>
      <c r="S172" s="130">
        <f>Q172/R172</f>
        <v>6.101001088995894E-3</v>
      </c>
      <c r="T172" s="131">
        <v>57.552</v>
      </c>
      <c r="U172" s="132">
        <f>S172*T172</f>
        <v>0.35112481467389167</v>
      </c>
      <c r="V172" s="132">
        <f>S172*60*1000</f>
        <v>366.06006533975363</v>
      </c>
      <c r="W172" s="133">
        <f>V172*T172/1000</f>
        <v>21.067488880433501</v>
      </c>
    </row>
    <row r="173" spans="1:23" x14ac:dyDescent="0.2">
      <c r="A173" s="395"/>
      <c r="B173" s="231">
        <v>166</v>
      </c>
      <c r="C173" s="79" t="s">
        <v>452</v>
      </c>
      <c r="D173" s="115">
        <v>6.7</v>
      </c>
      <c r="E173" s="114">
        <v>293.8</v>
      </c>
      <c r="F173" s="126" t="s">
        <v>462</v>
      </c>
      <c r="G173" s="151" t="s">
        <v>23</v>
      </c>
      <c r="H173" s="125">
        <v>12</v>
      </c>
      <c r="I173" s="125">
        <v>1958</v>
      </c>
      <c r="J173" s="164">
        <v>4.5999999999999996</v>
      </c>
      <c r="K173" s="164">
        <v>0.7</v>
      </c>
      <c r="L173" s="164">
        <v>1</v>
      </c>
      <c r="M173" s="164">
        <v>0.2</v>
      </c>
      <c r="N173" s="164">
        <v>0.3</v>
      </c>
      <c r="O173" s="127">
        <v>1.6</v>
      </c>
      <c r="P173" s="248">
        <v>244.8</v>
      </c>
      <c r="Q173" s="128">
        <v>1.6</v>
      </c>
      <c r="R173" s="129">
        <v>244.8</v>
      </c>
      <c r="S173" s="130">
        <v>6.5359477124183009E-3</v>
      </c>
      <c r="T173" s="131">
        <v>74.099999999999994</v>
      </c>
      <c r="U173" s="132">
        <v>0.48431372549019608</v>
      </c>
      <c r="V173" s="132">
        <v>392.15686274509801</v>
      </c>
      <c r="W173" s="133">
        <v>29.058823529411761</v>
      </c>
    </row>
    <row r="174" spans="1:23" x14ac:dyDescent="0.2">
      <c r="A174" s="395"/>
      <c r="B174" s="231">
        <v>167</v>
      </c>
      <c r="C174" s="212" t="s">
        <v>698</v>
      </c>
      <c r="D174" s="213">
        <v>6.8</v>
      </c>
      <c r="E174" s="214">
        <v>296.8</v>
      </c>
      <c r="F174" s="215" t="s">
        <v>697</v>
      </c>
      <c r="G174" s="216"/>
      <c r="H174" s="217">
        <v>17</v>
      </c>
      <c r="I174" s="218">
        <v>2009</v>
      </c>
      <c r="J174" s="227">
        <v>10.14</v>
      </c>
      <c r="K174" s="227">
        <v>0</v>
      </c>
      <c r="L174" s="227">
        <v>6.4657999999999998</v>
      </c>
      <c r="M174" s="227">
        <v>0</v>
      </c>
      <c r="N174" s="228">
        <v>0</v>
      </c>
      <c r="O174" s="224">
        <v>3.67</v>
      </c>
      <c r="P174" s="249">
        <v>1463.65</v>
      </c>
      <c r="Q174" s="220">
        <v>10.14</v>
      </c>
      <c r="R174" s="221">
        <v>1463.65</v>
      </c>
      <c r="S174" s="130">
        <f>Q174/R174</f>
        <v>6.9278857650394562E-3</v>
      </c>
      <c r="T174" s="222">
        <v>56</v>
      </c>
      <c r="U174" s="132">
        <f>S174*T174</f>
        <v>0.38796160284220954</v>
      </c>
      <c r="V174" s="132">
        <f>S174*60*1000</f>
        <v>415.67314590236737</v>
      </c>
      <c r="W174" s="133">
        <f>V174*T174/1000</f>
        <v>23.277696170532575</v>
      </c>
    </row>
    <row r="175" spans="1:23" x14ac:dyDescent="0.2">
      <c r="A175" s="395"/>
      <c r="B175" s="231">
        <v>168</v>
      </c>
      <c r="C175" s="79" t="s">
        <v>250</v>
      </c>
      <c r="D175" s="115">
        <v>7.6</v>
      </c>
      <c r="E175" s="114">
        <v>322.39999999999998</v>
      </c>
      <c r="F175" s="126" t="s">
        <v>210</v>
      </c>
      <c r="G175" s="151" t="s">
        <v>211</v>
      </c>
      <c r="H175" s="125">
        <v>12</v>
      </c>
      <c r="I175" s="125">
        <v>1980</v>
      </c>
      <c r="J175" s="164">
        <v>4.5999999999999996</v>
      </c>
      <c r="K175" s="164">
        <v>0.52</v>
      </c>
      <c r="L175" s="164">
        <v>2.35</v>
      </c>
      <c r="M175" s="164">
        <v>0.24</v>
      </c>
      <c r="N175" s="164">
        <v>0.25800000000000001</v>
      </c>
      <c r="O175" s="127">
        <v>1.17</v>
      </c>
      <c r="P175" s="248">
        <v>648.21</v>
      </c>
      <c r="Q175" s="128">
        <v>4.5999999999999996</v>
      </c>
      <c r="R175" s="129">
        <v>648.21</v>
      </c>
      <c r="S175" s="130">
        <v>7.0964656515635355E-3</v>
      </c>
      <c r="T175" s="131">
        <v>61</v>
      </c>
      <c r="U175" s="132">
        <v>4.3316826337143823E-2</v>
      </c>
      <c r="V175" s="132">
        <v>425.78793909381216</v>
      </c>
      <c r="W175" s="133">
        <f>V175*T175/1000</f>
        <v>25.973064284722543</v>
      </c>
    </row>
    <row r="176" spans="1:23" x14ac:dyDescent="0.2">
      <c r="A176" s="395"/>
      <c r="B176" s="231">
        <v>169</v>
      </c>
      <c r="C176" s="79" t="s">
        <v>250</v>
      </c>
      <c r="D176" s="115">
        <v>7.6</v>
      </c>
      <c r="E176" s="114">
        <v>322.39999999999998</v>
      </c>
      <c r="F176" s="126" t="s">
        <v>218</v>
      </c>
      <c r="G176" s="151" t="s">
        <v>211</v>
      </c>
      <c r="H176" s="125">
        <v>40</v>
      </c>
      <c r="I176" s="125">
        <v>1990</v>
      </c>
      <c r="J176" s="164">
        <v>18.2</v>
      </c>
      <c r="K176" s="164">
        <v>2.5779999999999998</v>
      </c>
      <c r="L176" s="164">
        <v>6.9</v>
      </c>
      <c r="M176" s="164">
        <v>-0.53800000000000003</v>
      </c>
      <c r="N176" s="164">
        <v>0</v>
      </c>
      <c r="O176" s="127">
        <v>9.1560000000000006</v>
      </c>
      <c r="P176" s="248">
        <v>2290.61</v>
      </c>
      <c r="Q176" s="128">
        <v>18.2</v>
      </c>
      <c r="R176" s="129">
        <v>2290.61</v>
      </c>
      <c r="S176" s="130">
        <v>7.9454817712312428E-3</v>
      </c>
      <c r="T176" s="131">
        <v>61</v>
      </c>
      <c r="U176" s="132">
        <v>4.8467438804510578E-2</v>
      </c>
      <c r="V176" s="132">
        <v>476.72890627387454</v>
      </c>
      <c r="W176" s="133">
        <f>V176*T176/1000</f>
        <v>29.080463282706347</v>
      </c>
    </row>
    <row r="177" spans="1:23" x14ac:dyDescent="0.2">
      <c r="A177" s="395"/>
      <c r="B177" s="231">
        <v>170</v>
      </c>
      <c r="C177" s="79" t="s">
        <v>250</v>
      </c>
      <c r="D177" s="115">
        <v>7.6</v>
      </c>
      <c r="E177" s="114">
        <v>322.39999999999998</v>
      </c>
      <c r="F177" s="126" t="s">
        <v>215</v>
      </c>
      <c r="G177" s="151" t="s">
        <v>211</v>
      </c>
      <c r="H177" s="125">
        <v>11</v>
      </c>
      <c r="I177" s="125">
        <v>1989</v>
      </c>
      <c r="J177" s="164">
        <v>5.2</v>
      </c>
      <c r="K177" s="164">
        <v>0.436</v>
      </c>
      <c r="L177" s="164">
        <v>2.0880000000000001</v>
      </c>
      <c r="M177" s="164">
        <v>0.27700000000000002</v>
      </c>
      <c r="N177" s="164">
        <v>0</v>
      </c>
      <c r="O177" s="127">
        <v>2.4369999999999998</v>
      </c>
      <c r="P177" s="248">
        <v>652.44000000000005</v>
      </c>
      <c r="Q177" s="128">
        <v>5.2</v>
      </c>
      <c r="R177" s="129">
        <v>652.4</v>
      </c>
      <c r="S177" s="130">
        <v>7.9705702023298592E-3</v>
      </c>
      <c r="T177" s="131">
        <v>61</v>
      </c>
      <c r="U177" s="132">
        <v>4.8620478234212137E-2</v>
      </c>
      <c r="V177" s="132">
        <v>478.23421213979157</v>
      </c>
      <c r="W177" s="133">
        <f>V177*T177/1000</f>
        <v>29.172286940527286</v>
      </c>
    </row>
    <row r="178" spans="1:23" x14ac:dyDescent="0.2">
      <c r="A178" s="395"/>
      <c r="B178" s="231">
        <v>171</v>
      </c>
      <c r="C178" s="79" t="s">
        <v>250</v>
      </c>
      <c r="D178" s="115">
        <v>7.6</v>
      </c>
      <c r="E178" s="114">
        <v>322.39999999999998</v>
      </c>
      <c r="F178" s="126" t="s">
        <v>219</v>
      </c>
      <c r="G178" s="151" t="s">
        <v>211</v>
      </c>
      <c r="H178" s="125">
        <v>40</v>
      </c>
      <c r="I178" s="125">
        <v>1982</v>
      </c>
      <c r="J178" s="164">
        <v>18.399999999999999</v>
      </c>
      <c r="K178" s="164">
        <v>3.0720000000000001</v>
      </c>
      <c r="L178" s="164">
        <v>6.3220000000000001</v>
      </c>
      <c r="M178" s="164">
        <v>-0.26700000000000002</v>
      </c>
      <c r="N178" s="164">
        <v>0</v>
      </c>
      <c r="O178" s="127">
        <v>9.2720000000000002</v>
      </c>
      <c r="P178" s="248">
        <v>2229.1799999999998</v>
      </c>
      <c r="Q178" s="128">
        <v>18.399999999999999</v>
      </c>
      <c r="R178" s="129">
        <v>2229.1799999999998</v>
      </c>
      <c r="S178" s="130">
        <v>8.2541562368225081E-3</v>
      </c>
      <c r="T178" s="131">
        <v>61</v>
      </c>
      <c r="U178" s="132">
        <v>5.0350353044617296E-2</v>
      </c>
      <c r="V178" s="132">
        <v>495.24937420935049</v>
      </c>
      <c r="W178" s="133">
        <f>V178*T178/1000</f>
        <v>30.210211826770379</v>
      </c>
    </row>
    <row r="179" spans="1:23" x14ac:dyDescent="0.2">
      <c r="A179" s="395"/>
      <c r="B179" s="231">
        <v>172</v>
      </c>
      <c r="C179" s="79" t="s">
        <v>250</v>
      </c>
      <c r="D179" s="115">
        <v>7.6</v>
      </c>
      <c r="E179" s="114">
        <v>322.39999999999998</v>
      </c>
      <c r="F179" s="126" t="s">
        <v>217</v>
      </c>
      <c r="G179" s="151" t="s">
        <v>211</v>
      </c>
      <c r="H179" s="125">
        <v>40</v>
      </c>
      <c r="I179" s="125">
        <v>1992</v>
      </c>
      <c r="J179" s="164">
        <v>18.3</v>
      </c>
      <c r="K179" s="164">
        <v>4.0170000000000003</v>
      </c>
      <c r="L179" s="164">
        <v>6.7</v>
      </c>
      <c r="M179" s="164">
        <v>-0.39600000000000002</v>
      </c>
      <c r="N179" s="164">
        <v>0</v>
      </c>
      <c r="O179" s="127">
        <v>7.97</v>
      </c>
      <c r="P179" s="248">
        <v>2169.38</v>
      </c>
      <c r="Q179" s="128">
        <v>18.3</v>
      </c>
      <c r="R179" s="129">
        <v>2169.38</v>
      </c>
      <c r="S179" s="130">
        <v>8.4355898920428878E-3</v>
      </c>
      <c r="T179" s="131">
        <v>61</v>
      </c>
      <c r="U179" s="132">
        <v>5.1457098341461616E-2</v>
      </c>
      <c r="V179" s="132">
        <v>506.13539352257328</v>
      </c>
      <c r="W179" s="133">
        <f>V179*T179/1000</f>
        <v>30.874259004876972</v>
      </c>
    </row>
    <row r="180" spans="1:23" x14ac:dyDescent="0.2">
      <c r="A180" s="395"/>
      <c r="B180" s="231">
        <v>173</v>
      </c>
      <c r="C180" s="79" t="s">
        <v>250</v>
      </c>
      <c r="D180" s="115">
        <v>7.6</v>
      </c>
      <c r="E180" s="114">
        <v>322.39999999999998</v>
      </c>
      <c r="F180" s="126" t="s">
        <v>213</v>
      </c>
      <c r="G180" s="151" t="s">
        <v>211</v>
      </c>
      <c r="H180" s="125">
        <v>6</v>
      </c>
      <c r="I180" s="125">
        <v>1978</v>
      </c>
      <c r="J180" s="164">
        <v>2.7</v>
      </c>
      <c r="K180" s="164">
        <v>0.16300000000000001</v>
      </c>
      <c r="L180" s="164">
        <v>1.3</v>
      </c>
      <c r="M180" s="164">
        <v>0.14199999999999999</v>
      </c>
      <c r="N180" s="164">
        <v>0</v>
      </c>
      <c r="O180" s="127">
        <v>1.113</v>
      </c>
      <c r="P180" s="248">
        <v>311.56</v>
      </c>
      <c r="Q180" s="128">
        <v>2.7</v>
      </c>
      <c r="R180" s="129">
        <v>311.56</v>
      </c>
      <c r="S180" s="130">
        <v>8.6660675311336505E-3</v>
      </c>
      <c r="T180" s="131">
        <v>61</v>
      </c>
      <c r="U180" s="132">
        <v>5.2863011939915265E-2</v>
      </c>
      <c r="V180" s="132">
        <v>519.96405186801906</v>
      </c>
      <c r="W180" s="133">
        <f>V180*T180/1000</f>
        <v>31.717807163949161</v>
      </c>
    </row>
    <row r="181" spans="1:23" x14ac:dyDescent="0.2">
      <c r="A181" s="395"/>
      <c r="B181" s="231">
        <v>174</v>
      </c>
      <c r="C181" s="79" t="s">
        <v>633</v>
      </c>
      <c r="D181" s="115">
        <v>6.6</v>
      </c>
      <c r="E181" s="114">
        <v>308.60000000000002</v>
      </c>
      <c r="F181" s="36" t="s">
        <v>584</v>
      </c>
      <c r="G181" s="36" t="s">
        <v>636</v>
      </c>
      <c r="H181" s="26">
        <v>30</v>
      </c>
      <c r="I181" s="26">
        <v>1967</v>
      </c>
      <c r="J181" s="87">
        <v>13.94</v>
      </c>
      <c r="K181" s="87">
        <v>0</v>
      </c>
      <c r="L181" s="87">
        <v>0</v>
      </c>
      <c r="M181" s="87">
        <v>0</v>
      </c>
      <c r="N181" s="87">
        <v>0</v>
      </c>
      <c r="O181" s="89">
        <v>13.94</v>
      </c>
      <c r="P181" s="246">
        <v>1550</v>
      </c>
      <c r="Q181" s="29">
        <v>13.94</v>
      </c>
      <c r="R181" s="102">
        <v>1550</v>
      </c>
      <c r="S181" s="27">
        <v>8.9935483870967736E-3</v>
      </c>
      <c r="T181" s="28">
        <v>50.1</v>
      </c>
      <c r="U181" s="28">
        <v>0.45057677419354836</v>
      </c>
      <c r="V181" s="28">
        <v>539.61290322580646</v>
      </c>
      <c r="W181" s="133">
        <f>V181*T181/1000</f>
        <v>27.034606451612905</v>
      </c>
    </row>
    <row r="182" spans="1:23" x14ac:dyDescent="0.2">
      <c r="A182" s="395"/>
      <c r="B182" s="231">
        <v>175</v>
      </c>
      <c r="C182" s="79" t="s">
        <v>633</v>
      </c>
      <c r="D182" s="115">
        <v>6.6</v>
      </c>
      <c r="E182" s="114">
        <v>308.60000000000002</v>
      </c>
      <c r="F182" s="36" t="s">
        <v>585</v>
      </c>
      <c r="G182" s="36" t="s">
        <v>637</v>
      </c>
      <c r="H182" s="26">
        <v>90</v>
      </c>
      <c r="I182" s="26">
        <v>1967</v>
      </c>
      <c r="J182" s="87">
        <v>40.901000000000003</v>
      </c>
      <c r="K182" s="87">
        <v>0</v>
      </c>
      <c r="L182" s="87">
        <v>0</v>
      </c>
      <c r="M182" s="87">
        <v>0</v>
      </c>
      <c r="N182" s="87">
        <v>0</v>
      </c>
      <c r="O182" s="89">
        <v>40.901000000000003</v>
      </c>
      <c r="P182" s="246">
        <v>4485</v>
      </c>
      <c r="Q182" s="29">
        <v>40.901000000000003</v>
      </c>
      <c r="R182" s="102">
        <v>4485</v>
      </c>
      <c r="S182" s="27">
        <v>9.1195094760312158E-3</v>
      </c>
      <c r="T182" s="28">
        <v>50.1</v>
      </c>
      <c r="U182" s="28">
        <v>0.45688742474916394</v>
      </c>
      <c r="V182" s="28">
        <v>547.17056856187298</v>
      </c>
      <c r="W182" s="133">
        <f>V182*T182/1000</f>
        <v>27.41324548494984</v>
      </c>
    </row>
    <row r="183" spans="1:23" x14ac:dyDescent="0.2">
      <c r="A183" s="395"/>
      <c r="B183" s="231">
        <v>176</v>
      </c>
      <c r="C183" s="79" t="s">
        <v>250</v>
      </c>
      <c r="D183" s="115">
        <v>7.6</v>
      </c>
      <c r="E183" s="114">
        <v>322.39999999999998</v>
      </c>
      <c r="F183" s="126" t="s">
        <v>220</v>
      </c>
      <c r="G183" s="151" t="s">
        <v>211</v>
      </c>
      <c r="H183" s="125">
        <v>20</v>
      </c>
      <c r="I183" s="125">
        <v>1985</v>
      </c>
      <c r="J183" s="164">
        <v>9</v>
      </c>
      <c r="K183" s="164">
        <v>1.2589999999999999</v>
      </c>
      <c r="L183" s="164">
        <v>3.26</v>
      </c>
      <c r="M183" s="164">
        <v>0.42299999999999999</v>
      </c>
      <c r="N183" s="164">
        <v>1.0920000000000001</v>
      </c>
      <c r="O183" s="127">
        <v>2.8559999999999999</v>
      </c>
      <c r="P183" s="248">
        <v>1056.8699999999999</v>
      </c>
      <c r="Q183" s="128">
        <v>9</v>
      </c>
      <c r="R183" s="129">
        <v>978.61</v>
      </c>
      <c r="S183" s="130">
        <v>9.1967177936052146E-3</v>
      </c>
      <c r="T183" s="131">
        <v>61</v>
      </c>
      <c r="U183" s="132">
        <v>5.6099978540991809E-2</v>
      </c>
      <c r="V183" s="132">
        <v>551.80306761631289</v>
      </c>
      <c r="W183" s="133">
        <f>V183*T183/1000</f>
        <v>33.659987124595084</v>
      </c>
    </row>
    <row r="184" spans="1:23" x14ac:dyDescent="0.2">
      <c r="A184" s="395"/>
      <c r="B184" s="231">
        <v>177</v>
      </c>
      <c r="C184" s="79" t="s">
        <v>250</v>
      </c>
      <c r="D184" s="115">
        <v>7.6</v>
      </c>
      <c r="E184" s="114">
        <v>322.39999999999998</v>
      </c>
      <c r="F184" s="126" t="s">
        <v>212</v>
      </c>
      <c r="G184" s="151" t="s">
        <v>211</v>
      </c>
      <c r="H184" s="125">
        <v>15</v>
      </c>
      <c r="I184" s="125">
        <v>1978</v>
      </c>
      <c r="J184" s="164">
        <v>7.4</v>
      </c>
      <c r="K184" s="164">
        <v>0.88500000000000001</v>
      </c>
      <c r="L184" s="164">
        <v>3.395</v>
      </c>
      <c r="M184" s="164">
        <v>0.49099999999999999</v>
      </c>
      <c r="N184" s="164">
        <v>0</v>
      </c>
      <c r="O184" s="127">
        <v>2.637</v>
      </c>
      <c r="P184" s="248">
        <v>799.12</v>
      </c>
      <c r="Q184" s="128">
        <v>7.4</v>
      </c>
      <c r="R184" s="129">
        <v>799.1</v>
      </c>
      <c r="S184" s="130">
        <v>9.2604179702164939E-3</v>
      </c>
      <c r="T184" s="131">
        <v>61</v>
      </c>
      <c r="U184" s="132">
        <v>5.6488549618320609E-2</v>
      </c>
      <c r="V184" s="132">
        <v>555.62507821298971</v>
      </c>
      <c r="W184" s="133">
        <f>V184*T184/1000</f>
        <v>33.893129770992374</v>
      </c>
    </row>
    <row r="185" spans="1:23" ht="13.5" thickBot="1" x14ac:dyDescent="0.25">
      <c r="A185" s="396"/>
      <c r="B185" s="231">
        <v>178</v>
      </c>
      <c r="C185" s="232" t="s">
        <v>250</v>
      </c>
      <c r="D185" s="233">
        <v>7.6</v>
      </c>
      <c r="E185" s="234">
        <v>322.39999999999998</v>
      </c>
      <c r="F185" s="235" t="s">
        <v>216</v>
      </c>
      <c r="G185" s="236"/>
      <c r="H185" s="237">
        <v>6</v>
      </c>
      <c r="I185" s="237">
        <v>1979</v>
      </c>
      <c r="J185" s="238">
        <v>3.1</v>
      </c>
      <c r="K185" s="238">
        <v>0.38100000000000001</v>
      </c>
      <c r="L185" s="238">
        <v>1.3</v>
      </c>
      <c r="M185" s="238">
        <v>0.23</v>
      </c>
      <c r="N185" s="238">
        <v>0</v>
      </c>
      <c r="O185" s="239">
        <v>1.1970000000000001</v>
      </c>
      <c r="P185" s="252">
        <v>316.74</v>
      </c>
      <c r="Q185" s="240">
        <v>3.1</v>
      </c>
      <c r="R185" s="241">
        <v>316.74</v>
      </c>
      <c r="S185" s="242">
        <v>9.7872071730757092E-3</v>
      </c>
      <c r="T185" s="243">
        <v>61</v>
      </c>
      <c r="U185" s="244">
        <v>5.9701963755761825E-2</v>
      </c>
      <c r="V185" s="244">
        <v>587.23243038454257</v>
      </c>
      <c r="W185" s="245">
        <f>V185*T185/1000</f>
        <v>35.821178253457099</v>
      </c>
    </row>
    <row r="186" spans="1:23" ht="12.75" customHeight="1" x14ac:dyDescent="0.2">
      <c r="A186" s="397" t="s">
        <v>684</v>
      </c>
      <c r="B186" s="365">
        <v>179</v>
      </c>
      <c r="C186" s="207" t="s">
        <v>293</v>
      </c>
      <c r="D186" s="208">
        <v>7.1</v>
      </c>
      <c r="E186" s="208">
        <v>283.40000000000003</v>
      </c>
      <c r="F186" s="9" t="s">
        <v>305</v>
      </c>
      <c r="G186" s="174" t="s">
        <v>304</v>
      </c>
      <c r="H186" s="173">
        <v>18</v>
      </c>
      <c r="I186" s="173" t="s">
        <v>75</v>
      </c>
      <c r="J186" s="175">
        <v>6.9600100000000005</v>
      </c>
      <c r="K186" s="175">
        <v>1.53</v>
      </c>
      <c r="L186" s="175">
        <v>3.5209999999999999</v>
      </c>
      <c r="M186" s="175">
        <v>0.10201</v>
      </c>
      <c r="N186" s="175">
        <v>0</v>
      </c>
      <c r="O186" s="176">
        <v>1.8069999999999999</v>
      </c>
      <c r="P186" s="177">
        <v>967.9</v>
      </c>
      <c r="Q186" s="178">
        <v>1.8069999999999999</v>
      </c>
      <c r="R186" s="179">
        <v>967.9</v>
      </c>
      <c r="S186" s="180">
        <v>1.8669284016943899E-3</v>
      </c>
      <c r="T186" s="177">
        <v>73.099999999999994</v>
      </c>
      <c r="U186" s="181">
        <v>0.13647246616385988</v>
      </c>
      <c r="V186" s="181">
        <v>112.01570410166339</v>
      </c>
      <c r="W186" s="182">
        <v>8.1883479698315931</v>
      </c>
    </row>
    <row r="187" spans="1:23" x14ac:dyDescent="0.2">
      <c r="A187" s="398"/>
      <c r="B187" s="366">
        <v>180</v>
      </c>
      <c r="C187" s="81" t="s">
        <v>76</v>
      </c>
      <c r="D187" s="140">
        <v>7.6</v>
      </c>
      <c r="E187" s="140">
        <v>291.2</v>
      </c>
      <c r="F187" s="312" t="s">
        <v>51</v>
      </c>
      <c r="G187" s="153"/>
      <c r="H187" s="311">
        <v>38</v>
      </c>
      <c r="I187" s="311">
        <v>1990</v>
      </c>
      <c r="J187" s="165">
        <v>18.100000000000001</v>
      </c>
      <c r="K187" s="165">
        <v>5.7910000000000004</v>
      </c>
      <c r="L187" s="165">
        <v>8.6690000000000005</v>
      </c>
      <c r="M187" s="165">
        <v>-0.64025799999999999</v>
      </c>
      <c r="N187" s="165"/>
      <c r="O187" s="15">
        <v>4.28</v>
      </c>
      <c r="P187" s="313">
        <v>2057.87</v>
      </c>
      <c r="Q187" s="96">
        <f>O187/P187*R187</f>
        <v>4.28</v>
      </c>
      <c r="R187" s="99">
        <v>2057.87</v>
      </c>
      <c r="S187" s="314">
        <f>Q187/R187</f>
        <v>2.0798203968180693E-3</v>
      </c>
      <c r="T187" s="12">
        <v>46.325000000000003</v>
      </c>
      <c r="U187" s="106">
        <f>S187*T187</f>
        <v>9.634767988259707E-2</v>
      </c>
      <c r="V187" s="106">
        <f>S187*60*1000</f>
        <v>124.78922380908416</v>
      </c>
      <c r="W187" s="107">
        <f>V187*T187/1000</f>
        <v>5.7808607929558242</v>
      </c>
    </row>
    <row r="188" spans="1:23" x14ac:dyDescent="0.2">
      <c r="A188" s="398"/>
      <c r="B188" s="366">
        <v>181</v>
      </c>
      <c r="C188" s="81" t="s">
        <v>251</v>
      </c>
      <c r="D188" s="209">
        <v>7.34</v>
      </c>
      <c r="E188" s="210">
        <v>245.18</v>
      </c>
      <c r="F188" s="312" t="s">
        <v>263</v>
      </c>
      <c r="G188" s="153" t="s">
        <v>253</v>
      </c>
      <c r="H188" s="311">
        <v>37</v>
      </c>
      <c r="I188" s="311" t="s">
        <v>75</v>
      </c>
      <c r="J188" s="165">
        <v>11.518096999999999</v>
      </c>
      <c r="K188" s="165">
        <v>3.2130000000000001</v>
      </c>
      <c r="L188" s="165">
        <v>7.5910969999999995</v>
      </c>
      <c r="M188" s="165">
        <v>0.71400000000000008</v>
      </c>
      <c r="N188" s="165">
        <v>0</v>
      </c>
      <c r="O188" s="15">
        <v>4.9099009999999996</v>
      </c>
      <c r="P188" s="313">
        <v>2232.48</v>
      </c>
      <c r="Q188" s="96">
        <v>4.9099009999999996</v>
      </c>
      <c r="R188" s="99">
        <v>2232.48</v>
      </c>
      <c r="S188" s="314">
        <v>2.1993034652046154E-3</v>
      </c>
      <c r="T188" s="12">
        <v>49.7</v>
      </c>
      <c r="U188" s="106">
        <v>0.10930538222066939</v>
      </c>
      <c r="V188" s="106">
        <v>131.95820791227692</v>
      </c>
      <c r="W188" s="107">
        <v>6.5583229332401638</v>
      </c>
    </row>
    <row r="189" spans="1:23" s="282" customFormat="1" x14ac:dyDescent="0.2">
      <c r="A189" s="398"/>
      <c r="B189" s="366">
        <v>182</v>
      </c>
      <c r="C189" s="81" t="s">
        <v>251</v>
      </c>
      <c r="D189" s="209">
        <v>7.34</v>
      </c>
      <c r="E189" s="210">
        <v>245.18</v>
      </c>
      <c r="F189" s="404" t="s">
        <v>264</v>
      </c>
      <c r="G189" s="424" t="s">
        <v>253</v>
      </c>
      <c r="H189" s="405">
        <v>100</v>
      </c>
      <c r="I189" s="405" t="s">
        <v>75</v>
      </c>
      <c r="J189" s="426">
        <v>15.291764000000001</v>
      </c>
      <c r="K189" s="426">
        <v>7.3974990000000007</v>
      </c>
      <c r="L189" s="426">
        <v>7.8111860000000002</v>
      </c>
      <c r="M189" s="426">
        <v>8.3079E-2</v>
      </c>
      <c r="N189" s="426">
        <v>0</v>
      </c>
      <c r="O189" s="412">
        <v>10.621584</v>
      </c>
      <c r="P189" s="406">
        <v>4428.2300000000005</v>
      </c>
      <c r="Q189" s="414">
        <v>10.621584</v>
      </c>
      <c r="R189" s="428">
        <v>4428.2300000000005</v>
      </c>
      <c r="S189" s="407">
        <v>2.3986071184197749E-3</v>
      </c>
      <c r="T189" s="416">
        <v>49.7</v>
      </c>
      <c r="U189" s="417">
        <v>0.11921077378546283</v>
      </c>
      <c r="V189" s="418">
        <v>143.91642710518647</v>
      </c>
      <c r="W189" s="419">
        <v>7.1526464271277685</v>
      </c>
    </row>
    <row r="190" spans="1:23" s="282" customFormat="1" x14ac:dyDescent="0.2">
      <c r="A190" s="398"/>
      <c r="B190" s="366">
        <v>183</v>
      </c>
      <c r="C190" s="81" t="s">
        <v>251</v>
      </c>
      <c r="D190" s="209">
        <v>7.34</v>
      </c>
      <c r="E190" s="210">
        <v>245.18</v>
      </c>
      <c r="F190" s="312" t="s">
        <v>265</v>
      </c>
      <c r="G190" s="153" t="s">
        <v>253</v>
      </c>
      <c r="H190" s="311">
        <v>44</v>
      </c>
      <c r="I190" s="311" t="s">
        <v>75</v>
      </c>
      <c r="J190" s="165">
        <v>6.0282339999999994</v>
      </c>
      <c r="K190" s="165">
        <v>3.0089999999999999</v>
      </c>
      <c r="L190" s="165">
        <v>4.8552340000000003</v>
      </c>
      <c r="M190" s="165">
        <v>-1.8360000000000001</v>
      </c>
      <c r="N190" s="165">
        <v>0</v>
      </c>
      <c r="O190" s="15">
        <v>5.9561000000000002</v>
      </c>
      <c r="P190" s="313">
        <v>2361.19</v>
      </c>
      <c r="Q190" s="96">
        <v>5.9561000000000002</v>
      </c>
      <c r="R190" s="99">
        <v>2361.19</v>
      </c>
      <c r="S190" s="314">
        <v>2.522499248260411E-3</v>
      </c>
      <c r="T190" s="12">
        <v>49.7</v>
      </c>
      <c r="U190" s="106">
        <v>0.12536821263854245</v>
      </c>
      <c r="V190" s="418">
        <v>151.34995489562468</v>
      </c>
      <c r="W190" s="107">
        <v>7.5220927583125468</v>
      </c>
    </row>
    <row r="191" spans="1:23" s="282" customFormat="1" x14ac:dyDescent="0.2">
      <c r="A191" s="398"/>
      <c r="B191" s="366">
        <v>184</v>
      </c>
      <c r="C191" s="81" t="s">
        <v>251</v>
      </c>
      <c r="D191" s="209">
        <v>7.34</v>
      </c>
      <c r="E191" s="210">
        <v>245.18</v>
      </c>
      <c r="F191" s="312" t="s">
        <v>266</v>
      </c>
      <c r="G191" s="153" t="s">
        <v>253</v>
      </c>
      <c r="H191" s="311">
        <v>102</v>
      </c>
      <c r="I191" s="311" t="s">
        <v>75</v>
      </c>
      <c r="J191" s="165">
        <v>19.646512999999999</v>
      </c>
      <c r="K191" s="165">
        <v>6.3239999999999998</v>
      </c>
      <c r="L191" s="165">
        <v>14.295797</v>
      </c>
      <c r="M191" s="165">
        <v>-0.97328400000000004</v>
      </c>
      <c r="N191" s="165">
        <v>0</v>
      </c>
      <c r="O191" s="15">
        <v>11.252599999999999</v>
      </c>
      <c r="P191" s="313">
        <v>4426.4800000000005</v>
      </c>
      <c r="Q191" s="96">
        <v>11.252599999999999</v>
      </c>
      <c r="R191" s="99">
        <v>4426.4800000000005</v>
      </c>
      <c r="S191" s="314">
        <v>2.5421102094666638E-3</v>
      </c>
      <c r="T191" s="12">
        <v>49.7</v>
      </c>
      <c r="U191" s="106">
        <v>0.12634287741049319</v>
      </c>
      <c r="V191" s="418">
        <v>152.52661256799982</v>
      </c>
      <c r="W191" s="107">
        <v>7.5805726446295916</v>
      </c>
    </row>
    <row r="192" spans="1:23" s="282" customFormat="1" x14ac:dyDescent="0.2">
      <c r="A192" s="398"/>
      <c r="B192" s="366">
        <v>185</v>
      </c>
      <c r="C192" s="81" t="s">
        <v>293</v>
      </c>
      <c r="D192" s="140">
        <v>7.1</v>
      </c>
      <c r="E192" s="140">
        <v>283.40000000000003</v>
      </c>
      <c r="F192" s="312" t="s">
        <v>306</v>
      </c>
      <c r="G192" s="153" t="s">
        <v>304</v>
      </c>
      <c r="H192" s="311">
        <v>19</v>
      </c>
      <c r="I192" s="311" t="s">
        <v>75</v>
      </c>
      <c r="J192" s="165">
        <v>6.6220000000000008</v>
      </c>
      <c r="K192" s="165">
        <v>1.734</v>
      </c>
      <c r="L192" s="165">
        <v>2.4929999999999999</v>
      </c>
      <c r="M192" s="165">
        <v>-0.14000000000000001</v>
      </c>
      <c r="N192" s="165">
        <v>0</v>
      </c>
      <c r="O192" s="15">
        <v>2.5350000000000001</v>
      </c>
      <c r="P192" s="12">
        <v>986.21</v>
      </c>
      <c r="Q192" s="96">
        <v>2.5350000000000001</v>
      </c>
      <c r="R192" s="99">
        <v>986.21</v>
      </c>
      <c r="S192" s="314">
        <v>2.5704464566370247E-3</v>
      </c>
      <c r="T192" s="12">
        <v>73.099999999999994</v>
      </c>
      <c r="U192" s="106">
        <v>0.18789963598016649</v>
      </c>
      <c r="V192" s="418">
        <v>154.22678739822149</v>
      </c>
      <c r="W192" s="107">
        <v>11.273978158809991</v>
      </c>
    </row>
    <row r="193" spans="1:23" s="282" customFormat="1" x14ac:dyDescent="0.2">
      <c r="A193" s="398"/>
      <c r="B193" s="366">
        <v>186</v>
      </c>
      <c r="C193" s="81" t="s">
        <v>251</v>
      </c>
      <c r="D193" s="209">
        <v>7.34</v>
      </c>
      <c r="E193" s="210">
        <v>245.18</v>
      </c>
      <c r="F193" s="312" t="s">
        <v>267</v>
      </c>
      <c r="G193" s="153" t="s">
        <v>253</v>
      </c>
      <c r="H193" s="311">
        <v>75</v>
      </c>
      <c r="I193" s="311" t="s">
        <v>75</v>
      </c>
      <c r="J193" s="165">
        <v>22.590026000000002</v>
      </c>
      <c r="K193" s="165">
        <v>7.0889999999999995</v>
      </c>
      <c r="L193" s="165">
        <v>14.175026000000001</v>
      </c>
      <c r="M193" s="165">
        <v>1.3260000000000001</v>
      </c>
      <c r="N193" s="165">
        <v>0</v>
      </c>
      <c r="O193" s="15">
        <v>12.026199999999999</v>
      </c>
      <c r="P193" s="313">
        <v>4068.38</v>
      </c>
      <c r="Q193" s="96">
        <v>12.026199999999999</v>
      </c>
      <c r="R193" s="99">
        <v>4068.38</v>
      </c>
      <c r="S193" s="314">
        <v>2.9560168912441806E-3</v>
      </c>
      <c r="T193" s="12">
        <v>49.7</v>
      </c>
      <c r="U193" s="106">
        <v>0.14691403949483578</v>
      </c>
      <c r="V193" s="418">
        <v>177.36101347465083</v>
      </c>
      <c r="W193" s="107">
        <v>8.8148423696901457</v>
      </c>
    </row>
    <row r="194" spans="1:23" s="282" customFormat="1" x14ac:dyDescent="0.2">
      <c r="A194" s="398"/>
      <c r="B194" s="366">
        <v>187</v>
      </c>
      <c r="C194" s="81" t="s">
        <v>293</v>
      </c>
      <c r="D194" s="140">
        <v>7.1</v>
      </c>
      <c r="E194" s="140">
        <v>283.40000000000003</v>
      </c>
      <c r="F194" s="312" t="s">
        <v>307</v>
      </c>
      <c r="G194" s="153" t="s">
        <v>304</v>
      </c>
      <c r="H194" s="311">
        <v>20</v>
      </c>
      <c r="I194" s="311" t="s">
        <v>308</v>
      </c>
      <c r="J194" s="165">
        <v>7.1669999999999998</v>
      </c>
      <c r="K194" s="165">
        <v>1.2749999999999999</v>
      </c>
      <c r="L194" s="165">
        <v>2.9769999999999999</v>
      </c>
      <c r="M194" s="165">
        <v>0</v>
      </c>
      <c r="N194" s="165">
        <v>0</v>
      </c>
      <c r="O194" s="15">
        <v>2.915</v>
      </c>
      <c r="P194" s="12">
        <v>981.33</v>
      </c>
      <c r="Q194" s="96">
        <v>2.915</v>
      </c>
      <c r="R194" s="99">
        <v>981.33</v>
      </c>
      <c r="S194" s="314">
        <v>2.9704584594377019E-3</v>
      </c>
      <c r="T194" s="12">
        <v>73.099999999999994</v>
      </c>
      <c r="U194" s="106">
        <v>0.21714051338489598</v>
      </c>
      <c r="V194" s="418">
        <v>178.22750756626209</v>
      </c>
      <c r="W194" s="107">
        <v>13.028430803093757</v>
      </c>
    </row>
    <row r="195" spans="1:23" s="282" customFormat="1" x14ac:dyDescent="0.2">
      <c r="A195" s="398"/>
      <c r="B195" s="366">
        <v>188</v>
      </c>
      <c r="C195" s="81" t="s">
        <v>251</v>
      </c>
      <c r="D195" s="209">
        <v>7.34</v>
      </c>
      <c r="E195" s="210">
        <v>245.18</v>
      </c>
      <c r="F195" s="312" t="s">
        <v>268</v>
      </c>
      <c r="G195" s="153" t="s">
        <v>253</v>
      </c>
      <c r="H195" s="311">
        <v>15</v>
      </c>
      <c r="I195" s="311" t="s">
        <v>75</v>
      </c>
      <c r="J195" s="165">
        <v>2.6598500000000005</v>
      </c>
      <c r="K195" s="165">
        <v>1.9380000000000002</v>
      </c>
      <c r="L195" s="165">
        <v>0.36485000000000001</v>
      </c>
      <c r="M195" s="165">
        <v>0.35700000000000004</v>
      </c>
      <c r="N195" s="165">
        <v>0</v>
      </c>
      <c r="O195" s="15">
        <v>2.5620350000000003</v>
      </c>
      <c r="P195" s="313">
        <v>807.07</v>
      </c>
      <c r="Q195" s="96">
        <v>2.5620350000000003</v>
      </c>
      <c r="R195" s="99">
        <v>807.07</v>
      </c>
      <c r="S195" s="314">
        <v>3.1744892016801517E-3</v>
      </c>
      <c r="T195" s="12">
        <v>49.7</v>
      </c>
      <c r="U195" s="106">
        <v>0.15777211332350355</v>
      </c>
      <c r="V195" s="418">
        <v>190.46935210080909</v>
      </c>
      <c r="W195" s="107">
        <v>9.4663267994102114</v>
      </c>
    </row>
    <row r="196" spans="1:23" s="282" customFormat="1" x14ac:dyDescent="0.2">
      <c r="A196" s="398"/>
      <c r="B196" s="366">
        <v>189</v>
      </c>
      <c r="C196" s="81" t="s">
        <v>788</v>
      </c>
      <c r="D196" s="209">
        <v>8.5</v>
      </c>
      <c r="E196" s="210">
        <v>171</v>
      </c>
      <c r="F196" s="312" t="s">
        <v>789</v>
      </c>
      <c r="G196" s="312" t="s">
        <v>787</v>
      </c>
      <c r="H196" s="311">
        <v>31</v>
      </c>
      <c r="I196" s="311">
        <v>1970</v>
      </c>
      <c r="J196" s="45">
        <v>13.75</v>
      </c>
      <c r="K196" s="46">
        <v>2.5114000000000001</v>
      </c>
      <c r="L196" s="46">
        <v>3.1</v>
      </c>
      <c r="M196" s="46">
        <v>0.27700000000000002</v>
      </c>
      <c r="N196" s="15">
        <v>1.4151</v>
      </c>
      <c r="O196" s="15">
        <v>6.4465000000000003</v>
      </c>
      <c r="P196" s="313">
        <v>2441.11</v>
      </c>
      <c r="Q196" s="96">
        <v>7.8616000000000001</v>
      </c>
      <c r="R196" s="313">
        <f>P196</f>
        <v>2441.11</v>
      </c>
      <c r="S196" s="314">
        <f>Q196/R196</f>
        <v>3.2205021486127212E-3</v>
      </c>
      <c r="T196" s="12">
        <v>45.1</v>
      </c>
      <c r="U196" s="106">
        <f>S196*T196</f>
        <v>0.14524464690243372</v>
      </c>
      <c r="V196" s="418">
        <f>S196*60*1000</f>
        <v>193.23012891676328</v>
      </c>
      <c r="W196" s="107">
        <f>V196*T196/1000</f>
        <v>8.7146788141460245</v>
      </c>
    </row>
    <row r="197" spans="1:23" s="282" customFormat="1" x14ac:dyDescent="0.2">
      <c r="A197" s="398"/>
      <c r="B197" s="366">
        <v>190</v>
      </c>
      <c r="C197" s="18" t="s">
        <v>379</v>
      </c>
      <c r="D197" s="209">
        <v>6.3</v>
      </c>
      <c r="E197" s="210">
        <v>362.7</v>
      </c>
      <c r="F197" s="17" t="s">
        <v>389</v>
      </c>
      <c r="G197" s="153" t="s">
        <v>304</v>
      </c>
      <c r="H197" s="311">
        <v>44</v>
      </c>
      <c r="I197" s="311">
        <v>1970</v>
      </c>
      <c r="J197" s="165">
        <v>22.413</v>
      </c>
      <c r="K197" s="165">
        <v>4.3</v>
      </c>
      <c r="L197" s="165">
        <v>11.45</v>
      </c>
      <c r="M197" s="165">
        <v>-0.94</v>
      </c>
      <c r="N197" s="165"/>
      <c r="O197" s="15">
        <v>6.84</v>
      </c>
      <c r="P197" s="45">
        <v>2033.99</v>
      </c>
      <c r="Q197" s="96">
        <v>6.84</v>
      </c>
      <c r="R197" s="99">
        <v>2033.99</v>
      </c>
      <c r="S197" s="314">
        <f>Q197/R197</f>
        <v>3.3628483915850126E-3</v>
      </c>
      <c r="T197" s="12">
        <v>72.38</v>
      </c>
      <c r="U197" s="106">
        <f>S197*T197</f>
        <v>0.24340296658292318</v>
      </c>
      <c r="V197" s="418">
        <f>S197*60*1000</f>
        <v>201.77090349510075</v>
      </c>
      <c r="W197" s="107">
        <f>V197*T197/1000</f>
        <v>14.604177994975391</v>
      </c>
    </row>
    <row r="198" spans="1:23" s="282" customFormat="1" x14ac:dyDescent="0.2">
      <c r="A198" s="398"/>
      <c r="B198" s="366">
        <v>191</v>
      </c>
      <c r="C198" s="81" t="s">
        <v>251</v>
      </c>
      <c r="D198" s="209">
        <v>7.34</v>
      </c>
      <c r="E198" s="210">
        <v>245.18</v>
      </c>
      <c r="F198" s="408" t="s">
        <v>269</v>
      </c>
      <c r="G198" s="425" t="s">
        <v>253</v>
      </c>
      <c r="H198" s="409">
        <v>44</v>
      </c>
      <c r="I198" s="409" t="s">
        <v>75</v>
      </c>
      <c r="J198" s="427">
        <v>6.690016</v>
      </c>
      <c r="K198" s="427">
        <v>1.8360000000000001</v>
      </c>
      <c r="L198" s="427">
        <v>4.8506499999999999</v>
      </c>
      <c r="M198" s="427">
        <v>3.3660000000000001E-3</v>
      </c>
      <c r="N198" s="427">
        <v>0</v>
      </c>
      <c r="O198" s="413">
        <v>6.5663</v>
      </c>
      <c r="P198" s="410">
        <v>1876.15</v>
      </c>
      <c r="Q198" s="415">
        <v>6.5663</v>
      </c>
      <c r="R198" s="429">
        <v>1876.15</v>
      </c>
      <c r="S198" s="411">
        <v>3.4998800735548861E-3</v>
      </c>
      <c r="T198" s="420">
        <v>49.7</v>
      </c>
      <c r="U198" s="421">
        <v>0.17394403965567784</v>
      </c>
      <c r="V198" s="422">
        <v>209.99280441329316</v>
      </c>
      <c r="W198" s="423">
        <v>10.43664237934067</v>
      </c>
    </row>
    <row r="199" spans="1:23" x14ac:dyDescent="0.2">
      <c r="A199" s="398"/>
      <c r="B199" s="366">
        <v>192</v>
      </c>
      <c r="C199" s="81" t="s">
        <v>251</v>
      </c>
      <c r="D199" s="209">
        <v>7.34</v>
      </c>
      <c r="E199" s="210">
        <v>245.18</v>
      </c>
      <c r="F199" s="312" t="s">
        <v>270</v>
      </c>
      <c r="G199" s="153" t="s">
        <v>253</v>
      </c>
      <c r="H199" s="311">
        <v>75</v>
      </c>
      <c r="I199" s="311" t="s">
        <v>75</v>
      </c>
      <c r="J199" s="165">
        <v>6.5246520000000006</v>
      </c>
      <c r="K199" s="165">
        <v>5.1000000000000005</v>
      </c>
      <c r="L199" s="165">
        <v>5.4269790000000002</v>
      </c>
      <c r="M199" s="165">
        <v>-4.0023270000000002</v>
      </c>
      <c r="N199" s="165">
        <v>0</v>
      </c>
      <c r="O199" s="15">
        <v>14.270678</v>
      </c>
      <c r="P199" s="313">
        <v>3992.51</v>
      </c>
      <c r="Q199" s="96">
        <v>14.270678</v>
      </c>
      <c r="R199" s="99">
        <v>3992.51</v>
      </c>
      <c r="S199" s="314">
        <v>3.5743624937695836E-3</v>
      </c>
      <c r="T199" s="12">
        <v>49.7</v>
      </c>
      <c r="U199" s="106">
        <v>0.17764581594034831</v>
      </c>
      <c r="V199" s="106">
        <v>214.46174962617502</v>
      </c>
      <c r="W199" s="107">
        <v>10.658748956420899</v>
      </c>
    </row>
    <row r="200" spans="1:23" x14ac:dyDescent="0.2">
      <c r="A200" s="398"/>
      <c r="B200" s="366">
        <v>193</v>
      </c>
      <c r="C200" s="81" t="s">
        <v>76</v>
      </c>
      <c r="D200" s="140">
        <v>7.6</v>
      </c>
      <c r="E200" s="140">
        <v>291.2</v>
      </c>
      <c r="F200" s="312" t="s">
        <v>46</v>
      </c>
      <c r="G200" s="153" t="s">
        <v>23</v>
      </c>
      <c r="H200" s="311">
        <v>72</v>
      </c>
      <c r="I200" s="311">
        <v>1975</v>
      </c>
      <c r="J200" s="165">
        <v>23.67</v>
      </c>
      <c r="K200" s="165">
        <v>7.5102599999999997</v>
      </c>
      <c r="L200" s="165">
        <v>2.5997400000000002</v>
      </c>
      <c r="M200" s="165">
        <v>0</v>
      </c>
      <c r="N200" s="165"/>
      <c r="O200" s="15">
        <v>13.56</v>
      </c>
      <c r="P200" s="313">
        <v>3784.12</v>
      </c>
      <c r="Q200" s="96">
        <f>O200/P200*R200</f>
        <v>13.56</v>
      </c>
      <c r="R200" s="99">
        <v>3784.12</v>
      </c>
      <c r="S200" s="314">
        <f>Q200/R200</f>
        <v>3.5833958753950725E-3</v>
      </c>
      <c r="T200" s="12">
        <v>46.325000000000003</v>
      </c>
      <c r="U200" s="106">
        <f>S200*T200</f>
        <v>0.16600081392767674</v>
      </c>
      <c r="V200" s="106">
        <f>S200*60*1000</f>
        <v>215.00375252370435</v>
      </c>
      <c r="W200" s="107">
        <f>V200*T200/1000</f>
        <v>9.9600488356606043</v>
      </c>
    </row>
    <row r="201" spans="1:23" x14ac:dyDescent="0.2">
      <c r="A201" s="398"/>
      <c r="B201" s="366">
        <v>194</v>
      </c>
      <c r="C201" s="81" t="s">
        <v>788</v>
      </c>
      <c r="D201" s="209">
        <v>8.5</v>
      </c>
      <c r="E201" s="210">
        <v>171</v>
      </c>
      <c r="F201" s="312" t="s">
        <v>790</v>
      </c>
      <c r="G201" s="312" t="s">
        <v>779</v>
      </c>
      <c r="H201" s="311">
        <v>62</v>
      </c>
      <c r="I201" s="311">
        <v>2008</v>
      </c>
      <c r="J201" s="45">
        <v>25.895399999999999</v>
      </c>
      <c r="K201" s="46">
        <v>6.5279999999999996</v>
      </c>
      <c r="L201" s="46">
        <v>0</v>
      </c>
      <c r="M201" s="46">
        <v>-0.255</v>
      </c>
      <c r="N201" s="15">
        <v>5.9493999999999998</v>
      </c>
      <c r="O201" s="15">
        <v>13.673</v>
      </c>
      <c r="P201" s="313">
        <v>5496.33</v>
      </c>
      <c r="Q201" s="96">
        <v>18.537299999999998</v>
      </c>
      <c r="R201" s="313">
        <v>5123.55</v>
      </c>
      <c r="S201" s="314">
        <f>Q201/R201</f>
        <v>3.6180577919606516E-3</v>
      </c>
      <c r="T201" s="12">
        <v>45.1</v>
      </c>
      <c r="U201" s="106">
        <f>S201*T201</f>
        <v>0.16317440641742539</v>
      </c>
      <c r="V201" s="106">
        <f>S201*60*1000</f>
        <v>217.08346751763909</v>
      </c>
      <c r="W201" s="107">
        <f>V201*T201/1000</f>
        <v>9.7904643850455226</v>
      </c>
    </row>
    <row r="202" spans="1:23" x14ac:dyDescent="0.2">
      <c r="A202" s="398"/>
      <c r="B202" s="366">
        <v>195</v>
      </c>
      <c r="C202" s="266" t="s">
        <v>698</v>
      </c>
      <c r="D202" s="267">
        <v>6.8</v>
      </c>
      <c r="E202" s="268">
        <v>296.8</v>
      </c>
      <c r="F202" s="265" t="s">
        <v>711</v>
      </c>
      <c r="G202" s="261" t="s">
        <v>121</v>
      </c>
      <c r="H202" s="262">
        <v>24</v>
      </c>
      <c r="I202" s="263" t="s">
        <v>75</v>
      </c>
      <c r="J202" s="275">
        <v>10.220000000000001</v>
      </c>
      <c r="K202" s="275">
        <v>2.48</v>
      </c>
      <c r="L202" s="275">
        <v>3.52</v>
      </c>
      <c r="M202" s="275">
        <v>-0.34</v>
      </c>
      <c r="N202" s="276">
        <v>0.82079999999999986</v>
      </c>
      <c r="O202" s="278">
        <v>3.7391999999999999</v>
      </c>
      <c r="P202" s="270">
        <v>1198.92</v>
      </c>
      <c r="Q202" s="281">
        <v>4.5599999999999996</v>
      </c>
      <c r="R202" s="270">
        <v>1198.92</v>
      </c>
      <c r="S202" s="314">
        <f>Q202/R202</f>
        <v>3.8034230807726947E-3</v>
      </c>
      <c r="T202" s="274">
        <v>56</v>
      </c>
      <c r="U202" s="106">
        <f>S202*T202</f>
        <v>0.21299169252327091</v>
      </c>
      <c r="V202" s="106">
        <f>S202*60*1000</f>
        <v>228.20538484636168</v>
      </c>
      <c r="W202" s="107">
        <f>V202*T202/1000</f>
        <v>12.779501551396253</v>
      </c>
    </row>
    <row r="203" spans="1:23" x14ac:dyDescent="0.2">
      <c r="A203" s="398"/>
      <c r="B203" s="366">
        <v>196</v>
      </c>
      <c r="C203" s="81" t="s">
        <v>411</v>
      </c>
      <c r="D203" s="209">
        <v>7</v>
      </c>
      <c r="E203" s="210">
        <v>308</v>
      </c>
      <c r="F203" s="312" t="s">
        <v>422</v>
      </c>
      <c r="G203" s="153" t="s">
        <v>23</v>
      </c>
      <c r="H203" s="311">
        <v>22</v>
      </c>
      <c r="I203" s="311">
        <v>1989</v>
      </c>
      <c r="J203" s="165">
        <v>9.6059999999999999</v>
      </c>
      <c r="K203" s="165">
        <v>1.887</v>
      </c>
      <c r="L203" s="165">
        <v>3.1909999999999998</v>
      </c>
      <c r="M203" s="165">
        <v>-0.29699999999999999</v>
      </c>
      <c r="N203" s="165">
        <v>0.81499999999999995</v>
      </c>
      <c r="O203" s="15">
        <v>3.7130000000000001</v>
      </c>
      <c r="P203" s="45">
        <v>1176.23</v>
      </c>
      <c r="Q203" s="96">
        <v>4.5279999999999996</v>
      </c>
      <c r="R203" s="99">
        <v>1176.23</v>
      </c>
      <c r="S203" s="314">
        <v>3.8495872405907004E-3</v>
      </c>
      <c r="T203" s="12">
        <v>39.57</v>
      </c>
      <c r="U203" s="106">
        <v>0.15232816711017402</v>
      </c>
      <c r="V203" s="106">
        <v>230.97523443544202</v>
      </c>
      <c r="W203" s="107">
        <v>9.1396900266104399</v>
      </c>
    </row>
    <row r="204" spans="1:23" x14ac:dyDescent="0.2">
      <c r="A204" s="398"/>
      <c r="B204" s="366">
        <v>197</v>
      </c>
      <c r="C204" s="81" t="s">
        <v>788</v>
      </c>
      <c r="D204" s="209">
        <v>8.5</v>
      </c>
      <c r="E204" s="210">
        <v>171</v>
      </c>
      <c r="F204" s="312" t="s">
        <v>791</v>
      </c>
      <c r="G204" s="312" t="s">
        <v>792</v>
      </c>
      <c r="H204" s="311">
        <v>145</v>
      </c>
      <c r="I204" s="311">
        <v>1988</v>
      </c>
      <c r="J204" s="45">
        <v>71.852000000000004</v>
      </c>
      <c r="K204" s="46">
        <v>25.687999999999999</v>
      </c>
      <c r="L204" s="46">
        <v>14.4</v>
      </c>
      <c r="M204" s="46">
        <v>1.252</v>
      </c>
      <c r="N204" s="15">
        <v>0</v>
      </c>
      <c r="O204" s="15">
        <v>30.512</v>
      </c>
      <c r="P204" s="313">
        <v>7596.03</v>
      </c>
      <c r="Q204" s="96">
        <v>30.512</v>
      </c>
      <c r="R204" s="313">
        <f>P204</f>
        <v>7596.03</v>
      </c>
      <c r="S204" s="314">
        <f>Q204/R204</f>
        <v>4.016835109919261E-3</v>
      </c>
      <c r="T204" s="12">
        <v>45.1</v>
      </c>
      <c r="U204" s="106">
        <f>S204*T204</f>
        <v>0.18115926345735867</v>
      </c>
      <c r="V204" s="106">
        <f>S204*60*1000</f>
        <v>241.01010659515566</v>
      </c>
      <c r="W204" s="107">
        <f>V204*T204/1000</f>
        <v>10.86955580744152</v>
      </c>
    </row>
    <row r="205" spans="1:23" x14ac:dyDescent="0.2">
      <c r="A205" s="398"/>
      <c r="B205" s="366">
        <v>198</v>
      </c>
      <c r="C205" s="81" t="s">
        <v>76</v>
      </c>
      <c r="D205" s="140">
        <v>7.6</v>
      </c>
      <c r="E205" s="140">
        <v>291.2</v>
      </c>
      <c r="F205" s="312" t="s">
        <v>47</v>
      </c>
      <c r="G205" s="153" t="s">
        <v>23</v>
      </c>
      <c r="H205" s="311">
        <v>56</v>
      </c>
      <c r="I205" s="311">
        <v>1978</v>
      </c>
      <c r="J205" s="165">
        <v>23.57</v>
      </c>
      <c r="K205" s="165">
        <v>7.6740000000000004</v>
      </c>
      <c r="L205" s="165">
        <v>0.308</v>
      </c>
      <c r="M205" s="165">
        <v>1.0985119999999999</v>
      </c>
      <c r="N205" s="165"/>
      <c r="O205" s="15">
        <v>14.49</v>
      </c>
      <c r="P205" s="313">
        <v>3531.43</v>
      </c>
      <c r="Q205" s="96">
        <f>O205/P205*R205</f>
        <v>14.49</v>
      </c>
      <c r="R205" s="99">
        <v>3531.43</v>
      </c>
      <c r="S205" s="314">
        <f>Q205/R205</f>
        <v>4.1031536799540132E-3</v>
      </c>
      <c r="T205" s="12">
        <v>46.325000000000003</v>
      </c>
      <c r="U205" s="106">
        <f>S205*T205</f>
        <v>0.19007859422386966</v>
      </c>
      <c r="V205" s="106">
        <f>S205*60*1000</f>
        <v>246.18922079724078</v>
      </c>
      <c r="W205" s="107">
        <f>V205*T205/1000</f>
        <v>11.404715653432181</v>
      </c>
    </row>
    <row r="206" spans="1:23" x14ac:dyDescent="0.2">
      <c r="A206" s="398"/>
      <c r="B206" s="366">
        <v>199</v>
      </c>
      <c r="C206" s="81" t="s">
        <v>251</v>
      </c>
      <c r="D206" s="209">
        <v>7.34</v>
      </c>
      <c r="E206" s="210">
        <v>245.18</v>
      </c>
      <c r="F206" s="312" t="s">
        <v>271</v>
      </c>
      <c r="G206" s="153" t="s">
        <v>253</v>
      </c>
      <c r="H206" s="311">
        <v>45</v>
      </c>
      <c r="I206" s="311" t="s">
        <v>75</v>
      </c>
      <c r="J206" s="165">
        <v>9.9808800000000009</v>
      </c>
      <c r="K206" s="165">
        <v>4.1310000000000002</v>
      </c>
      <c r="L206" s="165">
        <v>5.5438800000000006</v>
      </c>
      <c r="M206" s="165">
        <v>0.30599999999999999</v>
      </c>
      <c r="N206" s="165">
        <v>0</v>
      </c>
      <c r="O206" s="15">
        <v>9.5861249999999991</v>
      </c>
      <c r="P206" s="313">
        <v>2335.09</v>
      </c>
      <c r="Q206" s="96">
        <v>9.5861249999999991</v>
      </c>
      <c r="R206" s="99">
        <v>2335.09</v>
      </c>
      <c r="S206" s="314">
        <v>4.105248619967538E-3</v>
      </c>
      <c r="T206" s="12">
        <v>49.7</v>
      </c>
      <c r="U206" s="106">
        <v>0.20403085641238664</v>
      </c>
      <c r="V206" s="106">
        <v>246.31491719805226</v>
      </c>
      <c r="W206" s="107">
        <v>12.241851384743198</v>
      </c>
    </row>
    <row r="207" spans="1:23" x14ac:dyDescent="0.2">
      <c r="A207" s="398"/>
      <c r="B207" s="366">
        <v>200</v>
      </c>
      <c r="C207" s="81" t="s">
        <v>76</v>
      </c>
      <c r="D207" s="140">
        <v>7.6</v>
      </c>
      <c r="E207" s="140">
        <v>291.2</v>
      </c>
      <c r="F207" s="312" t="s">
        <v>45</v>
      </c>
      <c r="G207" s="153"/>
      <c r="H207" s="311">
        <v>100</v>
      </c>
      <c r="I207" s="311">
        <v>1972</v>
      </c>
      <c r="J207" s="165">
        <v>41.54</v>
      </c>
      <c r="K207" s="165">
        <v>10.090999999999999</v>
      </c>
      <c r="L207" s="165">
        <v>12.154999999999999</v>
      </c>
      <c r="M207" s="165">
        <v>0.87397499999999995</v>
      </c>
      <c r="N207" s="165"/>
      <c r="O207" s="15">
        <v>18.420000000000002</v>
      </c>
      <c r="P207" s="313">
        <v>4425.26</v>
      </c>
      <c r="Q207" s="96">
        <f>O207/P207*R207</f>
        <v>18.419999999999998</v>
      </c>
      <c r="R207" s="99">
        <v>4425.26</v>
      </c>
      <c r="S207" s="314">
        <f>Q207/R207</f>
        <v>4.1624672900575331E-3</v>
      </c>
      <c r="T207" s="12">
        <v>46.325000000000003</v>
      </c>
      <c r="U207" s="106">
        <f>S207*T207</f>
        <v>0.19282629721191524</v>
      </c>
      <c r="V207" s="106">
        <f>S207*60*1000</f>
        <v>249.74803740345197</v>
      </c>
      <c r="W207" s="107">
        <f>V207*T207/1000</f>
        <v>11.569577832714913</v>
      </c>
    </row>
    <row r="208" spans="1:23" x14ac:dyDescent="0.2">
      <c r="A208" s="398"/>
      <c r="B208" s="366">
        <v>201</v>
      </c>
      <c r="C208" s="266" t="s">
        <v>721</v>
      </c>
      <c r="D208" s="266">
        <v>7.5</v>
      </c>
      <c r="E208" s="269">
        <v>299.25</v>
      </c>
      <c r="F208" s="260" t="s">
        <v>712</v>
      </c>
      <c r="G208" s="261" t="s">
        <v>121</v>
      </c>
      <c r="H208" s="262">
        <v>15</v>
      </c>
      <c r="I208" s="263" t="s">
        <v>75</v>
      </c>
      <c r="J208" s="275">
        <v>9.0399999999999991</v>
      </c>
      <c r="K208" s="275">
        <v>1.92</v>
      </c>
      <c r="L208" s="275">
        <v>2.0499999999999998</v>
      </c>
      <c r="M208" s="275">
        <v>0.37</v>
      </c>
      <c r="N208" s="276">
        <v>0.85</v>
      </c>
      <c r="O208" s="278">
        <v>3.8458000000000006</v>
      </c>
      <c r="P208" s="270">
        <v>1120.1099999999999</v>
      </c>
      <c r="Q208" s="281">
        <v>4.7</v>
      </c>
      <c r="R208" s="270">
        <v>1120.1099999999999</v>
      </c>
      <c r="S208" s="314">
        <f>Q208/R208</f>
        <v>4.1960164626688454E-3</v>
      </c>
      <c r="T208" s="274">
        <v>56</v>
      </c>
      <c r="U208" s="106">
        <f>S208*T208</f>
        <v>0.23497692190945535</v>
      </c>
      <c r="V208" s="106">
        <f>S208*60*1000</f>
        <v>251.76098776013072</v>
      </c>
      <c r="W208" s="107">
        <f>V208*T208/1000</f>
        <v>14.09861531456732</v>
      </c>
    </row>
    <row r="209" spans="1:23" s="211" customFormat="1" x14ac:dyDescent="0.2">
      <c r="A209" s="398"/>
      <c r="B209" s="366">
        <v>202</v>
      </c>
      <c r="C209" s="81" t="s">
        <v>411</v>
      </c>
      <c r="D209" s="140">
        <v>7</v>
      </c>
      <c r="E209" s="210">
        <v>308</v>
      </c>
      <c r="F209" s="312" t="s">
        <v>423</v>
      </c>
      <c r="G209" s="153" t="s">
        <v>23</v>
      </c>
      <c r="H209" s="311">
        <v>31</v>
      </c>
      <c r="I209" s="311">
        <v>1961</v>
      </c>
      <c r="J209" s="165">
        <v>11.454000000000001</v>
      </c>
      <c r="K209" s="165">
        <v>2.754</v>
      </c>
      <c r="L209" s="165">
        <v>2.629</v>
      </c>
      <c r="M209" s="165">
        <v>0.16300000000000001</v>
      </c>
      <c r="N209" s="165">
        <v>1.093</v>
      </c>
      <c r="O209" s="15">
        <v>4.9779999999999998</v>
      </c>
      <c r="P209" s="45">
        <v>1414.32</v>
      </c>
      <c r="Q209" s="96">
        <v>5.4409999999999998</v>
      </c>
      <c r="R209" s="99">
        <v>1293.26</v>
      </c>
      <c r="S209" s="314">
        <v>4.2071973153116927E-3</v>
      </c>
      <c r="T209" s="12">
        <v>39.57</v>
      </c>
      <c r="U209" s="106">
        <v>0.16647879776688368</v>
      </c>
      <c r="V209" s="106">
        <v>252.43183891870157</v>
      </c>
      <c r="W209" s="107">
        <v>9.9887278660130221</v>
      </c>
    </row>
    <row r="210" spans="1:23" s="211" customFormat="1" x14ac:dyDescent="0.2">
      <c r="A210" s="398"/>
      <c r="B210" s="366">
        <v>203</v>
      </c>
      <c r="C210" s="81" t="s">
        <v>677</v>
      </c>
      <c r="D210" s="209">
        <v>6.2</v>
      </c>
      <c r="E210" s="210">
        <v>271.39999999999998</v>
      </c>
      <c r="F210" s="312" t="s">
        <v>116</v>
      </c>
      <c r="G210" s="153" t="s">
        <v>23</v>
      </c>
      <c r="H210" s="311">
        <v>18</v>
      </c>
      <c r="I210" s="311">
        <v>1991</v>
      </c>
      <c r="J210" s="165">
        <v>9.9039999999999999</v>
      </c>
      <c r="K210" s="165">
        <v>2.1668120000000002</v>
      </c>
      <c r="L210" s="165">
        <v>3.0349210000000002</v>
      </c>
      <c r="M210" s="165">
        <v>-7.5811000000000003E-2</v>
      </c>
      <c r="N210" s="165">
        <v>0</v>
      </c>
      <c r="O210" s="15">
        <v>4.778079</v>
      </c>
      <c r="P210" s="313">
        <v>1129.1500000000001</v>
      </c>
      <c r="Q210" s="96">
        <v>4.778079</v>
      </c>
      <c r="R210" s="99">
        <v>1129.1500000000001</v>
      </c>
      <c r="S210" s="314">
        <v>4.2315715361112335E-3</v>
      </c>
      <c r="T210" s="12">
        <v>66.926000000000002</v>
      </c>
      <c r="U210" s="106">
        <v>0.28320215662578041</v>
      </c>
      <c r="V210" s="106">
        <v>253.89429216667403</v>
      </c>
      <c r="W210" s="107">
        <v>16.992129397546826</v>
      </c>
    </row>
    <row r="211" spans="1:23" s="211" customFormat="1" x14ac:dyDescent="0.2">
      <c r="A211" s="398"/>
      <c r="B211" s="366">
        <v>204</v>
      </c>
      <c r="C211" s="18" t="s">
        <v>379</v>
      </c>
      <c r="D211" s="209">
        <v>6.3</v>
      </c>
      <c r="E211" s="210">
        <v>362.7</v>
      </c>
      <c r="F211" s="17" t="s">
        <v>384</v>
      </c>
      <c r="G211" s="153" t="s">
        <v>121</v>
      </c>
      <c r="H211" s="311">
        <v>40</v>
      </c>
      <c r="I211" s="311">
        <v>1984</v>
      </c>
      <c r="J211" s="165">
        <v>21.687000000000001</v>
      </c>
      <c r="K211" s="165">
        <v>3.68</v>
      </c>
      <c r="L211" s="165">
        <v>7.61</v>
      </c>
      <c r="M211" s="165">
        <v>0.81</v>
      </c>
      <c r="N211" s="165"/>
      <c r="O211" s="15">
        <v>9.59</v>
      </c>
      <c r="P211" s="45">
        <v>2265.23</v>
      </c>
      <c r="Q211" s="96">
        <v>9.59</v>
      </c>
      <c r="R211" s="99">
        <v>2265.23</v>
      </c>
      <c r="S211" s="314">
        <f>Q211/R211</f>
        <v>4.2335656864865819E-3</v>
      </c>
      <c r="T211" s="12">
        <v>72.38</v>
      </c>
      <c r="U211" s="106">
        <f>S211*T211</f>
        <v>0.30642548438789879</v>
      </c>
      <c r="V211" s="106">
        <f>S211*60*1000</f>
        <v>254.0139411891949</v>
      </c>
      <c r="W211" s="107">
        <f>V211*T211/1000</f>
        <v>18.385529063273928</v>
      </c>
    </row>
    <row r="212" spans="1:23" s="211" customFormat="1" x14ac:dyDescent="0.2">
      <c r="A212" s="398"/>
      <c r="B212" s="366">
        <v>205</v>
      </c>
      <c r="C212" s="81" t="s">
        <v>677</v>
      </c>
      <c r="D212" s="209">
        <v>6.2</v>
      </c>
      <c r="E212" s="210">
        <v>271.39999999999998</v>
      </c>
      <c r="F212" s="312" t="s">
        <v>114</v>
      </c>
      <c r="G212" s="153" t="s">
        <v>23</v>
      </c>
      <c r="H212" s="311">
        <v>6</v>
      </c>
      <c r="I212" s="311">
        <v>1958</v>
      </c>
      <c r="J212" s="165">
        <v>3.16</v>
      </c>
      <c r="K212" s="165">
        <v>0.41780699999999998</v>
      </c>
      <c r="L212" s="165">
        <v>1.1968620000000001</v>
      </c>
      <c r="M212" s="165">
        <v>0.194193</v>
      </c>
      <c r="N212" s="165">
        <v>0</v>
      </c>
      <c r="O212" s="15">
        <v>1.351138</v>
      </c>
      <c r="P212" s="313">
        <v>314.99</v>
      </c>
      <c r="Q212" s="96">
        <v>1.351138</v>
      </c>
      <c r="R212" s="99">
        <v>314.99</v>
      </c>
      <c r="S212" s="314">
        <v>4.2894631575605569E-3</v>
      </c>
      <c r="T212" s="12">
        <v>66.926000000000002</v>
      </c>
      <c r="U212" s="106">
        <v>0.28707661128289785</v>
      </c>
      <c r="V212" s="106">
        <v>257.36778945363341</v>
      </c>
      <c r="W212" s="107">
        <v>17.224596676973871</v>
      </c>
    </row>
    <row r="213" spans="1:23" s="211" customFormat="1" x14ac:dyDescent="0.2">
      <c r="A213" s="398"/>
      <c r="B213" s="366">
        <v>206</v>
      </c>
      <c r="C213" s="81" t="s">
        <v>677</v>
      </c>
      <c r="D213" s="209">
        <v>6.2</v>
      </c>
      <c r="E213" s="210">
        <v>271.39999999999998</v>
      </c>
      <c r="F213" s="312" t="s">
        <v>119</v>
      </c>
      <c r="G213" s="153" t="s">
        <v>23</v>
      </c>
      <c r="H213" s="311">
        <v>10</v>
      </c>
      <c r="I213" s="311">
        <v>1992</v>
      </c>
      <c r="J213" s="165">
        <v>3.4079999999999999</v>
      </c>
      <c r="K213" s="165">
        <v>0.81611900000000004</v>
      </c>
      <c r="L213" s="165">
        <v>0.25633299999999998</v>
      </c>
      <c r="M213" s="165">
        <v>-0.102119</v>
      </c>
      <c r="N213" s="165">
        <v>0.43878</v>
      </c>
      <c r="O213" s="15">
        <v>2.4376669999999998</v>
      </c>
      <c r="P213" s="313">
        <v>556.38</v>
      </c>
      <c r="Q213" s="96">
        <v>2.4376669999999998</v>
      </c>
      <c r="R213" s="99">
        <v>556.38</v>
      </c>
      <c r="S213" s="314">
        <v>4.3812987526510652E-3</v>
      </c>
      <c r="T213" s="12">
        <v>66.926000000000002</v>
      </c>
      <c r="U213" s="106">
        <v>0.2932228003199252</v>
      </c>
      <c r="V213" s="106">
        <v>262.87792515906392</v>
      </c>
      <c r="W213" s="107">
        <v>17.593368019195513</v>
      </c>
    </row>
    <row r="214" spans="1:23" s="211" customFormat="1" x14ac:dyDescent="0.2">
      <c r="A214" s="398"/>
      <c r="B214" s="366">
        <v>207</v>
      </c>
      <c r="C214" s="81" t="s">
        <v>788</v>
      </c>
      <c r="D214" s="209">
        <v>8.5</v>
      </c>
      <c r="E214" s="210">
        <v>171</v>
      </c>
      <c r="F214" s="312" t="s">
        <v>793</v>
      </c>
      <c r="G214" s="312" t="s">
        <v>792</v>
      </c>
      <c r="H214" s="311">
        <v>3</v>
      </c>
      <c r="I214" s="311">
        <v>1990</v>
      </c>
      <c r="J214" s="45">
        <v>2.1206</v>
      </c>
      <c r="K214" s="46">
        <v>0.45900000000000002</v>
      </c>
      <c r="L214" s="46">
        <v>0.64649999999999996</v>
      </c>
      <c r="M214" s="46">
        <v>6.13E-2</v>
      </c>
      <c r="N214" s="15">
        <v>-8.2000000000000007E-3</v>
      </c>
      <c r="O214" s="15">
        <v>0.96199999999999997</v>
      </c>
      <c r="P214" s="313">
        <v>215.6</v>
      </c>
      <c r="Q214" s="96">
        <v>0.95379999999999998</v>
      </c>
      <c r="R214" s="313">
        <f>P214</f>
        <v>215.6</v>
      </c>
      <c r="S214" s="314">
        <f>Q214/R214</f>
        <v>4.4239332096474952E-3</v>
      </c>
      <c r="T214" s="12">
        <v>45.1</v>
      </c>
      <c r="U214" s="106">
        <f>S214*T214</f>
        <v>0.19951938775510203</v>
      </c>
      <c r="V214" s="106">
        <f>S214*60*1000</f>
        <v>265.43599257884972</v>
      </c>
      <c r="W214" s="107">
        <f>V214*T214/1000</f>
        <v>11.971163265306123</v>
      </c>
    </row>
    <row r="215" spans="1:23" s="211" customFormat="1" x14ac:dyDescent="0.2">
      <c r="A215" s="398"/>
      <c r="B215" s="366">
        <v>208</v>
      </c>
      <c r="C215" s="81" t="s">
        <v>76</v>
      </c>
      <c r="D215" s="140">
        <v>7.6</v>
      </c>
      <c r="E215" s="140">
        <v>291.2</v>
      </c>
      <c r="F215" s="312" t="s">
        <v>48</v>
      </c>
      <c r="G215" s="153" t="s">
        <v>23</v>
      </c>
      <c r="H215" s="311">
        <v>54</v>
      </c>
      <c r="I215" s="311">
        <v>1982</v>
      </c>
      <c r="J215" s="165">
        <v>21.45</v>
      </c>
      <c r="K215" s="165">
        <v>4.2839999999999998</v>
      </c>
      <c r="L215" s="165">
        <v>1.3460000000000001</v>
      </c>
      <c r="M215" s="165">
        <v>0</v>
      </c>
      <c r="N215" s="165"/>
      <c r="O215" s="15">
        <v>15.82</v>
      </c>
      <c r="P215" s="313">
        <v>3554.75</v>
      </c>
      <c r="Q215" s="96">
        <f>O215/P215*R215</f>
        <v>15.819999999999999</v>
      </c>
      <c r="R215" s="99">
        <v>3554.75</v>
      </c>
      <c r="S215" s="314">
        <f>Q215/R215</f>
        <v>4.4503832899641322E-3</v>
      </c>
      <c r="T215" s="12">
        <v>46.325000000000003</v>
      </c>
      <c r="U215" s="106">
        <f>S215*T215</f>
        <v>0.20616400590758843</v>
      </c>
      <c r="V215" s="106">
        <f>S215*60*1000</f>
        <v>267.02299739784792</v>
      </c>
      <c r="W215" s="107">
        <f>V215*T215/1000</f>
        <v>12.369840354455306</v>
      </c>
    </row>
    <row r="216" spans="1:23" s="211" customFormat="1" x14ac:dyDescent="0.2">
      <c r="A216" s="398"/>
      <c r="B216" s="366">
        <v>209</v>
      </c>
      <c r="C216" s="81" t="s">
        <v>677</v>
      </c>
      <c r="D216" s="209">
        <v>6.2</v>
      </c>
      <c r="E216" s="210">
        <v>271.39999999999998</v>
      </c>
      <c r="F216" s="312" t="s">
        <v>112</v>
      </c>
      <c r="G216" s="153" t="s">
        <v>23</v>
      </c>
      <c r="H216" s="311">
        <v>11</v>
      </c>
      <c r="I216" s="311">
        <v>1989</v>
      </c>
      <c r="J216" s="165">
        <v>5.54</v>
      </c>
      <c r="K216" s="165">
        <v>0.76561699999999999</v>
      </c>
      <c r="L216" s="165">
        <v>1.8477680000000001</v>
      </c>
      <c r="M216" s="165">
        <v>5.0382999999999997E-2</v>
      </c>
      <c r="N216" s="165">
        <v>0.51772200000000002</v>
      </c>
      <c r="O216" s="15">
        <v>2.8762319999999999</v>
      </c>
      <c r="P216" s="313">
        <v>639.12</v>
      </c>
      <c r="Q216" s="96">
        <v>2.8762319999999999</v>
      </c>
      <c r="R216" s="99">
        <v>639.12</v>
      </c>
      <c r="S216" s="314">
        <v>4.5003004130679683E-3</v>
      </c>
      <c r="T216" s="12">
        <v>66.926000000000002</v>
      </c>
      <c r="U216" s="106">
        <v>0.30118710544498684</v>
      </c>
      <c r="V216" s="106">
        <v>270.01802478407808</v>
      </c>
      <c r="W216" s="107">
        <v>18.071226326699207</v>
      </c>
    </row>
    <row r="217" spans="1:23" s="211" customFormat="1" x14ac:dyDescent="0.2">
      <c r="A217" s="398"/>
      <c r="B217" s="366">
        <v>210</v>
      </c>
      <c r="C217" s="18" t="s">
        <v>379</v>
      </c>
      <c r="D217" s="209">
        <v>6.3</v>
      </c>
      <c r="E217" s="210">
        <v>362.7</v>
      </c>
      <c r="F217" s="17" t="s">
        <v>383</v>
      </c>
      <c r="G217" s="153" t="s">
        <v>304</v>
      </c>
      <c r="H217" s="311">
        <v>20</v>
      </c>
      <c r="I217" s="311">
        <v>1989</v>
      </c>
      <c r="J217" s="165">
        <v>10.208</v>
      </c>
      <c r="K217" s="165">
        <v>2.2000000000000002</v>
      </c>
      <c r="L217" s="165">
        <v>3.25</v>
      </c>
      <c r="M217" s="165">
        <v>0.25</v>
      </c>
      <c r="N217" s="165"/>
      <c r="O217" s="15">
        <v>4.76</v>
      </c>
      <c r="P217" s="45">
        <v>1042.6199999999999</v>
      </c>
      <c r="Q217" s="96">
        <v>4.76</v>
      </c>
      <c r="R217" s="99">
        <v>1042.6199999999999</v>
      </c>
      <c r="S217" s="314">
        <f>Q217/R217</f>
        <v>4.5654217260363318E-3</v>
      </c>
      <c r="T217" s="12">
        <v>72.38</v>
      </c>
      <c r="U217" s="106">
        <f>S217*T217</f>
        <v>0.33044522453050967</v>
      </c>
      <c r="V217" s="106">
        <f>S217*60*1000</f>
        <v>273.92530356217992</v>
      </c>
      <c r="W217" s="107">
        <f>V217*T217/1000</f>
        <v>19.826713471830583</v>
      </c>
    </row>
    <row r="218" spans="1:23" s="211" customFormat="1" x14ac:dyDescent="0.2">
      <c r="A218" s="398"/>
      <c r="B218" s="366">
        <v>211</v>
      </c>
      <c r="C218" s="81" t="s">
        <v>677</v>
      </c>
      <c r="D218" s="209">
        <v>6.2</v>
      </c>
      <c r="E218" s="210">
        <v>271.39999999999998</v>
      </c>
      <c r="F218" s="312" t="s">
        <v>115</v>
      </c>
      <c r="G218" s="153" t="s">
        <v>23</v>
      </c>
      <c r="H218" s="311">
        <v>8</v>
      </c>
      <c r="I218" s="311">
        <v>1988</v>
      </c>
      <c r="J218" s="165">
        <v>4.5389999999999997</v>
      </c>
      <c r="K218" s="165">
        <v>0.71236699999999997</v>
      </c>
      <c r="L218" s="165">
        <v>1.422288</v>
      </c>
      <c r="M218" s="165">
        <v>-4.9367000000000001E-2</v>
      </c>
      <c r="N218" s="165">
        <v>0</v>
      </c>
      <c r="O218" s="15">
        <v>2.4537119999999999</v>
      </c>
      <c r="P218" s="313">
        <v>524.35</v>
      </c>
      <c r="Q218" s="96">
        <v>2.4537119999999999</v>
      </c>
      <c r="R218" s="99">
        <v>524.4</v>
      </c>
      <c r="S218" s="314">
        <v>4.6790846681922195E-3</v>
      </c>
      <c r="T218" s="12">
        <v>66.926000000000002</v>
      </c>
      <c r="U218" s="106">
        <v>0.3131524205034325</v>
      </c>
      <c r="V218" s="106">
        <v>280.74508009153317</v>
      </c>
      <c r="W218" s="107">
        <v>18.789145230205946</v>
      </c>
    </row>
    <row r="219" spans="1:23" s="211" customFormat="1" x14ac:dyDescent="0.2">
      <c r="A219" s="398"/>
      <c r="B219" s="366">
        <v>212</v>
      </c>
      <c r="C219" s="81" t="s">
        <v>76</v>
      </c>
      <c r="D219" s="140">
        <v>7.6</v>
      </c>
      <c r="E219" s="140">
        <v>291.2</v>
      </c>
      <c r="F219" s="312" t="s">
        <v>52</v>
      </c>
      <c r="G219" s="153"/>
      <c r="H219" s="311">
        <v>60</v>
      </c>
      <c r="I219" s="311">
        <v>1968</v>
      </c>
      <c r="J219" s="165">
        <v>24.67</v>
      </c>
      <c r="K219" s="165">
        <v>6.8449999999999998</v>
      </c>
      <c r="L219" s="165">
        <v>7.7480000000000002</v>
      </c>
      <c r="M219" s="165">
        <v>-2.6629999999999998</v>
      </c>
      <c r="N219" s="165"/>
      <c r="O219" s="15">
        <v>12.74</v>
      </c>
      <c r="P219" s="313">
        <v>2714.92</v>
      </c>
      <c r="Q219" s="96">
        <f>O219/P219*R219</f>
        <v>12.739999999999998</v>
      </c>
      <c r="R219" s="99">
        <v>2714.92</v>
      </c>
      <c r="S219" s="314">
        <f>Q219/R219</f>
        <v>4.6925876268913997E-3</v>
      </c>
      <c r="T219" s="12">
        <v>46.325000000000003</v>
      </c>
      <c r="U219" s="106">
        <f>S219*T219</f>
        <v>0.2173841218157441</v>
      </c>
      <c r="V219" s="106">
        <f>S219*60*1000</f>
        <v>281.555257613484</v>
      </c>
      <c r="W219" s="107">
        <f>V219*T219/1000</f>
        <v>13.043047308944647</v>
      </c>
    </row>
    <row r="220" spans="1:23" s="211" customFormat="1" x14ac:dyDescent="0.2">
      <c r="A220" s="398"/>
      <c r="B220" s="366">
        <v>213</v>
      </c>
      <c r="C220" s="81" t="s">
        <v>76</v>
      </c>
      <c r="D220" s="140">
        <v>7.6</v>
      </c>
      <c r="E220" s="140">
        <v>291.2</v>
      </c>
      <c r="F220" s="312" t="s">
        <v>53</v>
      </c>
      <c r="G220" s="153"/>
      <c r="H220" s="311">
        <v>20</v>
      </c>
      <c r="I220" s="311">
        <v>1959</v>
      </c>
      <c r="J220" s="165">
        <v>8.1669999999999998</v>
      </c>
      <c r="K220" s="165">
        <v>2.2694999999999999</v>
      </c>
      <c r="L220" s="165">
        <v>0</v>
      </c>
      <c r="M220" s="165">
        <v>0</v>
      </c>
      <c r="N220" s="165">
        <v>1.25</v>
      </c>
      <c r="O220" s="15">
        <v>4.6470000000000002</v>
      </c>
      <c r="P220" s="313">
        <v>985.58</v>
      </c>
      <c r="Q220" s="96">
        <f>O220/P220*R220</f>
        <v>4.4371357880638813</v>
      </c>
      <c r="R220" s="99">
        <v>941.07</v>
      </c>
      <c r="S220" s="314">
        <f>Q220/R220</f>
        <v>4.7149901580795066E-3</v>
      </c>
      <c r="T220" s="12">
        <v>46.325000000000003</v>
      </c>
      <c r="U220" s="106">
        <f>S220*T220</f>
        <v>0.21842191907303316</v>
      </c>
      <c r="V220" s="106">
        <f>S220*60*1000</f>
        <v>282.89940948477039</v>
      </c>
      <c r="W220" s="107">
        <f>V220*T220/1000</f>
        <v>13.10531514438199</v>
      </c>
    </row>
    <row r="221" spans="1:23" s="211" customFormat="1" x14ac:dyDescent="0.2">
      <c r="A221" s="398"/>
      <c r="B221" s="366">
        <v>214</v>
      </c>
      <c r="C221" s="81" t="s">
        <v>677</v>
      </c>
      <c r="D221" s="209">
        <v>6.2</v>
      </c>
      <c r="E221" s="210">
        <v>271.39999999999998</v>
      </c>
      <c r="F221" s="312" t="s">
        <v>113</v>
      </c>
      <c r="G221" s="153" t="s">
        <v>23</v>
      </c>
      <c r="H221" s="311">
        <v>10</v>
      </c>
      <c r="I221" s="311">
        <v>1961</v>
      </c>
      <c r="J221" s="165">
        <v>4.7220000000000004</v>
      </c>
      <c r="K221" s="165">
        <v>0.387268</v>
      </c>
      <c r="L221" s="165">
        <v>2.1581220000000001</v>
      </c>
      <c r="M221" s="165">
        <v>7.1732000000000004E-2</v>
      </c>
      <c r="N221" s="165">
        <v>0</v>
      </c>
      <c r="O221" s="15">
        <v>2.1048779999999998</v>
      </c>
      <c r="P221" s="313">
        <v>442.2</v>
      </c>
      <c r="Q221" s="96">
        <v>2.1048779999999998</v>
      </c>
      <c r="R221" s="99">
        <v>442.2</v>
      </c>
      <c r="S221" s="314">
        <v>4.760013568521031E-3</v>
      </c>
      <c r="T221" s="12">
        <v>66.926000000000002</v>
      </c>
      <c r="U221" s="106">
        <v>0.31856866808683854</v>
      </c>
      <c r="V221" s="106">
        <v>285.60081411126185</v>
      </c>
      <c r="W221" s="107">
        <v>19.11412008521031</v>
      </c>
    </row>
    <row r="222" spans="1:23" s="211" customFormat="1" x14ac:dyDescent="0.2">
      <c r="A222" s="398"/>
      <c r="B222" s="366">
        <v>215</v>
      </c>
      <c r="C222" s="81" t="s">
        <v>411</v>
      </c>
      <c r="D222" s="140">
        <v>7</v>
      </c>
      <c r="E222" s="210">
        <v>308</v>
      </c>
      <c r="F222" s="312" t="s">
        <v>425</v>
      </c>
      <c r="G222" s="153" t="s">
        <v>23</v>
      </c>
      <c r="H222" s="311">
        <v>38</v>
      </c>
      <c r="I222" s="311">
        <v>1988</v>
      </c>
      <c r="J222" s="165">
        <v>19.202000000000002</v>
      </c>
      <c r="K222" s="165">
        <v>2.448</v>
      </c>
      <c r="L222" s="165">
        <v>6.2789999999999999</v>
      </c>
      <c r="M222" s="165">
        <v>1.2999999999999999E-2</v>
      </c>
      <c r="N222" s="165">
        <v>1.885</v>
      </c>
      <c r="O222" s="15">
        <v>8.5890000000000004</v>
      </c>
      <c r="P222" s="45">
        <v>2064.52</v>
      </c>
      <c r="Q222" s="96">
        <v>9.1660000000000004</v>
      </c>
      <c r="R222" s="99">
        <v>1923.65</v>
      </c>
      <c r="S222" s="314">
        <v>4.7649000597821851E-3</v>
      </c>
      <c r="T222" s="12">
        <v>39.57</v>
      </c>
      <c r="U222" s="106">
        <v>0.18854709536558106</v>
      </c>
      <c r="V222" s="106">
        <v>285.89400358693115</v>
      </c>
      <c r="W222" s="107">
        <v>11.312825721934866</v>
      </c>
    </row>
    <row r="223" spans="1:23" s="211" customFormat="1" x14ac:dyDescent="0.2">
      <c r="A223" s="398"/>
      <c r="B223" s="366">
        <v>216</v>
      </c>
      <c r="C223" s="81" t="s">
        <v>677</v>
      </c>
      <c r="D223" s="209">
        <v>6.2</v>
      </c>
      <c r="E223" s="210">
        <v>271.39999999999998</v>
      </c>
      <c r="F223" s="312" t="s">
        <v>118</v>
      </c>
      <c r="G223" s="153" t="s">
        <v>23</v>
      </c>
      <c r="H223" s="311">
        <v>15</v>
      </c>
      <c r="I223" s="311">
        <v>1973</v>
      </c>
      <c r="J223" s="165">
        <v>4.1199969999999997</v>
      </c>
      <c r="K223" s="165">
        <v>0.89928600000000003</v>
      </c>
      <c r="L223" s="165">
        <v>0.123497</v>
      </c>
      <c r="M223" s="165">
        <v>1.8714000000000001E-2</v>
      </c>
      <c r="N223" s="165">
        <v>0.92354599999999998</v>
      </c>
      <c r="O223" s="15">
        <v>3.0785010000000002</v>
      </c>
      <c r="P223" s="313">
        <v>645.54999999999995</v>
      </c>
      <c r="Q223" s="96">
        <v>3.0785010000000002</v>
      </c>
      <c r="R223" s="99">
        <v>645.54999999999995</v>
      </c>
      <c r="S223" s="314">
        <v>4.7688033459840455E-3</v>
      </c>
      <c r="T223" s="12">
        <v>66.926000000000002</v>
      </c>
      <c r="U223" s="106">
        <v>0.31915693273332824</v>
      </c>
      <c r="V223" s="106">
        <v>286.12820075904273</v>
      </c>
      <c r="W223" s="107">
        <v>19.149415963999694</v>
      </c>
    </row>
    <row r="224" spans="1:23" s="211" customFormat="1" x14ac:dyDescent="0.2">
      <c r="A224" s="398"/>
      <c r="B224" s="366">
        <v>217</v>
      </c>
      <c r="C224" s="81" t="s">
        <v>788</v>
      </c>
      <c r="D224" s="209">
        <v>8.5</v>
      </c>
      <c r="E224" s="210">
        <v>171</v>
      </c>
      <c r="F224" s="312" t="s">
        <v>794</v>
      </c>
      <c r="G224" s="312" t="s">
        <v>787</v>
      </c>
      <c r="H224" s="311">
        <v>60</v>
      </c>
      <c r="I224" s="311">
        <v>1981</v>
      </c>
      <c r="J224" s="45">
        <v>30.34</v>
      </c>
      <c r="K224" s="46">
        <v>8.8977000000000004</v>
      </c>
      <c r="L224" s="46">
        <v>5.97</v>
      </c>
      <c r="M224" s="46">
        <v>0.54</v>
      </c>
      <c r="N224" s="15">
        <v>0</v>
      </c>
      <c r="O224" s="15">
        <v>14.9323</v>
      </c>
      <c r="P224" s="313">
        <v>3105.35</v>
      </c>
      <c r="Q224" s="96">
        <v>14.9323</v>
      </c>
      <c r="R224" s="313">
        <f>P224</f>
        <v>3105.35</v>
      </c>
      <c r="S224" s="314">
        <f>Q224/R224</f>
        <v>4.8085723026389943E-3</v>
      </c>
      <c r="T224" s="12">
        <v>45.1</v>
      </c>
      <c r="U224" s="106">
        <f>S224*T224</f>
        <v>0.21686661084901865</v>
      </c>
      <c r="V224" s="106">
        <f>S224*60*1000</f>
        <v>288.51433815833968</v>
      </c>
      <c r="W224" s="107">
        <f>V224*T224/1000</f>
        <v>13.011996650941121</v>
      </c>
    </row>
    <row r="225" spans="1:23" s="211" customFormat="1" x14ac:dyDescent="0.2">
      <c r="A225" s="398"/>
      <c r="B225" s="366">
        <v>218</v>
      </c>
      <c r="C225" s="81" t="s">
        <v>411</v>
      </c>
      <c r="D225" s="209">
        <v>7</v>
      </c>
      <c r="E225" s="210">
        <v>308</v>
      </c>
      <c r="F225" s="312" t="s">
        <v>424</v>
      </c>
      <c r="G225" s="153" t="s">
        <v>23</v>
      </c>
      <c r="H225" s="311">
        <v>75</v>
      </c>
      <c r="I225" s="311">
        <v>1976</v>
      </c>
      <c r="J225" s="165">
        <v>31.4</v>
      </c>
      <c r="K225" s="165">
        <v>6.4770000000000003</v>
      </c>
      <c r="L225" s="165">
        <v>5.69</v>
      </c>
      <c r="M225" s="165">
        <v>-0.34899999999999998</v>
      </c>
      <c r="N225" s="165">
        <v>3.4620000000000002</v>
      </c>
      <c r="O225" s="15">
        <v>15.771000000000001</v>
      </c>
      <c r="P225" s="45">
        <v>3970.31</v>
      </c>
      <c r="Q225" s="96">
        <v>19.233000000000001</v>
      </c>
      <c r="R225" s="99">
        <v>3970.31</v>
      </c>
      <c r="S225" s="314">
        <v>4.8442061199251447E-3</v>
      </c>
      <c r="T225" s="12">
        <v>39.57</v>
      </c>
      <c r="U225" s="106">
        <v>0.19168523616543798</v>
      </c>
      <c r="V225" s="106">
        <v>290.6523671955087</v>
      </c>
      <c r="W225" s="107">
        <v>11.501114169926279</v>
      </c>
    </row>
    <row r="226" spans="1:23" s="211" customFormat="1" x14ac:dyDescent="0.2">
      <c r="A226" s="398"/>
      <c r="B226" s="366">
        <v>219</v>
      </c>
      <c r="C226" s="81" t="s">
        <v>452</v>
      </c>
      <c r="D226" s="209">
        <v>6.7</v>
      </c>
      <c r="E226" s="210">
        <v>293.8</v>
      </c>
      <c r="F226" s="312" t="s">
        <v>463</v>
      </c>
      <c r="G226" s="153" t="s">
        <v>121</v>
      </c>
      <c r="H226" s="311">
        <v>9</v>
      </c>
      <c r="I226" s="311">
        <v>1975</v>
      </c>
      <c r="J226" s="165">
        <v>5.2</v>
      </c>
      <c r="K226" s="165">
        <v>1.1100000000000001</v>
      </c>
      <c r="L226" s="165">
        <v>1.3879999999999999</v>
      </c>
      <c r="M226" s="165">
        <v>0.215</v>
      </c>
      <c r="N226" s="165">
        <v>0</v>
      </c>
      <c r="O226" s="15">
        <v>2.4900000000000002</v>
      </c>
      <c r="P226" s="313">
        <v>507.89</v>
      </c>
      <c r="Q226" s="96">
        <v>2.4900000000000002</v>
      </c>
      <c r="R226" s="99">
        <v>507.89</v>
      </c>
      <c r="S226" s="314">
        <v>4.90263639764516E-3</v>
      </c>
      <c r="T226" s="12">
        <v>74.099999999999994</v>
      </c>
      <c r="U226" s="106">
        <v>0.36328535706550635</v>
      </c>
      <c r="V226" s="106">
        <v>294.15818385870961</v>
      </c>
      <c r="W226" s="107">
        <v>21.797121423930381</v>
      </c>
    </row>
    <row r="227" spans="1:23" s="211" customFormat="1" x14ac:dyDescent="0.2">
      <c r="A227" s="398"/>
      <c r="B227" s="366">
        <v>220</v>
      </c>
      <c r="C227" s="266" t="s">
        <v>721</v>
      </c>
      <c r="D227" s="266">
        <v>7.5</v>
      </c>
      <c r="E227" s="269">
        <v>299.25</v>
      </c>
      <c r="F227" s="260" t="s">
        <v>713</v>
      </c>
      <c r="G227" s="261" t="s">
        <v>23</v>
      </c>
      <c r="H227" s="264">
        <v>20</v>
      </c>
      <c r="I227" s="263" t="s">
        <v>75</v>
      </c>
      <c r="J227" s="275">
        <v>11.24</v>
      </c>
      <c r="K227" s="275">
        <v>-0.21</v>
      </c>
      <c r="L227" s="275">
        <v>3.48</v>
      </c>
      <c r="M227" s="275">
        <v>2.04</v>
      </c>
      <c r="N227" s="276">
        <v>1.0669999999999999</v>
      </c>
      <c r="O227" s="279">
        <v>4.8620000000000001</v>
      </c>
      <c r="P227" s="271">
        <v>1189.8399999999999</v>
      </c>
      <c r="Q227" s="281">
        <v>5.93</v>
      </c>
      <c r="R227" s="271">
        <v>1189.8399999999999</v>
      </c>
      <c r="S227" s="314">
        <f>Q227/R227</f>
        <v>4.9838633765884486E-3</v>
      </c>
      <c r="T227" s="274">
        <v>56</v>
      </c>
      <c r="U227" s="106">
        <f>S227*T227</f>
        <v>0.27909634908895314</v>
      </c>
      <c r="V227" s="106">
        <f>S227*60*1000</f>
        <v>299.03180259530694</v>
      </c>
      <c r="W227" s="107">
        <f>V227*T227/1000</f>
        <v>16.745780945337188</v>
      </c>
    </row>
    <row r="228" spans="1:23" s="211" customFormat="1" x14ac:dyDescent="0.2">
      <c r="A228" s="398"/>
      <c r="B228" s="366">
        <v>221</v>
      </c>
      <c r="C228" s="81" t="s">
        <v>151</v>
      </c>
      <c r="D228" s="209">
        <v>7.6</v>
      </c>
      <c r="E228" s="210">
        <v>229</v>
      </c>
      <c r="F228" s="312" t="s">
        <v>162</v>
      </c>
      <c r="G228" s="153" t="s">
        <v>121</v>
      </c>
      <c r="H228" s="311">
        <v>50</v>
      </c>
      <c r="I228" s="311" t="s">
        <v>75</v>
      </c>
      <c r="J228" s="165">
        <v>24.2819</v>
      </c>
      <c r="K228" s="165">
        <v>4.9470000000000001</v>
      </c>
      <c r="L228" s="165">
        <v>6.1647799999999995</v>
      </c>
      <c r="M228" s="165">
        <v>0.13089999999999999</v>
      </c>
      <c r="N228" s="165"/>
      <c r="O228" s="15">
        <v>13.03922</v>
      </c>
      <c r="P228" s="313">
        <v>2595.7000000000003</v>
      </c>
      <c r="Q228" s="96">
        <v>13.03922</v>
      </c>
      <c r="R228" s="99">
        <v>2595.7000000000003</v>
      </c>
      <c r="S228" s="314">
        <v>5.023392533805909E-3</v>
      </c>
      <c r="T228" s="12">
        <v>47.4</v>
      </c>
      <c r="U228" s="106">
        <v>0.23810880610240007</v>
      </c>
      <c r="V228" s="106">
        <v>301.40355202835457</v>
      </c>
      <c r="W228" s="107">
        <v>14.286528366144006</v>
      </c>
    </row>
    <row r="229" spans="1:23" x14ac:dyDescent="0.2">
      <c r="A229" s="398"/>
      <c r="B229" s="366">
        <v>222</v>
      </c>
      <c r="C229" s="81" t="s">
        <v>151</v>
      </c>
      <c r="D229" s="209">
        <v>7.6</v>
      </c>
      <c r="E229" s="210">
        <v>229</v>
      </c>
      <c r="F229" s="312" t="s">
        <v>163</v>
      </c>
      <c r="G229" s="153" t="s">
        <v>121</v>
      </c>
      <c r="H229" s="311">
        <v>100</v>
      </c>
      <c r="I229" s="311">
        <v>1973</v>
      </c>
      <c r="J229" s="165">
        <v>50.814799999999998</v>
      </c>
      <c r="K229" s="165">
        <v>11.22</v>
      </c>
      <c r="L229" s="165">
        <v>16</v>
      </c>
      <c r="M229" s="165">
        <v>1.5878000000000001</v>
      </c>
      <c r="N229" s="165"/>
      <c r="O229" s="15">
        <v>22.006999999999998</v>
      </c>
      <c r="P229" s="313">
        <v>4370.55</v>
      </c>
      <c r="Q229" s="96">
        <v>22.006999999999998</v>
      </c>
      <c r="R229" s="99">
        <v>4370.55</v>
      </c>
      <c r="S229" s="314">
        <v>5.0352930409216226E-3</v>
      </c>
      <c r="T229" s="12">
        <v>47.4</v>
      </c>
      <c r="U229" s="106">
        <v>0.2386728901396849</v>
      </c>
      <c r="V229" s="106">
        <v>302.11758245529734</v>
      </c>
      <c r="W229" s="107">
        <v>14.320373408381094</v>
      </c>
    </row>
    <row r="230" spans="1:23" x14ac:dyDescent="0.2">
      <c r="A230" s="398"/>
      <c r="B230" s="366">
        <v>223</v>
      </c>
      <c r="C230" s="81" t="s">
        <v>677</v>
      </c>
      <c r="D230" s="209">
        <v>6.2</v>
      </c>
      <c r="E230" s="210">
        <v>271.39999999999998</v>
      </c>
      <c r="F230" s="312" t="s">
        <v>117</v>
      </c>
      <c r="G230" s="153" t="s">
        <v>23</v>
      </c>
      <c r="H230" s="311">
        <v>15</v>
      </c>
      <c r="I230" s="311">
        <v>1969</v>
      </c>
      <c r="J230" s="165">
        <v>4.4400000000000004</v>
      </c>
      <c r="K230" s="165">
        <v>1.148115</v>
      </c>
      <c r="L230" s="165">
        <v>0.21887699999999999</v>
      </c>
      <c r="M230" s="165">
        <v>-7.7115000000000003E-2</v>
      </c>
      <c r="N230" s="165">
        <v>0</v>
      </c>
      <c r="O230" s="15">
        <v>3.1501229999999998</v>
      </c>
      <c r="P230" s="313">
        <v>617.97</v>
      </c>
      <c r="Q230" s="96">
        <v>3.1501229999999998</v>
      </c>
      <c r="R230" s="99">
        <v>617.97</v>
      </c>
      <c r="S230" s="314">
        <v>5.0975338608670318E-3</v>
      </c>
      <c r="T230" s="12">
        <v>66.926000000000002</v>
      </c>
      <c r="U230" s="106">
        <v>0.341157551172387</v>
      </c>
      <c r="V230" s="106">
        <v>305.85203165202188</v>
      </c>
      <c r="W230" s="107">
        <v>20.469453070343217</v>
      </c>
    </row>
    <row r="231" spans="1:23" x14ac:dyDescent="0.2">
      <c r="A231" s="398"/>
      <c r="B231" s="366">
        <v>224</v>
      </c>
      <c r="C231" s="266" t="s">
        <v>721</v>
      </c>
      <c r="D231" s="266">
        <v>7.5</v>
      </c>
      <c r="E231" s="269">
        <v>299.25</v>
      </c>
      <c r="F231" s="260" t="s">
        <v>714</v>
      </c>
      <c r="G231" s="261" t="s">
        <v>121</v>
      </c>
      <c r="H231" s="262">
        <v>56</v>
      </c>
      <c r="I231" s="263" t="s">
        <v>75</v>
      </c>
      <c r="J231" s="275">
        <v>27.59</v>
      </c>
      <c r="K231" s="275">
        <v>3.75</v>
      </c>
      <c r="L231" s="275">
        <v>7.89</v>
      </c>
      <c r="M231" s="275">
        <v>0.49</v>
      </c>
      <c r="N231" s="276">
        <v>2.7827999999999999</v>
      </c>
      <c r="O231" s="278">
        <v>12.677200000000001</v>
      </c>
      <c r="P231" s="270">
        <v>3028.84</v>
      </c>
      <c r="Q231" s="281">
        <v>15.46</v>
      </c>
      <c r="R231" s="270">
        <v>3028.84</v>
      </c>
      <c r="S231" s="314">
        <f>Q231/R231</f>
        <v>5.1042643388227839E-3</v>
      </c>
      <c r="T231" s="274">
        <v>56</v>
      </c>
      <c r="U231" s="106">
        <f>S231*T231</f>
        <v>0.28583880297407588</v>
      </c>
      <c r="V231" s="106">
        <f>S231*60*1000</f>
        <v>306.25586032936701</v>
      </c>
      <c r="W231" s="107">
        <f>V231*T231/1000</f>
        <v>17.150328178444553</v>
      </c>
    </row>
    <row r="232" spans="1:23" x14ac:dyDescent="0.2">
      <c r="A232" s="398"/>
      <c r="B232" s="366">
        <v>225</v>
      </c>
      <c r="C232" s="81" t="s">
        <v>138</v>
      </c>
      <c r="D232" s="209">
        <v>5.9</v>
      </c>
      <c r="E232" s="210">
        <v>326.7</v>
      </c>
      <c r="F232" s="312" t="s">
        <v>142</v>
      </c>
      <c r="G232" s="153" t="s">
        <v>82</v>
      </c>
      <c r="H232" s="311">
        <v>22</v>
      </c>
      <c r="I232" s="311">
        <v>1979</v>
      </c>
      <c r="J232" s="165">
        <v>9.7750000000000004</v>
      </c>
      <c r="K232" s="165">
        <v>1.2629999999999999</v>
      </c>
      <c r="L232" s="165">
        <v>2.7160000000000002</v>
      </c>
      <c r="M232" s="165">
        <v>-0.14099999999999999</v>
      </c>
      <c r="N232" s="165"/>
      <c r="O232" s="15">
        <v>5.9370000000000003</v>
      </c>
      <c r="P232" s="313">
        <v>1154.82</v>
      </c>
      <c r="Q232" s="96">
        <v>5.9370000000000003</v>
      </c>
      <c r="R232" s="99">
        <v>1154.82</v>
      </c>
      <c r="S232" s="314">
        <f>Q232/R232</f>
        <v>5.1410609445627893E-3</v>
      </c>
      <c r="T232" s="12">
        <v>64.75</v>
      </c>
      <c r="U232" s="106">
        <f>S232*T232</f>
        <v>0.33288369616044061</v>
      </c>
      <c r="V232" s="106">
        <f>S232*60*1000</f>
        <v>308.46365667376733</v>
      </c>
      <c r="W232" s="107">
        <f>V232*T232/1000</f>
        <v>19.973021769626435</v>
      </c>
    </row>
    <row r="233" spans="1:23" x14ac:dyDescent="0.2">
      <c r="A233" s="398"/>
      <c r="B233" s="366">
        <v>226</v>
      </c>
      <c r="C233" s="81" t="s">
        <v>788</v>
      </c>
      <c r="D233" s="209">
        <v>8.5</v>
      </c>
      <c r="E233" s="210">
        <v>171</v>
      </c>
      <c r="F233" s="312" t="s">
        <v>795</v>
      </c>
      <c r="G233" s="312" t="s">
        <v>792</v>
      </c>
      <c r="H233" s="311">
        <v>59</v>
      </c>
      <c r="I233" s="311">
        <v>1983</v>
      </c>
      <c r="J233" s="45">
        <v>31.822399999999998</v>
      </c>
      <c r="K233" s="46">
        <v>10.135300000000001</v>
      </c>
      <c r="L233" s="46">
        <v>6</v>
      </c>
      <c r="M233" s="46">
        <v>-0.60070000000000001</v>
      </c>
      <c r="N233" s="15">
        <v>0</v>
      </c>
      <c r="O233" s="15">
        <v>16.287800000000001</v>
      </c>
      <c r="P233" s="313">
        <v>3139.2</v>
      </c>
      <c r="Q233" s="96">
        <v>16.115200000000002</v>
      </c>
      <c r="R233" s="313">
        <v>3105.93</v>
      </c>
      <c r="S233" s="314">
        <f>Q233/R233</f>
        <v>5.1885264638932629E-3</v>
      </c>
      <c r="T233" s="12">
        <v>45.1</v>
      </c>
      <c r="U233" s="106">
        <f>S233*T233</f>
        <v>0.23400254352158617</v>
      </c>
      <c r="V233" s="106">
        <f>S233*60*1000</f>
        <v>311.31158783359581</v>
      </c>
      <c r="W233" s="107">
        <f>V233*T233/1000</f>
        <v>14.04015261129517</v>
      </c>
    </row>
    <row r="234" spans="1:23" x14ac:dyDescent="0.2">
      <c r="A234" s="398"/>
      <c r="B234" s="366">
        <v>227</v>
      </c>
      <c r="C234" s="81" t="s">
        <v>633</v>
      </c>
      <c r="D234" s="209">
        <v>6.6</v>
      </c>
      <c r="E234" s="210">
        <v>308.60000000000002</v>
      </c>
      <c r="F234" s="47" t="s">
        <v>586</v>
      </c>
      <c r="G234" s="65"/>
      <c r="H234" s="48">
        <v>49</v>
      </c>
      <c r="I234" s="48">
        <v>2007</v>
      </c>
      <c r="J234" s="88">
        <v>22.286000000000001</v>
      </c>
      <c r="K234" s="88">
        <v>6.1288609999999997</v>
      </c>
      <c r="L234" s="88">
        <v>2.4211279999999999</v>
      </c>
      <c r="M234" s="88">
        <v>0.34813899999999998</v>
      </c>
      <c r="N234" s="88">
        <v>2.4098169999999999</v>
      </c>
      <c r="O234" s="90">
        <v>13.387792000000001</v>
      </c>
      <c r="P234" s="49">
        <v>2531.39</v>
      </c>
      <c r="Q234" s="50">
        <v>13.387792000000001</v>
      </c>
      <c r="R234" s="103">
        <v>2531.39</v>
      </c>
      <c r="S234" s="51">
        <v>5.288711735449694E-3</v>
      </c>
      <c r="T234" s="52">
        <v>50.7</v>
      </c>
      <c r="U234" s="52">
        <v>0.26813768498729951</v>
      </c>
      <c r="V234" s="52">
        <v>317.32270412698165</v>
      </c>
      <c r="W234" s="111">
        <v>16.088261099237972</v>
      </c>
    </row>
    <row r="235" spans="1:23" x14ac:dyDescent="0.2">
      <c r="A235" s="398"/>
      <c r="B235" s="366">
        <v>228</v>
      </c>
      <c r="C235" s="81" t="s">
        <v>710</v>
      </c>
      <c r="D235" s="81">
        <v>7.1</v>
      </c>
      <c r="E235" s="81">
        <v>337.9</v>
      </c>
      <c r="F235" s="312" t="s">
        <v>723</v>
      </c>
      <c r="G235" s="312" t="s">
        <v>304</v>
      </c>
      <c r="H235" s="311">
        <v>40</v>
      </c>
      <c r="I235" s="311">
        <v>1982</v>
      </c>
      <c r="J235" s="277">
        <v>20.601175999999999</v>
      </c>
      <c r="K235" s="277">
        <v>2.9611649999999998</v>
      </c>
      <c r="L235" s="277">
        <v>4.8463599999999998</v>
      </c>
      <c r="M235" s="277">
        <v>0.7</v>
      </c>
      <c r="N235" s="277">
        <v>0</v>
      </c>
      <c r="O235" s="280">
        <v>12.093650999999999</v>
      </c>
      <c r="P235" s="273">
        <v>2259.52</v>
      </c>
      <c r="Q235" s="96">
        <v>12.093650999999999</v>
      </c>
      <c r="R235" s="273">
        <v>2259.52</v>
      </c>
      <c r="S235" s="314">
        <v>5.3523097826086953E-3</v>
      </c>
      <c r="T235" s="12">
        <v>50.466999999999999</v>
      </c>
      <c r="U235" s="106">
        <v>0.270115017798913</v>
      </c>
      <c r="V235" s="106">
        <v>321.13858695652169</v>
      </c>
      <c r="W235" s="107">
        <v>16.20690106793478</v>
      </c>
    </row>
    <row r="236" spans="1:23" x14ac:dyDescent="0.2">
      <c r="A236" s="398"/>
      <c r="B236" s="366">
        <v>229</v>
      </c>
      <c r="C236" s="81" t="s">
        <v>633</v>
      </c>
      <c r="D236" s="209">
        <v>6.6</v>
      </c>
      <c r="E236" s="210">
        <v>308.60000000000002</v>
      </c>
      <c r="F236" s="47" t="s">
        <v>587</v>
      </c>
      <c r="G236" s="65"/>
      <c r="H236" s="48">
        <v>60</v>
      </c>
      <c r="I236" s="48">
        <v>1978</v>
      </c>
      <c r="J236" s="88">
        <v>42.067</v>
      </c>
      <c r="K236" s="88">
        <v>7.7053190000000003</v>
      </c>
      <c r="L236" s="88">
        <v>13.403903</v>
      </c>
      <c r="M236" s="88">
        <v>1.1686780000000001</v>
      </c>
      <c r="N236" s="88">
        <v>0</v>
      </c>
      <c r="O236" s="90">
        <v>19.789097000000002</v>
      </c>
      <c r="P236" s="49">
        <v>3663.79</v>
      </c>
      <c r="Q236" s="50">
        <v>19.789097000000002</v>
      </c>
      <c r="R236" s="103">
        <v>3663.79</v>
      </c>
      <c r="S236" s="51">
        <v>5.4012639916589111E-3</v>
      </c>
      <c r="T236" s="52">
        <v>50.7</v>
      </c>
      <c r="U236" s="52">
        <v>0.27384408437710683</v>
      </c>
      <c r="V236" s="52">
        <v>324.07583949953465</v>
      </c>
      <c r="W236" s="111">
        <v>16.430645062626407</v>
      </c>
    </row>
    <row r="237" spans="1:23" x14ac:dyDescent="0.2">
      <c r="A237" s="398"/>
      <c r="B237" s="366">
        <v>230</v>
      </c>
      <c r="C237" s="81" t="s">
        <v>138</v>
      </c>
      <c r="D237" s="209">
        <v>5.9</v>
      </c>
      <c r="E237" s="210">
        <v>326.7</v>
      </c>
      <c r="F237" s="312" t="s">
        <v>143</v>
      </c>
      <c r="G237" s="153" t="s">
        <v>82</v>
      </c>
      <c r="H237" s="311">
        <v>8</v>
      </c>
      <c r="I237" s="311">
        <v>1974</v>
      </c>
      <c r="J237" s="165">
        <v>4.1269999999999998</v>
      </c>
      <c r="K237" s="165">
        <v>0.42099999999999999</v>
      </c>
      <c r="L237" s="165">
        <v>1.3089999999999999</v>
      </c>
      <c r="M237" s="165">
        <v>0.24199999999999999</v>
      </c>
      <c r="N237" s="165"/>
      <c r="O237" s="15">
        <v>2.1549999999999998</v>
      </c>
      <c r="P237" s="313">
        <v>398.41</v>
      </c>
      <c r="Q237" s="96">
        <v>2.1549999999999998</v>
      </c>
      <c r="R237" s="99">
        <v>398.41</v>
      </c>
      <c r="S237" s="314">
        <f>Q237/R237</f>
        <v>5.4090007780929188E-3</v>
      </c>
      <c r="T237" s="12">
        <v>64.75</v>
      </c>
      <c r="U237" s="106">
        <f>S237*T237</f>
        <v>0.3502328003815165</v>
      </c>
      <c r="V237" s="106">
        <f>S237*60*1000</f>
        <v>324.54004668557513</v>
      </c>
      <c r="W237" s="107">
        <f>V237*T237/1000</f>
        <v>21.013968022890989</v>
      </c>
    </row>
    <row r="238" spans="1:23" x14ac:dyDescent="0.2">
      <c r="A238" s="398"/>
      <c r="B238" s="366">
        <v>231</v>
      </c>
      <c r="C238" s="266" t="s">
        <v>698</v>
      </c>
      <c r="D238" s="267">
        <v>6.8</v>
      </c>
      <c r="E238" s="268">
        <v>296.8</v>
      </c>
      <c r="F238" s="260" t="s">
        <v>715</v>
      </c>
      <c r="G238" s="261" t="s">
        <v>121</v>
      </c>
      <c r="H238" s="262">
        <v>52</v>
      </c>
      <c r="I238" s="263" t="s">
        <v>75</v>
      </c>
      <c r="J238" s="275">
        <v>25.02</v>
      </c>
      <c r="K238" s="275">
        <v>4.3</v>
      </c>
      <c r="L238" s="275">
        <v>3.95</v>
      </c>
      <c r="M238" s="275">
        <v>0.04</v>
      </c>
      <c r="N238" s="276">
        <v>3.01</v>
      </c>
      <c r="O238" s="278">
        <v>13.72</v>
      </c>
      <c r="P238" s="270">
        <v>3000.73</v>
      </c>
      <c r="Q238" s="281">
        <v>16.239999999999998</v>
      </c>
      <c r="R238" s="270">
        <v>3000.73</v>
      </c>
      <c r="S238" s="314">
        <f>Q238/R238</f>
        <v>5.4120164093403936E-3</v>
      </c>
      <c r="T238" s="274">
        <v>56</v>
      </c>
      <c r="U238" s="106">
        <f>S238*T238</f>
        <v>0.30307291892306204</v>
      </c>
      <c r="V238" s="106">
        <f>S238*60*1000</f>
        <v>324.72098456042363</v>
      </c>
      <c r="W238" s="107">
        <f>V238*T238/1000</f>
        <v>18.184375135383721</v>
      </c>
    </row>
    <row r="239" spans="1:23" x14ac:dyDescent="0.2">
      <c r="A239" s="398"/>
      <c r="B239" s="366">
        <v>232</v>
      </c>
      <c r="C239" s="266" t="s">
        <v>721</v>
      </c>
      <c r="D239" s="266">
        <v>7.5</v>
      </c>
      <c r="E239" s="269">
        <v>299.25</v>
      </c>
      <c r="F239" s="265" t="s">
        <v>716</v>
      </c>
      <c r="G239" s="261" t="s">
        <v>121</v>
      </c>
      <c r="H239" s="262">
        <v>50</v>
      </c>
      <c r="I239" s="263" t="s">
        <v>75</v>
      </c>
      <c r="J239" s="275">
        <v>23.04</v>
      </c>
      <c r="K239" s="275">
        <v>3.85</v>
      </c>
      <c r="L239" s="275">
        <v>5.57</v>
      </c>
      <c r="M239" s="275">
        <v>-0.43</v>
      </c>
      <c r="N239" s="276">
        <v>2.5289999999999999</v>
      </c>
      <c r="O239" s="278">
        <v>11.521000000000001</v>
      </c>
      <c r="P239" s="272">
        <v>2594.9699999999998</v>
      </c>
      <c r="Q239" s="281">
        <v>14.05</v>
      </c>
      <c r="R239" s="272">
        <v>2594.9699999999998</v>
      </c>
      <c r="S239" s="314">
        <f>Q239/R239</f>
        <v>5.4143207821285028E-3</v>
      </c>
      <c r="T239" s="274">
        <v>56</v>
      </c>
      <c r="U239" s="106">
        <f>S239*T239</f>
        <v>0.30320196379919617</v>
      </c>
      <c r="V239" s="106">
        <f>S239*60*1000</f>
        <v>324.85924692771016</v>
      </c>
      <c r="W239" s="107">
        <f>V239*T239/1000</f>
        <v>18.192117827951769</v>
      </c>
    </row>
    <row r="240" spans="1:23" x14ac:dyDescent="0.2">
      <c r="A240" s="398"/>
      <c r="B240" s="366">
        <v>233</v>
      </c>
      <c r="C240" s="266" t="s">
        <v>722</v>
      </c>
      <c r="D240" s="266">
        <v>6.1</v>
      </c>
      <c r="E240" s="269">
        <v>327.25</v>
      </c>
      <c r="F240" s="260" t="s">
        <v>717</v>
      </c>
      <c r="G240" s="261" t="s">
        <v>121</v>
      </c>
      <c r="H240" s="262">
        <v>54</v>
      </c>
      <c r="I240" s="263" t="s">
        <v>75</v>
      </c>
      <c r="J240" s="275">
        <v>28.11</v>
      </c>
      <c r="K240" s="275">
        <v>5.72</v>
      </c>
      <c r="L240" s="275">
        <v>5.56</v>
      </c>
      <c r="M240" s="275">
        <v>0.65</v>
      </c>
      <c r="N240" s="276">
        <v>2.9123999999999999</v>
      </c>
      <c r="O240" s="278">
        <v>13.2676</v>
      </c>
      <c r="P240" s="270">
        <v>2987.33</v>
      </c>
      <c r="Q240" s="281">
        <v>16.18</v>
      </c>
      <c r="R240" s="270">
        <v>2987.33</v>
      </c>
      <c r="S240" s="314">
        <f>Q240/R240</f>
        <v>5.4162077842086409E-3</v>
      </c>
      <c r="T240" s="274">
        <v>56</v>
      </c>
      <c r="U240" s="106">
        <f>S240*T240</f>
        <v>0.30330763591568388</v>
      </c>
      <c r="V240" s="106">
        <f>S240*60*1000</f>
        <v>324.97246705251848</v>
      </c>
      <c r="W240" s="107">
        <f>V240*T240/1000</f>
        <v>18.198458154941036</v>
      </c>
    </row>
    <row r="241" spans="1:23" x14ac:dyDescent="0.2">
      <c r="A241" s="398"/>
      <c r="B241" s="366">
        <v>234</v>
      </c>
      <c r="C241" s="18" t="s">
        <v>379</v>
      </c>
      <c r="D241" s="209">
        <v>6.3</v>
      </c>
      <c r="E241" s="210">
        <v>362.7</v>
      </c>
      <c r="F241" s="17" t="s">
        <v>390</v>
      </c>
      <c r="G241" s="153" t="s">
        <v>121</v>
      </c>
      <c r="H241" s="311">
        <v>20</v>
      </c>
      <c r="I241" s="311">
        <v>1975</v>
      </c>
      <c r="J241" s="165">
        <v>9.7439999999999998</v>
      </c>
      <c r="K241" s="165">
        <v>1.81</v>
      </c>
      <c r="L241" s="165">
        <v>2.66</v>
      </c>
      <c r="M241" s="165">
        <v>0.18</v>
      </c>
      <c r="N241" s="165"/>
      <c r="O241" s="15">
        <v>5.09</v>
      </c>
      <c r="P241" s="45">
        <v>937.3</v>
      </c>
      <c r="Q241" s="96">
        <v>5.09</v>
      </c>
      <c r="R241" s="99">
        <v>937.3</v>
      </c>
      <c r="S241" s="314">
        <f>Q241/R241</f>
        <v>5.4304918382588286E-3</v>
      </c>
      <c r="T241" s="12">
        <v>72.38</v>
      </c>
      <c r="U241" s="106">
        <f>S241*T241</f>
        <v>0.393058999253174</v>
      </c>
      <c r="V241" s="106">
        <f>S241*60*1000</f>
        <v>325.8295102955297</v>
      </c>
      <c r="W241" s="107">
        <f>V241*T241/1000</f>
        <v>23.583539955190439</v>
      </c>
    </row>
    <row r="242" spans="1:23" x14ac:dyDescent="0.2">
      <c r="A242" s="398"/>
      <c r="B242" s="366">
        <v>235</v>
      </c>
      <c r="C242" s="81" t="s">
        <v>151</v>
      </c>
      <c r="D242" s="209">
        <v>7.6</v>
      </c>
      <c r="E242" s="210">
        <v>229</v>
      </c>
      <c r="F242" s="312" t="s">
        <v>164</v>
      </c>
      <c r="G242" s="153" t="s">
        <v>121</v>
      </c>
      <c r="H242" s="311">
        <v>75</v>
      </c>
      <c r="I242" s="311">
        <v>1984</v>
      </c>
      <c r="J242" s="165">
        <v>43.612879999999997</v>
      </c>
      <c r="K242" s="165">
        <v>8.5679999999999996</v>
      </c>
      <c r="L242" s="165">
        <v>12</v>
      </c>
      <c r="M242" s="165">
        <v>1.0888800000000001</v>
      </c>
      <c r="N242" s="165"/>
      <c r="O242" s="15">
        <v>21.956</v>
      </c>
      <c r="P242" s="313">
        <v>4024.6</v>
      </c>
      <c r="Q242" s="96">
        <v>21.956</v>
      </c>
      <c r="R242" s="99">
        <v>4024.6</v>
      </c>
      <c r="S242" s="314">
        <v>5.4554489887193762E-3</v>
      </c>
      <c r="T242" s="12">
        <v>47.4</v>
      </c>
      <c r="U242" s="106">
        <v>0.25858828206529844</v>
      </c>
      <c r="V242" s="106">
        <v>327.32693932316261</v>
      </c>
      <c r="W242" s="107">
        <v>15.515296923917907</v>
      </c>
    </row>
    <row r="243" spans="1:23" x14ac:dyDescent="0.2">
      <c r="A243" s="398"/>
      <c r="B243" s="366">
        <v>236</v>
      </c>
      <c r="C243" s="81" t="s">
        <v>76</v>
      </c>
      <c r="D243" s="140">
        <v>7.6</v>
      </c>
      <c r="E243" s="140">
        <v>291.2</v>
      </c>
      <c r="F243" s="312" t="s">
        <v>54</v>
      </c>
      <c r="G243" s="153"/>
      <c r="H243" s="311">
        <v>12</v>
      </c>
      <c r="I243" s="311">
        <v>1956</v>
      </c>
      <c r="J243" s="165">
        <v>5.548</v>
      </c>
      <c r="K243" s="165">
        <v>1.8181499999999999</v>
      </c>
      <c r="L243" s="165">
        <v>0</v>
      </c>
      <c r="M243" s="165">
        <v>0</v>
      </c>
      <c r="N243" s="165">
        <v>0.23200000000000001</v>
      </c>
      <c r="O243" s="15">
        <v>3.4979999999999998</v>
      </c>
      <c r="P243" s="313">
        <v>640.27</v>
      </c>
      <c r="Q243" s="96">
        <f>O243/P243*R243</f>
        <v>3.4980000000000002</v>
      </c>
      <c r="R243" s="99">
        <v>640.27</v>
      </c>
      <c r="S243" s="314">
        <f>Q243/R243</f>
        <v>5.463320161806738E-3</v>
      </c>
      <c r="T243" s="12">
        <v>46.325000000000003</v>
      </c>
      <c r="U243" s="106">
        <f>S243*T243</f>
        <v>0.25308830649569714</v>
      </c>
      <c r="V243" s="106">
        <f>S243*60*1000</f>
        <v>327.79920970840425</v>
      </c>
      <c r="W243" s="107">
        <f>V243*T243/1000</f>
        <v>15.185298389741828</v>
      </c>
    </row>
    <row r="244" spans="1:23" x14ac:dyDescent="0.2">
      <c r="A244" s="398"/>
      <c r="B244" s="366">
        <v>237</v>
      </c>
      <c r="C244" s="81" t="s">
        <v>534</v>
      </c>
      <c r="D244" s="209">
        <v>7.3</v>
      </c>
      <c r="E244" s="210">
        <v>246.1</v>
      </c>
      <c r="F244" s="312" t="s">
        <v>545</v>
      </c>
      <c r="G244" s="153" t="s">
        <v>253</v>
      </c>
      <c r="H244" s="311">
        <v>8</v>
      </c>
      <c r="I244" s="311">
        <v>1959</v>
      </c>
      <c r="J244" s="165">
        <v>3.6859999999999999</v>
      </c>
      <c r="K244" s="165">
        <v>0.35699999999999998</v>
      </c>
      <c r="L244" s="165">
        <v>1.28</v>
      </c>
      <c r="M244" s="165">
        <v>5.0999999999999997E-2</v>
      </c>
      <c r="N244" s="165"/>
      <c r="O244" s="15">
        <v>1.998</v>
      </c>
      <c r="P244" s="313"/>
      <c r="Q244" s="96">
        <v>1.998</v>
      </c>
      <c r="R244" s="99">
        <v>361.47</v>
      </c>
      <c r="S244" s="314">
        <v>5.5274296622126315E-3</v>
      </c>
      <c r="T244" s="12">
        <v>49.81</v>
      </c>
      <c r="U244" s="106">
        <v>0.27532127147481117</v>
      </c>
      <c r="V244" s="106">
        <v>331.64577973275789</v>
      </c>
      <c r="W244" s="107">
        <v>16.519276288488673</v>
      </c>
    </row>
    <row r="245" spans="1:23" x14ac:dyDescent="0.2">
      <c r="A245" s="398"/>
      <c r="B245" s="366">
        <v>238</v>
      </c>
      <c r="C245" s="81" t="s">
        <v>534</v>
      </c>
      <c r="D245" s="209">
        <v>7.3</v>
      </c>
      <c r="E245" s="210">
        <v>246.1</v>
      </c>
      <c r="F245" s="312" t="s">
        <v>554</v>
      </c>
      <c r="G245" s="153" t="s">
        <v>253</v>
      </c>
      <c r="H245" s="311">
        <v>12</v>
      </c>
      <c r="I245" s="311">
        <v>1949</v>
      </c>
      <c r="J245" s="165">
        <v>5.91</v>
      </c>
      <c r="K245" s="165">
        <v>0.70635000000000003</v>
      </c>
      <c r="L245" s="165">
        <v>1.84</v>
      </c>
      <c r="M245" s="165">
        <v>0.31364999999999998</v>
      </c>
      <c r="N245" s="165"/>
      <c r="O245" s="15">
        <v>3.05</v>
      </c>
      <c r="P245" s="313"/>
      <c r="Q245" s="96">
        <v>3.05</v>
      </c>
      <c r="R245" s="99">
        <v>551.14</v>
      </c>
      <c r="S245" s="314">
        <v>5.5339841056718797E-3</v>
      </c>
      <c r="T245" s="12">
        <v>49.81</v>
      </c>
      <c r="U245" s="106">
        <v>0.27564774830351635</v>
      </c>
      <c r="V245" s="106">
        <v>332.03904634031278</v>
      </c>
      <c r="W245" s="107">
        <v>16.538864898210981</v>
      </c>
    </row>
    <row r="246" spans="1:23" x14ac:dyDescent="0.2">
      <c r="A246" s="398"/>
      <c r="B246" s="366">
        <v>239</v>
      </c>
      <c r="C246" s="81" t="s">
        <v>633</v>
      </c>
      <c r="D246" s="209">
        <v>6.6</v>
      </c>
      <c r="E246" s="210">
        <v>308.60000000000002</v>
      </c>
      <c r="F246" s="47" t="s">
        <v>588</v>
      </c>
      <c r="G246" s="65"/>
      <c r="H246" s="48">
        <v>46</v>
      </c>
      <c r="I246" s="48">
        <v>2001</v>
      </c>
      <c r="J246" s="88">
        <v>30.710999999999999</v>
      </c>
      <c r="K246" s="88">
        <v>5.7400640000000003</v>
      </c>
      <c r="L246" s="88">
        <v>7.2145669999999997</v>
      </c>
      <c r="M246" s="88">
        <v>0.17593800000000001</v>
      </c>
      <c r="N246" s="88">
        <v>0</v>
      </c>
      <c r="O246" s="90">
        <v>17.58043</v>
      </c>
      <c r="P246" s="49">
        <v>3175.32</v>
      </c>
      <c r="Q246" s="50">
        <v>17.58043</v>
      </c>
      <c r="R246" s="103">
        <v>3175.32</v>
      </c>
      <c r="S246" s="51">
        <v>5.5365852890417342E-3</v>
      </c>
      <c r="T246" s="52">
        <v>50.7</v>
      </c>
      <c r="U246" s="52">
        <v>0.28070487415441592</v>
      </c>
      <c r="V246" s="52">
        <v>332.19511734250409</v>
      </c>
      <c r="W246" s="111">
        <v>16.842292449264956</v>
      </c>
    </row>
    <row r="247" spans="1:23" x14ac:dyDescent="0.2">
      <c r="A247" s="398"/>
      <c r="B247" s="366">
        <v>240</v>
      </c>
      <c r="C247" s="81" t="s">
        <v>710</v>
      </c>
      <c r="D247" s="81">
        <v>7.1</v>
      </c>
      <c r="E247" s="81">
        <v>337.9</v>
      </c>
      <c r="F247" s="312" t="s">
        <v>724</v>
      </c>
      <c r="G247" s="312" t="s">
        <v>121</v>
      </c>
      <c r="H247" s="311">
        <v>45</v>
      </c>
      <c r="I247" s="311">
        <v>1991</v>
      </c>
      <c r="J247" s="277">
        <v>24.473896</v>
      </c>
      <c r="K247" s="277">
        <v>3.6949049999999999</v>
      </c>
      <c r="L247" s="277">
        <v>8.6889599999999998</v>
      </c>
      <c r="M247" s="277">
        <v>-0.8</v>
      </c>
      <c r="N247" s="277">
        <v>0</v>
      </c>
      <c r="O247" s="280">
        <v>12.890031</v>
      </c>
      <c r="P247" s="273">
        <v>2327.9699999999998</v>
      </c>
      <c r="Q247" s="96">
        <v>12.890031</v>
      </c>
      <c r="R247" s="273">
        <v>2327.9699999999998</v>
      </c>
      <c r="S247" s="314">
        <v>5.5370262503382783E-3</v>
      </c>
      <c r="T247" s="12">
        <v>50.466999999999999</v>
      </c>
      <c r="U247" s="106">
        <v>0.27943710377582187</v>
      </c>
      <c r="V247" s="106">
        <v>332.22157502029671</v>
      </c>
      <c r="W247" s="107">
        <v>16.766226226549314</v>
      </c>
    </row>
    <row r="248" spans="1:23" x14ac:dyDescent="0.2">
      <c r="A248" s="398"/>
      <c r="B248" s="366">
        <v>241</v>
      </c>
      <c r="C248" s="81" t="s">
        <v>151</v>
      </c>
      <c r="D248" s="209">
        <v>7.6</v>
      </c>
      <c r="E248" s="210">
        <v>229</v>
      </c>
      <c r="F248" s="312" t="s">
        <v>165</v>
      </c>
      <c r="G248" s="153" t="s">
        <v>121</v>
      </c>
      <c r="H248" s="311">
        <v>30</v>
      </c>
      <c r="I248" s="311" t="s">
        <v>75</v>
      </c>
      <c r="J248" s="165">
        <v>15.599519999999998</v>
      </c>
      <c r="K248" s="165">
        <v>3.4169999999999998</v>
      </c>
      <c r="L248" s="165">
        <v>4.8</v>
      </c>
      <c r="M248" s="165">
        <v>-1.00248</v>
      </c>
      <c r="N248" s="165"/>
      <c r="O248" s="15">
        <v>8.3849999999999998</v>
      </c>
      <c r="P248" s="313">
        <v>1511.9</v>
      </c>
      <c r="Q248" s="96">
        <v>8.3849999999999998</v>
      </c>
      <c r="R248" s="99">
        <v>1511.9</v>
      </c>
      <c r="S248" s="314">
        <v>5.5460017196904549E-3</v>
      </c>
      <c r="T248" s="12">
        <v>47.4</v>
      </c>
      <c r="U248" s="106">
        <v>0.26288048151332755</v>
      </c>
      <c r="V248" s="106">
        <v>332.76010318142727</v>
      </c>
      <c r="W248" s="107">
        <v>15.772828890799651</v>
      </c>
    </row>
    <row r="249" spans="1:23" x14ac:dyDescent="0.2">
      <c r="A249" s="398"/>
      <c r="B249" s="366">
        <v>242</v>
      </c>
      <c r="C249" s="81" t="s">
        <v>411</v>
      </c>
      <c r="D249" s="209">
        <v>7</v>
      </c>
      <c r="E249" s="210">
        <v>308</v>
      </c>
      <c r="F249" s="312" t="s">
        <v>426</v>
      </c>
      <c r="G249" s="153" t="s">
        <v>23</v>
      </c>
      <c r="H249" s="311">
        <v>20</v>
      </c>
      <c r="I249" s="311">
        <v>1961</v>
      </c>
      <c r="J249" s="165">
        <v>7.4080000000000004</v>
      </c>
      <c r="K249" s="165">
        <v>1.224</v>
      </c>
      <c r="L249" s="165">
        <v>1.1870000000000001</v>
      </c>
      <c r="M249" s="165">
        <v>-6.2E-2</v>
      </c>
      <c r="N249" s="165">
        <v>0.89900000000000002</v>
      </c>
      <c r="O249" s="15">
        <v>4.0970000000000004</v>
      </c>
      <c r="P249" s="45">
        <v>900.48</v>
      </c>
      <c r="Q249" s="96">
        <v>4.9960000000000004</v>
      </c>
      <c r="R249" s="99">
        <v>900.48</v>
      </c>
      <c r="S249" s="314">
        <v>5.5481520966595595E-3</v>
      </c>
      <c r="T249" s="12">
        <v>39.57</v>
      </c>
      <c r="U249" s="106">
        <v>0.21954037846481878</v>
      </c>
      <c r="V249" s="106">
        <v>332.88912579957361</v>
      </c>
      <c r="W249" s="107">
        <v>13.172422707889128</v>
      </c>
    </row>
    <row r="250" spans="1:23" x14ac:dyDescent="0.2">
      <c r="A250" s="398"/>
      <c r="B250" s="366">
        <v>243</v>
      </c>
      <c r="C250" s="81" t="s">
        <v>452</v>
      </c>
      <c r="D250" s="209">
        <v>6.7</v>
      </c>
      <c r="E250" s="210">
        <v>293.8</v>
      </c>
      <c r="F250" s="312" t="s">
        <v>464</v>
      </c>
      <c r="G250" s="153" t="s">
        <v>121</v>
      </c>
      <c r="H250" s="311">
        <v>51</v>
      </c>
      <c r="I250" s="311">
        <v>1968</v>
      </c>
      <c r="J250" s="165">
        <v>29.02</v>
      </c>
      <c r="K250" s="165">
        <v>4.07</v>
      </c>
      <c r="L250" s="165">
        <v>10.6</v>
      </c>
      <c r="M250" s="165">
        <v>-0.65600000000000003</v>
      </c>
      <c r="N250" s="165">
        <v>0</v>
      </c>
      <c r="O250" s="15">
        <v>14.99</v>
      </c>
      <c r="P250" s="313">
        <v>2686.64</v>
      </c>
      <c r="Q250" s="96">
        <v>14.99</v>
      </c>
      <c r="R250" s="99">
        <v>2686.64</v>
      </c>
      <c r="S250" s="314">
        <v>5.5794598457552932E-3</v>
      </c>
      <c r="T250" s="12">
        <v>74.099999999999994</v>
      </c>
      <c r="U250" s="106">
        <v>0.41343797457046721</v>
      </c>
      <c r="V250" s="106">
        <v>334.76759074531759</v>
      </c>
      <c r="W250" s="107">
        <v>24.80627847422803</v>
      </c>
    </row>
    <row r="251" spans="1:23" x14ac:dyDescent="0.2">
      <c r="A251" s="398"/>
      <c r="B251" s="366">
        <v>244</v>
      </c>
      <c r="C251" s="266" t="s">
        <v>721</v>
      </c>
      <c r="D251" s="266">
        <v>7.5</v>
      </c>
      <c r="E251" s="269">
        <v>299.25</v>
      </c>
      <c r="F251" s="260" t="s">
        <v>718</v>
      </c>
      <c r="G251" s="261" t="s">
        <v>121</v>
      </c>
      <c r="H251" s="262">
        <v>53</v>
      </c>
      <c r="I251" s="263" t="s">
        <v>75</v>
      </c>
      <c r="J251" s="275">
        <v>29.67</v>
      </c>
      <c r="K251" s="275">
        <v>3.68</v>
      </c>
      <c r="L251" s="275">
        <v>8.11</v>
      </c>
      <c r="M251" s="275">
        <v>0.81</v>
      </c>
      <c r="N251" s="276">
        <v>3.07</v>
      </c>
      <c r="O251" s="278">
        <v>14</v>
      </c>
      <c r="P251" s="270">
        <v>2993.98</v>
      </c>
      <c r="Q251" s="281">
        <v>16.72</v>
      </c>
      <c r="R251" s="270">
        <v>2993.98</v>
      </c>
      <c r="S251" s="314">
        <f>Q251/R251</f>
        <v>5.5845396428833858E-3</v>
      </c>
      <c r="T251" s="274">
        <v>56</v>
      </c>
      <c r="U251" s="106">
        <f>S251*T251</f>
        <v>0.31273422000146961</v>
      </c>
      <c r="V251" s="106">
        <f>S251*60*1000</f>
        <v>335.07237857300316</v>
      </c>
      <c r="W251" s="107">
        <f>V251*T251/1000</f>
        <v>18.764053200088174</v>
      </c>
    </row>
    <row r="252" spans="1:23" x14ac:dyDescent="0.2">
      <c r="A252" s="398"/>
      <c r="B252" s="366">
        <v>245</v>
      </c>
      <c r="C252" s="81" t="s">
        <v>788</v>
      </c>
      <c r="D252" s="209">
        <v>8.5</v>
      </c>
      <c r="E252" s="210">
        <v>171</v>
      </c>
      <c r="F252" s="312" t="s">
        <v>796</v>
      </c>
      <c r="G252" s="312"/>
      <c r="H252" s="311">
        <v>107</v>
      </c>
      <c r="I252" s="311">
        <v>1979</v>
      </c>
      <c r="J252" s="45">
        <v>57.195700000000002</v>
      </c>
      <c r="K252" s="46">
        <v>12.764099999999999</v>
      </c>
      <c r="L252" s="46">
        <v>10.5</v>
      </c>
      <c r="M252" s="46">
        <v>2.7610999999999999</v>
      </c>
      <c r="N252" s="15">
        <v>0</v>
      </c>
      <c r="O252" s="15">
        <v>31.170500000000001</v>
      </c>
      <c r="P252" s="313">
        <v>5564.43</v>
      </c>
      <c r="Q252" s="96">
        <v>31.170500000000001</v>
      </c>
      <c r="R252" s="313">
        <v>5564.43</v>
      </c>
      <c r="S252" s="314">
        <f>Q252/R252</f>
        <v>5.601741777684327E-3</v>
      </c>
      <c r="T252" s="12">
        <v>45.1</v>
      </c>
      <c r="U252" s="106">
        <f>S252*T252</f>
        <v>0.25263855417356318</v>
      </c>
      <c r="V252" s="106">
        <f>S252*60*1000</f>
        <v>336.10450666105965</v>
      </c>
      <c r="W252" s="107">
        <f>V252*T252/1000</f>
        <v>15.158313250413791</v>
      </c>
    </row>
    <row r="253" spans="1:23" x14ac:dyDescent="0.2">
      <c r="A253" s="398"/>
      <c r="B253" s="366">
        <v>246</v>
      </c>
      <c r="C253" s="81" t="s">
        <v>534</v>
      </c>
      <c r="D253" s="209">
        <v>7.3</v>
      </c>
      <c r="E253" s="210">
        <v>246.1</v>
      </c>
      <c r="F253" s="312" t="s">
        <v>550</v>
      </c>
      <c r="G253" s="153" t="s">
        <v>253</v>
      </c>
      <c r="H253" s="311">
        <v>24</v>
      </c>
      <c r="I253" s="311">
        <v>1991</v>
      </c>
      <c r="J253" s="165">
        <v>15.9</v>
      </c>
      <c r="K253" s="165">
        <v>2.7795000000000001</v>
      </c>
      <c r="L253" s="165">
        <v>3.6859999999999999</v>
      </c>
      <c r="M253" s="165">
        <v>0.84150000000000003</v>
      </c>
      <c r="N253" s="165"/>
      <c r="O253" s="15">
        <v>8.593</v>
      </c>
      <c r="P253" s="313"/>
      <c r="Q253" s="96">
        <v>8.593</v>
      </c>
      <c r="R253" s="99">
        <v>1527.39</v>
      </c>
      <c r="S253" s="314">
        <v>5.6259370560236737E-3</v>
      </c>
      <c r="T253" s="12">
        <v>49.81</v>
      </c>
      <c r="U253" s="106">
        <v>0.2802279247605392</v>
      </c>
      <c r="V253" s="106">
        <v>337.55622336142045</v>
      </c>
      <c r="W253" s="107">
        <v>16.813675485632352</v>
      </c>
    </row>
    <row r="254" spans="1:23" x14ac:dyDescent="0.2">
      <c r="A254" s="398"/>
      <c r="B254" s="366">
        <v>247</v>
      </c>
      <c r="C254" s="81" t="s">
        <v>293</v>
      </c>
      <c r="D254" s="140">
        <v>7.1</v>
      </c>
      <c r="E254" s="140">
        <v>283.39999999999998</v>
      </c>
      <c r="F254" s="312" t="s">
        <v>309</v>
      </c>
      <c r="G254" s="153" t="s">
        <v>121</v>
      </c>
      <c r="H254" s="311">
        <v>19</v>
      </c>
      <c r="I254" s="311" t="s">
        <v>75</v>
      </c>
      <c r="J254" s="165">
        <v>9.1775299999999991</v>
      </c>
      <c r="K254" s="165">
        <v>1.403</v>
      </c>
      <c r="L254" s="165">
        <v>2.9140000000000001</v>
      </c>
      <c r="M254" s="165">
        <v>-0.17846999999999999</v>
      </c>
      <c r="N254" s="165">
        <v>0</v>
      </c>
      <c r="O254" s="15">
        <v>5.0389999999999997</v>
      </c>
      <c r="P254" s="12">
        <v>888.3</v>
      </c>
      <c r="Q254" s="96">
        <v>5.0389999999999997</v>
      </c>
      <c r="R254" s="99">
        <v>888.3</v>
      </c>
      <c r="S254" s="314">
        <v>5.67263311944163E-3</v>
      </c>
      <c r="T254" s="12">
        <v>73.099999999999994</v>
      </c>
      <c r="U254" s="106">
        <v>0.41466948103118312</v>
      </c>
      <c r="V254" s="106">
        <v>340.35798716649776</v>
      </c>
      <c r="W254" s="107">
        <v>24.880168861870985</v>
      </c>
    </row>
    <row r="255" spans="1:23" x14ac:dyDescent="0.2">
      <c r="A255" s="398"/>
      <c r="B255" s="366">
        <v>248</v>
      </c>
      <c r="C255" s="81" t="s">
        <v>293</v>
      </c>
      <c r="D255" s="140">
        <v>7.1</v>
      </c>
      <c r="E255" s="140">
        <v>283.39999999999998</v>
      </c>
      <c r="F255" s="312" t="s">
        <v>310</v>
      </c>
      <c r="G255" s="153" t="s">
        <v>121</v>
      </c>
      <c r="H255" s="311">
        <v>36</v>
      </c>
      <c r="I255" s="311" t="s">
        <v>75</v>
      </c>
      <c r="J255" s="165">
        <v>15.053000000000001</v>
      </c>
      <c r="K255" s="165">
        <v>1.8580000000000001</v>
      </c>
      <c r="L255" s="165">
        <v>4.5229999999999997</v>
      </c>
      <c r="M255" s="165">
        <v>0</v>
      </c>
      <c r="N255" s="165">
        <v>0</v>
      </c>
      <c r="O255" s="15">
        <v>8.6720000000000006</v>
      </c>
      <c r="P255" s="12">
        <v>1527.82</v>
      </c>
      <c r="Q255" s="96">
        <v>8.6720000000000006</v>
      </c>
      <c r="R255" s="99">
        <v>1527.82</v>
      </c>
      <c r="S255" s="314">
        <v>5.6760613161236277E-3</v>
      </c>
      <c r="T255" s="12">
        <v>73.099999999999994</v>
      </c>
      <c r="U255" s="106">
        <v>0.41492008220863713</v>
      </c>
      <c r="V255" s="106">
        <v>340.56367896741767</v>
      </c>
      <c r="W255" s="107">
        <v>24.895204932518229</v>
      </c>
    </row>
    <row r="256" spans="1:23" x14ac:dyDescent="0.2">
      <c r="A256" s="398"/>
      <c r="B256" s="366">
        <v>249</v>
      </c>
      <c r="C256" s="81" t="s">
        <v>534</v>
      </c>
      <c r="D256" s="209">
        <v>7.3</v>
      </c>
      <c r="E256" s="210">
        <v>246.1</v>
      </c>
      <c r="F256" s="312" t="s">
        <v>546</v>
      </c>
      <c r="G256" s="153" t="s">
        <v>253</v>
      </c>
      <c r="H256" s="311">
        <v>22</v>
      </c>
      <c r="I256" s="311">
        <v>1978</v>
      </c>
      <c r="J256" s="165">
        <v>12.623000000000001</v>
      </c>
      <c r="K256" s="165">
        <v>2.04</v>
      </c>
      <c r="L256" s="165">
        <v>3.52</v>
      </c>
      <c r="M256" s="165">
        <v>0.255</v>
      </c>
      <c r="N256" s="165"/>
      <c r="O256" s="15">
        <v>6.8079999999999998</v>
      </c>
      <c r="P256" s="313"/>
      <c r="Q256" s="96">
        <v>6.8079999999999998</v>
      </c>
      <c r="R256" s="99">
        <v>1195.3399999999999</v>
      </c>
      <c r="S256" s="314">
        <v>5.6954506667559026E-3</v>
      </c>
      <c r="T256" s="12">
        <v>49.81</v>
      </c>
      <c r="U256" s="106">
        <v>0.28369039771111154</v>
      </c>
      <c r="V256" s="106">
        <v>341.72704000535413</v>
      </c>
      <c r="W256" s="107">
        <v>17.021423862666687</v>
      </c>
    </row>
    <row r="257" spans="1:23" x14ac:dyDescent="0.2">
      <c r="A257" s="398"/>
      <c r="B257" s="366">
        <v>250</v>
      </c>
      <c r="C257" s="81" t="s">
        <v>452</v>
      </c>
      <c r="D257" s="209">
        <v>6.7</v>
      </c>
      <c r="E257" s="210">
        <v>293.8</v>
      </c>
      <c r="F257" s="312" t="s">
        <v>465</v>
      </c>
      <c r="G257" s="153" t="s">
        <v>121</v>
      </c>
      <c r="H257" s="311">
        <v>12</v>
      </c>
      <c r="I257" s="311">
        <v>1975</v>
      </c>
      <c r="J257" s="165">
        <v>6.93</v>
      </c>
      <c r="K257" s="165">
        <v>1.93</v>
      </c>
      <c r="L257" s="165">
        <v>1.54</v>
      </c>
      <c r="M257" s="165">
        <v>-0.55000000000000004</v>
      </c>
      <c r="N257" s="165">
        <v>0</v>
      </c>
      <c r="O257" s="15">
        <v>4.0129999999999999</v>
      </c>
      <c r="P257" s="313">
        <v>703.43</v>
      </c>
      <c r="Q257" s="96">
        <v>4.0129999999999999</v>
      </c>
      <c r="R257" s="99">
        <v>703.43</v>
      </c>
      <c r="S257" s="314">
        <v>5.704903117580996E-3</v>
      </c>
      <c r="T257" s="12">
        <v>74.099999999999994</v>
      </c>
      <c r="U257" s="106">
        <v>0.42273332101275179</v>
      </c>
      <c r="V257" s="106">
        <v>342.29418705485978</v>
      </c>
      <c r="W257" s="107">
        <v>25.363999260765109</v>
      </c>
    </row>
    <row r="258" spans="1:23" x14ac:dyDescent="0.2">
      <c r="A258" s="398"/>
      <c r="B258" s="366">
        <v>251</v>
      </c>
      <c r="C258" s="81" t="s">
        <v>250</v>
      </c>
      <c r="D258" s="209">
        <v>7.6</v>
      </c>
      <c r="E258" s="210">
        <v>322.39999999999998</v>
      </c>
      <c r="F258" s="312" t="s">
        <v>229</v>
      </c>
      <c r="G258" s="153"/>
      <c r="H258" s="311">
        <v>24</v>
      </c>
      <c r="I258" s="311">
        <v>1993</v>
      </c>
      <c r="J258" s="165">
        <v>9.3000000000000007</v>
      </c>
      <c r="K258" s="165">
        <v>0</v>
      </c>
      <c r="L258" s="165">
        <v>0</v>
      </c>
      <c r="M258" s="165">
        <v>0</v>
      </c>
      <c r="N258" s="165">
        <v>0</v>
      </c>
      <c r="O258" s="15">
        <v>9.33</v>
      </c>
      <c r="P258" s="313">
        <v>1614.06</v>
      </c>
      <c r="Q258" s="96">
        <v>9.3000000000000007</v>
      </c>
      <c r="R258" s="99">
        <v>1614.06</v>
      </c>
      <c r="S258" s="314">
        <v>5.7618675885654815E-3</v>
      </c>
      <c r="T258" s="12">
        <v>61</v>
      </c>
      <c r="U258" s="106">
        <v>3.5147392290249435E-2</v>
      </c>
      <c r="V258" s="106">
        <v>345.71205531392889</v>
      </c>
      <c r="W258" s="107">
        <f>V258*T258/1000</f>
        <v>21.088435374149665</v>
      </c>
    </row>
    <row r="259" spans="1:23" x14ac:dyDescent="0.2">
      <c r="A259" s="398"/>
      <c r="B259" s="366">
        <v>252</v>
      </c>
      <c r="C259" s="81" t="s">
        <v>710</v>
      </c>
      <c r="D259" s="81">
        <v>7.1</v>
      </c>
      <c r="E259" s="81">
        <v>337.9</v>
      </c>
      <c r="F259" s="312" t="s">
        <v>725</v>
      </c>
      <c r="G259" s="312" t="s">
        <v>121</v>
      </c>
      <c r="H259" s="311">
        <v>45</v>
      </c>
      <c r="I259" s="311">
        <v>1987</v>
      </c>
      <c r="J259" s="277">
        <v>25.311585000000001</v>
      </c>
      <c r="K259" s="277">
        <v>3.1446000000000001</v>
      </c>
      <c r="L259" s="277">
        <v>8.1022499999999997</v>
      </c>
      <c r="M259" s="277">
        <v>0.6</v>
      </c>
      <c r="N259" s="277">
        <v>0</v>
      </c>
      <c r="O259" s="280">
        <v>13.464734999999999</v>
      </c>
      <c r="P259" s="273">
        <v>2331.75</v>
      </c>
      <c r="Q259" s="96">
        <v>13.464734999999999</v>
      </c>
      <c r="R259" s="273">
        <v>2331.75</v>
      </c>
      <c r="S259" s="314">
        <v>5.7745191379864908E-3</v>
      </c>
      <c r="T259" s="12">
        <v>50.466999999999999</v>
      </c>
      <c r="U259" s="106">
        <v>0.2914226573367642</v>
      </c>
      <c r="V259" s="106">
        <v>346.47114827918944</v>
      </c>
      <c r="W259" s="107">
        <v>17.485359440205851</v>
      </c>
    </row>
    <row r="260" spans="1:23" x14ac:dyDescent="0.2">
      <c r="A260" s="398"/>
      <c r="B260" s="366">
        <v>253</v>
      </c>
      <c r="C260" s="81" t="s">
        <v>138</v>
      </c>
      <c r="D260" s="209">
        <v>5.9</v>
      </c>
      <c r="E260" s="210">
        <v>326.7</v>
      </c>
      <c r="F260" s="312" t="s">
        <v>144</v>
      </c>
      <c r="G260" s="153" t="s">
        <v>82</v>
      </c>
      <c r="H260" s="311">
        <v>30</v>
      </c>
      <c r="I260" s="311">
        <v>1984</v>
      </c>
      <c r="J260" s="165">
        <v>18.033999999999999</v>
      </c>
      <c r="K260" s="165">
        <v>2</v>
      </c>
      <c r="L260" s="165">
        <v>7.0759999999999996</v>
      </c>
      <c r="M260" s="165">
        <v>0.04</v>
      </c>
      <c r="N260" s="165"/>
      <c r="O260" s="15">
        <v>8.9190000000000005</v>
      </c>
      <c r="P260" s="313">
        <v>1543.13</v>
      </c>
      <c r="Q260" s="96">
        <v>8.9190000000000005</v>
      </c>
      <c r="R260" s="99">
        <v>1543.13</v>
      </c>
      <c r="S260" s="314">
        <f>Q260/R260</f>
        <v>5.7798111630257979E-3</v>
      </c>
      <c r="T260" s="12">
        <v>64.75</v>
      </c>
      <c r="U260" s="106">
        <f>S260*T260</f>
        <v>0.37424277280592039</v>
      </c>
      <c r="V260" s="106">
        <f>S260*60*1000</f>
        <v>346.78866978154787</v>
      </c>
      <c r="W260" s="107">
        <f>V260*T260/1000</f>
        <v>22.454566368355223</v>
      </c>
    </row>
    <row r="261" spans="1:23" x14ac:dyDescent="0.2">
      <c r="A261" s="398"/>
      <c r="B261" s="366">
        <v>254</v>
      </c>
      <c r="C261" s="81" t="s">
        <v>633</v>
      </c>
      <c r="D261" s="209">
        <v>6.6</v>
      </c>
      <c r="E261" s="210">
        <v>308.60000000000002</v>
      </c>
      <c r="F261" s="65" t="s">
        <v>605</v>
      </c>
      <c r="G261" s="65" t="s">
        <v>639</v>
      </c>
      <c r="H261" s="48">
        <v>22</v>
      </c>
      <c r="I261" s="48" t="s">
        <v>75</v>
      </c>
      <c r="J261" s="88">
        <v>14.287000000000001</v>
      </c>
      <c r="K261" s="88">
        <v>3.0668989999999998</v>
      </c>
      <c r="L261" s="88">
        <v>3.615469</v>
      </c>
      <c r="M261" s="88">
        <v>0</v>
      </c>
      <c r="N261" s="88">
        <v>1.241555</v>
      </c>
      <c r="O261" s="90">
        <v>6.8975100000000005</v>
      </c>
      <c r="P261" s="66">
        <v>1186.6500000000001</v>
      </c>
      <c r="Q261" s="50">
        <v>6.8975100000000005</v>
      </c>
      <c r="R261" s="103">
        <v>1186.6500000000001</v>
      </c>
      <c r="S261" s="67">
        <v>5.8125900644671975E-3</v>
      </c>
      <c r="T261" s="52">
        <v>50.7</v>
      </c>
      <c r="U261" s="52">
        <v>0.29469831626848692</v>
      </c>
      <c r="V261" s="52">
        <v>348.75540386803181</v>
      </c>
      <c r="W261" s="111">
        <v>17.681898976109213</v>
      </c>
    </row>
    <row r="262" spans="1:23" x14ac:dyDescent="0.2">
      <c r="A262" s="398"/>
      <c r="B262" s="366">
        <v>255</v>
      </c>
      <c r="C262" s="18" t="s">
        <v>379</v>
      </c>
      <c r="D262" s="209">
        <v>6.3</v>
      </c>
      <c r="E262" s="210">
        <v>362.7</v>
      </c>
      <c r="F262" s="17" t="s">
        <v>387</v>
      </c>
      <c r="G262" s="153" t="s">
        <v>304</v>
      </c>
      <c r="H262" s="311">
        <v>20</v>
      </c>
      <c r="I262" s="311">
        <v>1984</v>
      </c>
      <c r="J262" s="165">
        <v>8.8320000000000007</v>
      </c>
      <c r="K262" s="165">
        <v>1.28</v>
      </c>
      <c r="L262" s="165">
        <v>2.39</v>
      </c>
      <c r="M262" s="165">
        <v>0.97</v>
      </c>
      <c r="N262" s="165"/>
      <c r="O262" s="15">
        <v>5.24</v>
      </c>
      <c r="P262" s="45">
        <v>900.66</v>
      </c>
      <c r="Q262" s="96">
        <v>5.24</v>
      </c>
      <c r="R262" s="99">
        <v>900.26</v>
      </c>
      <c r="S262" s="314">
        <f>Q262/R262</f>
        <v>5.820540732677227E-3</v>
      </c>
      <c r="T262" s="12">
        <v>72.38</v>
      </c>
      <c r="U262" s="106">
        <f>S262*T262</f>
        <v>0.42129073823117769</v>
      </c>
      <c r="V262" s="106">
        <f>S262*60*1000</f>
        <v>349.23244396063365</v>
      </c>
      <c r="W262" s="107">
        <f>V262*T262/1000</f>
        <v>25.277444293870662</v>
      </c>
    </row>
    <row r="263" spans="1:23" x14ac:dyDescent="0.2">
      <c r="A263" s="398"/>
      <c r="B263" s="366">
        <v>256</v>
      </c>
      <c r="C263" s="81" t="s">
        <v>710</v>
      </c>
      <c r="D263" s="81">
        <v>7.1</v>
      </c>
      <c r="E263" s="81">
        <v>337.9</v>
      </c>
      <c r="F263" s="312" t="s">
        <v>726</v>
      </c>
      <c r="G263" s="312" t="s">
        <v>121</v>
      </c>
      <c r="H263" s="311">
        <v>54</v>
      </c>
      <c r="I263" s="311">
        <v>1983</v>
      </c>
      <c r="J263" s="277">
        <v>27.540573000000002</v>
      </c>
      <c r="K263" s="277">
        <v>5.1885899999999996</v>
      </c>
      <c r="L263" s="277">
        <v>4.8029159999999997</v>
      </c>
      <c r="M263" s="277">
        <v>0.3</v>
      </c>
      <c r="N263" s="277">
        <v>0</v>
      </c>
      <c r="O263" s="280">
        <v>17.249067</v>
      </c>
      <c r="P263" s="273">
        <v>2959.47</v>
      </c>
      <c r="Q263" s="96">
        <v>17.249067</v>
      </c>
      <c r="R263" s="273">
        <v>2959.47</v>
      </c>
      <c r="S263" s="314">
        <v>5.8284311042179852E-3</v>
      </c>
      <c r="T263" s="12">
        <v>50.466999999999999</v>
      </c>
      <c r="U263" s="106">
        <v>0.29414343253656905</v>
      </c>
      <c r="V263" s="106">
        <v>349.70586625307908</v>
      </c>
      <c r="W263" s="107">
        <v>17.648605952194142</v>
      </c>
    </row>
    <row r="264" spans="1:23" x14ac:dyDescent="0.2">
      <c r="A264" s="398"/>
      <c r="B264" s="366">
        <v>257</v>
      </c>
      <c r="C264" s="81" t="s">
        <v>534</v>
      </c>
      <c r="D264" s="209">
        <v>7.3</v>
      </c>
      <c r="E264" s="210">
        <v>246.1</v>
      </c>
      <c r="F264" s="312" t="s">
        <v>553</v>
      </c>
      <c r="G264" s="153" t="s">
        <v>253</v>
      </c>
      <c r="H264" s="311">
        <v>20</v>
      </c>
      <c r="I264" s="311">
        <v>1974</v>
      </c>
      <c r="J264" s="165">
        <v>10.568999999999999</v>
      </c>
      <c r="K264" s="165">
        <v>2.1930000000000001</v>
      </c>
      <c r="L264" s="165">
        <v>2.6539999999999999</v>
      </c>
      <c r="M264" s="165">
        <v>0.10199999999999999</v>
      </c>
      <c r="N264" s="165"/>
      <c r="O264" s="15">
        <v>5.62</v>
      </c>
      <c r="P264" s="313"/>
      <c r="Q264" s="96">
        <v>5.62</v>
      </c>
      <c r="R264" s="99">
        <v>961.24</v>
      </c>
      <c r="S264" s="314">
        <v>5.8466147892305776E-3</v>
      </c>
      <c r="T264" s="12">
        <v>49.81</v>
      </c>
      <c r="U264" s="106">
        <v>0.29121988265157506</v>
      </c>
      <c r="V264" s="106">
        <v>350.79688735383462</v>
      </c>
      <c r="W264" s="107">
        <v>17.473192959094504</v>
      </c>
    </row>
    <row r="265" spans="1:23" x14ac:dyDescent="0.2">
      <c r="A265" s="398"/>
      <c r="B265" s="366">
        <v>258</v>
      </c>
      <c r="C265" s="81" t="s">
        <v>411</v>
      </c>
      <c r="D265" s="140">
        <v>7</v>
      </c>
      <c r="E265" s="210">
        <v>308</v>
      </c>
      <c r="F265" s="312" t="s">
        <v>427</v>
      </c>
      <c r="G265" s="153" t="s">
        <v>23</v>
      </c>
      <c r="H265" s="311">
        <v>108</v>
      </c>
      <c r="I265" s="311">
        <v>1977</v>
      </c>
      <c r="J265" s="165">
        <v>58.533000000000001</v>
      </c>
      <c r="K265" s="165">
        <v>10.557</v>
      </c>
      <c r="L265" s="165">
        <v>11.901</v>
      </c>
      <c r="M265" s="165">
        <v>-1.0049999999999999</v>
      </c>
      <c r="N265" s="165">
        <v>0</v>
      </c>
      <c r="O265" s="15">
        <v>36.075000000000003</v>
      </c>
      <c r="P265" s="45">
        <v>6170.01</v>
      </c>
      <c r="Q265" s="96">
        <v>35.296999999999997</v>
      </c>
      <c r="R265" s="99">
        <v>6037.01</v>
      </c>
      <c r="S265" s="314">
        <v>5.8467685162025568E-3</v>
      </c>
      <c r="T265" s="12">
        <v>39.57</v>
      </c>
      <c r="U265" s="106">
        <v>0.23135663018613517</v>
      </c>
      <c r="V265" s="106">
        <v>350.80611097215342</v>
      </c>
      <c r="W265" s="107">
        <v>13.881397811168112</v>
      </c>
    </row>
    <row r="266" spans="1:23" x14ac:dyDescent="0.2">
      <c r="A266" s="398"/>
      <c r="B266" s="366">
        <v>259</v>
      </c>
      <c r="C266" s="81" t="s">
        <v>710</v>
      </c>
      <c r="D266" s="81">
        <v>7.1</v>
      </c>
      <c r="E266" s="81">
        <v>337.9</v>
      </c>
      <c r="F266" s="312" t="s">
        <v>727</v>
      </c>
      <c r="G266" s="312" t="s">
        <v>121</v>
      </c>
      <c r="H266" s="311">
        <v>60</v>
      </c>
      <c r="I266" s="311">
        <v>1983</v>
      </c>
      <c r="J266" s="277">
        <v>27.629216</v>
      </c>
      <c r="K266" s="277">
        <v>3.3542399999999999</v>
      </c>
      <c r="L266" s="277">
        <v>10.59168</v>
      </c>
      <c r="M266" s="277">
        <v>-0.24</v>
      </c>
      <c r="N266" s="277">
        <v>0</v>
      </c>
      <c r="O266" s="280">
        <v>13.923296000000001</v>
      </c>
      <c r="P266" s="273">
        <v>2376.9699999999998</v>
      </c>
      <c r="Q266" s="96">
        <v>13.923296000000001</v>
      </c>
      <c r="R266" s="273">
        <v>2376.9699999999998</v>
      </c>
      <c r="S266" s="314">
        <v>5.8575817111701034E-3</v>
      </c>
      <c r="T266" s="12">
        <v>50.466999999999999</v>
      </c>
      <c r="U266" s="106">
        <v>0.29561457621762161</v>
      </c>
      <c r="V266" s="106">
        <v>351.4549026702062</v>
      </c>
      <c r="W266" s="107">
        <v>17.736874573057296</v>
      </c>
    </row>
    <row r="267" spans="1:23" x14ac:dyDescent="0.2">
      <c r="A267" s="398"/>
      <c r="B267" s="366">
        <v>260</v>
      </c>
      <c r="C267" s="81" t="s">
        <v>151</v>
      </c>
      <c r="D267" s="209">
        <v>7.6</v>
      </c>
      <c r="E267" s="210">
        <v>229</v>
      </c>
      <c r="F267" s="312" t="s">
        <v>166</v>
      </c>
      <c r="G267" s="153" t="s">
        <v>121</v>
      </c>
      <c r="H267" s="311">
        <v>45</v>
      </c>
      <c r="I267" s="311">
        <v>1989</v>
      </c>
      <c r="J267" s="165">
        <v>27.324780000000001</v>
      </c>
      <c r="K267" s="165">
        <v>6.7829999999999995</v>
      </c>
      <c r="L267" s="165">
        <v>6.6165799999999999</v>
      </c>
      <c r="M267" s="165">
        <v>0.15378</v>
      </c>
      <c r="N267" s="165"/>
      <c r="O267" s="15">
        <v>13.771420000000001</v>
      </c>
      <c r="P267" s="313">
        <v>2350.3000000000002</v>
      </c>
      <c r="Q267" s="96">
        <v>13.771420000000001</v>
      </c>
      <c r="R267" s="99">
        <v>2350.3000000000002</v>
      </c>
      <c r="S267" s="314">
        <v>5.8594307109730674E-3</v>
      </c>
      <c r="T267" s="12">
        <v>47.4</v>
      </c>
      <c r="U267" s="106">
        <v>0.27773701570012338</v>
      </c>
      <c r="V267" s="106">
        <v>351.56584265838404</v>
      </c>
      <c r="W267" s="107">
        <v>16.664220942007404</v>
      </c>
    </row>
    <row r="268" spans="1:23" x14ac:dyDescent="0.2">
      <c r="A268" s="398"/>
      <c r="B268" s="366">
        <v>261</v>
      </c>
      <c r="C268" s="81" t="s">
        <v>293</v>
      </c>
      <c r="D268" s="140">
        <v>7.1</v>
      </c>
      <c r="E268" s="140">
        <v>283.39999999999998</v>
      </c>
      <c r="F268" s="312" t="s">
        <v>311</v>
      </c>
      <c r="G268" s="153" t="s">
        <v>121</v>
      </c>
      <c r="H268" s="311">
        <v>30</v>
      </c>
      <c r="I268" s="311" t="s">
        <v>75</v>
      </c>
      <c r="J268" s="165">
        <v>16.649999999999999</v>
      </c>
      <c r="K268" s="165">
        <v>2.2949999999999999</v>
      </c>
      <c r="L268" s="165">
        <v>4.8</v>
      </c>
      <c r="M268" s="165">
        <v>0</v>
      </c>
      <c r="N268" s="165">
        <v>0</v>
      </c>
      <c r="O268" s="15">
        <v>9.5549999999999997</v>
      </c>
      <c r="P268" s="12">
        <v>1626.42</v>
      </c>
      <c r="Q268" s="96">
        <v>9.5549999999999997</v>
      </c>
      <c r="R268" s="99">
        <v>1626.42</v>
      </c>
      <c r="S268" s="314">
        <v>5.8748662707049839E-3</v>
      </c>
      <c r="T268" s="12">
        <v>73.099999999999994</v>
      </c>
      <c r="U268" s="106">
        <v>0.42945272438853427</v>
      </c>
      <c r="V268" s="106">
        <v>352.49197624229907</v>
      </c>
      <c r="W268" s="107">
        <v>25.767163463312059</v>
      </c>
    </row>
    <row r="269" spans="1:23" x14ac:dyDescent="0.2">
      <c r="A269" s="398"/>
      <c r="B269" s="366">
        <v>262</v>
      </c>
      <c r="C269" s="81" t="s">
        <v>151</v>
      </c>
      <c r="D269" s="209">
        <v>7.6</v>
      </c>
      <c r="E269" s="210">
        <v>229</v>
      </c>
      <c r="F269" s="312" t="s">
        <v>167</v>
      </c>
      <c r="G269" s="153" t="s">
        <v>121</v>
      </c>
      <c r="H269" s="311">
        <v>45</v>
      </c>
      <c r="I269" s="311">
        <v>1976</v>
      </c>
      <c r="J269" s="165">
        <v>25.600500000000004</v>
      </c>
      <c r="K269" s="165">
        <v>4.4880000000000004</v>
      </c>
      <c r="L269" s="165">
        <v>7.2</v>
      </c>
      <c r="M269" s="165">
        <v>0.23850000000000002</v>
      </c>
      <c r="N269" s="165"/>
      <c r="O269" s="15">
        <v>13.674000000000001</v>
      </c>
      <c r="P269" s="313">
        <v>2326.9299999999998</v>
      </c>
      <c r="Q269" s="96">
        <v>13.674000000000001</v>
      </c>
      <c r="R269" s="99">
        <v>2326.9299999999998</v>
      </c>
      <c r="S269" s="314">
        <v>5.8764122685254832E-3</v>
      </c>
      <c r="T269" s="12">
        <v>47.4</v>
      </c>
      <c r="U269" s="106">
        <v>0.27854194152810791</v>
      </c>
      <c r="V269" s="106">
        <v>352.58473611152903</v>
      </c>
      <c r="W269" s="107">
        <v>16.712516491686475</v>
      </c>
    </row>
    <row r="270" spans="1:23" x14ac:dyDescent="0.2">
      <c r="A270" s="398"/>
      <c r="B270" s="366">
        <v>263</v>
      </c>
      <c r="C270" s="81" t="s">
        <v>633</v>
      </c>
      <c r="D270" s="209">
        <v>6.6</v>
      </c>
      <c r="E270" s="210">
        <v>308.60000000000002</v>
      </c>
      <c r="F270" s="47" t="s">
        <v>589</v>
      </c>
      <c r="G270" s="65"/>
      <c r="H270" s="48">
        <v>34</v>
      </c>
      <c r="I270" s="48">
        <v>2003</v>
      </c>
      <c r="J270" s="88">
        <v>24.268000000000001</v>
      </c>
      <c r="K270" s="88">
        <v>5.351019</v>
      </c>
      <c r="L270" s="88">
        <v>4.8914270000000002</v>
      </c>
      <c r="M270" s="88">
        <v>0.207982</v>
      </c>
      <c r="N270" s="88">
        <v>0</v>
      </c>
      <c r="O270" s="90">
        <v>13.817571000000001</v>
      </c>
      <c r="P270" s="49">
        <v>2349.59</v>
      </c>
      <c r="Q270" s="50">
        <v>13.817571000000001</v>
      </c>
      <c r="R270" s="103">
        <v>2349.59</v>
      </c>
      <c r="S270" s="51">
        <v>5.8808434663068874E-3</v>
      </c>
      <c r="T270" s="52">
        <v>50.7</v>
      </c>
      <c r="U270" s="52">
        <v>0.2981587637417592</v>
      </c>
      <c r="V270" s="52">
        <v>352.85060797841322</v>
      </c>
      <c r="W270" s="111">
        <v>17.889525824505551</v>
      </c>
    </row>
    <row r="271" spans="1:23" x14ac:dyDescent="0.2">
      <c r="A271" s="398"/>
      <c r="B271" s="366">
        <v>264</v>
      </c>
      <c r="C271" s="81" t="s">
        <v>76</v>
      </c>
      <c r="D271" s="140">
        <v>7.6</v>
      </c>
      <c r="E271" s="140">
        <v>291.2</v>
      </c>
      <c r="F271" s="312" t="s">
        <v>49</v>
      </c>
      <c r="G271" s="153" t="s">
        <v>23</v>
      </c>
      <c r="H271" s="311">
        <v>32</v>
      </c>
      <c r="I271" s="311">
        <v>1962</v>
      </c>
      <c r="J271" s="165">
        <v>9.83</v>
      </c>
      <c r="K271" s="165">
        <v>3.468</v>
      </c>
      <c r="L271" s="165">
        <v>0</v>
      </c>
      <c r="M271" s="165">
        <v>0</v>
      </c>
      <c r="N271" s="165">
        <v>-1.998</v>
      </c>
      <c r="O271" s="15">
        <v>8.36</v>
      </c>
      <c r="P271" s="313">
        <v>1419.32</v>
      </c>
      <c r="Q271" s="96">
        <f>O271/P271*R271</f>
        <v>8.36</v>
      </c>
      <c r="R271" s="99">
        <v>1419.32</v>
      </c>
      <c r="S271" s="314">
        <f>Q271/R271</f>
        <v>5.8901445762759626E-3</v>
      </c>
      <c r="T271" s="12">
        <v>46.325000000000003</v>
      </c>
      <c r="U271" s="106">
        <f>S271*T271</f>
        <v>0.272860947495984</v>
      </c>
      <c r="V271" s="106">
        <f>S271*60*1000</f>
        <v>353.40867457655776</v>
      </c>
      <c r="W271" s="107">
        <f>V271*T271/1000</f>
        <v>16.371656849759038</v>
      </c>
    </row>
    <row r="272" spans="1:23" x14ac:dyDescent="0.2">
      <c r="A272" s="398"/>
      <c r="B272" s="366">
        <v>265</v>
      </c>
      <c r="C272" s="81" t="s">
        <v>710</v>
      </c>
      <c r="D272" s="81">
        <v>7.1</v>
      </c>
      <c r="E272" s="81">
        <v>337.9</v>
      </c>
      <c r="F272" s="312" t="s">
        <v>728</v>
      </c>
      <c r="G272" s="312" t="s">
        <v>121</v>
      </c>
      <c r="H272" s="311">
        <v>40</v>
      </c>
      <c r="I272" s="311">
        <v>1995</v>
      </c>
      <c r="J272" s="277">
        <v>24.292625000000001</v>
      </c>
      <c r="K272" s="277">
        <v>4.2976200000000002</v>
      </c>
      <c r="L272" s="277">
        <v>7.4065200000000004</v>
      </c>
      <c r="M272" s="277">
        <v>-0.2</v>
      </c>
      <c r="N272" s="277">
        <v>0</v>
      </c>
      <c r="O272" s="280">
        <v>12.788485</v>
      </c>
      <c r="P272" s="273">
        <v>2169.11</v>
      </c>
      <c r="Q272" s="96">
        <v>12.788485</v>
      </c>
      <c r="R272" s="273">
        <v>2169.11</v>
      </c>
      <c r="S272" s="314">
        <v>5.8957291239264027E-3</v>
      </c>
      <c r="T272" s="12">
        <v>50.466999999999999</v>
      </c>
      <c r="U272" s="106">
        <v>0.29753976169719376</v>
      </c>
      <c r="V272" s="106">
        <v>353.74374743558417</v>
      </c>
      <c r="W272" s="107">
        <v>17.852385701831626</v>
      </c>
    </row>
    <row r="273" spans="1:23" x14ac:dyDescent="0.2">
      <c r="A273" s="398"/>
      <c r="B273" s="366">
        <v>266</v>
      </c>
      <c r="C273" s="81" t="s">
        <v>710</v>
      </c>
      <c r="D273" s="81">
        <v>7.1</v>
      </c>
      <c r="E273" s="81">
        <v>337.9</v>
      </c>
      <c r="F273" s="312" t="s">
        <v>729</v>
      </c>
      <c r="G273" s="312" t="s">
        <v>23</v>
      </c>
      <c r="H273" s="311">
        <v>32</v>
      </c>
      <c r="I273" s="311">
        <v>1961</v>
      </c>
      <c r="J273" s="277">
        <v>13.531814000000001</v>
      </c>
      <c r="K273" s="277">
        <v>1.6247100000000001</v>
      </c>
      <c r="L273" s="277">
        <v>4.6371039999999999</v>
      </c>
      <c r="M273" s="277">
        <v>0.1</v>
      </c>
      <c r="N273" s="277">
        <v>0</v>
      </c>
      <c r="O273" s="280">
        <v>7.17</v>
      </c>
      <c r="P273" s="273">
        <v>1204.29</v>
      </c>
      <c r="Q273" s="96">
        <v>7.17</v>
      </c>
      <c r="R273" s="273">
        <v>1204.29</v>
      </c>
      <c r="S273" s="314">
        <v>5.9537154672047428E-3</v>
      </c>
      <c r="T273" s="12">
        <v>50.466999999999999</v>
      </c>
      <c r="U273" s="106">
        <v>0.30046615848342173</v>
      </c>
      <c r="V273" s="106">
        <v>357.22292803228459</v>
      </c>
      <c r="W273" s="107">
        <v>18.027969509005306</v>
      </c>
    </row>
    <row r="274" spans="1:23" x14ac:dyDescent="0.2">
      <c r="A274" s="398"/>
      <c r="B274" s="366">
        <v>267</v>
      </c>
      <c r="C274" s="81" t="s">
        <v>411</v>
      </c>
      <c r="D274" s="209">
        <v>7</v>
      </c>
      <c r="E274" s="210">
        <v>308</v>
      </c>
      <c r="F274" s="312" t="s">
        <v>428</v>
      </c>
      <c r="G274" s="153" t="s">
        <v>23</v>
      </c>
      <c r="H274" s="311">
        <v>15</v>
      </c>
      <c r="I274" s="311">
        <v>1973</v>
      </c>
      <c r="J274" s="165">
        <v>6.742</v>
      </c>
      <c r="K274" s="165">
        <v>1.02</v>
      </c>
      <c r="L274" s="165">
        <v>0.93</v>
      </c>
      <c r="M274" s="165">
        <v>7.0000000000000001E-3</v>
      </c>
      <c r="N274" s="165">
        <v>0.86299999999999999</v>
      </c>
      <c r="O274" s="15">
        <v>3.9289999999999998</v>
      </c>
      <c r="P274" s="45">
        <v>803.26</v>
      </c>
      <c r="Q274" s="96">
        <v>4.7919999999999998</v>
      </c>
      <c r="R274" s="99">
        <v>803.26</v>
      </c>
      <c r="S274" s="314">
        <v>5.9656898140079172E-3</v>
      </c>
      <c r="T274" s="12">
        <v>39.57</v>
      </c>
      <c r="U274" s="106">
        <v>0.23606234594029329</v>
      </c>
      <c r="V274" s="106">
        <v>357.94138884047504</v>
      </c>
      <c r="W274" s="107">
        <v>14.163740756417598</v>
      </c>
    </row>
    <row r="275" spans="1:23" x14ac:dyDescent="0.2">
      <c r="A275" s="398"/>
      <c r="B275" s="366">
        <v>268</v>
      </c>
      <c r="C275" s="18" t="s">
        <v>379</v>
      </c>
      <c r="D275" s="209">
        <v>6.3</v>
      </c>
      <c r="E275" s="210">
        <v>362.7</v>
      </c>
      <c r="F275" s="17" t="s">
        <v>388</v>
      </c>
      <c r="G275" s="153" t="s">
        <v>121</v>
      </c>
      <c r="H275" s="311">
        <v>22</v>
      </c>
      <c r="I275" s="311">
        <v>1973</v>
      </c>
      <c r="J275" s="165">
        <v>14.223000000000001</v>
      </c>
      <c r="K275" s="165">
        <v>2.4900000000000002</v>
      </c>
      <c r="L275" s="165">
        <v>3.7</v>
      </c>
      <c r="M275" s="165">
        <v>-0.05</v>
      </c>
      <c r="N275" s="165"/>
      <c r="O275" s="15">
        <v>8.07</v>
      </c>
      <c r="P275" s="45">
        <v>1350.47</v>
      </c>
      <c r="Q275" s="96">
        <v>8.07</v>
      </c>
      <c r="R275" s="99">
        <v>1350.47</v>
      </c>
      <c r="S275" s="314">
        <f>Q275/R275</f>
        <v>5.9756973498115472E-3</v>
      </c>
      <c r="T275" s="12">
        <v>72.38</v>
      </c>
      <c r="U275" s="106">
        <f>S275*T275</f>
        <v>0.43252097417935975</v>
      </c>
      <c r="V275" s="106">
        <f>S275*60*1000</f>
        <v>358.54184098869285</v>
      </c>
      <c r="W275" s="107">
        <f>V275*T275/1000</f>
        <v>25.951258450761586</v>
      </c>
    </row>
    <row r="276" spans="1:23" x14ac:dyDescent="0.2">
      <c r="A276" s="398"/>
      <c r="B276" s="366">
        <v>269</v>
      </c>
      <c r="C276" s="81" t="s">
        <v>151</v>
      </c>
      <c r="D276" s="209">
        <v>7.6</v>
      </c>
      <c r="E276" s="210">
        <v>229</v>
      </c>
      <c r="F276" s="312" t="s">
        <v>168</v>
      </c>
      <c r="G276" s="153" t="s">
        <v>121</v>
      </c>
      <c r="H276" s="311">
        <v>45</v>
      </c>
      <c r="I276" s="311">
        <v>1982</v>
      </c>
      <c r="J276" s="165">
        <v>26.103880000000004</v>
      </c>
      <c r="K276" s="165">
        <v>5.61</v>
      </c>
      <c r="L276" s="165">
        <v>5.5919780000000001</v>
      </c>
      <c r="M276" s="165">
        <v>0.96388000000000007</v>
      </c>
      <c r="N276" s="165"/>
      <c r="O276" s="15">
        <v>13.938022000000002</v>
      </c>
      <c r="P276" s="313">
        <v>2332.2000000000003</v>
      </c>
      <c r="Q276" s="96">
        <v>13.938022000000002</v>
      </c>
      <c r="R276" s="99">
        <v>2332.2000000000003</v>
      </c>
      <c r="S276" s="314">
        <v>5.9763407940999916E-3</v>
      </c>
      <c r="T276" s="12">
        <v>47.4</v>
      </c>
      <c r="U276" s="106">
        <v>0.2832785536403396</v>
      </c>
      <c r="V276" s="106">
        <v>358.58044764599953</v>
      </c>
      <c r="W276" s="107">
        <v>16.996713218420375</v>
      </c>
    </row>
    <row r="277" spans="1:23" x14ac:dyDescent="0.2">
      <c r="A277" s="398"/>
      <c r="B277" s="366">
        <v>270</v>
      </c>
      <c r="C277" s="81" t="s">
        <v>788</v>
      </c>
      <c r="D277" s="209">
        <v>8.5</v>
      </c>
      <c r="E277" s="210">
        <v>171</v>
      </c>
      <c r="F277" s="312" t="s">
        <v>797</v>
      </c>
      <c r="G277" s="312" t="s">
        <v>792</v>
      </c>
      <c r="H277" s="311">
        <v>72</v>
      </c>
      <c r="I277" s="311">
        <v>1969</v>
      </c>
      <c r="J277" s="45">
        <v>36.890300000000003</v>
      </c>
      <c r="K277" s="46">
        <v>6.2537000000000003</v>
      </c>
      <c r="L277" s="46">
        <v>7.3357999999999999</v>
      </c>
      <c r="M277" s="46">
        <v>0.8337</v>
      </c>
      <c r="N277" s="15">
        <v>0</v>
      </c>
      <c r="O277" s="15">
        <v>22.467099999999999</v>
      </c>
      <c r="P277" s="313">
        <v>3751.75</v>
      </c>
      <c r="Q277" s="96">
        <v>22.467099999999999</v>
      </c>
      <c r="R277" s="313">
        <v>3751.75</v>
      </c>
      <c r="S277" s="314">
        <f>Q277/R277</f>
        <v>5.9884320650363159E-3</v>
      </c>
      <c r="T277" s="12">
        <v>45.1</v>
      </c>
      <c r="U277" s="106">
        <f>S277*T277</f>
        <v>0.27007828613313783</v>
      </c>
      <c r="V277" s="106">
        <f>S277*60*1000</f>
        <v>359.30592390217896</v>
      </c>
      <c r="W277" s="107">
        <f>V277*T277/1000</f>
        <v>16.204697167988272</v>
      </c>
    </row>
    <row r="278" spans="1:23" x14ac:dyDescent="0.2">
      <c r="A278" s="398"/>
      <c r="B278" s="366">
        <v>271</v>
      </c>
      <c r="C278" s="81" t="s">
        <v>493</v>
      </c>
      <c r="D278" s="140">
        <v>6.6</v>
      </c>
      <c r="E278" s="140">
        <v>307.8</v>
      </c>
      <c r="F278" s="312" t="s">
        <v>504</v>
      </c>
      <c r="G278" s="153" t="s">
        <v>121</v>
      </c>
      <c r="H278" s="311">
        <v>20</v>
      </c>
      <c r="I278" s="311">
        <v>1995</v>
      </c>
      <c r="J278" s="165">
        <v>11</v>
      </c>
      <c r="K278" s="165">
        <v>2.1863000000000001</v>
      </c>
      <c r="L278" s="165">
        <v>2.9525000000000001</v>
      </c>
      <c r="M278" s="165">
        <v>-0.3503</v>
      </c>
      <c r="N278" s="165">
        <v>0</v>
      </c>
      <c r="O278" s="15">
        <v>6.2115</v>
      </c>
      <c r="P278" s="313">
        <v>1035.75</v>
      </c>
      <c r="Q278" s="96">
        <v>6.2115</v>
      </c>
      <c r="R278" s="99">
        <v>1035.75</v>
      </c>
      <c r="S278" s="314">
        <v>5.9971035481535123E-3</v>
      </c>
      <c r="T278" s="12">
        <v>41.1</v>
      </c>
      <c r="U278" s="106">
        <v>0.24648095582910937</v>
      </c>
      <c r="V278" s="106">
        <v>359.82621288921075</v>
      </c>
      <c r="W278" s="107">
        <v>14.788857349746563</v>
      </c>
    </row>
    <row r="279" spans="1:23" x14ac:dyDescent="0.2">
      <c r="A279" s="398"/>
      <c r="B279" s="366">
        <v>272</v>
      </c>
      <c r="C279" s="18" t="s">
        <v>379</v>
      </c>
      <c r="D279" s="209">
        <v>6.3</v>
      </c>
      <c r="E279" s="210">
        <v>362.7</v>
      </c>
      <c r="F279" s="17" t="s">
        <v>382</v>
      </c>
      <c r="G279" s="153" t="s">
        <v>304</v>
      </c>
      <c r="H279" s="311">
        <v>40</v>
      </c>
      <c r="I279" s="311">
        <v>1975</v>
      </c>
      <c r="J279" s="165">
        <v>25.295999999999999</v>
      </c>
      <c r="K279" s="165">
        <v>4.93</v>
      </c>
      <c r="L279" s="165">
        <v>6.48</v>
      </c>
      <c r="M279" s="165">
        <v>0.57999999999999996</v>
      </c>
      <c r="N279" s="165"/>
      <c r="O279" s="15">
        <v>13.31</v>
      </c>
      <c r="P279" s="45">
        <v>2215.37</v>
      </c>
      <c r="Q279" s="96">
        <v>13.31</v>
      </c>
      <c r="R279" s="99">
        <v>2215.37</v>
      </c>
      <c r="S279" s="314">
        <f>Q279/R279</f>
        <v>6.0080257473920842E-3</v>
      </c>
      <c r="T279" s="12">
        <v>72.38</v>
      </c>
      <c r="U279" s="106">
        <f>S279*T279</f>
        <v>0.43486090359623902</v>
      </c>
      <c r="V279" s="106">
        <f>S279*60*1000</f>
        <v>360.48154484352506</v>
      </c>
      <c r="W279" s="107">
        <f>V279*T279/1000</f>
        <v>26.091654215774341</v>
      </c>
    </row>
    <row r="280" spans="1:23" x14ac:dyDescent="0.2">
      <c r="A280" s="398"/>
      <c r="B280" s="366">
        <v>273</v>
      </c>
      <c r="C280" s="81" t="s">
        <v>493</v>
      </c>
      <c r="D280" s="140">
        <v>6.6</v>
      </c>
      <c r="E280" s="140">
        <v>307.8</v>
      </c>
      <c r="F280" s="312" t="s">
        <v>505</v>
      </c>
      <c r="G280" s="153" t="s">
        <v>121</v>
      </c>
      <c r="H280" s="311">
        <v>22</v>
      </c>
      <c r="I280" s="311" t="s">
        <v>75</v>
      </c>
      <c r="J280" s="165">
        <v>15.25</v>
      </c>
      <c r="K280" s="165">
        <v>2.3296999999999999</v>
      </c>
      <c r="L280" s="165">
        <v>4.9794999999999998</v>
      </c>
      <c r="M280" s="165">
        <v>0.16930000000000001</v>
      </c>
      <c r="N280" s="165">
        <v>0</v>
      </c>
      <c r="O280" s="15">
        <v>7.7714999999999996</v>
      </c>
      <c r="P280" s="313">
        <v>1285.1199999999999</v>
      </c>
      <c r="Q280" s="96">
        <v>7.7714999999999996</v>
      </c>
      <c r="R280" s="99">
        <v>1285.1199999999999</v>
      </c>
      <c r="S280" s="314">
        <v>6.0472951942231075E-3</v>
      </c>
      <c r="T280" s="12">
        <v>41.1</v>
      </c>
      <c r="U280" s="106">
        <v>0.24854383248256973</v>
      </c>
      <c r="V280" s="106">
        <v>362.83771165338646</v>
      </c>
      <c r="W280" s="107">
        <v>14.912629948954184</v>
      </c>
    </row>
    <row r="281" spans="1:23" x14ac:dyDescent="0.2">
      <c r="A281" s="398"/>
      <c r="B281" s="366">
        <v>274</v>
      </c>
      <c r="C281" s="81" t="s">
        <v>633</v>
      </c>
      <c r="D281" s="209">
        <v>6.6</v>
      </c>
      <c r="E281" s="210">
        <v>308.60000000000002</v>
      </c>
      <c r="F281" s="47" t="s">
        <v>590</v>
      </c>
      <c r="G281" s="65"/>
      <c r="H281" s="48">
        <v>46</v>
      </c>
      <c r="I281" s="48">
        <v>2007</v>
      </c>
      <c r="J281" s="88">
        <v>27.056000000000001</v>
      </c>
      <c r="K281" s="88">
        <v>9.0117460000000005</v>
      </c>
      <c r="L281" s="88">
        <v>0.718109</v>
      </c>
      <c r="M281" s="88">
        <v>0.16825100000000001</v>
      </c>
      <c r="N281" s="88">
        <v>3.0884179999999999</v>
      </c>
      <c r="O281" s="90">
        <v>17.157807999999999</v>
      </c>
      <c r="P281" s="49">
        <v>2821.98</v>
      </c>
      <c r="Q281" s="50">
        <v>17.157807999999999</v>
      </c>
      <c r="R281" s="103">
        <v>2821.98</v>
      </c>
      <c r="S281" s="51">
        <v>6.0800600996463476E-3</v>
      </c>
      <c r="T281" s="52">
        <v>50.7</v>
      </c>
      <c r="U281" s="52">
        <v>0.30825904705206986</v>
      </c>
      <c r="V281" s="52">
        <v>364.80360597878087</v>
      </c>
      <c r="W281" s="111">
        <v>18.49554282312419</v>
      </c>
    </row>
    <row r="282" spans="1:23" x14ac:dyDescent="0.2">
      <c r="A282" s="398"/>
      <c r="B282" s="366">
        <v>275</v>
      </c>
      <c r="C282" s="81" t="s">
        <v>710</v>
      </c>
      <c r="D282" s="81">
        <v>7.1</v>
      </c>
      <c r="E282" s="81">
        <v>337.9</v>
      </c>
      <c r="F282" s="312" t="s">
        <v>730</v>
      </c>
      <c r="G282" s="312" t="s">
        <v>121</v>
      </c>
      <c r="H282" s="311">
        <v>50</v>
      </c>
      <c r="I282" s="311">
        <v>1979</v>
      </c>
      <c r="J282" s="277">
        <v>32.543593000000001</v>
      </c>
      <c r="K282" s="277">
        <v>5.1885899999999996</v>
      </c>
      <c r="L282" s="277">
        <v>7.9840999999999998</v>
      </c>
      <c r="M282" s="277">
        <v>-0.5</v>
      </c>
      <c r="N282" s="277">
        <v>0</v>
      </c>
      <c r="O282" s="280">
        <v>19.870902999999998</v>
      </c>
      <c r="P282" s="273">
        <v>3259.12</v>
      </c>
      <c r="Q282" s="96">
        <v>19.870902999999998</v>
      </c>
      <c r="R282" s="273">
        <v>3259.12</v>
      </c>
      <c r="S282" s="314">
        <v>6.0970148383612749E-3</v>
      </c>
      <c r="T282" s="12">
        <v>50.466999999999999</v>
      </c>
      <c r="U282" s="106">
        <v>0.30769804784757843</v>
      </c>
      <c r="V282" s="106">
        <v>365.82089030167646</v>
      </c>
      <c r="W282" s="107">
        <v>18.461882870854705</v>
      </c>
    </row>
    <row r="283" spans="1:23" x14ac:dyDescent="0.2">
      <c r="A283" s="398"/>
      <c r="B283" s="366">
        <v>276</v>
      </c>
      <c r="C283" s="81" t="s">
        <v>452</v>
      </c>
      <c r="D283" s="209">
        <v>6.7</v>
      </c>
      <c r="E283" s="210">
        <v>293.8</v>
      </c>
      <c r="F283" s="312" t="s">
        <v>466</v>
      </c>
      <c r="G283" s="153" t="s">
        <v>121</v>
      </c>
      <c r="H283" s="311">
        <v>22</v>
      </c>
      <c r="I283" s="311">
        <v>1983</v>
      </c>
      <c r="J283" s="165">
        <v>14.79</v>
      </c>
      <c r="K283" s="165">
        <v>1.49</v>
      </c>
      <c r="L283" s="165">
        <v>4.96</v>
      </c>
      <c r="M283" s="165">
        <v>3.5999999999999997E-2</v>
      </c>
      <c r="N283" s="165">
        <v>0.82899999999999996</v>
      </c>
      <c r="O283" s="15">
        <v>7.46</v>
      </c>
      <c r="P283" s="313">
        <v>1216.04</v>
      </c>
      <c r="Q283" s="96">
        <v>7.46</v>
      </c>
      <c r="R283" s="99">
        <v>1216.04</v>
      </c>
      <c r="S283" s="314">
        <v>6.1346666228084606E-3</v>
      </c>
      <c r="T283" s="12">
        <v>74.099999999999994</v>
      </c>
      <c r="U283" s="106">
        <v>0.45457879675010687</v>
      </c>
      <c r="V283" s="106">
        <v>368.07999736850763</v>
      </c>
      <c r="W283" s="107">
        <v>27.274727805006414</v>
      </c>
    </row>
    <row r="284" spans="1:23" x14ac:dyDescent="0.2">
      <c r="A284" s="398"/>
      <c r="B284" s="366">
        <v>277</v>
      </c>
      <c r="C284" s="81" t="s">
        <v>493</v>
      </c>
      <c r="D284" s="140">
        <v>6.6</v>
      </c>
      <c r="E284" s="140">
        <v>307.8</v>
      </c>
      <c r="F284" s="312" t="s">
        <v>506</v>
      </c>
      <c r="G284" s="153" t="s">
        <v>121</v>
      </c>
      <c r="H284" s="311">
        <v>34</v>
      </c>
      <c r="I284" s="311">
        <v>1993</v>
      </c>
      <c r="J284" s="165">
        <v>24.229999999999997</v>
      </c>
      <c r="K284" s="165">
        <v>3.5488</v>
      </c>
      <c r="L284" s="165">
        <v>8.5574999999999992</v>
      </c>
      <c r="M284" s="165">
        <v>0.58220000000000005</v>
      </c>
      <c r="N284" s="165">
        <v>0</v>
      </c>
      <c r="O284" s="15">
        <v>11.541499999999999</v>
      </c>
      <c r="P284" s="313">
        <v>1867.26</v>
      </c>
      <c r="Q284" s="96">
        <v>11.541499999999999</v>
      </c>
      <c r="R284" s="99">
        <v>1867.26</v>
      </c>
      <c r="S284" s="314">
        <v>6.1809817593693429E-3</v>
      </c>
      <c r="T284" s="12">
        <v>41.1</v>
      </c>
      <c r="U284" s="106">
        <v>0.25403835031007999</v>
      </c>
      <c r="V284" s="106">
        <v>370.85890556216054</v>
      </c>
      <c r="W284" s="107">
        <v>15.242301018604799</v>
      </c>
    </row>
    <row r="285" spans="1:23" x14ac:dyDescent="0.2">
      <c r="A285" s="398"/>
      <c r="B285" s="366">
        <v>278</v>
      </c>
      <c r="C285" s="81" t="s">
        <v>710</v>
      </c>
      <c r="D285" s="81">
        <v>7.1</v>
      </c>
      <c r="E285" s="81">
        <v>337.9</v>
      </c>
      <c r="F285" s="312" t="s">
        <v>731</v>
      </c>
      <c r="G285" s="312" t="s">
        <v>121</v>
      </c>
      <c r="H285" s="311">
        <v>40</v>
      </c>
      <c r="I285" s="311">
        <v>1978</v>
      </c>
      <c r="J285" s="277">
        <v>25.004474999999999</v>
      </c>
      <c r="K285" s="277">
        <v>2.793453</v>
      </c>
      <c r="L285" s="277">
        <v>8.4865200000000005</v>
      </c>
      <c r="M285" s="277">
        <v>-0.24</v>
      </c>
      <c r="N285" s="277">
        <v>0</v>
      </c>
      <c r="O285" s="280">
        <v>13.964502</v>
      </c>
      <c r="P285" s="273">
        <v>2252.5700000000002</v>
      </c>
      <c r="Q285" s="96">
        <v>13.964502</v>
      </c>
      <c r="R285" s="273">
        <v>2252.5700000000002</v>
      </c>
      <c r="S285" s="314">
        <v>6.1993642816871386E-3</v>
      </c>
      <c r="T285" s="12">
        <v>50.466999999999999</v>
      </c>
      <c r="U285" s="106">
        <v>0.31286331720390481</v>
      </c>
      <c r="V285" s="106">
        <v>371.96185690122832</v>
      </c>
      <c r="W285" s="107">
        <v>18.771799032234288</v>
      </c>
    </row>
    <row r="286" spans="1:23" x14ac:dyDescent="0.2">
      <c r="A286" s="398"/>
      <c r="B286" s="366">
        <v>279</v>
      </c>
      <c r="C286" s="81" t="s">
        <v>710</v>
      </c>
      <c r="D286" s="81">
        <v>7.1</v>
      </c>
      <c r="E286" s="81">
        <v>337.9</v>
      </c>
      <c r="F286" s="312" t="s">
        <v>732</v>
      </c>
      <c r="G286" s="312" t="s">
        <v>121</v>
      </c>
      <c r="H286" s="311">
        <v>40</v>
      </c>
      <c r="I286" s="311">
        <v>1988</v>
      </c>
      <c r="J286" s="277">
        <v>25.002796</v>
      </c>
      <c r="K286" s="277">
        <v>2.615783</v>
      </c>
      <c r="L286" s="277">
        <v>8.2661599999999993</v>
      </c>
      <c r="M286" s="277">
        <v>0.09</v>
      </c>
      <c r="N286" s="277">
        <v>0</v>
      </c>
      <c r="O286" s="280">
        <v>14.030853</v>
      </c>
      <c r="P286" s="273">
        <v>2258.88</v>
      </c>
      <c r="Q286" s="96">
        <v>14.030853</v>
      </c>
      <c r="R286" s="273">
        <v>2258.88</v>
      </c>
      <c r="S286" s="314">
        <v>6.2114202613684655E-3</v>
      </c>
      <c r="T286" s="12">
        <v>50.466999999999999</v>
      </c>
      <c r="U286" s="106">
        <v>0.31347174633048236</v>
      </c>
      <c r="V286" s="106">
        <v>372.68521568210792</v>
      </c>
      <c r="W286" s="107">
        <v>18.808304779828941</v>
      </c>
    </row>
    <row r="287" spans="1:23" x14ac:dyDescent="0.2">
      <c r="A287" s="398"/>
      <c r="B287" s="366">
        <v>280</v>
      </c>
      <c r="C287" s="81" t="s">
        <v>493</v>
      </c>
      <c r="D287" s="140">
        <v>6.6</v>
      </c>
      <c r="E287" s="140">
        <v>307.8</v>
      </c>
      <c r="F287" s="312" t="s">
        <v>508</v>
      </c>
      <c r="G287" s="153" t="s">
        <v>121</v>
      </c>
      <c r="H287" s="311">
        <v>22</v>
      </c>
      <c r="I287" s="311" t="s">
        <v>75</v>
      </c>
      <c r="J287" s="165">
        <v>13.79</v>
      </c>
      <c r="K287" s="165">
        <v>2.7902999999999998</v>
      </c>
      <c r="L287" s="165">
        <v>4.22</v>
      </c>
      <c r="M287" s="165">
        <v>-0.64829999999999999</v>
      </c>
      <c r="N287" s="165">
        <v>0</v>
      </c>
      <c r="O287" s="15">
        <v>7.4279999999999999</v>
      </c>
      <c r="P287" s="313">
        <v>1189.94</v>
      </c>
      <c r="Q287" s="96">
        <v>7.4279999999999999</v>
      </c>
      <c r="R287" s="99">
        <v>1189.94</v>
      </c>
      <c r="S287" s="314">
        <v>6.2423315461283763E-3</v>
      </c>
      <c r="T287" s="12">
        <v>41.1</v>
      </c>
      <c r="U287" s="106">
        <v>0.25655982654587628</v>
      </c>
      <c r="V287" s="106">
        <v>374.53989276770255</v>
      </c>
      <c r="W287" s="107">
        <v>15.393589592752576</v>
      </c>
    </row>
    <row r="288" spans="1:23" x14ac:dyDescent="0.2">
      <c r="A288" s="398"/>
      <c r="B288" s="366">
        <v>281</v>
      </c>
      <c r="C288" s="81" t="s">
        <v>452</v>
      </c>
      <c r="D288" s="209">
        <v>6.7</v>
      </c>
      <c r="E288" s="210">
        <v>293.8</v>
      </c>
      <c r="F288" s="312" t="s">
        <v>467</v>
      </c>
      <c r="G288" s="153" t="s">
        <v>121</v>
      </c>
      <c r="H288" s="311">
        <v>42</v>
      </c>
      <c r="I288" s="311">
        <v>1994</v>
      </c>
      <c r="J288" s="165">
        <v>25.9</v>
      </c>
      <c r="K288" s="165">
        <v>3.86</v>
      </c>
      <c r="L288" s="165">
        <v>6.9</v>
      </c>
      <c r="M288" s="165">
        <v>-3.5999999999999997E-2</v>
      </c>
      <c r="N288" s="165">
        <v>0</v>
      </c>
      <c r="O288" s="15">
        <v>15.16</v>
      </c>
      <c r="P288" s="313">
        <v>2423.2199999999998</v>
      </c>
      <c r="Q288" s="96">
        <v>15.16</v>
      </c>
      <c r="R288" s="99">
        <v>2423.2199999999998</v>
      </c>
      <c r="S288" s="314">
        <v>6.2561385264235199E-3</v>
      </c>
      <c r="T288" s="12">
        <v>74.099999999999994</v>
      </c>
      <c r="U288" s="106">
        <v>0.4635798648079828</v>
      </c>
      <c r="V288" s="106">
        <v>375.36831158541116</v>
      </c>
      <c r="W288" s="107">
        <v>27.814791888478965</v>
      </c>
    </row>
    <row r="289" spans="1:23" x14ac:dyDescent="0.2">
      <c r="A289" s="398"/>
      <c r="B289" s="366">
        <v>282</v>
      </c>
      <c r="C289" s="81" t="s">
        <v>151</v>
      </c>
      <c r="D289" s="209">
        <v>7.6</v>
      </c>
      <c r="E289" s="210">
        <v>229</v>
      </c>
      <c r="F289" s="312" t="s">
        <v>169</v>
      </c>
      <c r="G289" s="153" t="s">
        <v>121</v>
      </c>
      <c r="H289" s="311">
        <v>60</v>
      </c>
      <c r="I289" s="311">
        <v>1974</v>
      </c>
      <c r="J289" s="165">
        <v>33.305880000000002</v>
      </c>
      <c r="K289" s="165">
        <v>7.548</v>
      </c>
      <c r="L289" s="165">
        <v>8.4152719999999999</v>
      </c>
      <c r="M289" s="165">
        <v>6.8879999999999997E-2</v>
      </c>
      <c r="N289" s="165"/>
      <c r="O289" s="15">
        <v>17.273728000000002</v>
      </c>
      <c r="P289" s="313">
        <v>2754.89</v>
      </c>
      <c r="Q289" s="96">
        <v>17.273728000000002</v>
      </c>
      <c r="R289" s="99">
        <v>2754.89</v>
      </c>
      <c r="S289" s="314">
        <v>6.2702060699338273E-3</v>
      </c>
      <c r="T289" s="12">
        <v>47.4</v>
      </c>
      <c r="U289" s="106">
        <v>0.2972077677148634</v>
      </c>
      <c r="V289" s="106">
        <v>376.21236419602968</v>
      </c>
      <c r="W289" s="107">
        <v>17.832466062891807</v>
      </c>
    </row>
    <row r="290" spans="1:23" x14ac:dyDescent="0.2">
      <c r="A290" s="398"/>
      <c r="B290" s="366">
        <v>283</v>
      </c>
      <c r="C290" s="18" t="s">
        <v>379</v>
      </c>
      <c r="D290" s="209">
        <v>6.3</v>
      </c>
      <c r="E290" s="210">
        <v>362.7</v>
      </c>
      <c r="F290" s="17" t="s">
        <v>386</v>
      </c>
      <c r="G290" s="153" t="s">
        <v>121</v>
      </c>
      <c r="H290" s="311">
        <v>9</v>
      </c>
      <c r="I290" s="311">
        <v>1991</v>
      </c>
      <c r="J290" s="165">
        <v>5.8120000000000003</v>
      </c>
      <c r="K290" s="165">
        <v>1.1299999999999999</v>
      </c>
      <c r="L290" s="165">
        <v>1.42</v>
      </c>
      <c r="M290" s="165">
        <v>-0.01</v>
      </c>
      <c r="N290" s="165"/>
      <c r="O290" s="15">
        <v>3.27</v>
      </c>
      <c r="P290" s="45">
        <v>520.64</v>
      </c>
      <c r="Q290" s="96">
        <v>3.27</v>
      </c>
      <c r="R290" s="99">
        <v>520.64</v>
      </c>
      <c r="S290" s="314">
        <f>Q290/R290</f>
        <v>6.2807314074984633E-3</v>
      </c>
      <c r="T290" s="12">
        <v>72.38</v>
      </c>
      <c r="U290" s="106">
        <f>S290*T290</f>
        <v>0.45459933927473872</v>
      </c>
      <c r="V290" s="106">
        <f>S290*60*1000</f>
        <v>376.84388444990782</v>
      </c>
      <c r="W290" s="107">
        <f>V290*T290/1000</f>
        <v>27.275960356484326</v>
      </c>
    </row>
    <row r="291" spans="1:23" x14ac:dyDescent="0.2">
      <c r="A291" s="398"/>
      <c r="B291" s="366">
        <v>284</v>
      </c>
      <c r="C291" s="81" t="s">
        <v>534</v>
      </c>
      <c r="D291" s="209">
        <v>7.3</v>
      </c>
      <c r="E291" s="210">
        <v>246.1</v>
      </c>
      <c r="F291" s="312" t="s">
        <v>555</v>
      </c>
      <c r="G291" s="153" t="s">
        <v>253</v>
      </c>
      <c r="H291" s="311">
        <v>12</v>
      </c>
      <c r="I291" s="311">
        <v>1950</v>
      </c>
      <c r="J291" s="165">
        <v>6.4960000000000004</v>
      </c>
      <c r="K291" s="165">
        <v>1.8053999999999999</v>
      </c>
      <c r="L291" s="165">
        <v>1.84</v>
      </c>
      <c r="M291" s="165">
        <v>-0.83640000000000003</v>
      </c>
      <c r="N291" s="165"/>
      <c r="O291" s="15">
        <v>3.6869999999999998</v>
      </c>
      <c r="P291" s="313"/>
      <c r="Q291" s="96">
        <v>3.6869999999999998</v>
      </c>
      <c r="R291" s="99">
        <v>585.54</v>
      </c>
      <c r="S291" s="314">
        <v>6.2967517163643816E-3</v>
      </c>
      <c r="T291" s="12">
        <v>49.81</v>
      </c>
      <c r="U291" s="106">
        <v>0.31364120299210985</v>
      </c>
      <c r="V291" s="106">
        <v>377.80510298186289</v>
      </c>
      <c r="W291" s="107">
        <v>18.818472179526591</v>
      </c>
    </row>
    <row r="292" spans="1:23" x14ac:dyDescent="0.2">
      <c r="A292" s="398"/>
      <c r="B292" s="366">
        <v>285</v>
      </c>
      <c r="C292" s="81" t="s">
        <v>788</v>
      </c>
      <c r="D292" s="209">
        <v>8.5</v>
      </c>
      <c r="E292" s="210">
        <v>171</v>
      </c>
      <c r="F292" s="312" t="s">
        <v>798</v>
      </c>
      <c r="G292" s="312" t="s">
        <v>792</v>
      </c>
      <c r="H292" s="311">
        <v>63</v>
      </c>
      <c r="I292" s="311">
        <v>1979</v>
      </c>
      <c r="J292" s="45">
        <v>34.6877</v>
      </c>
      <c r="K292" s="46">
        <v>9.0399999999999991</v>
      </c>
      <c r="L292" s="46">
        <v>6</v>
      </c>
      <c r="M292" s="46">
        <v>-0.1026</v>
      </c>
      <c r="N292" s="15">
        <v>0</v>
      </c>
      <c r="O292" s="15">
        <v>19.750299999999999</v>
      </c>
      <c r="P292" s="313">
        <v>3135.59</v>
      </c>
      <c r="Q292" s="96">
        <v>19.750299999999999</v>
      </c>
      <c r="R292" s="313">
        <f>P292</f>
        <v>3135.59</v>
      </c>
      <c r="S292" s="314">
        <f>Q292/R292</f>
        <v>6.2987507933116253E-3</v>
      </c>
      <c r="T292" s="12">
        <v>45.1</v>
      </c>
      <c r="U292" s="106">
        <f>S292*T292</f>
        <v>0.28407366077835433</v>
      </c>
      <c r="V292" s="106">
        <f>S292*60*1000</f>
        <v>377.92504759869752</v>
      </c>
      <c r="W292" s="107">
        <f>V292*T292/1000</f>
        <v>17.044419646701257</v>
      </c>
    </row>
    <row r="293" spans="1:23" x14ac:dyDescent="0.2">
      <c r="A293" s="398"/>
      <c r="B293" s="366">
        <v>286</v>
      </c>
      <c r="C293" s="81" t="s">
        <v>151</v>
      </c>
      <c r="D293" s="209">
        <v>7.6</v>
      </c>
      <c r="E293" s="210">
        <v>229</v>
      </c>
      <c r="F293" s="312" t="s">
        <v>170</v>
      </c>
      <c r="G293" s="153" t="s">
        <v>121</v>
      </c>
      <c r="H293" s="311">
        <v>100</v>
      </c>
      <c r="I293" s="311">
        <v>1972</v>
      </c>
      <c r="J293" s="165">
        <v>53.127260000000007</v>
      </c>
      <c r="K293" s="165">
        <v>11.118</v>
      </c>
      <c r="L293" s="165">
        <v>14.041638000000001</v>
      </c>
      <c r="M293" s="165">
        <v>0.40926000000000001</v>
      </c>
      <c r="N293" s="165"/>
      <c r="O293" s="15">
        <v>27.558362000000002</v>
      </c>
      <c r="P293" s="313">
        <v>4372</v>
      </c>
      <c r="Q293" s="96">
        <v>27.558362000000002</v>
      </c>
      <c r="R293" s="99">
        <v>4372</v>
      </c>
      <c r="S293" s="314">
        <v>6.3033764867337612E-3</v>
      </c>
      <c r="T293" s="12">
        <v>47.4</v>
      </c>
      <c r="U293" s="106">
        <v>0.29878004547118026</v>
      </c>
      <c r="V293" s="106">
        <v>378.20258920402568</v>
      </c>
      <c r="W293" s="107">
        <v>17.926802728270818</v>
      </c>
    </row>
    <row r="294" spans="1:23" x14ac:dyDescent="0.2">
      <c r="A294" s="398"/>
      <c r="B294" s="366">
        <v>287</v>
      </c>
      <c r="C294" s="18" t="s">
        <v>379</v>
      </c>
      <c r="D294" s="209">
        <v>6.3</v>
      </c>
      <c r="E294" s="210">
        <v>362.7</v>
      </c>
      <c r="F294" s="17" t="s">
        <v>381</v>
      </c>
      <c r="G294" s="153" t="s">
        <v>304</v>
      </c>
      <c r="H294" s="311">
        <v>40</v>
      </c>
      <c r="I294" s="311">
        <v>1975</v>
      </c>
      <c r="J294" s="165">
        <v>23.486999999999998</v>
      </c>
      <c r="K294" s="165">
        <v>3.74</v>
      </c>
      <c r="L294" s="165">
        <v>5.47</v>
      </c>
      <c r="M294" s="165">
        <v>0.14000000000000001</v>
      </c>
      <c r="N294" s="165"/>
      <c r="O294" s="15">
        <v>14.14</v>
      </c>
      <c r="P294" s="45">
        <v>2232.09</v>
      </c>
      <c r="Q294" s="96">
        <v>14.14</v>
      </c>
      <c r="R294" s="99">
        <v>2232.09</v>
      </c>
      <c r="S294" s="314">
        <f>Q294/R294</f>
        <v>6.3348700097218304E-3</v>
      </c>
      <c r="T294" s="12">
        <v>72.38</v>
      </c>
      <c r="U294" s="106">
        <f>S294*T294</f>
        <v>0.45851789130366605</v>
      </c>
      <c r="V294" s="106">
        <f>S294*60*1000</f>
        <v>380.09220058330982</v>
      </c>
      <c r="W294" s="107">
        <f>V294*T294/1000</f>
        <v>27.511073478219963</v>
      </c>
    </row>
    <row r="295" spans="1:23" x14ac:dyDescent="0.2">
      <c r="A295" s="398"/>
      <c r="B295" s="366">
        <v>288</v>
      </c>
      <c r="C295" s="81" t="s">
        <v>151</v>
      </c>
      <c r="D295" s="209">
        <v>7.6</v>
      </c>
      <c r="E295" s="210">
        <v>229</v>
      </c>
      <c r="F295" s="312" t="s">
        <v>171</v>
      </c>
      <c r="G295" s="153" t="s">
        <v>121</v>
      </c>
      <c r="H295" s="311">
        <v>60</v>
      </c>
      <c r="I295" s="311">
        <v>1969</v>
      </c>
      <c r="J295" s="165">
        <v>29.486220000000003</v>
      </c>
      <c r="K295" s="165">
        <v>4.5389999999999997</v>
      </c>
      <c r="L295" s="165">
        <v>7.9386620000000008</v>
      </c>
      <c r="M295" s="165">
        <v>-0.16378000000000001</v>
      </c>
      <c r="N295" s="165"/>
      <c r="O295" s="15">
        <v>17.172338</v>
      </c>
      <c r="P295" s="313">
        <v>2701.09</v>
      </c>
      <c r="Q295" s="96">
        <v>17.172338</v>
      </c>
      <c r="R295" s="99">
        <v>2701.09</v>
      </c>
      <c r="S295" s="314">
        <v>6.3575586152257047E-3</v>
      </c>
      <c r="T295" s="12">
        <v>47.4</v>
      </c>
      <c r="U295" s="106">
        <v>0.30134827836169842</v>
      </c>
      <c r="V295" s="106">
        <v>381.45351691354227</v>
      </c>
      <c r="W295" s="107">
        <v>18.080896701701903</v>
      </c>
    </row>
    <row r="296" spans="1:23" x14ac:dyDescent="0.2">
      <c r="A296" s="398"/>
      <c r="B296" s="366">
        <v>289</v>
      </c>
      <c r="C296" s="81" t="s">
        <v>493</v>
      </c>
      <c r="D296" s="140">
        <v>6.6</v>
      </c>
      <c r="E296" s="140">
        <v>307.8</v>
      </c>
      <c r="F296" s="312" t="s">
        <v>507</v>
      </c>
      <c r="G296" s="153" t="s">
        <v>121</v>
      </c>
      <c r="H296" s="311">
        <v>22</v>
      </c>
      <c r="I296" s="311" t="s">
        <v>75</v>
      </c>
      <c r="J296" s="165">
        <v>15.34</v>
      </c>
      <c r="K296" s="165">
        <v>1.8963000000000001</v>
      </c>
      <c r="L296" s="165">
        <v>5.4444999999999997</v>
      </c>
      <c r="M296" s="165">
        <v>0.29670000000000002</v>
      </c>
      <c r="N296" s="165">
        <v>0</v>
      </c>
      <c r="O296" s="15">
        <v>7.7024999999999997</v>
      </c>
      <c r="P296" s="313">
        <v>1208.28</v>
      </c>
      <c r="Q296" s="96">
        <v>7.7024999999999997</v>
      </c>
      <c r="R296" s="99">
        <v>1208.28</v>
      </c>
      <c r="S296" s="314">
        <v>6.3747641275201114E-3</v>
      </c>
      <c r="T296" s="12">
        <v>41.1</v>
      </c>
      <c r="U296" s="106">
        <v>0.26200280564107659</v>
      </c>
      <c r="V296" s="106">
        <v>382.48584765120671</v>
      </c>
      <c r="W296" s="107">
        <v>15.720168338464596</v>
      </c>
    </row>
    <row r="297" spans="1:23" x14ac:dyDescent="0.2">
      <c r="A297" s="398"/>
      <c r="B297" s="366">
        <v>290</v>
      </c>
      <c r="C297" s="266" t="s">
        <v>699</v>
      </c>
      <c r="D297" s="267">
        <v>6.3</v>
      </c>
      <c r="E297" s="268">
        <v>263.25</v>
      </c>
      <c r="F297" s="265" t="s">
        <v>719</v>
      </c>
      <c r="G297" s="261" t="s">
        <v>121</v>
      </c>
      <c r="H297" s="262">
        <v>54</v>
      </c>
      <c r="I297" s="263" t="s">
        <v>75</v>
      </c>
      <c r="J297" s="275">
        <v>30.9</v>
      </c>
      <c r="K297" s="275">
        <v>5.84</v>
      </c>
      <c r="L297" s="275">
        <v>5.91</v>
      </c>
      <c r="M297" s="275">
        <v>-0.08</v>
      </c>
      <c r="N297" s="276">
        <v>3.4613999999999998</v>
      </c>
      <c r="O297" s="278">
        <v>15.768600000000001</v>
      </c>
      <c r="P297" s="270">
        <v>3008.9</v>
      </c>
      <c r="Q297" s="281">
        <v>19.23</v>
      </c>
      <c r="R297" s="270">
        <v>3008.9</v>
      </c>
      <c r="S297" s="314">
        <f>Q297/R297</f>
        <v>6.3910399149190731E-3</v>
      </c>
      <c r="T297" s="274">
        <v>56</v>
      </c>
      <c r="U297" s="106">
        <f>S297*T297</f>
        <v>0.3578982352354681</v>
      </c>
      <c r="V297" s="106">
        <f>S297*60*1000</f>
        <v>383.46239489514437</v>
      </c>
      <c r="W297" s="107">
        <f>V297*T297/1000</f>
        <v>21.473894114128086</v>
      </c>
    </row>
    <row r="298" spans="1:23" x14ac:dyDescent="0.2">
      <c r="A298" s="398"/>
      <c r="B298" s="366">
        <v>291</v>
      </c>
      <c r="C298" s="81" t="s">
        <v>411</v>
      </c>
      <c r="D298" s="140">
        <v>7</v>
      </c>
      <c r="E298" s="210">
        <v>308</v>
      </c>
      <c r="F298" s="312" t="s">
        <v>429</v>
      </c>
      <c r="G298" s="153" t="s">
        <v>304</v>
      </c>
      <c r="H298" s="311">
        <v>65</v>
      </c>
      <c r="I298" s="311">
        <v>1970</v>
      </c>
      <c r="J298" s="165">
        <v>28.751000000000001</v>
      </c>
      <c r="K298" s="165">
        <v>3.621</v>
      </c>
      <c r="L298" s="165">
        <v>7.1959999999999997</v>
      </c>
      <c r="M298" s="165">
        <v>-1.0169999999999999</v>
      </c>
      <c r="N298" s="165">
        <v>0</v>
      </c>
      <c r="O298" s="15">
        <v>17.934000000000001</v>
      </c>
      <c r="P298" s="45">
        <v>2791.86</v>
      </c>
      <c r="Q298" s="96">
        <v>17.724</v>
      </c>
      <c r="R298" s="99">
        <v>2759.2</v>
      </c>
      <c r="S298" s="314">
        <v>6.4236010437808064E-3</v>
      </c>
      <c r="T298" s="12">
        <v>39.57</v>
      </c>
      <c r="U298" s="106">
        <v>0.25418189330240654</v>
      </c>
      <c r="V298" s="106">
        <v>385.41606262684837</v>
      </c>
      <c r="W298" s="107">
        <v>15.25091359814439</v>
      </c>
    </row>
    <row r="299" spans="1:23" x14ac:dyDescent="0.2">
      <c r="A299" s="398"/>
      <c r="B299" s="366">
        <v>292</v>
      </c>
      <c r="C299" s="81" t="s">
        <v>76</v>
      </c>
      <c r="D299" s="140">
        <v>7.6</v>
      </c>
      <c r="E299" s="140">
        <v>291.2</v>
      </c>
      <c r="F299" s="312" t="s">
        <v>50</v>
      </c>
      <c r="G299" s="153"/>
      <c r="H299" s="311">
        <v>63</v>
      </c>
      <c r="I299" s="311">
        <v>1960</v>
      </c>
      <c r="J299" s="165">
        <v>10.683999999999999</v>
      </c>
      <c r="K299" s="165">
        <v>3.2389999999999999</v>
      </c>
      <c r="L299" s="165">
        <v>1.405</v>
      </c>
      <c r="M299" s="165">
        <v>7.5999999999999998E-2</v>
      </c>
      <c r="N299" s="166"/>
      <c r="O299" s="15">
        <v>5.9640000000000004</v>
      </c>
      <c r="P299" s="313">
        <v>923.99</v>
      </c>
      <c r="Q299" s="96">
        <f>O299/P299*R299</f>
        <v>5.9640000000000004</v>
      </c>
      <c r="R299" s="99">
        <v>923.99</v>
      </c>
      <c r="S299" s="314">
        <f>Q299/R299</f>
        <v>6.4546153096894992E-3</v>
      </c>
      <c r="T299" s="12">
        <v>46.325000000000003</v>
      </c>
      <c r="U299" s="106">
        <f>S299*T299</f>
        <v>0.29901005422136606</v>
      </c>
      <c r="V299" s="106">
        <f>S299*60*1000</f>
        <v>387.27691858136996</v>
      </c>
      <c r="W299" s="107">
        <f>V299*T299/1000</f>
        <v>17.940603253281964</v>
      </c>
    </row>
    <row r="300" spans="1:23" x14ac:dyDescent="0.2">
      <c r="A300" s="398"/>
      <c r="B300" s="366">
        <v>293</v>
      </c>
      <c r="C300" s="81" t="s">
        <v>633</v>
      </c>
      <c r="D300" s="209">
        <v>6.6</v>
      </c>
      <c r="E300" s="210">
        <v>308.60000000000002</v>
      </c>
      <c r="F300" s="47" t="s">
        <v>591</v>
      </c>
      <c r="G300" s="65"/>
      <c r="H300" s="48">
        <v>28</v>
      </c>
      <c r="I300" s="48">
        <v>2001</v>
      </c>
      <c r="J300" s="88">
        <v>23.547999999999998</v>
      </c>
      <c r="K300" s="88">
        <v>3.9723199999999999</v>
      </c>
      <c r="L300" s="88">
        <v>3.3204720000000001</v>
      </c>
      <c r="M300" s="88">
        <v>0</v>
      </c>
      <c r="N300" s="88">
        <v>0</v>
      </c>
      <c r="O300" s="90">
        <v>15.994527</v>
      </c>
      <c r="P300" s="49">
        <v>2440.5300000000002</v>
      </c>
      <c r="Q300" s="50">
        <v>15.994527</v>
      </c>
      <c r="R300" s="103">
        <v>2440.5300000000002</v>
      </c>
      <c r="S300" s="51">
        <v>6.5537104645302449E-3</v>
      </c>
      <c r="T300" s="52">
        <v>50.7</v>
      </c>
      <c r="U300" s="52">
        <v>0.33227312055168345</v>
      </c>
      <c r="V300" s="52">
        <v>393.22262787181472</v>
      </c>
      <c r="W300" s="111">
        <v>19.936387233101005</v>
      </c>
    </row>
    <row r="301" spans="1:23" x14ac:dyDescent="0.2">
      <c r="A301" s="398"/>
      <c r="B301" s="366">
        <v>294</v>
      </c>
      <c r="C301" s="81" t="s">
        <v>493</v>
      </c>
      <c r="D301" s="140">
        <v>6.6</v>
      </c>
      <c r="E301" s="140">
        <v>307.8</v>
      </c>
      <c r="F301" s="312" t="s">
        <v>511</v>
      </c>
      <c r="G301" s="153" t="s">
        <v>121</v>
      </c>
      <c r="H301" s="311">
        <v>22</v>
      </c>
      <c r="I301" s="311" t="s">
        <v>75</v>
      </c>
      <c r="J301" s="165">
        <v>13.0001</v>
      </c>
      <c r="K301" s="165">
        <v>1.49</v>
      </c>
      <c r="L301" s="165">
        <v>3.5465</v>
      </c>
      <c r="M301" s="165">
        <v>0.29509999999999997</v>
      </c>
      <c r="N301" s="165">
        <v>0</v>
      </c>
      <c r="O301" s="15">
        <v>7.6684999999999999</v>
      </c>
      <c r="P301" s="313">
        <v>1167.68</v>
      </c>
      <c r="Q301" s="96">
        <v>7.6684999999999999</v>
      </c>
      <c r="R301" s="99">
        <v>1167.68</v>
      </c>
      <c r="S301" s="314">
        <v>6.567295834475198E-3</v>
      </c>
      <c r="T301" s="12">
        <v>41.1</v>
      </c>
      <c r="U301" s="106">
        <v>0.26991585879693064</v>
      </c>
      <c r="V301" s="106">
        <v>394.03775006851185</v>
      </c>
      <c r="W301" s="107">
        <v>16.194951527815839</v>
      </c>
    </row>
    <row r="302" spans="1:23" x14ac:dyDescent="0.2">
      <c r="A302" s="398"/>
      <c r="B302" s="366">
        <v>295</v>
      </c>
      <c r="C302" s="81" t="s">
        <v>493</v>
      </c>
      <c r="D302" s="140">
        <v>6.6</v>
      </c>
      <c r="E302" s="140">
        <v>307.8</v>
      </c>
      <c r="F302" s="312" t="s">
        <v>510</v>
      </c>
      <c r="G302" s="153" t="s">
        <v>121</v>
      </c>
      <c r="H302" s="311">
        <v>9</v>
      </c>
      <c r="I302" s="311">
        <v>1993</v>
      </c>
      <c r="J302" s="165">
        <v>6</v>
      </c>
      <c r="K302" s="165">
        <v>0.6502</v>
      </c>
      <c r="L302" s="165">
        <v>2.2115</v>
      </c>
      <c r="M302" s="165">
        <v>0.21679999999999999</v>
      </c>
      <c r="N302" s="165">
        <v>0</v>
      </c>
      <c r="O302" s="15">
        <v>2.9215</v>
      </c>
      <c r="P302" s="313">
        <v>443.61</v>
      </c>
      <c r="Q302" s="96">
        <v>2.9215</v>
      </c>
      <c r="R302" s="99">
        <v>443.61</v>
      </c>
      <c r="S302" s="314">
        <v>6.5857397263361962E-3</v>
      </c>
      <c r="T302" s="12">
        <v>41.1</v>
      </c>
      <c r="U302" s="106">
        <v>0.27067390275241765</v>
      </c>
      <c r="V302" s="106">
        <v>395.14438358017179</v>
      </c>
      <c r="W302" s="107">
        <v>16.240434165145061</v>
      </c>
    </row>
    <row r="303" spans="1:23" x14ac:dyDescent="0.2">
      <c r="A303" s="398"/>
      <c r="B303" s="366">
        <v>296</v>
      </c>
      <c r="C303" s="81" t="s">
        <v>633</v>
      </c>
      <c r="D303" s="209">
        <v>6.6</v>
      </c>
      <c r="E303" s="210">
        <v>308.60000000000002</v>
      </c>
      <c r="F303" s="47" t="s">
        <v>592</v>
      </c>
      <c r="G303" s="65"/>
      <c r="H303" s="48">
        <v>50</v>
      </c>
      <c r="I303" s="48">
        <v>2006</v>
      </c>
      <c r="J303" s="88">
        <v>26.02</v>
      </c>
      <c r="K303" s="88">
        <v>6.9665900000000001</v>
      </c>
      <c r="L303" s="88">
        <v>2.0997150000000002</v>
      </c>
      <c r="M303" s="88">
        <v>0.27541199999999999</v>
      </c>
      <c r="N303" s="88">
        <v>0</v>
      </c>
      <c r="O303" s="90">
        <v>16.678280999999998</v>
      </c>
      <c r="P303" s="49">
        <v>2532.42</v>
      </c>
      <c r="Q303" s="50">
        <v>16.678280999999998</v>
      </c>
      <c r="R303" s="103">
        <v>2532.42</v>
      </c>
      <c r="S303" s="51">
        <v>6.5859063662425657E-3</v>
      </c>
      <c r="T303" s="52">
        <v>50.7</v>
      </c>
      <c r="U303" s="52">
        <v>0.33390545276849809</v>
      </c>
      <c r="V303" s="52">
        <v>395.15438197455393</v>
      </c>
      <c r="W303" s="111">
        <v>20.034327166109883</v>
      </c>
    </row>
    <row r="304" spans="1:23" x14ac:dyDescent="0.2">
      <c r="A304" s="398"/>
      <c r="B304" s="366">
        <v>297</v>
      </c>
      <c r="C304" s="81" t="s">
        <v>411</v>
      </c>
      <c r="D304" s="209">
        <v>7</v>
      </c>
      <c r="E304" s="210">
        <v>308</v>
      </c>
      <c r="F304" s="312" t="s">
        <v>430</v>
      </c>
      <c r="G304" s="153" t="s">
        <v>121</v>
      </c>
      <c r="H304" s="311">
        <v>36</v>
      </c>
      <c r="I304" s="311">
        <v>1990</v>
      </c>
      <c r="J304" s="165">
        <v>24.687999999999999</v>
      </c>
      <c r="K304" s="165">
        <v>4.08</v>
      </c>
      <c r="L304" s="165">
        <v>5.1520000000000001</v>
      </c>
      <c r="M304" s="165">
        <v>0.76200000000000001</v>
      </c>
      <c r="N304" s="165">
        <v>0</v>
      </c>
      <c r="O304" s="15">
        <v>15.456</v>
      </c>
      <c r="P304" s="45">
        <v>2346.2800000000002</v>
      </c>
      <c r="Q304" s="96">
        <v>15.456</v>
      </c>
      <c r="R304" s="99">
        <v>2346.2800000000002</v>
      </c>
      <c r="S304" s="314">
        <v>6.5874490683123918E-3</v>
      </c>
      <c r="T304" s="12">
        <v>39.57</v>
      </c>
      <c r="U304" s="106">
        <v>0.26066535963312132</v>
      </c>
      <c r="V304" s="106">
        <v>395.24694409874348</v>
      </c>
      <c r="W304" s="107">
        <v>15.639921577987279</v>
      </c>
    </row>
    <row r="305" spans="1:23" x14ac:dyDescent="0.2">
      <c r="A305" s="398"/>
      <c r="B305" s="366">
        <v>298</v>
      </c>
      <c r="C305" s="81" t="s">
        <v>493</v>
      </c>
      <c r="D305" s="140">
        <v>6.6</v>
      </c>
      <c r="E305" s="140">
        <v>307.8</v>
      </c>
      <c r="F305" s="312" t="s">
        <v>509</v>
      </c>
      <c r="G305" s="153" t="s">
        <v>121</v>
      </c>
      <c r="H305" s="311">
        <v>41</v>
      </c>
      <c r="I305" s="311">
        <v>1996</v>
      </c>
      <c r="J305" s="165">
        <v>27.9</v>
      </c>
      <c r="K305" s="165">
        <v>4.2369000000000003</v>
      </c>
      <c r="L305" s="165">
        <v>8.0609999999999999</v>
      </c>
      <c r="M305" s="165">
        <v>0.25109999999999999</v>
      </c>
      <c r="N305" s="165">
        <v>0</v>
      </c>
      <c r="O305" s="15">
        <v>15.351000000000001</v>
      </c>
      <c r="P305" s="313">
        <v>2326.63</v>
      </c>
      <c r="Q305" s="96">
        <v>15.351000000000001</v>
      </c>
      <c r="R305" s="99">
        <v>2326.63</v>
      </c>
      <c r="S305" s="314">
        <v>6.5979549820985722E-3</v>
      </c>
      <c r="T305" s="12">
        <v>41.1</v>
      </c>
      <c r="U305" s="106">
        <v>0.2711759497642513</v>
      </c>
      <c r="V305" s="106">
        <v>395.87729892591432</v>
      </c>
      <c r="W305" s="107">
        <v>16.27055698585508</v>
      </c>
    </row>
    <row r="306" spans="1:23" x14ac:dyDescent="0.2">
      <c r="A306" s="398"/>
      <c r="B306" s="366">
        <v>299</v>
      </c>
      <c r="C306" s="81" t="s">
        <v>452</v>
      </c>
      <c r="D306" s="209">
        <v>6.7</v>
      </c>
      <c r="E306" s="210">
        <v>293.8</v>
      </c>
      <c r="F306" s="312" t="s">
        <v>468</v>
      </c>
      <c r="G306" s="153" t="s">
        <v>121</v>
      </c>
      <c r="H306" s="311">
        <v>20</v>
      </c>
      <c r="I306" s="311">
        <v>1979</v>
      </c>
      <c r="J306" s="165">
        <v>11.66</v>
      </c>
      <c r="K306" s="165">
        <v>0.74</v>
      </c>
      <c r="L306" s="165">
        <v>4.0199999999999996</v>
      </c>
      <c r="M306" s="165">
        <v>0.32200000000000001</v>
      </c>
      <c r="N306" s="165">
        <v>1.18</v>
      </c>
      <c r="O306" s="15">
        <v>4.4169999999999998</v>
      </c>
      <c r="P306" s="313">
        <v>666.53</v>
      </c>
      <c r="Q306" s="96">
        <v>4.4169999999999998</v>
      </c>
      <c r="R306" s="99">
        <v>666.53</v>
      </c>
      <c r="S306" s="314">
        <v>6.6268585059937289E-3</v>
      </c>
      <c r="T306" s="12">
        <v>74.099999999999994</v>
      </c>
      <c r="U306" s="106">
        <v>0.49105021529413528</v>
      </c>
      <c r="V306" s="106">
        <v>397.61151035962371</v>
      </c>
      <c r="W306" s="107">
        <v>29.463012917648115</v>
      </c>
    </row>
    <row r="307" spans="1:23" x14ac:dyDescent="0.2">
      <c r="A307" s="398"/>
      <c r="B307" s="366">
        <v>300</v>
      </c>
      <c r="C307" s="81" t="s">
        <v>293</v>
      </c>
      <c r="D307" s="140">
        <v>7.1</v>
      </c>
      <c r="E307" s="140">
        <v>283.39999999999998</v>
      </c>
      <c r="F307" s="312" t="s">
        <v>312</v>
      </c>
      <c r="G307" s="153" t="s">
        <v>121</v>
      </c>
      <c r="H307" s="311">
        <v>65</v>
      </c>
      <c r="I307" s="311" t="s">
        <v>75</v>
      </c>
      <c r="J307" s="165">
        <v>27.529920000000001</v>
      </c>
      <c r="K307" s="165">
        <v>3.29</v>
      </c>
      <c r="L307" s="165">
        <v>8.9190000000000005</v>
      </c>
      <c r="M307" s="165">
        <v>-0.17908000000000002</v>
      </c>
      <c r="N307" s="165">
        <v>0</v>
      </c>
      <c r="O307" s="15">
        <v>15.5</v>
      </c>
      <c r="P307" s="12">
        <v>2338.13</v>
      </c>
      <c r="Q307" s="96">
        <v>15.5</v>
      </c>
      <c r="R307" s="99">
        <v>2338.13</v>
      </c>
      <c r="S307" s="314">
        <v>6.6292293413967567E-3</v>
      </c>
      <c r="T307" s="12">
        <v>73.099999999999994</v>
      </c>
      <c r="U307" s="106">
        <v>0.48459666485610287</v>
      </c>
      <c r="V307" s="106">
        <v>397.75376048380542</v>
      </c>
      <c r="W307" s="107">
        <v>29.075799891366177</v>
      </c>
    </row>
    <row r="308" spans="1:23" x14ac:dyDescent="0.2">
      <c r="A308" s="398"/>
      <c r="B308" s="366">
        <v>301</v>
      </c>
      <c r="C308" s="81" t="s">
        <v>411</v>
      </c>
      <c r="D308" s="140">
        <v>7</v>
      </c>
      <c r="E308" s="210">
        <v>308</v>
      </c>
      <c r="F308" s="312" t="s">
        <v>431</v>
      </c>
      <c r="G308" s="153" t="s">
        <v>121</v>
      </c>
      <c r="H308" s="311">
        <v>31</v>
      </c>
      <c r="I308" s="311">
        <v>1980</v>
      </c>
      <c r="J308" s="165">
        <v>16.817</v>
      </c>
      <c r="K308" s="165">
        <v>3.1110000000000002</v>
      </c>
      <c r="L308" s="165">
        <v>3.6749999999999998</v>
      </c>
      <c r="M308" s="165">
        <v>-9.5000000000000001E-2</v>
      </c>
      <c r="N308" s="165">
        <v>0</v>
      </c>
      <c r="O308" s="15">
        <v>10.031000000000001</v>
      </c>
      <c r="P308" s="45">
        <v>1510.54</v>
      </c>
      <c r="Q308" s="96">
        <v>10.031000000000001</v>
      </c>
      <c r="R308" s="99">
        <v>1510.54</v>
      </c>
      <c r="S308" s="314">
        <v>6.6406715479232596E-3</v>
      </c>
      <c r="T308" s="12">
        <v>39.57</v>
      </c>
      <c r="U308" s="106">
        <v>0.26277137315132337</v>
      </c>
      <c r="V308" s="106">
        <v>398.44029287539558</v>
      </c>
      <c r="W308" s="107">
        <v>15.766282389079404</v>
      </c>
    </row>
    <row r="309" spans="1:23" x14ac:dyDescent="0.2">
      <c r="A309" s="398"/>
      <c r="B309" s="366">
        <v>302</v>
      </c>
      <c r="C309" s="81" t="s">
        <v>788</v>
      </c>
      <c r="D309" s="209">
        <v>8.5</v>
      </c>
      <c r="E309" s="210">
        <v>171</v>
      </c>
      <c r="F309" s="312" t="s">
        <v>799</v>
      </c>
      <c r="G309" s="312" t="s">
        <v>792</v>
      </c>
      <c r="H309" s="311">
        <v>60</v>
      </c>
      <c r="I309" s="311">
        <v>1965</v>
      </c>
      <c r="J309" s="45">
        <v>27.420100000000001</v>
      </c>
      <c r="K309" s="46">
        <v>5.0063000000000004</v>
      </c>
      <c r="L309" s="46">
        <v>5.97</v>
      </c>
      <c r="M309" s="46">
        <v>0.53010000000000002</v>
      </c>
      <c r="N309" s="15">
        <v>2.8645</v>
      </c>
      <c r="O309" s="15">
        <v>13.049200000000001</v>
      </c>
      <c r="P309" s="313">
        <v>2379.73</v>
      </c>
      <c r="Q309" s="96">
        <v>15.9137</v>
      </c>
      <c r="R309" s="313">
        <v>2379.73</v>
      </c>
      <c r="S309" s="314">
        <f>Q309/R309</f>
        <v>6.6871872019094603E-3</v>
      </c>
      <c r="T309" s="12">
        <v>45.1</v>
      </c>
      <c r="U309" s="106">
        <f>S309*T309</f>
        <v>0.30159214280611668</v>
      </c>
      <c r="V309" s="106">
        <f>S309*60*1000</f>
        <v>401.2312321145676</v>
      </c>
      <c r="W309" s="107">
        <f>V309*T309/1000</f>
        <v>18.095528568367001</v>
      </c>
    </row>
    <row r="310" spans="1:23" x14ac:dyDescent="0.2">
      <c r="A310" s="398"/>
      <c r="B310" s="366">
        <v>303</v>
      </c>
      <c r="C310" s="81" t="s">
        <v>633</v>
      </c>
      <c r="D310" s="209">
        <v>6.6</v>
      </c>
      <c r="E310" s="210">
        <v>308.60000000000002</v>
      </c>
      <c r="F310" s="47" t="s">
        <v>593</v>
      </c>
      <c r="G310" s="65"/>
      <c r="H310" s="48">
        <v>16</v>
      </c>
      <c r="I310" s="48">
        <v>2005</v>
      </c>
      <c r="J310" s="88">
        <v>10.420999999999999</v>
      </c>
      <c r="K310" s="88">
        <v>2.6337549999999998</v>
      </c>
      <c r="L310" s="88">
        <v>0</v>
      </c>
      <c r="M310" s="88">
        <v>6.9245000000000001E-2</v>
      </c>
      <c r="N310" s="88">
        <v>0</v>
      </c>
      <c r="O310" s="90">
        <v>7.7180020000000003</v>
      </c>
      <c r="P310" s="49">
        <v>1150.31</v>
      </c>
      <c r="Q310" s="50">
        <v>7.7180020000000003</v>
      </c>
      <c r="R310" s="103">
        <v>1150.31</v>
      </c>
      <c r="S310" s="51">
        <v>6.7094974398205706E-3</v>
      </c>
      <c r="T310" s="52">
        <v>50.7</v>
      </c>
      <c r="U310" s="52">
        <v>0.34017152019890295</v>
      </c>
      <c r="V310" s="52">
        <v>402.56984638923421</v>
      </c>
      <c r="W310" s="111">
        <v>20.410291211934176</v>
      </c>
    </row>
    <row r="311" spans="1:23" x14ac:dyDescent="0.2">
      <c r="A311" s="398"/>
      <c r="B311" s="366">
        <v>304</v>
      </c>
      <c r="C311" s="81" t="s">
        <v>534</v>
      </c>
      <c r="D311" s="209">
        <v>7.3</v>
      </c>
      <c r="E311" s="210">
        <v>246.1</v>
      </c>
      <c r="F311" s="312" t="s">
        <v>547</v>
      </c>
      <c r="G311" s="153" t="s">
        <v>94</v>
      </c>
      <c r="H311" s="311">
        <v>40</v>
      </c>
      <c r="I311" s="311">
        <v>1992</v>
      </c>
      <c r="J311" s="165">
        <v>26.643000000000001</v>
      </c>
      <c r="K311" s="165">
        <v>3.8454000000000002</v>
      </c>
      <c r="L311" s="165">
        <v>6.4</v>
      </c>
      <c r="M311" s="165">
        <v>1.1015999999999999</v>
      </c>
      <c r="N311" s="165"/>
      <c r="O311" s="15">
        <v>15.295999999999999</v>
      </c>
      <c r="P311" s="313"/>
      <c r="Q311" s="96">
        <v>15.295999999999999</v>
      </c>
      <c r="R311" s="99">
        <v>2279.16</v>
      </c>
      <c r="S311" s="314">
        <v>6.7112444935853565E-3</v>
      </c>
      <c r="T311" s="12">
        <v>49.81</v>
      </c>
      <c r="U311" s="106">
        <v>0.33428708822548664</v>
      </c>
      <c r="V311" s="106">
        <v>402.67466961512139</v>
      </c>
      <c r="W311" s="107">
        <v>20.057225293529196</v>
      </c>
    </row>
    <row r="312" spans="1:23" x14ac:dyDescent="0.2">
      <c r="A312" s="398"/>
      <c r="B312" s="366">
        <v>305</v>
      </c>
      <c r="C312" s="81" t="s">
        <v>493</v>
      </c>
      <c r="D312" s="140">
        <v>6.6</v>
      </c>
      <c r="E312" s="140">
        <v>307.8</v>
      </c>
      <c r="F312" s="312" t="s">
        <v>512</v>
      </c>
      <c r="G312" s="153" t="s">
        <v>121</v>
      </c>
      <c r="H312" s="311">
        <v>20</v>
      </c>
      <c r="I312" s="311">
        <v>1992</v>
      </c>
      <c r="J312" s="165">
        <v>13.34</v>
      </c>
      <c r="K312" s="165">
        <v>2.113</v>
      </c>
      <c r="L312" s="165">
        <v>3.9540000000000002</v>
      </c>
      <c r="M312" s="165">
        <v>-0.22600000000000001</v>
      </c>
      <c r="N312" s="165">
        <v>0</v>
      </c>
      <c r="O312" s="15">
        <v>7.4989999999999997</v>
      </c>
      <c r="P312" s="313">
        <v>1116.28</v>
      </c>
      <c r="Q312" s="96">
        <v>7.4989999999999997</v>
      </c>
      <c r="R312" s="99">
        <v>1116.28</v>
      </c>
      <c r="S312" s="314">
        <v>6.7178485684595262E-3</v>
      </c>
      <c r="T312" s="12">
        <v>41.1</v>
      </c>
      <c r="U312" s="106">
        <v>0.27610357616368653</v>
      </c>
      <c r="V312" s="106">
        <v>403.07091410757158</v>
      </c>
      <c r="W312" s="107">
        <v>16.566214569821195</v>
      </c>
    </row>
    <row r="313" spans="1:23" x14ac:dyDescent="0.2">
      <c r="A313" s="398"/>
      <c r="B313" s="366">
        <v>306</v>
      </c>
      <c r="C313" s="81" t="s">
        <v>534</v>
      </c>
      <c r="D313" s="209">
        <v>7.3</v>
      </c>
      <c r="E313" s="210">
        <v>246.1</v>
      </c>
      <c r="F313" s="312" t="s">
        <v>551</v>
      </c>
      <c r="G313" s="153" t="s">
        <v>94</v>
      </c>
      <c r="H313" s="311">
        <v>40</v>
      </c>
      <c r="I313" s="311">
        <v>1990</v>
      </c>
      <c r="J313" s="165">
        <v>25.701000000000001</v>
      </c>
      <c r="K313" s="165">
        <v>3.3761999999999999</v>
      </c>
      <c r="L313" s="165">
        <v>6.218</v>
      </c>
      <c r="M313" s="165">
        <v>0.95879999999999999</v>
      </c>
      <c r="N313" s="165"/>
      <c r="O313" s="15">
        <v>15.148</v>
      </c>
      <c r="P313" s="313"/>
      <c r="Q313" s="96">
        <v>15.148</v>
      </c>
      <c r="R313" s="99">
        <v>2238</v>
      </c>
      <c r="S313" s="314">
        <v>6.7685433422698836E-3</v>
      </c>
      <c r="T313" s="12">
        <v>49.81</v>
      </c>
      <c r="U313" s="106">
        <v>0.33714114387846289</v>
      </c>
      <c r="V313" s="106">
        <v>406.11260053619304</v>
      </c>
      <c r="W313" s="107">
        <v>20.228468632707777</v>
      </c>
    </row>
    <row r="314" spans="1:23" x14ac:dyDescent="0.2">
      <c r="A314" s="398"/>
      <c r="B314" s="366">
        <v>307</v>
      </c>
      <c r="C314" s="81" t="s">
        <v>534</v>
      </c>
      <c r="D314" s="209">
        <v>7.3</v>
      </c>
      <c r="E314" s="210">
        <v>246.1</v>
      </c>
      <c r="F314" s="312" t="s">
        <v>548</v>
      </c>
      <c r="G314" s="153" t="s">
        <v>549</v>
      </c>
      <c r="H314" s="311">
        <v>30</v>
      </c>
      <c r="I314" s="311">
        <v>1990</v>
      </c>
      <c r="J314" s="165">
        <v>18.893000000000001</v>
      </c>
      <c r="K314" s="165">
        <v>2.9580000000000002</v>
      </c>
      <c r="L314" s="165">
        <v>4.8</v>
      </c>
      <c r="M314" s="165">
        <v>0.255</v>
      </c>
      <c r="N314" s="165"/>
      <c r="O314" s="15">
        <v>10.88</v>
      </c>
      <c r="P314" s="313"/>
      <c r="Q314" s="96">
        <v>10.88</v>
      </c>
      <c r="R314" s="99">
        <v>1589.87</v>
      </c>
      <c r="S314" s="314">
        <v>6.8433268128840728E-3</v>
      </c>
      <c r="T314" s="12">
        <v>49.81</v>
      </c>
      <c r="U314" s="106">
        <v>0.34086610854975569</v>
      </c>
      <c r="V314" s="106">
        <v>410.59960877304434</v>
      </c>
      <c r="W314" s="107">
        <v>20.45196651298534</v>
      </c>
    </row>
    <row r="315" spans="1:23" x14ac:dyDescent="0.2">
      <c r="A315" s="398"/>
      <c r="B315" s="366">
        <v>308</v>
      </c>
      <c r="C315" s="81" t="s">
        <v>493</v>
      </c>
      <c r="D315" s="140">
        <v>6.6</v>
      </c>
      <c r="E315" s="140">
        <v>307.8</v>
      </c>
      <c r="F315" s="312" t="s">
        <v>513</v>
      </c>
      <c r="G315" s="153" t="s">
        <v>23</v>
      </c>
      <c r="H315" s="311">
        <v>9</v>
      </c>
      <c r="I315" s="311" t="s">
        <v>75</v>
      </c>
      <c r="J315" s="165">
        <v>7.63</v>
      </c>
      <c r="K315" s="165">
        <v>1.3545</v>
      </c>
      <c r="L315" s="165">
        <v>1.7470000000000001</v>
      </c>
      <c r="M315" s="165">
        <v>0.22650000000000001</v>
      </c>
      <c r="N315" s="165">
        <v>0</v>
      </c>
      <c r="O315" s="15">
        <v>4.3019999999999996</v>
      </c>
      <c r="P315" s="313">
        <v>624.82000000000005</v>
      </c>
      <c r="Q315" s="96">
        <v>4.3019999999999996</v>
      </c>
      <c r="R315" s="99">
        <v>624.82000000000005</v>
      </c>
      <c r="S315" s="314">
        <v>6.8851829326846119E-3</v>
      </c>
      <c r="T315" s="12">
        <v>41.1</v>
      </c>
      <c r="U315" s="106">
        <v>0.28298101853333757</v>
      </c>
      <c r="V315" s="106">
        <v>413.11097596107669</v>
      </c>
      <c r="W315" s="107">
        <v>16.978861112000253</v>
      </c>
    </row>
    <row r="316" spans="1:23" x14ac:dyDescent="0.2">
      <c r="A316" s="398"/>
      <c r="B316" s="366">
        <v>309</v>
      </c>
      <c r="C316" s="81" t="s">
        <v>452</v>
      </c>
      <c r="D316" s="209">
        <v>6.7</v>
      </c>
      <c r="E316" s="210">
        <v>293.8</v>
      </c>
      <c r="F316" s="312" t="s">
        <v>469</v>
      </c>
      <c r="G316" s="153" t="s">
        <v>121</v>
      </c>
      <c r="H316" s="311">
        <v>45</v>
      </c>
      <c r="I316" s="311">
        <v>1984</v>
      </c>
      <c r="J316" s="165">
        <v>28</v>
      </c>
      <c r="K316" s="165">
        <v>3.74</v>
      </c>
      <c r="L316" s="165">
        <v>7.93</v>
      </c>
      <c r="M316" s="165">
        <v>0.28799999999999998</v>
      </c>
      <c r="N316" s="165">
        <v>0</v>
      </c>
      <c r="O316" s="15">
        <v>16.04</v>
      </c>
      <c r="P316" s="313">
        <v>2323</v>
      </c>
      <c r="Q316" s="96">
        <v>16.04</v>
      </c>
      <c r="R316" s="99">
        <v>2323</v>
      </c>
      <c r="S316" s="314">
        <v>6.9048643994834265E-3</v>
      </c>
      <c r="T316" s="12">
        <v>74.099999999999994</v>
      </c>
      <c r="U316" s="106">
        <v>0.51165045200172188</v>
      </c>
      <c r="V316" s="106">
        <v>414.29186396900559</v>
      </c>
      <c r="W316" s="107">
        <v>30.69902712010331</v>
      </c>
    </row>
    <row r="317" spans="1:23" x14ac:dyDescent="0.2">
      <c r="A317" s="398"/>
      <c r="B317" s="366">
        <v>310</v>
      </c>
      <c r="C317" s="81" t="s">
        <v>452</v>
      </c>
      <c r="D317" s="209">
        <v>6.7</v>
      </c>
      <c r="E317" s="210">
        <v>293.8</v>
      </c>
      <c r="F317" s="312" t="s">
        <v>470</v>
      </c>
      <c r="G317" s="153" t="s">
        <v>121</v>
      </c>
      <c r="H317" s="311">
        <v>25</v>
      </c>
      <c r="I317" s="311">
        <v>1965</v>
      </c>
      <c r="J317" s="165">
        <v>7.89</v>
      </c>
      <c r="K317" s="165">
        <v>0</v>
      </c>
      <c r="L317" s="165">
        <v>0</v>
      </c>
      <c r="M317" s="165">
        <v>0</v>
      </c>
      <c r="N317" s="165">
        <v>1.42</v>
      </c>
      <c r="O317" s="15">
        <v>6.47</v>
      </c>
      <c r="P317" s="313">
        <v>932.35</v>
      </c>
      <c r="Q317" s="96">
        <v>6.47</v>
      </c>
      <c r="R317" s="99">
        <v>932.35</v>
      </c>
      <c r="S317" s="314">
        <v>6.9394540676784465E-3</v>
      </c>
      <c r="T317" s="12">
        <v>74.099999999999994</v>
      </c>
      <c r="U317" s="106">
        <v>0.51421354641497286</v>
      </c>
      <c r="V317" s="106">
        <v>416.36724406070681</v>
      </c>
      <c r="W317" s="107">
        <v>30.852812784898372</v>
      </c>
    </row>
    <row r="318" spans="1:23" x14ac:dyDescent="0.2">
      <c r="A318" s="398"/>
      <c r="B318" s="366">
        <v>311</v>
      </c>
      <c r="C318" s="81" t="s">
        <v>633</v>
      </c>
      <c r="D318" s="209">
        <v>6.6</v>
      </c>
      <c r="E318" s="210">
        <v>308.60000000000002</v>
      </c>
      <c r="F318" s="47" t="s">
        <v>594</v>
      </c>
      <c r="G318" s="65" t="s">
        <v>638</v>
      </c>
      <c r="H318" s="48">
        <v>46</v>
      </c>
      <c r="I318" s="48">
        <v>2006</v>
      </c>
      <c r="J318" s="88">
        <v>31.561</v>
      </c>
      <c r="K318" s="88">
        <v>9.1385930000000002</v>
      </c>
      <c r="L318" s="88">
        <v>1.3493170000000001</v>
      </c>
      <c r="M318" s="88">
        <v>0.14340700000000001</v>
      </c>
      <c r="N318" s="88">
        <v>3.7673450000000002</v>
      </c>
      <c r="O318" s="90">
        <v>20.929594999999999</v>
      </c>
      <c r="P318" s="49">
        <v>2989.78</v>
      </c>
      <c r="Q318" s="50">
        <v>20.929594999999999</v>
      </c>
      <c r="R318" s="103">
        <v>2989.78</v>
      </c>
      <c r="S318" s="51">
        <v>7.0003796265945984E-3</v>
      </c>
      <c r="T318" s="52">
        <v>50.7</v>
      </c>
      <c r="U318" s="52">
        <v>0.35491924706834616</v>
      </c>
      <c r="V318" s="52">
        <v>420.0227775956759</v>
      </c>
      <c r="W318" s="111">
        <v>21.29515482410077</v>
      </c>
    </row>
    <row r="319" spans="1:23" x14ac:dyDescent="0.2">
      <c r="A319" s="398"/>
      <c r="B319" s="366">
        <v>312</v>
      </c>
      <c r="C319" s="266" t="s">
        <v>698</v>
      </c>
      <c r="D319" s="267">
        <v>6.8</v>
      </c>
      <c r="E319" s="268">
        <v>296.8</v>
      </c>
      <c r="F319" s="260" t="s">
        <v>720</v>
      </c>
      <c r="G319" s="261" t="s">
        <v>121</v>
      </c>
      <c r="H319" s="262">
        <v>18</v>
      </c>
      <c r="I319" s="263" t="s">
        <v>75</v>
      </c>
      <c r="J319" s="275">
        <v>11.52</v>
      </c>
      <c r="K319" s="275">
        <v>2.2400000000000002</v>
      </c>
      <c r="L319" s="275">
        <v>3.37</v>
      </c>
      <c r="M319" s="275">
        <v>-0.76</v>
      </c>
      <c r="N319" s="276">
        <v>1.2005999999999999</v>
      </c>
      <c r="O319" s="278">
        <v>5.4694000000000003</v>
      </c>
      <c r="P319" s="270">
        <v>946.37</v>
      </c>
      <c r="Q319" s="281">
        <v>6.67</v>
      </c>
      <c r="R319" s="270">
        <v>946.37</v>
      </c>
      <c r="S319" s="314">
        <f>Q319/R319</f>
        <v>7.0479833468939206E-3</v>
      </c>
      <c r="T319" s="274">
        <v>56</v>
      </c>
      <c r="U319" s="106">
        <f>S319*T319</f>
        <v>0.39468706742605952</v>
      </c>
      <c r="V319" s="106">
        <f>S319*60*1000</f>
        <v>422.87900081363523</v>
      </c>
      <c r="W319" s="107">
        <f>V319*T319/1000</f>
        <v>23.681224045563575</v>
      </c>
    </row>
    <row r="320" spans="1:23" x14ac:dyDescent="0.2">
      <c r="A320" s="398"/>
      <c r="B320" s="366">
        <v>313</v>
      </c>
      <c r="C320" s="81" t="s">
        <v>452</v>
      </c>
      <c r="D320" s="209">
        <v>6.7</v>
      </c>
      <c r="E320" s="210">
        <v>293.8</v>
      </c>
      <c r="F320" s="312" t="s">
        <v>471</v>
      </c>
      <c r="G320" s="153" t="s">
        <v>121</v>
      </c>
      <c r="H320" s="311">
        <v>30</v>
      </c>
      <c r="I320" s="311">
        <v>1988</v>
      </c>
      <c r="J320" s="165">
        <v>18.86</v>
      </c>
      <c r="K320" s="165">
        <v>1.75</v>
      </c>
      <c r="L320" s="165">
        <v>4.8</v>
      </c>
      <c r="M320" s="165">
        <v>1.1000000000000001</v>
      </c>
      <c r="N320" s="165">
        <v>0</v>
      </c>
      <c r="O320" s="15">
        <v>11.19</v>
      </c>
      <c r="P320" s="313">
        <v>1574.8</v>
      </c>
      <c r="Q320" s="96">
        <v>11.19</v>
      </c>
      <c r="R320" s="99">
        <v>1574.8</v>
      </c>
      <c r="S320" s="314">
        <v>7.1056642113284229E-3</v>
      </c>
      <c r="T320" s="12">
        <v>74.099999999999994</v>
      </c>
      <c r="U320" s="106">
        <v>0.52652971805943605</v>
      </c>
      <c r="V320" s="106">
        <v>426.33985267970536</v>
      </c>
      <c r="W320" s="107">
        <v>31.591783083566167</v>
      </c>
    </row>
    <row r="321" spans="1:23" x14ac:dyDescent="0.2">
      <c r="A321" s="398"/>
      <c r="B321" s="366">
        <v>314</v>
      </c>
      <c r="C321" s="81" t="s">
        <v>452</v>
      </c>
      <c r="D321" s="209">
        <v>6.7</v>
      </c>
      <c r="E321" s="210">
        <v>293.8</v>
      </c>
      <c r="F321" s="312" t="s">
        <v>472</v>
      </c>
      <c r="G321" s="153" t="s">
        <v>121</v>
      </c>
      <c r="H321" s="311">
        <v>24</v>
      </c>
      <c r="I321" s="311">
        <v>1967</v>
      </c>
      <c r="J321" s="165">
        <v>14.8</v>
      </c>
      <c r="K321" s="165">
        <v>1.9</v>
      </c>
      <c r="L321" s="165">
        <v>5.76</v>
      </c>
      <c r="M321" s="165">
        <v>-0.17</v>
      </c>
      <c r="N321" s="165">
        <v>0</v>
      </c>
      <c r="O321" s="15">
        <v>7.3</v>
      </c>
      <c r="P321" s="313">
        <v>1022.77</v>
      </c>
      <c r="Q321" s="96">
        <v>7.3</v>
      </c>
      <c r="R321" s="99">
        <v>1022.77</v>
      </c>
      <c r="S321" s="314">
        <v>7.1374795897415841E-3</v>
      </c>
      <c r="T321" s="12">
        <v>74.099999999999994</v>
      </c>
      <c r="U321" s="106">
        <v>0.52888723759985135</v>
      </c>
      <c r="V321" s="106">
        <v>428.24877538449499</v>
      </c>
      <c r="W321" s="107">
        <v>31.733234255991075</v>
      </c>
    </row>
    <row r="322" spans="1:23" x14ac:dyDescent="0.2">
      <c r="A322" s="398"/>
      <c r="B322" s="366">
        <v>315</v>
      </c>
      <c r="C322" s="81" t="s">
        <v>293</v>
      </c>
      <c r="D322" s="140">
        <v>7.1</v>
      </c>
      <c r="E322" s="140">
        <v>283.39999999999998</v>
      </c>
      <c r="F322" s="312" t="s">
        <v>313</v>
      </c>
      <c r="G322" s="153" t="s">
        <v>121</v>
      </c>
      <c r="H322" s="311">
        <v>7</v>
      </c>
      <c r="I322" s="311" t="s">
        <v>75</v>
      </c>
      <c r="J322" s="165">
        <v>5.53</v>
      </c>
      <c r="K322" s="165">
        <v>0.76500000000000001</v>
      </c>
      <c r="L322" s="165">
        <v>1.6</v>
      </c>
      <c r="M322" s="165">
        <v>0</v>
      </c>
      <c r="N322" s="165">
        <v>0</v>
      </c>
      <c r="O322" s="15">
        <v>3.165</v>
      </c>
      <c r="P322" s="12">
        <v>442.92</v>
      </c>
      <c r="Q322" s="96">
        <v>3.165</v>
      </c>
      <c r="R322" s="99">
        <v>442.92</v>
      </c>
      <c r="S322" s="314">
        <v>7.1457599566513135E-3</v>
      </c>
      <c r="T322" s="12">
        <v>73.099999999999994</v>
      </c>
      <c r="U322" s="106">
        <v>0.52235505283121098</v>
      </c>
      <c r="V322" s="106">
        <v>428.7455973990788</v>
      </c>
      <c r="W322" s="107">
        <v>31.34130316987266</v>
      </c>
    </row>
    <row r="323" spans="1:23" x14ac:dyDescent="0.2">
      <c r="A323" s="398"/>
      <c r="B323" s="366">
        <v>316</v>
      </c>
      <c r="C323" s="18" t="s">
        <v>379</v>
      </c>
      <c r="D323" s="209">
        <v>6.3</v>
      </c>
      <c r="E323" s="210">
        <v>362.7</v>
      </c>
      <c r="F323" s="17" t="s">
        <v>385</v>
      </c>
      <c r="G323" s="153" t="s">
        <v>121</v>
      </c>
      <c r="H323" s="311">
        <v>20</v>
      </c>
      <c r="I323" s="311">
        <v>1987</v>
      </c>
      <c r="J323" s="165">
        <v>13.212</v>
      </c>
      <c r="K323" s="165">
        <v>2.04</v>
      </c>
      <c r="L323" s="165">
        <v>4.07</v>
      </c>
      <c r="M323" s="165">
        <v>-0.31</v>
      </c>
      <c r="N323" s="165"/>
      <c r="O323" s="15">
        <v>7.41</v>
      </c>
      <c r="P323" s="45">
        <v>1032.3699999999999</v>
      </c>
      <c r="Q323" s="96">
        <v>7.41</v>
      </c>
      <c r="R323" s="99">
        <v>1032.3699999999999</v>
      </c>
      <c r="S323" s="314">
        <f>Q323/R323</f>
        <v>7.1776591725834738E-3</v>
      </c>
      <c r="T323" s="12">
        <v>72.38</v>
      </c>
      <c r="U323" s="106">
        <f>S323*T323</f>
        <v>0.51951897091159183</v>
      </c>
      <c r="V323" s="106">
        <f>S323*60*1000</f>
        <v>430.65955035500843</v>
      </c>
      <c r="W323" s="107">
        <f>V323*T323/1000</f>
        <v>31.17113825469551</v>
      </c>
    </row>
    <row r="324" spans="1:23" x14ac:dyDescent="0.2">
      <c r="A324" s="398"/>
      <c r="B324" s="366">
        <v>317</v>
      </c>
      <c r="C324" s="81" t="s">
        <v>534</v>
      </c>
      <c r="D324" s="209">
        <v>7.3</v>
      </c>
      <c r="E324" s="210">
        <v>246.1</v>
      </c>
      <c r="F324" s="312" t="s">
        <v>552</v>
      </c>
      <c r="G324" s="153" t="s">
        <v>94</v>
      </c>
      <c r="H324" s="311">
        <v>45</v>
      </c>
      <c r="I324" s="311">
        <v>1992</v>
      </c>
      <c r="J324" s="165">
        <v>27</v>
      </c>
      <c r="K324" s="165">
        <v>3.774</v>
      </c>
      <c r="L324" s="165">
        <v>7.0439999999999996</v>
      </c>
      <c r="M324" s="165">
        <v>0.20399999999999999</v>
      </c>
      <c r="N324" s="165"/>
      <c r="O324" s="15">
        <v>15.978</v>
      </c>
      <c r="P324" s="313"/>
      <c r="Q324" s="96">
        <v>15.978</v>
      </c>
      <c r="R324" s="99">
        <v>2192.8000000000002</v>
      </c>
      <c r="S324" s="314">
        <v>7.2865742429770149E-3</v>
      </c>
      <c r="T324" s="12">
        <v>49.81</v>
      </c>
      <c r="U324" s="106">
        <v>0.36294426304268512</v>
      </c>
      <c r="V324" s="106">
        <v>437.19445457862088</v>
      </c>
      <c r="W324" s="107">
        <v>21.776655782561104</v>
      </c>
    </row>
    <row r="325" spans="1:23" x14ac:dyDescent="0.2">
      <c r="A325" s="398"/>
      <c r="B325" s="366">
        <v>318</v>
      </c>
      <c r="C325" s="81" t="s">
        <v>250</v>
      </c>
      <c r="D325" s="209">
        <v>7.6</v>
      </c>
      <c r="E325" s="210">
        <v>322.39999999999998</v>
      </c>
      <c r="F325" s="312" t="s">
        <v>221</v>
      </c>
      <c r="G325" s="153" t="s">
        <v>211</v>
      </c>
      <c r="H325" s="311">
        <v>25</v>
      </c>
      <c r="I325" s="311">
        <v>1972</v>
      </c>
      <c r="J325" s="165">
        <v>9.3000000000000007</v>
      </c>
      <c r="K325" s="165">
        <v>1.6</v>
      </c>
      <c r="L325" s="165">
        <v>0.67</v>
      </c>
      <c r="M325" s="165">
        <v>0.08</v>
      </c>
      <c r="N325" s="165">
        <v>0.68400000000000005</v>
      </c>
      <c r="O325" s="15">
        <v>6.16</v>
      </c>
      <c r="P325" s="313">
        <v>1689.3</v>
      </c>
      <c r="Q325" s="96">
        <v>9.3000000000000007</v>
      </c>
      <c r="R325" s="99">
        <v>1271.24</v>
      </c>
      <c r="S325" s="314">
        <v>7.31569176552028E-3</v>
      </c>
      <c r="T325" s="12">
        <v>61</v>
      </c>
      <c r="U325" s="106">
        <v>4.4625719769673708E-2</v>
      </c>
      <c r="V325" s="106">
        <v>438.9415059312168</v>
      </c>
      <c r="W325" s="107">
        <f>V325*T325/1000</f>
        <v>26.775431861804222</v>
      </c>
    </row>
    <row r="326" spans="1:23" x14ac:dyDescent="0.2">
      <c r="A326" s="398"/>
      <c r="B326" s="366">
        <v>319</v>
      </c>
      <c r="C326" s="81" t="s">
        <v>633</v>
      </c>
      <c r="D326" s="209">
        <v>6.6</v>
      </c>
      <c r="E326" s="210">
        <v>308.60000000000002</v>
      </c>
      <c r="F326" s="47" t="s">
        <v>595</v>
      </c>
      <c r="G326" s="65"/>
      <c r="H326" s="48">
        <v>23</v>
      </c>
      <c r="I326" s="48">
        <v>2002</v>
      </c>
      <c r="J326" s="88">
        <v>12.88</v>
      </c>
      <c r="K326" s="88">
        <v>0</v>
      </c>
      <c r="L326" s="88">
        <v>0</v>
      </c>
      <c r="M326" s="88">
        <v>0</v>
      </c>
      <c r="N326" s="88">
        <v>0</v>
      </c>
      <c r="O326" s="90">
        <v>12.879998000000001</v>
      </c>
      <c r="P326" s="49">
        <v>1743.26</v>
      </c>
      <c r="Q326" s="50">
        <v>12.879998000000001</v>
      </c>
      <c r="R326" s="103">
        <v>1743.26</v>
      </c>
      <c r="S326" s="51">
        <v>7.3884549636887217E-3</v>
      </c>
      <c r="T326" s="52">
        <v>50.7</v>
      </c>
      <c r="U326" s="52">
        <v>0.37459466665901819</v>
      </c>
      <c r="V326" s="52">
        <v>443.30729782132329</v>
      </c>
      <c r="W326" s="111">
        <v>22.475679999541089</v>
      </c>
    </row>
    <row r="327" spans="1:23" x14ac:dyDescent="0.2">
      <c r="A327" s="398"/>
      <c r="B327" s="366">
        <v>320</v>
      </c>
      <c r="C327" s="81" t="s">
        <v>337</v>
      </c>
      <c r="D327" s="209">
        <v>6.4</v>
      </c>
      <c r="E327" s="210">
        <v>259.07</v>
      </c>
      <c r="F327" s="80" t="s">
        <v>358</v>
      </c>
      <c r="G327" s="154" t="s">
        <v>121</v>
      </c>
      <c r="H327" s="81">
        <v>30</v>
      </c>
      <c r="I327" s="81">
        <v>1992</v>
      </c>
      <c r="J327" s="165">
        <v>4.9400000000000004</v>
      </c>
      <c r="K327" s="165">
        <v>2.5857600000000001</v>
      </c>
      <c r="L327" s="165">
        <v>4.3412009999999999</v>
      </c>
      <c r="M327" s="165">
        <v>0.474242</v>
      </c>
      <c r="N327" s="165">
        <v>0</v>
      </c>
      <c r="O327" s="15">
        <v>12.0388</v>
      </c>
      <c r="P327" s="138">
        <v>1576.72</v>
      </c>
      <c r="Q327" s="96">
        <f>N327+O327</f>
        <v>12.0388</v>
      </c>
      <c r="R327" s="139">
        <v>1576.72</v>
      </c>
      <c r="S327" s="314">
        <f>Q327/R327</f>
        <v>7.6353442589679838E-3</v>
      </c>
      <c r="T327" s="12">
        <v>57.552</v>
      </c>
      <c r="U327" s="106">
        <f>S327*T327</f>
        <v>0.43942933279212543</v>
      </c>
      <c r="V327" s="106">
        <f>S327*60*1000</f>
        <v>458.12065553807901</v>
      </c>
      <c r="W327" s="107">
        <f>V327*T327/1000</f>
        <v>26.365759967527524</v>
      </c>
    </row>
    <row r="328" spans="1:23" x14ac:dyDescent="0.2">
      <c r="A328" s="398"/>
      <c r="B328" s="366">
        <v>321</v>
      </c>
      <c r="C328" s="81" t="s">
        <v>337</v>
      </c>
      <c r="D328" s="209">
        <v>6.4</v>
      </c>
      <c r="E328" s="210">
        <v>259.07</v>
      </c>
      <c r="F328" s="80" t="s">
        <v>360</v>
      </c>
      <c r="G328" s="154" t="s">
        <v>121</v>
      </c>
      <c r="H328" s="81">
        <v>40</v>
      </c>
      <c r="I328" s="81">
        <v>1973</v>
      </c>
      <c r="J328" s="165">
        <v>29.34</v>
      </c>
      <c r="K328" s="165">
        <v>3.9325100000000002</v>
      </c>
      <c r="L328" s="165">
        <v>5.7703150000000001</v>
      </c>
      <c r="M328" s="165">
        <v>-0.209511</v>
      </c>
      <c r="N328" s="165">
        <v>0</v>
      </c>
      <c r="O328" s="15">
        <v>19.846685999999998</v>
      </c>
      <c r="P328" s="140">
        <v>2565.4</v>
      </c>
      <c r="Q328" s="96">
        <f>N328+O328</f>
        <v>19.846685999999998</v>
      </c>
      <c r="R328" s="139">
        <v>2565.4</v>
      </c>
      <c r="S328" s="314">
        <f>Q328/R328</f>
        <v>7.736292975754267E-3</v>
      </c>
      <c r="T328" s="12">
        <v>57.552</v>
      </c>
      <c r="U328" s="106">
        <f>S328*T328</f>
        <v>0.44523913334060955</v>
      </c>
      <c r="V328" s="106">
        <f>S328*60*1000</f>
        <v>464.17757854525604</v>
      </c>
      <c r="W328" s="107">
        <f>V328*T328/1000</f>
        <v>26.714348000436573</v>
      </c>
    </row>
    <row r="329" spans="1:23" x14ac:dyDescent="0.2">
      <c r="A329" s="398"/>
      <c r="B329" s="366">
        <v>322</v>
      </c>
      <c r="C329" s="81" t="s">
        <v>642</v>
      </c>
      <c r="D329" s="209">
        <v>8.1</v>
      </c>
      <c r="E329" s="210">
        <v>217.8</v>
      </c>
      <c r="F329" s="312" t="s">
        <v>659</v>
      </c>
      <c r="G329" s="153" t="s">
        <v>657</v>
      </c>
      <c r="H329" s="311">
        <v>48</v>
      </c>
      <c r="I329" s="311">
        <v>1961</v>
      </c>
      <c r="J329" s="165">
        <v>29.631</v>
      </c>
      <c r="K329" s="165">
        <v>4.4139999999999997</v>
      </c>
      <c r="L329" s="165">
        <v>7.1059999999999999</v>
      </c>
      <c r="M329" s="165">
        <v>-0.55500000000000005</v>
      </c>
      <c r="N329" s="165">
        <v>0</v>
      </c>
      <c r="O329" s="15">
        <v>18.664000000000001</v>
      </c>
      <c r="P329" s="45">
        <v>2393.16</v>
      </c>
      <c r="Q329" s="96">
        <v>18.664000000000001</v>
      </c>
      <c r="R329" s="99">
        <v>2393.16</v>
      </c>
      <c r="S329" s="314">
        <v>7.7988935131792286E-3</v>
      </c>
      <c r="T329" s="12">
        <v>52.8</v>
      </c>
      <c r="U329" s="106">
        <v>0.41178157749586325</v>
      </c>
      <c r="V329" s="106">
        <v>467.93361079075373</v>
      </c>
      <c r="W329" s="107">
        <v>24.706894649751796</v>
      </c>
    </row>
    <row r="330" spans="1:23" x14ac:dyDescent="0.2">
      <c r="A330" s="398"/>
      <c r="B330" s="366">
        <v>323</v>
      </c>
      <c r="C330" s="81" t="s">
        <v>337</v>
      </c>
      <c r="D330" s="209">
        <v>6.4</v>
      </c>
      <c r="E330" s="210">
        <v>259.07</v>
      </c>
      <c r="F330" s="80" t="s">
        <v>361</v>
      </c>
      <c r="G330" s="154" t="s">
        <v>121</v>
      </c>
      <c r="H330" s="81">
        <v>60</v>
      </c>
      <c r="I330" s="81">
        <v>1974</v>
      </c>
      <c r="J330" s="165">
        <v>39.32</v>
      </c>
      <c r="K330" s="165">
        <v>4.7405600000000003</v>
      </c>
      <c r="L330" s="165">
        <v>9.4029179999999997</v>
      </c>
      <c r="M330" s="165">
        <v>0.410445</v>
      </c>
      <c r="N330" s="165">
        <v>0</v>
      </c>
      <c r="O330" s="15">
        <v>24.766085</v>
      </c>
      <c r="P330" s="138">
        <v>3118.24</v>
      </c>
      <c r="Q330" s="96">
        <f>N330+O330</f>
        <v>24.766085</v>
      </c>
      <c r="R330" s="139">
        <v>3118.24</v>
      </c>
      <c r="S330" s="314">
        <f>Q330/R330</f>
        <v>7.9423280440248344E-3</v>
      </c>
      <c r="T330" s="12">
        <v>57.552</v>
      </c>
      <c r="U330" s="106">
        <f>S330*T330</f>
        <v>0.45709686358971724</v>
      </c>
      <c r="V330" s="106">
        <f>S330*60*1000</f>
        <v>476.53968264149006</v>
      </c>
      <c r="W330" s="107">
        <f>V330*T330/1000</f>
        <v>27.425811815383035</v>
      </c>
    </row>
    <row r="331" spans="1:23" x14ac:dyDescent="0.2">
      <c r="A331" s="398"/>
      <c r="B331" s="366">
        <v>324</v>
      </c>
      <c r="C331" s="81" t="s">
        <v>337</v>
      </c>
      <c r="D331" s="209">
        <v>6.4</v>
      </c>
      <c r="E331" s="210">
        <v>259.07</v>
      </c>
      <c r="F331" s="80" t="s">
        <v>357</v>
      </c>
      <c r="G331" s="154" t="s">
        <v>121</v>
      </c>
      <c r="H331" s="81">
        <v>50</v>
      </c>
      <c r="I331" s="81">
        <v>1975</v>
      </c>
      <c r="J331" s="165">
        <v>31.19</v>
      </c>
      <c r="K331" s="165">
        <v>3.3149999999999999</v>
      </c>
      <c r="L331" s="165">
        <v>7.8012240000000004</v>
      </c>
      <c r="M331" s="165">
        <v>0.15299499999999999</v>
      </c>
      <c r="N331" s="165">
        <v>0</v>
      </c>
      <c r="O331" s="15">
        <v>19.920776</v>
      </c>
      <c r="P331" s="138">
        <v>2485.16</v>
      </c>
      <c r="Q331" s="96">
        <f>N331+O331</f>
        <v>19.920776</v>
      </c>
      <c r="R331" s="139">
        <v>2485.16</v>
      </c>
      <c r="S331" s="314">
        <f>Q331/R331</f>
        <v>8.015892739300489E-3</v>
      </c>
      <c r="T331" s="12">
        <v>57.552</v>
      </c>
      <c r="U331" s="106">
        <f>S331*T331</f>
        <v>0.46133065893222175</v>
      </c>
      <c r="V331" s="106">
        <f>S331*60*1000</f>
        <v>480.95356435802933</v>
      </c>
      <c r="W331" s="107">
        <f>V331*T331/1000</f>
        <v>27.679839535933304</v>
      </c>
    </row>
    <row r="332" spans="1:23" x14ac:dyDescent="0.2">
      <c r="A332" s="398"/>
      <c r="B332" s="366">
        <v>325</v>
      </c>
      <c r="C332" s="81" t="s">
        <v>293</v>
      </c>
      <c r="D332" s="140">
        <v>7.1</v>
      </c>
      <c r="E332" s="140">
        <v>283.39999999999998</v>
      </c>
      <c r="F332" s="312" t="s">
        <v>314</v>
      </c>
      <c r="G332" s="153" t="s">
        <v>121</v>
      </c>
      <c r="H332" s="311">
        <v>6</v>
      </c>
      <c r="I332" s="311" t="s">
        <v>75</v>
      </c>
      <c r="J332" s="165">
        <v>3.2590000000000003</v>
      </c>
      <c r="K332" s="165">
        <v>0.51</v>
      </c>
      <c r="L332" s="165">
        <v>6.8000000000000005E-2</v>
      </c>
      <c r="M332" s="165">
        <v>0</v>
      </c>
      <c r="N332" s="165">
        <v>0</v>
      </c>
      <c r="O332" s="15">
        <v>2.681</v>
      </c>
      <c r="P332" s="12">
        <v>325.38</v>
      </c>
      <c r="Q332" s="96">
        <v>2.681</v>
      </c>
      <c r="R332" s="99">
        <v>325.38</v>
      </c>
      <c r="S332" s="314">
        <v>8.2395967791505324E-3</v>
      </c>
      <c r="T332" s="12">
        <v>73.099999999999994</v>
      </c>
      <c r="U332" s="106">
        <v>0.60231452455590384</v>
      </c>
      <c r="V332" s="106">
        <v>494.37580674903194</v>
      </c>
      <c r="W332" s="107">
        <v>36.138871473354229</v>
      </c>
    </row>
    <row r="333" spans="1:23" x14ac:dyDescent="0.2">
      <c r="A333" s="398"/>
      <c r="B333" s="366">
        <v>326</v>
      </c>
      <c r="C333" s="81" t="s">
        <v>293</v>
      </c>
      <c r="D333" s="140">
        <v>7.1</v>
      </c>
      <c r="E333" s="140">
        <v>283.40000000000003</v>
      </c>
      <c r="F333" s="312" t="s">
        <v>315</v>
      </c>
      <c r="G333" s="153" t="s">
        <v>121</v>
      </c>
      <c r="H333" s="311">
        <v>8</v>
      </c>
      <c r="I333" s="311" t="s">
        <v>75</v>
      </c>
      <c r="J333" s="165">
        <v>4.202</v>
      </c>
      <c r="K333" s="165">
        <v>0.56100000000000005</v>
      </c>
      <c r="L333" s="165">
        <v>0.08</v>
      </c>
      <c r="M333" s="165">
        <v>0</v>
      </c>
      <c r="N333" s="165">
        <v>0</v>
      </c>
      <c r="O333" s="15">
        <v>3.5609999999999999</v>
      </c>
      <c r="P333" s="12">
        <v>414.27</v>
      </c>
      <c r="Q333" s="96">
        <v>3.5609999999999999</v>
      </c>
      <c r="R333" s="99">
        <v>414.27</v>
      </c>
      <c r="S333" s="314">
        <v>8.595843290607575E-3</v>
      </c>
      <c r="T333" s="12">
        <v>73.099999999999994</v>
      </c>
      <c r="U333" s="106">
        <v>0.62835614454341371</v>
      </c>
      <c r="V333" s="106">
        <v>515.75059743645443</v>
      </c>
      <c r="W333" s="107">
        <v>37.701368672604815</v>
      </c>
    </row>
    <row r="334" spans="1:23" x14ac:dyDescent="0.2">
      <c r="A334" s="398"/>
      <c r="B334" s="366">
        <v>327</v>
      </c>
      <c r="C334" s="81" t="s">
        <v>642</v>
      </c>
      <c r="D334" s="209">
        <v>8.1</v>
      </c>
      <c r="E334" s="210">
        <v>217.8</v>
      </c>
      <c r="F334" s="312" t="s">
        <v>660</v>
      </c>
      <c r="G334" s="153" t="s">
        <v>657</v>
      </c>
      <c r="H334" s="311">
        <v>64</v>
      </c>
      <c r="I334" s="311">
        <v>1961</v>
      </c>
      <c r="J334" s="165">
        <v>41.878</v>
      </c>
      <c r="K334" s="165">
        <v>4.8390000000000004</v>
      </c>
      <c r="L334" s="165">
        <v>11.090999999999999</v>
      </c>
      <c r="M334" s="165">
        <v>0.14899999999999999</v>
      </c>
      <c r="N334" s="165">
        <v>0</v>
      </c>
      <c r="O334" s="15">
        <v>25.798999999999999</v>
      </c>
      <c r="P334" s="45">
        <v>2955.74</v>
      </c>
      <c r="Q334" s="96">
        <v>25.798999999999999</v>
      </c>
      <c r="R334" s="99">
        <v>2955.74</v>
      </c>
      <c r="S334" s="314">
        <v>8.7284402552321935E-3</v>
      </c>
      <c r="T334" s="12">
        <v>52.8</v>
      </c>
      <c r="U334" s="106">
        <v>0.4608616454762598</v>
      </c>
      <c r="V334" s="106">
        <v>523.70641531393153</v>
      </c>
      <c r="W334" s="107">
        <v>27.651698728575582</v>
      </c>
    </row>
    <row r="335" spans="1:23" x14ac:dyDescent="0.2">
      <c r="A335" s="398"/>
      <c r="B335" s="366">
        <v>328</v>
      </c>
      <c r="C335" s="81" t="s">
        <v>642</v>
      </c>
      <c r="D335" s="209">
        <v>8.1</v>
      </c>
      <c r="E335" s="210">
        <v>217.8</v>
      </c>
      <c r="F335" s="312" t="s">
        <v>661</v>
      </c>
      <c r="G335" s="153" t="s">
        <v>657</v>
      </c>
      <c r="H335" s="311">
        <v>20</v>
      </c>
      <c r="I335" s="311">
        <v>1990</v>
      </c>
      <c r="J335" s="165">
        <v>16.459</v>
      </c>
      <c r="K335" s="165">
        <v>2.0670000000000002</v>
      </c>
      <c r="L335" s="165">
        <v>4.3319999999999999</v>
      </c>
      <c r="M335" s="165">
        <v>0.32200000000000001</v>
      </c>
      <c r="N335" s="165">
        <v>0</v>
      </c>
      <c r="O335" s="15">
        <v>9.7370000000000001</v>
      </c>
      <c r="P335" s="46">
        <v>1098.75</v>
      </c>
      <c r="Q335" s="96">
        <v>9.7370000000000001</v>
      </c>
      <c r="R335" s="99">
        <v>1098.75</v>
      </c>
      <c r="S335" s="314">
        <v>8.8618885096700805E-3</v>
      </c>
      <c r="T335" s="12">
        <v>52.8</v>
      </c>
      <c r="U335" s="106">
        <v>0.46790771331058023</v>
      </c>
      <c r="V335" s="106">
        <v>531.71331058020485</v>
      </c>
      <c r="W335" s="107">
        <v>28.074462798634812</v>
      </c>
    </row>
    <row r="336" spans="1:23" x14ac:dyDescent="0.2">
      <c r="A336" s="398"/>
      <c r="B336" s="366">
        <v>329</v>
      </c>
      <c r="C336" s="81" t="s">
        <v>337</v>
      </c>
      <c r="D336" s="209">
        <v>6.4</v>
      </c>
      <c r="E336" s="210">
        <v>259.07</v>
      </c>
      <c r="F336" s="80" t="s">
        <v>362</v>
      </c>
      <c r="G336" s="154" t="s">
        <v>121</v>
      </c>
      <c r="H336" s="81">
        <v>60</v>
      </c>
      <c r="I336" s="81">
        <v>1981</v>
      </c>
      <c r="J336" s="165">
        <v>43.13</v>
      </c>
      <c r="K336" s="165">
        <v>4.7405600000000003</v>
      </c>
      <c r="L336" s="165">
        <v>10.268592</v>
      </c>
      <c r="M336" s="165">
        <v>-0.252558</v>
      </c>
      <c r="N336" s="165">
        <v>0</v>
      </c>
      <c r="O336" s="15">
        <v>28.373396</v>
      </c>
      <c r="P336" s="138">
        <v>3122.77</v>
      </c>
      <c r="Q336" s="96">
        <f>N336+O336</f>
        <v>28.373396</v>
      </c>
      <c r="R336" s="139">
        <v>3122.77</v>
      </c>
      <c r="S336" s="314">
        <f>Q336/R336</f>
        <v>9.0859704685263398E-3</v>
      </c>
      <c r="T336" s="12">
        <v>57.552</v>
      </c>
      <c r="U336" s="106">
        <f>S336*T336</f>
        <v>0.52291577240462794</v>
      </c>
      <c r="V336" s="106">
        <f>S336*60*1000</f>
        <v>545.15822811158046</v>
      </c>
      <c r="W336" s="107">
        <f>V336*T336/1000</f>
        <v>31.374946344277678</v>
      </c>
    </row>
    <row r="337" spans="1:23" x14ac:dyDescent="0.2">
      <c r="A337" s="398"/>
      <c r="B337" s="366">
        <v>330</v>
      </c>
      <c r="C337" s="81" t="s">
        <v>642</v>
      </c>
      <c r="D337" s="209">
        <v>8.1</v>
      </c>
      <c r="E337" s="210">
        <v>217.8</v>
      </c>
      <c r="F337" s="312" t="s">
        <v>664</v>
      </c>
      <c r="G337" s="153" t="s">
        <v>657</v>
      </c>
      <c r="H337" s="311">
        <v>30</v>
      </c>
      <c r="I337" s="311">
        <v>1967</v>
      </c>
      <c r="J337" s="165">
        <v>24.404</v>
      </c>
      <c r="K337" s="165">
        <v>2.347</v>
      </c>
      <c r="L337" s="165">
        <v>5.968</v>
      </c>
      <c r="M337" s="165">
        <v>0.20699999999999999</v>
      </c>
      <c r="N337" s="165">
        <v>0</v>
      </c>
      <c r="O337" s="15">
        <v>15.881</v>
      </c>
      <c r="P337" s="46">
        <v>1732.26</v>
      </c>
      <c r="Q337" s="96">
        <v>15.881</v>
      </c>
      <c r="R337" s="99">
        <v>1732.26</v>
      </c>
      <c r="S337" s="314">
        <v>9.1677923637329267E-3</v>
      </c>
      <c r="T337" s="12">
        <v>52.8</v>
      </c>
      <c r="U337" s="106">
        <v>0.4840594368050985</v>
      </c>
      <c r="V337" s="106">
        <v>550.0675418239756</v>
      </c>
      <c r="W337" s="107">
        <v>29.043566208305911</v>
      </c>
    </row>
    <row r="338" spans="1:23" x14ac:dyDescent="0.2">
      <c r="A338" s="398"/>
      <c r="B338" s="366">
        <v>331</v>
      </c>
      <c r="C338" s="81" t="s">
        <v>250</v>
      </c>
      <c r="D338" s="209">
        <v>7.6</v>
      </c>
      <c r="E338" s="210">
        <v>322.39999999999998</v>
      </c>
      <c r="F338" s="312" t="s">
        <v>222</v>
      </c>
      <c r="G338" s="153" t="s">
        <v>211</v>
      </c>
      <c r="H338" s="311">
        <v>20</v>
      </c>
      <c r="I338" s="311">
        <v>1993</v>
      </c>
      <c r="J338" s="165">
        <v>11.4</v>
      </c>
      <c r="K338" s="165">
        <v>1.6619999999999999</v>
      </c>
      <c r="L338" s="165">
        <v>2.48</v>
      </c>
      <c r="M338" s="165">
        <v>-0.03</v>
      </c>
      <c r="N338" s="165">
        <v>0</v>
      </c>
      <c r="O338" s="15">
        <v>7.18</v>
      </c>
      <c r="P338" s="313">
        <v>1238.6099999999999</v>
      </c>
      <c r="Q338" s="96">
        <v>11.4</v>
      </c>
      <c r="R338" s="99">
        <v>1238.6099999999999</v>
      </c>
      <c r="S338" s="314">
        <v>9.2038656235618969E-3</v>
      </c>
      <c r="T338" s="12">
        <v>61</v>
      </c>
      <c r="U338" s="106">
        <v>5.6143580303727569E-2</v>
      </c>
      <c r="V338" s="106">
        <v>552.23193741371381</v>
      </c>
      <c r="W338" s="107">
        <f>V338*T338/1000</f>
        <v>33.686148182236543</v>
      </c>
    </row>
    <row r="339" spans="1:23" x14ac:dyDescent="0.2">
      <c r="A339" s="398"/>
      <c r="B339" s="366">
        <v>332</v>
      </c>
      <c r="C339" s="81" t="s">
        <v>337</v>
      </c>
      <c r="D339" s="209">
        <v>6.4</v>
      </c>
      <c r="E339" s="210">
        <v>259.07</v>
      </c>
      <c r="F339" s="80" t="s">
        <v>354</v>
      </c>
      <c r="G339" s="154" t="s">
        <v>121</v>
      </c>
      <c r="H339" s="81">
        <v>45</v>
      </c>
      <c r="I339" s="81">
        <v>1992</v>
      </c>
      <c r="J339" s="165">
        <v>40.340000000000003</v>
      </c>
      <c r="K339" s="165">
        <v>3.5823550000000002</v>
      </c>
      <c r="L339" s="165">
        <v>9.2518700000000003</v>
      </c>
      <c r="M339" s="165">
        <v>1.262645</v>
      </c>
      <c r="N339" s="165">
        <v>0</v>
      </c>
      <c r="O339" s="15">
        <v>26.243126</v>
      </c>
      <c r="P339" s="138">
        <v>2843.99</v>
      </c>
      <c r="Q339" s="96">
        <f>N339+O339</f>
        <v>26.243126</v>
      </c>
      <c r="R339" s="139">
        <v>2843.99</v>
      </c>
      <c r="S339" s="314">
        <f>Q339/R339</f>
        <v>9.2275732333798651E-3</v>
      </c>
      <c r="T339" s="12">
        <v>57.552</v>
      </c>
      <c r="U339" s="106">
        <f>S339*T339</f>
        <v>0.53106529472747799</v>
      </c>
      <c r="V339" s="106">
        <f>S339*60*1000</f>
        <v>553.65439400279195</v>
      </c>
      <c r="W339" s="107">
        <f>V339*T339/1000</f>
        <v>31.86391768364868</v>
      </c>
    </row>
    <row r="340" spans="1:23" x14ac:dyDescent="0.2">
      <c r="A340" s="398"/>
      <c r="B340" s="366">
        <v>333</v>
      </c>
      <c r="C340" s="81" t="s">
        <v>633</v>
      </c>
      <c r="D340" s="209">
        <v>6.6</v>
      </c>
      <c r="E340" s="210">
        <v>308.60000000000002</v>
      </c>
      <c r="F340" s="47" t="s">
        <v>625</v>
      </c>
      <c r="G340" s="65" t="s">
        <v>640</v>
      </c>
      <c r="H340" s="48">
        <v>4</v>
      </c>
      <c r="I340" s="48">
        <v>1963</v>
      </c>
      <c r="J340" s="88">
        <v>1.7929999999999999</v>
      </c>
      <c r="K340" s="88">
        <v>0.20291100000000001</v>
      </c>
      <c r="L340" s="88">
        <v>0.19548599999999999</v>
      </c>
      <c r="M340" s="88">
        <v>1.088E-3</v>
      </c>
      <c r="N340" s="88">
        <v>0</v>
      </c>
      <c r="O340" s="90">
        <v>1.3935139999999999</v>
      </c>
      <c r="P340" s="49">
        <v>150.99</v>
      </c>
      <c r="Q340" s="50">
        <v>1.3935139999999999</v>
      </c>
      <c r="R340" s="103">
        <v>150.99</v>
      </c>
      <c r="S340" s="51">
        <v>9.2291807404463865E-3</v>
      </c>
      <c r="T340" s="52">
        <v>50.7</v>
      </c>
      <c r="U340" s="52">
        <v>0.4679194635406318</v>
      </c>
      <c r="V340" s="52">
        <v>553.75084442678326</v>
      </c>
      <c r="W340" s="107">
        <f>V340*T340/1000</f>
        <v>28.075167812437915</v>
      </c>
    </row>
    <row r="341" spans="1:23" x14ac:dyDescent="0.2">
      <c r="A341" s="398"/>
      <c r="B341" s="366">
        <v>334</v>
      </c>
      <c r="C341" s="81" t="s">
        <v>642</v>
      </c>
      <c r="D341" s="209">
        <v>8.1</v>
      </c>
      <c r="E341" s="210">
        <v>217.8</v>
      </c>
      <c r="F341" s="312" t="s">
        <v>656</v>
      </c>
      <c r="G341" s="153" t="s">
        <v>657</v>
      </c>
      <c r="H341" s="311">
        <v>64</v>
      </c>
      <c r="I341" s="311">
        <v>1961</v>
      </c>
      <c r="J341" s="165">
        <v>42.094999999999999</v>
      </c>
      <c r="K341" s="165">
        <v>5.867</v>
      </c>
      <c r="L341" s="165">
        <v>8.93</v>
      </c>
      <c r="M341" s="165">
        <v>-0.29299999999999998</v>
      </c>
      <c r="N341" s="165">
        <v>0</v>
      </c>
      <c r="O341" s="15">
        <v>27.591000000000001</v>
      </c>
      <c r="P341" s="45">
        <v>2955.81</v>
      </c>
      <c r="Q341" s="96">
        <v>27.591000000000001</v>
      </c>
      <c r="R341" s="99">
        <v>2955.81</v>
      </c>
      <c r="S341" s="314">
        <v>9.3344971429151404E-3</v>
      </c>
      <c r="T341" s="12">
        <v>52.8</v>
      </c>
      <c r="U341" s="106">
        <v>0.49286144914591939</v>
      </c>
      <c r="V341" s="106">
        <v>560.06982857490834</v>
      </c>
      <c r="W341" s="107">
        <f>V341*T341/1000</f>
        <v>29.571686948755158</v>
      </c>
    </row>
    <row r="342" spans="1:23" x14ac:dyDescent="0.2">
      <c r="A342" s="398"/>
      <c r="B342" s="366">
        <v>335</v>
      </c>
      <c r="C342" s="81" t="s">
        <v>642</v>
      </c>
      <c r="D342" s="209">
        <v>8.1</v>
      </c>
      <c r="E342" s="210">
        <v>217.8</v>
      </c>
      <c r="F342" s="312" t="s">
        <v>665</v>
      </c>
      <c r="G342" s="153" t="s">
        <v>657</v>
      </c>
      <c r="H342" s="311">
        <v>30</v>
      </c>
      <c r="I342" s="311">
        <v>1968</v>
      </c>
      <c r="J342" s="165">
        <v>24.491</v>
      </c>
      <c r="K342" s="165">
        <v>5.476</v>
      </c>
      <c r="L342" s="165">
        <v>4.6479999999999997</v>
      </c>
      <c r="M342" s="165">
        <v>-1.7729999999999999</v>
      </c>
      <c r="N342" s="165">
        <v>0</v>
      </c>
      <c r="O342" s="15">
        <v>16.14</v>
      </c>
      <c r="P342" s="45">
        <v>1725.38</v>
      </c>
      <c r="Q342" s="96">
        <v>16.14</v>
      </c>
      <c r="R342" s="99">
        <v>1725.38</v>
      </c>
      <c r="S342" s="314">
        <v>9.3544610462622732E-3</v>
      </c>
      <c r="T342" s="12">
        <v>52.8</v>
      </c>
      <c r="U342" s="106">
        <v>0.49391554324264803</v>
      </c>
      <c r="V342" s="106">
        <v>561.26766277573631</v>
      </c>
      <c r="W342" s="107">
        <f>V342*T342/1000</f>
        <v>29.634932594558876</v>
      </c>
    </row>
    <row r="343" spans="1:23" x14ac:dyDescent="0.2">
      <c r="A343" s="398"/>
      <c r="B343" s="366">
        <v>336</v>
      </c>
      <c r="C343" s="81" t="s">
        <v>337</v>
      </c>
      <c r="D343" s="209">
        <v>6.4</v>
      </c>
      <c r="E343" s="210">
        <v>259.07</v>
      </c>
      <c r="F343" s="80" t="s">
        <v>359</v>
      </c>
      <c r="G343" s="154" t="s">
        <v>121</v>
      </c>
      <c r="H343" s="81">
        <v>30</v>
      </c>
      <c r="I343" s="81">
        <v>1992</v>
      </c>
      <c r="J343" s="165">
        <v>5.05</v>
      </c>
      <c r="K343" s="165">
        <v>8.8885500000000004</v>
      </c>
      <c r="L343" s="165">
        <v>4.0354979999999996</v>
      </c>
      <c r="M343" s="165">
        <v>-5.26755</v>
      </c>
      <c r="N343" s="165">
        <v>0</v>
      </c>
      <c r="O343" s="15">
        <v>14.253504</v>
      </c>
      <c r="P343" s="138">
        <v>1519.17</v>
      </c>
      <c r="Q343" s="96">
        <f>N343+O343</f>
        <v>14.253504</v>
      </c>
      <c r="R343" s="139">
        <v>1519.17</v>
      </c>
      <c r="S343" s="314">
        <f>Q343/R343</f>
        <v>9.3824285629653028E-3</v>
      </c>
      <c r="T343" s="12">
        <v>57.552</v>
      </c>
      <c r="U343" s="106">
        <f>S343*T343</f>
        <v>0.53997752865577908</v>
      </c>
      <c r="V343" s="106">
        <f>S343*60*1000</f>
        <v>562.94571377791817</v>
      </c>
      <c r="W343" s="107">
        <f>V343*T343/1000</f>
        <v>32.398651719346745</v>
      </c>
    </row>
    <row r="344" spans="1:23" x14ac:dyDescent="0.2">
      <c r="A344" s="398"/>
      <c r="B344" s="366">
        <v>337</v>
      </c>
      <c r="C344" s="81" t="s">
        <v>337</v>
      </c>
      <c r="D344" s="209">
        <v>6.4</v>
      </c>
      <c r="E344" s="210">
        <v>259.07</v>
      </c>
      <c r="F344" s="80" t="s">
        <v>353</v>
      </c>
      <c r="G344" s="154" t="s">
        <v>121</v>
      </c>
      <c r="H344" s="81">
        <v>45</v>
      </c>
      <c r="I344" s="81">
        <v>1995</v>
      </c>
      <c r="J344" s="165">
        <v>37.47</v>
      </c>
      <c r="K344" s="165">
        <v>4.9560399999999998</v>
      </c>
      <c r="L344" s="165">
        <v>6.253425</v>
      </c>
      <c r="M344" s="165">
        <v>-0.41703800000000002</v>
      </c>
      <c r="N344" s="165">
        <v>0</v>
      </c>
      <c r="O344" s="15">
        <v>26.677575999999998</v>
      </c>
      <c r="P344" s="138">
        <v>2837.16</v>
      </c>
      <c r="Q344" s="96">
        <f>N344+O344</f>
        <v>26.677575999999998</v>
      </c>
      <c r="R344" s="139">
        <v>2837.16</v>
      </c>
      <c r="S344" s="314">
        <f>Q344/R344</f>
        <v>9.4029155916479853E-3</v>
      </c>
      <c r="T344" s="12">
        <v>57.552</v>
      </c>
      <c r="U344" s="106">
        <f>S344*T344</f>
        <v>0.54115659813052486</v>
      </c>
      <c r="V344" s="106">
        <f>S344*60*1000</f>
        <v>564.17493549887911</v>
      </c>
      <c r="W344" s="107">
        <f>V344*T344/1000</f>
        <v>32.469395887831489</v>
      </c>
    </row>
    <row r="345" spans="1:23" x14ac:dyDescent="0.2">
      <c r="A345" s="398"/>
      <c r="B345" s="366">
        <v>338</v>
      </c>
      <c r="C345" s="81" t="s">
        <v>642</v>
      </c>
      <c r="D345" s="209">
        <v>8.1</v>
      </c>
      <c r="E345" s="210">
        <v>217.8</v>
      </c>
      <c r="F345" s="312" t="s">
        <v>663</v>
      </c>
      <c r="G345" s="153" t="s">
        <v>657</v>
      </c>
      <c r="H345" s="311">
        <v>36</v>
      </c>
      <c r="I345" s="311">
        <v>1987</v>
      </c>
      <c r="J345" s="165">
        <v>32.552999999999997</v>
      </c>
      <c r="K345" s="165">
        <v>3.2749999999999999</v>
      </c>
      <c r="L345" s="165">
        <v>8.8010000000000002</v>
      </c>
      <c r="M345" s="165">
        <v>-0.34300000000000003</v>
      </c>
      <c r="N345" s="165">
        <v>0</v>
      </c>
      <c r="O345" s="15">
        <v>20.82</v>
      </c>
      <c r="P345" s="313">
        <v>2212.71</v>
      </c>
      <c r="Q345" s="96">
        <v>20.82</v>
      </c>
      <c r="R345" s="99">
        <v>2212.71</v>
      </c>
      <c r="S345" s="314">
        <v>9.4092764076630017E-3</v>
      </c>
      <c r="T345" s="12">
        <v>52.8</v>
      </c>
      <c r="U345" s="106">
        <v>0.49680979432460648</v>
      </c>
      <c r="V345" s="106">
        <v>564.55658445978008</v>
      </c>
      <c r="W345" s="107">
        <f>V345*T345/1000</f>
        <v>29.808587659476387</v>
      </c>
    </row>
    <row r="346" spans="1:23" x14ac:dyDescent="0.2">
      <c r="A346" s="398"/>
      <c r="B346" s="366">
        <v>339</v>
      </c>
      <c r="C346" s="81" t="s">
        <v>642</v>
      </c>
      <c r="D346" s="209">
        <v>8.1</v>
      </c>
      <c r="E346" s="210">
        <v>217.8</v>
      </c>
      <c r="F346" s="312" t="s">
        <v>662</v>
      </c>
      <c r="G346" s="153" t="s">
        <v>657</v>
      </c>
      <c r="H346" s="311">
        <v>35</v>
      </c>
      <c r="I346" s="311">
        <v>1988</v>
      </c>
      <c r="J346" s="165">
        <v>31.646999999999998</v>
      </c>
      <c r="K346" s="165">
        <v>3.2970000000000002</v>
      </c>
      <c r="L346" s="165">
        <v>7.8890000000000002</v>
      </c>
      <c r="M346" s="165">
        <v>0.56200000000000006</v>
      </c>
      <c r="N346" s="165">
        <v>0</v>
      </c>
      <c r="O346" s="15">
        <v>19.896999999999998</v>
      </c>
      <c r="P346" s="313">
        <v>2071.39</v>
      </c>
      <c r="Q346" s="96">
        <v>19.896999999999998</v>
      </c>
      <c r="R346" s="99">
        <v>2071.39</v>
      </c>
      <c r="S346" s="314">
        <v>9.6056271392639721E-3</v>
      </c>
      <c r="T346" s="12">
        <v>52.8</v>
      </c>
      <c r="U346" s="106">
        <v>0.50717711295313772</v>
      </c>
      <c r="V346" s="106">
        <v>576.33762835583832</v>
      </c>
      <c r="W346" s="107">
        <f>V346*T346/1000</f>
        <v>30.430626777188262</v>
      </c>
    </row>
    <row r="347" spans="1:23" x14ac:dyDescent="0.2">
      <c r="A347" s="398"/>
      <c r="B347" s="366">
        <v>340</v>
      </c>
      <c r="C347" s="81" t="s">
        <v>642</v>
      </c>
      <c r="D347" s="209">
        <v>8.1</v>
      </c>
      <c r="E347" s="210">
        <v>217.8</v>
      </c>
      <c r="F347" s="312" t="s">
        <v>658</v>
      </c>
      <c r="G347" s="153" t="s">
        <v>657</v>
      </c>
      <c r="H347" s="311">
        <v>30</v>
      </c>
      <c r="I347" s="311">
        <v>1990</v>
      </c>
      <c r="J347" s="165">
        <v>37.017000000000003</v>
      </c>
      <c r="K347" s="165">
        <v>4.2469999999999999</v>
      </c>
      <c r="L347" s="165">
        <v>10.965</v>
      </c>
      <c r="M347" s="165">
        <v>-0.61699999999999999</v>
      </c>
      <c r="N347" s="165">
        <v>0</v>
      </c>
      <c r="O347" s="15">
        <v>22.420999999999999</v>
      </c>
      <c r="P347" s="45">
        <v>2325.88</v>
      </c>
      <c r="Q347" s="96">
        <v>22.420999999999999</v>
      </c>
      <c r="R347" s="99">
        <v>2325.88</v>
      </c>
      <c r="S347" s="314">
        <v>9.6397922506750132E-3</v>
      </c>
      <c r="T347" s="12">
        <v>52.8</v>
      </c>
      <c r="U347" s="106">
        <v>0.50898103083564072</v>
      </c>
      <c r="V347" s="106">
        <v>578.38753504050078</v>
      </c>
      <c r="W347" s="107">
        <f>V347*T347/1000</f>
        <v>30.538861850138442</v>
      </c>
    </row>
    <row r="348" spans="1:23" x14ac:dyDescent="0.2">
      <c r="A348" s="398"/>
      <c r="B348" s="366">
        <v>341</v>
      </c>
      <c r="C348" s="81" t="s">
        <v>337</v>
      </c>
      <c r="D348" s="209">
        <v>6.4</v>
      </c>
      <c r="E348" s="210">
        <v>259.07</v>
      </c>
      <c r="F348" s="80" t="s">
        <v>363</v>
      </c>
      <c r="G348" s="154" t="s">
        <v>121</v>
      </c>
      <c r="H348" s="81">
        <v>100</v>
      </c>
      <c r="I348" s="81">
        <v>1973</v>
      </c>
      <c r="J348" s="165">
        <v>57.9</v>
      </c>
      <c r="K348" s="165">
        <v>5.6563499999999998</v>
      </c>
      <c r="L348" s="165">
        <v>16.619129999999998</v>
      </c>
      <c r="M348" s="165">
        <v>4.6600000000000001E-3</v>
      </c>
      <c r="N348" s="165">
        <v>0</v>
      </c>
      <c r="O348" s="15">
        <v>35.619869999999999</v>
      </c>
      <c r="P348" s="138">
        <v>3676.85</v>
      </c>
      <c r="Q348" s="96">
        <f>N348+O348</f>
        <v>35.619869999999999</v>
      </c>
      <c r="R348" s="139">
        <v>3676.85</v>
      </c>
      <c r="S348" s="314">
        <f>Q348/R348</f>
        <v>9.6876048791764684E-3</v>
      </c>
      <c r="T348" s="12">
        <v>57.552</v>
      </c>
      <c r="U348" s="106">
        <f>S348*T348</f>
        <v>0.55754103600636407</v>
      </c>
      <c r="V348" s="106">
        <f>S348*60*1000</f>
        <v>581.25629275058805</v>
      </c>
      <c r="W348" s="107">
        <f>V348*T348/1000</f>
        <v>33.452462160381842</v>
      </c>
    </row>
    <row r="349" spans="1:23" x14ac:dyDescent="0.2">
      <c r="A349" s="398"/>
      <c r="B349" s="366">
        <v>342</v>
      </c>
      <c r="C349" s="81" t="s">
        <v>250</v>
      </c>
      <c r="D349" s="209">
        <v>7.6</v>
      </c>
      <c r="E349" s="210">
        <v>322.39999999999998</v>
      </c>
      <c r="F349" s="312" t="s">
        <v>223</v>
      </c>
      <c r="G349" s="153"/>
      <c r="H349" s="311">
        <v>40</v>
      </c>
      <c r="I349" s="311"/>
      <c r="J349" s="165">
        <v>21.9</v>
      </c>
      <c r="K349" s="165">
        <v>2.2240000000000002</v>
      </c>
      <c r="L349" s="165">
        <v>6.24</v>
      </c>
      <c r="M349" s="165">
        <v>0.57999999999999996</v>
      </c>
      <c r="N349" s="165">
        <v>0</v>
      </c>
      <c r="O349" s="15">
        <v>12.853</v>
      </c>
      <c r="P349" s="313">
        <v>2247.83</v>
      </c>
      <c r="Q349" s="96">
        <v>21.9</v>
      </c>
      <c r="R349" s="99">
        <v>2247.83</v>
      </c>
      <c r="S349" s="314">
        <v>9.7427296548226513E-3</v>
      </c>
      <c r="T349" s="12">
        <v>61</v>
      </c>
      <c r="U349" s="106">
        <v>5.9430650894418166E-2</v>
      </c>
      <c r="V349" s="106">
        <v>584.5637792893591</v>
      </c>
      <c r="W349" s="107">
        <f>V349*T349/1000</f>
        <v>35.658390536650906</v>
      </c>
    </row>
    <row r="350" spans="1:23" x14ac:dyDescent="0.2">
      <c r="A350" s="398"/>
      <c r="B350" s="366">
        <v>343</v>
      </c>
      <c r="C350" s="81" t="s">
        <v>192</v>
      </c>
      <c r="D350" s="140">
        <v>7.6</v>
      </c>
      <c r="E350" s="140">
        <v>286</v>
      </c>
      <c r="F350" s="312" t="s">
        <v>195</v>
      </c>
      <c r="G350" s="153" t="s">
        <v>121</v>
      </c>
      <c r="H350" s="311">
        <v>25</v>
      </c>
      <c r="I350" s="311" t="s">
        <v>75</v>
      </c>
      <c r="J350" s="165">
        <v>20.39</v>
      </c>
      <c r="K350" s="165">
        <v>2.78</v>
      </c>
      <c r="L350" s="165">
        <v>4.71</v>
      </c>
      <c r="M350" s="165">
        <v>-0.434</v>
      </c>
      <c r="N350" s="165">
        <v>0</v>
      </c>
      <c r="O350" s="15">
        <v>13.334</v>
      </c>
      <c r="P350" s="45">
        <v>1349.82</v>
      </c>
      <c r="Q350" s="96">
        <v>13.334</v>
      </c>
      <c r="R350" s="99">
        <v>1349.82</v>
      </c>
      <c r="S350" s="314">
        <v>9.8783541509238279E-3</v>
      </c>
      <c r="T350" s="12">
        <v>58.53</v>
      </c>
      <c r="U350" s="106">
        <v>0.57818006845357162</v>
      </c>
      <c r="V350" s="106">
        <v>592.70124905542968</v>
      </c>
      <c r="W350" s="107">
        <f>V350*T350/1000</f>
        <v>34.690804107214305</v>
      </c>
    </row>
    <row r="351" spans="1:23" x14ac:dyDescent="0.2">
      <c r="A351" s="398"/>
      <c r="B351" s="366">
        <v>344</v>
      </c>
      <c r="C351" s="81" t="s">
        <v>250</v>
      </c>
      <c r="D351" s="209">
        <v>7.6</v>
      </c>
      <c r="E351" s="210">
        <v>322.39999999999998</v>
      </c>
      <c r="F351" s="312" t="s">
        <v>227</v>
      </c>
      <c r="G351" s="153" t="s">
        <v>211</v>
      </c>
      <c r="H351" s="311">
        <v>40</v>
      </c>
      <c r="I351" s="311">
        <v>1983</v>
      </c>
      <c r="J351" s="165">
        <v>22.5</v>
      </c>
      <c r="K351" s="165">
        <v>1.96</v>
      </c>
      <c r="L351" s="165">
        <v>5.9</v>
      </c>
      <c r="M351" s="165">
        <v>1.1399999999999999</v>
      </c>
      <c r="N351" s="165">
        <v>0</v>
      </c>
      <c r="O351" s="15">
        <v>13.474</v>
      </c>
      <c r="P351" s="313">
        <v>2268.94</v>
      </c>
      <c r="Q351" s="96">
        <v>22.5</v>
      </c>
      <c r="R351" s="99">
        <v>2268.94</v>
      </c>
      <c r="S351" s="314">
        <v>9.9165248970885089E-3</v>
      </c>
      <c r="T351" s="12">
        <v>61</v>
      </c>
      <c r="U351" s="106">
        <v>6.0490801872239902E-2</v>
      </c>
      <c r="V351" s="106">
        <v>594.99149382531061</v>
      </c>
      <c r="W351" s="107">
        <f>V351*T351/1000</f>
        <v>36.294481123343949</v>
      </c>
    </row>
    <row r="352" spans="1:23" x14ac:dyDescent="0.2">
      <c r="A352" s="398"/>
      <c r="B352" s="366">
        <v>345</v>
      </c>
      <c r="C352" s="81" t="s">
        <v>250</v>
      </c>
      <c r="D352" s="209">
        <v>7.6</v>
      </c>
      <c r="E352" s="210">
        <v>322.39999999999998</v>
      </c>
      <c r="F352" s="312" t="s">
        <v>225</v>
      </c>
      <c r="G352" s="153"/>
      <c r="H352" s="311">
        <v>41</v>
      </c>
      <c r="I352" s="311">
        <v>1992</v>
      </c>
      <c r="J352" s="165">
        <v>22.5</v>
      </c>
      <c r="K352" s="165">
        <v>2.54</v>
      </c>
      <c r="L352" s="165">
        <v>6.4409999999999998</v>
      </c>
      <c r="M352" s="165">
        <v>0.56999999999999995</v>
      </c>
      <c r="N352" s="165">
        <v>0</v>
      </c>
      <c r="O352" s="15">
        <v>13.047000000000001</v>
      </c>
      <c r="P352" s="313">
        <v>2256.0300000000002</v>
      </c>
      <c r="Q352" s="96">
        <v>22.5</v>
      </c>
      <c r="R352" s="99">
        <v>2256.0300000000002</v>
      </c>
      <c r="S352" s="314">
        <v>9.9732716320261698E-3</v>
      </c>
      <c r="T352" s="12">
        <v>61</v>
      </c>
      <c r="U352" s="106">
        <v>6.0836956955359629E-2</v>
      </c>
      <c r="V352" s="106">
        <v>598.39629792157018</v>
      </c>
      <c r="W352" s="107">
        <f>V352*T352/1000</f>
        <v>36.502174173215785</v>
      </c>
    </row>
    <row r="353" spans="1:23" x14ac:dyDescent="0.2">
      <c r="A353" s="398"/>
      <c r="B353" s="366">
        <v>346</v>
      </c>
      <c r="C353" s="81" t="s">
        <v>642</v>
      </c>
      <c r="D353" s="209">
        <v>8.1</v>
      </c>
      <c r="E353" s="210">
        <v>217.8</v>
      </c>
      <c r="F353" s="312" t="s">
        <v>666</v>
      </c>
      <c r="G353" s="153" t="s">
        <v>657</v>
      </c>
      <c r="H353" s="311">
        <v>20</v>
      </c>
      <c r="I353" s="311">
        <v>1984</v>
      </c>
      <c r="J353" s="165">
        <v>17.623000000000001</v>
      </c>
      <c r="K353" s="165">
        <v>1.9550000000000001</v>
      </c>
      <c r="L353" s="165">
        <v>4.9160000000000004</v>
      </c>
      <c r="M353" s="165">
        <v>0.13500000000000001</v>
      </c>
      <c r="N353" s="165">
        <v>0</v>
      </c>
      <c r="O353" s="15">
        <v>10.616</v>
      </c>
      <c r="P353" s="46">
        <v>1064.3</v>
      </c>
      <c r="Q353" s="96">
        <v>10.616</v>
      </c>
      <c r="R353" s="99">
        <v>1064.3</v>
      </c>
      <c r="S353" s="314">
        <v>9.9746312130038518E-3</v>
      </c>
      <c r="T353" s="12">
        <v>52.8</v>
      </c>
      <c r="U353" s="106">
        <v>0.52666052804660335</v>
      </c>
      <c r="V353" s="106">
        <v>598.47787278023111</v>
      </c>
      <c r="W353" s="107">
        <f>V353*T353/1000</f>
        <v>31.5996316827962</v>
      </c>
    </row>
    <row r="354" spans="1:23" x14ac:dyDescent="0.2">
      <c r="A354" s="398"/>
      <c r="B354" s="366">
        <v>347</v>
      </c>
      <c r="C354" s="81" t="s">
        <v>192</v>
      </c>
      <c r="D354" s="140">
        <v>7.6</v>
      </c>
      <c r="E354" s="140">
        <v>286</v>
      </c>
      <c r="F354" s="312" t="s">
        <v>194</v>
      </c>
      <c r="G354" s="153" t="s">
        <v>121</v>
      </c>
      <c r="H354" s="311">
        <v>25</v>
      </c>
      <c r="I354" s="311" t="s">
        <v>75</v>
      </c>
      <c r="J354" s="165">
        <v>22.288</v>
      </c>
      <c r="K354" s="165">
        <v>3.403</v>
      </c>
      <c r="L354" s="165">
        <v>4.024</v>
      </c>
      <c r="M354" s="165">
        <v>0.26800000000000002</v>
      </c>
      <c r="N354" s="165">
        <v>0</v>
      </c>
      <c r="O354" s="15">
        <v>14.592000000000001</v>
      </c>
      <c r="P354" s="45">
        <v>1444.65</v>
      </c>
      <c r="Q354" s="96">
        <v>14.592000000000001</v>
      </c>
      <c r="R354" s="99">
        <v>1444.65</v>
      </c>
      <c r="S354" s="314">
        <v>1.0100716436507113E-2</v>
      </c>
      <c r="T354" s="12">
        <v>58.53</v>
      </c>
      <c r="U354" s="106">
        <v>0.59119493302876136</v>
      </c>
      <c r="V354" s="106">
        <v>606.04298619042675</v>
      </c>
      <c r="W354" s="107">
        <f>V354*T354/1000</f>
        <v>35.471695981725681</v>
      </c>
    </row>
    <row r="355" spans="1:23" x14ac:dyDescent="0.2">
      <c r="A355" s="398"/>
      <c r="B355" s="366">
        <v>348</v>
      </c>
      <c r="C355" s="81" t="s">
        <v>337</v>
      </c>
      <c r="D355" s="209">
        <v>6.4</v>
      </c>
      <c r="E355" s="210">
        <v>259.07</v>
      </c>
      <c r="F355" s="80" t="s">
        <v>355</v>
      </c>
      <c r="G355" s="154" t="s">
        <v>121</v>
      </c>
      <c r="H355" s="81">
        <v>45</v>
      </c>
      <c r="I355" s="81">
        <v>1993</v>
      </c>
      <c r="J355" s="165">
        <v>44.72</v>
      </c>
      <c r="K355" s="165">
        <v>5.1741060000000001</v>
      </c>
      <c r="L355" s="165">
        <v>8.0682449999999992</v>
      </c>
      <c r="M355" s="165">
        <v>1.3028919999999999</v>
      </c>
      <c r="N355" s="165">
        <v>0</v>
      </c>
      <c r="O355" s="15">
        <v>30.174755000000001</v>
      </c>
      <c r="P355" s="140">
        <v>2913.8</v>
      </c>
      <c r="Q355" s="96">
        <f>N355+O355</f>
        <v>30.174755000000001</v>
      </c>
      <c r="R355" s="139">
        <v>2913.8</v>
      </c>
      <c r="S355" s="314">
        <f>Q355/R355</f>
        <v>1.0355808566133572E-2</v>
      </c>
      <c r="T355" s="12">
        <v>57.552</v>
      </c>
      <c r="U355" s="106">
        <f>S355*T355</f>
        <v>0.59599749459811935</v>
      </c>
      <c r="V355" s="106">
        <f>S355*60*1000</f>
        <v>621.34851396801423</v>
      </c>
      <c r="W355" s="107">
        <f>V355*T355/1000</f>
        <v>35.759849675887153</v>
      </c>
    </row>
    <row r="356" spans="1:23" x14ac:dyDescent="0.2">
      <c r="A356" s="398"/>
      <c r="B356" s="366">
        <v>349</v>
      </c>
      <c r="C356" s="81" t="s">
        <v>250</v>
      </c>
      <c r="D356" s="209">
        <v>7.6</v>
      </c>
      <c r="E356" s="210">
        <v>322.39999999999998</v>
      </c>
      <c r="F356" s="312" t="s">
        <v>224</v>
      </c>
      <c r="G356" s="153"/>
      <c r="H356" s="311">
        <v>40</v>
      </c>
      <c r="I356" s="311">
        <v>1992</v>
      </c>
      <c r="J356" s="165">
        <v>24.2</v>
      </c>
      <c r="K356" s="165">
        <v>5.6</v>
      </c>
      <c r="L356" s="165">
        <v>7.17</v>
      </c>
      <c r="M356" s="165">
        <v>-0.9</v>
      </c>
      <c r="N356" s="165">
        <v>0</v>
      </c>
      <c r="O356" s="15">
        <v>12.335000000000001</v>
      </c>
      <c r="P356" s="313">
        <v>2289.4899999999998</v>
      </c>
      <c r="Q356" s="96">
        <v>24.2</v>
      </c>
      <c r="R356" s="99">
        <v>2289.4899999999998</v>
      </c>
      <c r="S356" s="314">
        <v>1.0570039615809636E-2</v>
      </c>
      <c r="T356" s="12">
        <v>61</v>
      </c>
      <c r="U356" s="106">
        <v>6.4477241656438769E-2</v>
      </c>
      <c r="V356" s="106">
        <v>634.20237694857815</v>
      </c>
      <c r="W356" s="107">
        <f>V356*T356/1000</f>
        <v>38.686344993863273</v>
      </c>
    </row>
    <row r="357" spans="1:23" x14ac:dyDescent="0.2">
      <c r="A357" s="398"/>
      <c r="B357" s="366">
        <v>350</v>
      </c>
      <c r="C357" s="81" t="s">
        <v>192</v>
      </c>
      <c r="D357" s="140">
        <v>7.6</v>
      </c>
      <c r="E357" s="140">
        <v>286</v>
      </c>
      <c r="F357" s="312" t="s">
        <v>196</v>
      </c>
      <c r="G357" s="153" t="s">
        <v>121</v>
      </c>
      <c r="H357" s="311">
        <v>50</v>
      </c>
      <c r="I357" s="311" t="s">
        <v>75</v>
      </c>
      <c r="J357" s="165">
        <v>30.533000000000001</v>
      </c>
      <c r="K357" s="165">
        <v>3.6680000000000001</v>
      </c>
      <c r="L357" s="165">
        <v>6.851</v>
      </c>
      <c r="M357" s="165">
        <v>-4.7E-2</v>
      </c>
      <c r="N357" s="165">
        <v>0</v>
      </c>
      <c r="O357" s="15">
        <v>20.061</v>
      </c>
      <c r="P357" s="45">
        <v>1860.33</v>
      </c>
      <c r="Q357" s="96">
        <v>20.061</v>
      </c>
      <c r="R357" s="99">
        <v>1860.33</v>
      </c>
      <c r="S357" s="314">
        <v>1.0783570656818953E-2</v>
      </c>
      <c r="T357" s="12">
        <v>58.53</v>
      </c>
      <c r="U357" s="106">
        <v>0.63116239054361334</v>
      </c>
      <c r="V357" s="106">
        <v>647.01423940913719</v>
      </c>
      <c r="W357" s="107">
        <f>V357*T357/1000</f>
        <v>37.869743432616801</v>
      </c>
    </row>
    <row r="358" spans="1:23" x14ac:dyDescent="0.2">
      <c r="A358" s="398"/>
      <c r="B358" s="366">
        <v>351</v>
      </c>
      <c r="C358" s="81" t="s">
        <v>337</v>
      </c>
      <c r="D358" s="209">
        <v>6.4</v>
      </c>
      <c r="E358" s="210">
        <v>259.07</v>
      </c>
      <c r="F358" s="80" t="s">
        <v>356</v>
      </c>
      <c r="G358" s="154" t="s">
        <v>121</v>
      </c>
      <c r="H358" s="81">
        <v>45</v>
      </c>
      <c r="I358" s="81">
        <v>1997</v>
      </c>
      <c r="J358" s="165">
        <v>43.9</v>
      </c>
      <c r="K358" s="165">
        <v>4.3860000000000001</v>
      </c>
      <c r="L358" s="165">
        <v>7.396274</v>
      </c>
      <c r="M358" s="165">
        <v>0.51000299999999998</v>
      </c>
      <c r="N358" s="165">
        <v>0</v>
      </c>
      <c r="O358" s="15">
        <v>31.607721000000002</v>
      </c>
      <c r="P358" s="140">
        <v>2893.36</v>
      </c>
      <c r="Q358" s="96">
        <f>N358+O358</f>
        <v>31.607721000000002</v>
      </c>
      <c r="R358" s="139">
        <v>2893.36</v>
      </c>
      <c r="S358" s="314">
        <f>Q358/R358</f>
        <v>1.0924226850443775E-2</v>
      </c>
      <c r="T358" s="12">
        <v>57.552</v>
      </c>
      <c r="U358" s="106">
        <f>S358*T358</f>
        <v>0.6287111036967401</v>
      </c>
      <c r="V358" s="106">
        <f>S358*60*1000</f>
        <v>655.4536110266265</v>
      </c>
      <c r="W358" s="107">
        <f>V358*T358/1000</f>
        <v>37.72266622180441</v>
      </c>
    </row>
    <row r="359" spans="1:23" x14ac:dyDescent="0.2">
      <c r="A359" s="398"/>
      <c r="B359" s="366">
        <v>352</v>
      </c>
      <c r="C359" s="81" t="s">
        <v>192</v>
      </c>
      <c r="D359" s="140">
        <v>7.6</v>
      </c>
      <c r="E359" s="140">
        <v>286</v>
      </c>
      <c r="F359" s="312" t="s">
        <v>200</v>
      </c>
      <c r="G359" s="153" t="s">
        <v>121</v>
      </c>
      <c r="H359" s="311">
        <v>18</v>
      </c>
      <c r="I359" s="311" t="s">
        <v>75</v>
      </c>
      <c r="J359" s="165">
        <v>15.32</v>
      </c>
      <c r="K359" s="165">
        <v>0.379</v>
      </c>
      <c r="L359" s="165">
        <v>2.3940000000000001</v>
      </c>
      <c r="M359" s="165">
        <v>0.13100000000000001</v>
      </c>
      <c r="N359" s="165">
        <v>0</v>
      </c>
      <c r="O359" s="15">
        <v>12.416</v>
      </c>
      <c r="P359" s="45">
        <v>1136.43</v>
      </c>
      <c r="Q359" s="96">
        <v>12.416</v>
      </c>
      <c r="R359" s="99">
        <v>1136.43</v>
      </c>
      <c r="S359" s="314">
        <v>1.0925441954189876E-2</v>
      </c>
      <c r="T359" s="12">
        <v>58.53</v>
      </c>
      <c r="U359" s="106">
        <v>0.6394661175787334</v>
      </c>
      <c r="V359" s="106">
        <v>655.52651725139253</v>
      </c>
      <c r="W359" s="107">
        <f>V359*T359/1000</f>
        <v>38.367967054724012</v>
      </c>
    </row>
    <row r="360" spans="1:23" x14ac:dyDescent="0.2">
      <c r="A360" s="398"/>
      <c r="B360" s="366">
        <v>353</v>
      </c>
      <c r="C360" s="81" t="s">
        <v>250</v>
      </c>
      <c r="D360" s="209">
        <v>7.6</v>
      </c>
      <c r="E360" s="210">
        <v>322.39999999999998</v>
      </c>
      <c r="F360" s="312" t="s">
        <v>228</v>
      </c>
      <c r="G360" s="153" t="s">
        <v>211</v>
      </c>
      <c r="H360" s="311">
        <v>13</v>
      </c>
      <c r="I360" s="311">
        <v>1985</v>
      </c>
      <c r="J360" s="165">
        <v>7.7</v>
      </c>
      <c r="K360" s="165">
        <v>0.877</v>
      </c>
      <c r="L360" s="165">
        <v>2.2999999999999998</v>
      </c>
      <c r="M360" s="165">
        <v>0.14199999999999999</v>
      </c>
      <c r="N360" s="165">
        <v>0</v>
      </c>
      <c r="O360" s="15">
        <v>4.37</v>
      </c>
      <c r="P360" s="313">
        <v>703.57</v>
      </c>
      <c r="Q360" s="96">
        <v>7.7</v>
      </c>
      <c r="R360" s="99">
        <v>703.57</v>
      </c>
      <c r="S360" s="314">
        <v>1.0944184658242961E-2</v>
      </c>
      <c r="T360" s="12">
        <v>61</v>
      </c>
      <c r="U360" s="106">
        <v>6.6759526415282058E-2</v>
      </c>
      <c r="V360" s="106">
        <v>656.65107949457763</v>
      </c>
      <c r="W360" s="107">
        <f>V360*T360/1000</f>
        <v>40.055715849169239</v>
      </c>
    </row>
    <row r="361" spans="1:23" x14ac:dyDescent="0.2">
      <c r="A361" s="398"/>
      <c r="B361" s="366">
        <v>354</v>
      </c>
      <c r="C361" s="81" t="s">
        <v>192</v>
      </c>
      <c r="D361" s="140">
        <v>7.6</v>
      </c>
      <c r="E361" s="140">
        <v>286</v>
      </c>
      <c r="F361" s="312" t="s">
        <v>197</v>
      </c>
      <c r="G361" s="153" t="s">
        <v>121</v>
      </c>
      <c r="H361" s="311">
        <v>20</v>
      </c>
      <c r="I361" s="311" t="s">
        <v>75</v>
      </c>
      <c r="J361" s="165">
        <v>17.146000000000001</v>
      </c>
      <c r="K361" s="165">
        <v>1.6279999999999999</v>
      </c>
      <c r="L361" s="165">
        <v>3.0209999999999999</v>
      </c>
      <c r="M361" s="165">
        <v>0.41199999999999998</v>
      </c>
      <c r="N361" s="165">
        <v>0</v>
      </c>
      <c r="O361" s="15">
        <v>12.085000000000001</v>
      </c>
      <c r="P361" s="45">
        <v>1084.6500000000001</v>
      </c>
      <c r="Q361" s="96">
        <v>12.085000000000001</v>
      </c>
      <c r="R361" s="99">
        <v>1084.6500000000001</v>
      </c>
      <c r="S361" s="314">
        <v>1.1141842990826534E-2</v>
      </c>
      <c r="T361" s="12">
        <v>58.53</v>
      </c>
      <c r="U361" s="106">
        <v>0.65213207025307707</v>
      </c>
      <c r="V361" s="106">
        <v>668.510579449592</v>
      </c>
      <c r="W361" s="107">
        <f>V361*T361/1000</f>
        <v>39.12792421518462</v>
      </c>
    </row>
    <row r="362" spans="1:23" x14ac:dyDescent="0.2">
      <c r="A362" s="398"/>
      <c r="B362" s="366">
        <v>355</v>
      </c>
      <c r="C362" s="81" t="s">
        <v>250</v>
      </c>
      <c r="D362" s="209">
        <v>7.6</v>
      </c>
      <c r="E362" s="210">
        <v>322.39999999999998</v>
      </c>
      <c r="F362" s="312" t="s">
        <v>226</v>
      </c>
      <c r="G362" s="153" t="s">
        <v>211</v>
      </c>
      <c r="H362" s="311">
        <v>5</v>
      </c>
      <c r="I362" s="311">
        <v>1960</v>
      </c>
      <c r="J362" s="165">
        <v>2.9</v>
      </c>
      <c r="K362" s="165">
        <v>0.27</v>
      </c>
      <c r="L362" s="165">
        <v>1.27</v>
      </c>
      <c r="M362" s="165">
        <v>-6.8000000000000005E-2</v>
      </c>
      <c r="N362" s="165">
        <v>0</v>
      </c>
      <c r="O362" s="15">
        <v>1.42</v>
      </c>
      <c r="P362" s="313">
        <v>254.18</v>
      </c>
      <c r="Q362" s="96">
        <v>2.9</v>
      </c>
      <c r="R362" s="99">
        <v>254.18</v>
      </c>
      <c r="S362" s="314">
        <v>1.1409237548194192E-2</v>
      </c>
      <c r="T362" s="12">
        <v>61</v>
      </c>
      <c r="U362" s="106">
        <v>6.9596349043984568E-2</v>
      </c>
      <c r="V362" s="106">
        <v>684.55425289165146</v>
      </c>
      <c r="W362" s="107">
        <f>V362*T362/1000</f>
        <v>41.757809426390743</v>
      </c>
    </row>
    <row r="363" spans="1:23" ht="13.5" thickBot="1" x14ac:dyDescent="0.25">
      <c r="A363" s="399"/>
      <c r="B363" s="436">
        <v>356</v>
      </c>
      <c r="C363" s="432" t="s">
        <v>250</v>
      </c>
      <c r="D363" s="433">
        <v>7.6</v>
      </c>
      <c r="E363" s="434">
        <v>322.39999999999998</v>
      </c>
      <c r="F363" s="408" t="s">
        <v>230</v>
      </c>
      <c r="G363" s="425" t="s">
        <v>211</v>
      </c>
      <c r="H363" s="409">
        <v>18</v>
      </c>
      <c r="I363" s="409">
        <v>1989</v>
      </c>
      <c r="J363" s="427">
        <v>10.8</v>
      </c>
      <c r="K363" s="427">
        <v>1.5960000000000001</v>
      </c>
      <c r="L363" s="427">
        <v>3.64</v>
      </c>
      <c r="M363" s="427">
        <v>0.13700000000000001</v>
      </c>
      <c r="N363" s="427">
        <v>0</v>
      </c>
      <c r="O363" s="413">
        <v>5.46</v>
      </c>
      <c r="P363" s="410">
        <v>935.07</v>
      </c>
      <c r="Q363" s="415">
        <v>10.8</v>
      </c>
      <c r="R363" s="429">
        <v>935.07</v>
      </c>
      <c r="S363" s="411">
        <v>1.1549937437838878E-2</v>
      </c>
      <c r="T363" s="420">
        <v>61</v>
      </c>
      <c r="U363" s="421">
        <v>7.0454618370817151E-2</v>
      </c>
      <c r="V363" s="421">
        <v>692.99624627033268</v>
      </c>
      <c r="W363" s="423">
        <f>V363*T363/1000</f>
        <v>42.272771022490289</v>
      </c>
    </row>
    <row r="364" spans="1:23" ht="12.75" customHeight="1" x14ac:dyDescent="0.2">
      <c r="A364" s="400" t="s">
        <v>685</v>
      </c>
      <c r="B364" s="351">
        <v>337</v>
      </c>
      <c r="C364" s="183" t="s">
        <v>633</v>
      </c>
      <c r="D364" s="189">
        <v>6.6</v>
      </c>
      <c r="E364" s="190">
        <v>308.60000000000002</v>
      </c>
      <c r="F364" s="53" t="s">
        <v>596</v>
      </c>
      <c r="G364" s="184" t="s">
        <v>641</v>
      </c>
      <c r="H364" s="54">
        <v>36</v>
      </c>
      <c r="I364" s="54">
        <v>1987</v>
      </c>
      <c r="J364" s="185">
        <v>20.193999999999999</v>
      </c>
      <c r="K364" s="185">
        <v>4.4950400000000004</v>
      </c>
      <c r="L364" s="185">
        <v>7.0043150000000001</v>
      </c>
      <c r="M364" s="185">
        <v>0.55395899999999998</v>
      </c>
      <c r="N364" s="185">
        <v>0</v>
      </c>
      <c r="O364" s="186">
        <v>8.1406890000000001</v>
      </c>
      <c r="P364" s="55">
        <v>2176.88</v>
      </c>
      <c r="Q364" s="56">
        <v>8.1406890000000001</v>
      </c>
      <c r="R364" s="187">
        <v>2176.88</v>
      </c>
      <c r="S364" s="57">
        <v>3.7396131160192568E-3</v>
      </c>
      <c r="T364" s="58">
        <v>61</v>
      </c>
      <c r="U364" s="58">
        <v>0.18959838498217632</v>
      </c>
      <c r="V364" s="58">
        <v>224.3767869611554</v>
      </c>
      <c r="W364" s="188">
        <v>11.375903098930578</v>
      </c>
    </row>
    <row r="365" spans="1:23" x14ac:dyDescent="0.2">
      <c r="A365" s="401"/>
      <c r="B365" s="352">
        <v>338</v>
      </c>
      <c r="C365" s="19" t="s">
        <v>379</v>
      </c>
      <c r="D365" s="191">
        <v>6.3</v>
      </c>
      <c r="E365" s="192">
        <v>362.7</v>
      </c>
      <c r="F365" s="141" t="s">
        <v>391</v>
      </c>
      <c r="G365" s="156" t="s">
        <v>121</v>
      </c>
      <c r="H365" s="71">
        <v>20</v>
      </c>
      <c r="I365" s="71">
        <v>1986</v>
      </c>
      <c r="J365" s="168">
        <v>12.05</v>
      </c>
      <c r="K365" s="168">
        <v>1.98</v>
      </c>
      <c r="L365" s="168">
        <v>3.9</v>
      </c>
      <c r="M365" s="168">
        <v>0.21</v>
      </c>
      <c r="N365" s="168"/>
      <c r="O365" s="75">
        <v>5.96</v>
      </c>
      <c r="P365" s="74">
        <v>1053.6300000000001</v>
      </c>
      <c r="Q365" s="97">
        <v>5.96</v>
      </c>
      <c r="R365" s="100">
        <v>1053.6300000000001</v>
      </c>
      <c r="S365" s="315">
        <f>Q365/R365</f>
        <v>5.6566346820041188E-3</v>
      </c>
      <c r="T365" s="76">
        <v>72.38</v>
      </c>
      <c r="U365" s="22">
        <f>S365*T365</f>
        <v>0.40942721828345807</v>
      </c>
      <c r="V365" s="22">
        <f>S365*60*1000</f>
        <v>339.39808092024714</v>
      </c>
      <c r="W365" s="108">
        <f>V365*T365/1000</f>
        <v>24.565633097007485</v>
      </c>
    </row>
    <row r="366" spans="1:23" x14ac:dyDescent="0.2">
      <c r="A366" s="401"/>
      <c r="B366" s="353">
        <v>339</v>
      </c>
      <c r="C366" s="19" t="s">
        <v>379</v>
      </c>
      <c r="D366" s="191">
        <v>6.3</v>
      </c>
      <c r="E366" s="192">
        <v>362.7</v>
      </c>
      <c r="F366" s="141" t="s">
        <v>399</v>
      </c>
      <c r="G366" s="156" t="s">
        <v>121</v>
      </c>
      <c r="H366" s="71">
        <v>30</v>
      </c>
      <c r="I366" s="71">
        <v>1990</v>
      </c>
      <c r="J366" s="168">
        <v>17.841999999999999</v>
      </c>
      <c r="K366" s="168">
        <v>2.7</v>
      </c>
      <c r="L366" s="168">
        <v>6.2</v>
      </c>
      <c r="M366" s="168">
        <v>0</v>
      </c>
      <c r="N366" s="168"/>
      <c r="O366" s="75">
        <v>8.9</v>
      </c>
      <c r="P366" s="74">
        <v>1563.68</v>
      </c>
      <c r="Q366" s="97">
        <v>8.9</v>
      </c>
      <c r="R366" s="100">
        <v>1563.68</v>
      </c>
      <c r="S366" s="315">
        <f>Q366/R366</f>
        <v>5.6917016269313414E-3</v>
      </c>
      <c r="T366" s="76">
        <v>72.38</v>
      </c>
      <c r="U366" s="22">
        <f>S366*T366</f>
        <v>0.41196536375729048</v>
      </c>
      <c r="V366" s="22">
        <f>S366*60*1000</f>
        <v>341.50209761588047</v>
      </c>
      <c r="W366" s="108">
        <f>V366*T366/1000</f>
        <v>24.717921825437429</v>
      </c>
    </row>
    <row r="367" spans="1:23" s="282" customFormat="1" x14ac:dyDescent="0.2">
      <c r="A367" s="401"/>
      <c r="B367" s="352">
        <v>340</v>
      </c>
      <c r="C367" s="19" t="s">
        <v>379</v>
      </c>
      <c r="D367" s="191">
        <v>6.3</v>
      </c>
      <c r="E367" s="192">
        <v>362.7</v>
      </c>
      <c r="F367" s="141" t="s">
        <v>410</v>
      </c>
      <c r="G367" s="156" t="s">
        <v>121</v>
      </c>
      <c r="H367" s="71">
        <v>20</v>
      </c>
      <c r="I367" s="71">
        <v>1975</v>
      </c>
      <c r="J367" s="168">
        <v>11.72</v>
      </c>
      <c r="K367" s="168">
        <v>1.64</v>
      </c>
      <c r="L367" s="168">
        <v>3.43</v>
      </c>
      <c r="M367" s="168">
        <v>0.55000000000000004</v>
      </c>
      <c r="N367" s="168"/>
      <c r="O367" s="75">
        <v>6.1</v>
      </c>
      <c r="P367" s="74">
        <v>1032.8900000000001</v>
      </c>
      <c r="Q367" s="97">
        <v>6.1</v>
      </c>
      <c r="R367" s="100">
        <v>1032.8900000000001</v>
      </c>
      <c r="S367" s="315">
        <f>Q367/R367</f>
        <v>5.9057595678145775E-3</v>
      </c>
      <c r="T367" s="76">
        <v>72.38</v>
      </c>
      <c r="U367" s="22">
        <f>S367*T367</f>
        <v>0.4274588775184191</v>
      </c>
      <c r="V367" s="22">
        <f>S367*60*1000</f>
        <v>354.34557406887461</v>
      </c>
      <c r="W367" s="108">
        <f>V367*T367/1000</f>
        <v>25.647532651105141</v>
      </c>
    </row>
    <row r="368" spans="1:23" s="282" customFormat="1" x14ac:dyDescent="0.2">
      <c r="A368" s="401"/>
      <c r="B368" s="353">
        <v>341</v>
      </c>
      <c r="C368" s="82" t="s">
        <v>76</v>
      </c>
      <c r="D368" s="193">
        <v>7.6</v>
      </c>
      <c r="E368" s="193">
        <v>291.2</v>
      </c>
      <c r="F368" s="72" t="s">
        <v>62</v>
      </c>
      <c r="G368" s="156"/>
      <c r="H368" s="71">
        <v>41</v>
      </c>
      <c r="I368" s="71">
        <v>1987</v>
      </c>
      <c r="J368" s="168">
        <v>25.2</v>
      </c>
      <c r="K368" s="168">
        <v>4.5629999999999997</v>
      </c>
      <c r="L368" s="168">
        <v>7.157</v>
      </c>
      <c r="M368" s="168">
        <v>-0.330125</v>
      </c>
      <c r="N368" s="168"/>
      <c r="O368" s="75">
        <v>13.81</v>
      </c>
      <c r="P368" s="24">
        <v>2323.42</v>
      </c>
      <c r="Q368" s="97">
        <f>O368/P368*R368</f>
        <v>9.8558115192259699</v>
      </c>
      <c r="R368" s="100">
        <v>1658.16</v>
      </c>
      <c r="S368" s="315">
        <f>Q368/R368</f>
        <v>5.9438241902023741E-3</v>
      </c>
      <c r="T368" s="76">
        <v>46.325000000000003</v>
      </c>
      <c r="U368" s="22">
        <f>S368*T368</f>
        <v>0.27534765561112501</v>
      </c>
      <c r="V368" s="22">
        <f>S368*60*1000</f>
        <v>356.62945141214249</v>
      </c>
      <c r="W368" s="108">
        <f>V368*T368/1000</f>
        <v>16.520859336667503</v>
      </c>
    </row>
    <row r="369" spans="1:23" s="282" customFormat="1" x14ac:dyDescent="0.2">
      <c r="A369" s="401"/>
      <c r="B369" s="352">
        <v>342</v>
      </c>
      <c r="C369" s="19" t="s">
        <v>379</v>
      </c>
      <c r="D369" s="191">
        <v>6.3</v>
      </c>
      <c r="E369" s="192">
        <v>362.7</v>
      </c>
      <c r="F369" s="141" t="s">
        <v>395</v>
      </c>
      <c r="G369" s="156" t="s">
        <v>121</v>
      </c>
      <c r="H369" s="71">
        <v>45</v>
      </c>
      <c r="I369" s="71">
        <v>1982</v>
      </c>
      <c r="J369" s="168">
        <v>25.42</v>
      </c>
      <c r="K369" s="168">
        <v>3.43</v>
      </c>
      <c r="L369" s="168">
        <v>8.0500000000000007</v>
      </c>
      <c r="M369" s="168">
        <v>0.24</v>
      </c>
      <c r="N369" s="168"/>
      <c r="O369" s="75">
        <v>13.7</v>
      </c>
      <c r="P369" s="74">
        <v>2283.7800000000002</v>
      </c>
      <c r="Q369" s="97">
        <v>13.7</v>
      </c>
      <c r="R369" s="100">
        <v>2283.7800000000002</v>
      </c>
      <c r="S369" s="315">
        <f>Q369/R369</f>
        <v>5.9988265069314903E-3</v>
      </c>
      <c r="T369" s="76">
        <v>72.38</v>
      </c>
      <c r="U369" s="22">
        <f>S369*T369</f>
        <v>0.43419506257170126</v>
      </c>
      <c r="V369" s="22">
        <f>S369*60*1000</f>
        <v>359.92959041588938</v>
      </c>
      <c r="W369" s="108">
        <f>V369*T369/1000</f>
        <v>26.051703754302071</v>
      </c>
    </row>
    <row r="370" spans="1:23" s="282" customFormat="1" x14ac:dyDescent="0.2">
      <c r="A370" s="401"/>
      <c r="B370" s="353">
        <v>343</v>
      </c>
      <c r="C370" s="82" t="s">
        <v>633</v>
      </c>
      <c r="D370" s="191">
        <v>6.6</v>
      </c>
      <c r="E370" s="192">
        <v>308.60000000000002</v>
      </c>
      <c r="F370" s="59" t="s">
        <v>597</v>
      </c>
      <c r="G370" s="155" t="s">
        <v>641</v>
      </c>
      <c r="H370" s="60">
        <v>37</v>
      </c>
      <c r="I370" s="60">
        <v>1985</v>
      </c>
      <c r="J370" s="167">
        <v>27.946999999999999</v>
      </c>
      <c r="K370" s="167">
        <v>4.9570800000000004</v>
      </c>
      <c r="L370" s="167">
        <v>9.8191260000000007</v>
      </c>
      <c r="M370" s="167">
        <v>-0.163081</v>
      </c>
      <c r="N370" s="167">
        <v>2.4000880000000002</v>
      </c>
      <c r="O370" s="91">
        <v>13.333783</v>
      </c>
      <c r="P370" s="61">
        <v>2212.4</v>
      </c>
      <c r="Q370" s="62">
        <v>13.333783</v>
      </c>
      <c r="R370" s="104">
        <v>2212.4</v>
      </c>
      <c r="S370" s="63">
        <v>6.0268409871632612E-3</v>
      </c>
      <c r="T370" s="64">
        <v>50.7</v>
      </c>
      <c r="U370" s="64">
        <v>0.30556083804917739</v>
      </c>
      <c r="V370" s="64">
        <v>361.61045922979565</v>
      </c>
      <c r="W370" s="112">
        <v>18.333650282950639</v>
      </c>
    </row>
    <row r="371" spans="1:23" s="282" customFormat="1" x14ac:dyDescent="0.2">
      <c r="A371" s="401"/>
      <c r="B371" s="352">
        <v>344</v>
      </c>
      <c r="C371" s="19" t="s">
        <v>379</v>
      </c>
      <c r="D371" s="191">
        <v>6.3</v>
      </c>
      <c r="E371" s="192">
        <v>362.7</v>
      </c>
      <c r="F371" s="141" t="s">
        <v>394</v>
      </c>
      <c r="G371" s="156" t="s">
        <v>121</v>
      </c>
      <c r="H371" s="71">
        <v>40</v>
      </c>
      <c r="I371" s="71">
        <v>1986</v>
      </c>
      <c r="J371" s="168">
        <v>24.396000000000001</v>
      </c>
      <c r="K371" s="168">
        <v>4.0199999999999996</v>
      </c>
      <c r="L371" s="168">
        <v>4.8600000000000003</v>
      </c>
      <c r="M371" s="168">
        <v>1.74</v>
      </c>
      <c r="N371" s="168"/>
      <c r="O371" s="75">
        <v>13.77</v>
      </c>
      <c r="P371" s="74">
        <v>2266.4699999999998</v>
      </c>
      <c r="Q371" s="97">
        <v>13.77</v>
      </c>
      <c r="R371" s="100">
        <v>2266.4699999999998</v>
      </c>
      <c r="S371" s="315">
        <f>Q371/R371</f>
        <v>6.075527141325498E-3</v>
      </c>
      <c r="T371" s="76">
        <v>72.38</v>
      </c>
      <c r="U371" s="22">
        <f>S371*T371</f>
        <v>0.43974665448913952</v>
      </c>
      <c r="V371" s="22">
        <f>S371*60*1000</f>
        <v>364.53162847952984</v>
      </c>
      <c r="W371" s="108">
        <f>V371*T371/1000</f>
        <v>26.384799269348367</v>
      </c>
    </row>
    <row r="372" spans="1:23" s="282" customFormat="1" x14ac:dyDescent="0.2">
      <c r="A372" s="401"/>
      <c r="B372" s="353">
        <v>345</v>
      </c>
      <c r="C372" s="19" t="s">
        <v>379</v>
      </c>
      <c r="D372" s="191">
        <v>6.3</v>
      </c>
      <c r="E372" s="192">
        <v>362.7</v>
      </c>
      <c r="F372" s="141" t="s">
        <v>393</v>
      </c>
      <c r="G372" s="156" t="s">
        <v>121</v>
      </c>
      <c r="H372" s="71">
        <v>50</v>
      </c>
      <c r="I372" s="71">
        <v>1974</v>
      </c>
      <c r="J372" s="168">
        <v>28.405000000000001</v>
      </c>
      <c r="K372" s="168">
        <v>5.21</v>
      </c>
      <c r="L372" s="168">
        <v>7.52</v>
      </c>
      <c r="M372" s="168">
        <v>-0.16</v>
      </c>
      <c r="N372" s="168"/>
      <c r="O372" s="75">
        <v>15.84</v>
      </c>
      <c r="P372" s="74">
        <v>2478.85</v>
      </c>
      <c r="Q372" s="97">
        <v>15.84</v>
      </c>
      <c r="R372" s="100">
        <v>2478.85</v>
      </c>
      <c r="S372" s="315">
        <f>Q372/R372</f>
        <v>6.3900599068116267E-3</v>
      </c>
      <c r="T372" s="76">
        <v>72.38</v>
      </c>
      <c r="U372" s="22">
        <f>S372*T372</f>
        <v>0.46251253605502551</v>
      </c>
      <c r="V372" s="22">
        <f>S372*60*1000</f>
        <v>383.40359440869759</v>
      </c>
      <c r="W372" s="108">
        <f>V372*T372/1000</f>
        <v>27.750752163301531</v>
      </c>
    </row>
    <row r="373" spans="1:23" s="282" customFormat="1" x14ac:dyDescent="0.2">
      <c r="A373" s="401"/>
      <c r="B373" s="352">
        <v>346</v>
      </c>
      <c r="C373" s="82" t="s">
        <v>633</v>
      </c>
      <c r="D373" s="191">
        <v>6.6</v>
      </c>
      <c r="E373" s="192">
        <v>308.60000000000002</v>
      </c>
      <c r="F373" s="59" t="s">
        <v>598</v>
      </c>
      <c r="G373" s="155" t="s">
        <v>641</v>
      </c>
      <c r="H373" s="60">
        <v>20</v>
      </c>
      <c r="I373" s="60">
        <v>1982</v>
      </c>
      <c r="J373" s="167">
        <v>14.199</v>
      </c>
      <c r="K373" s="167">
        <v>2.2239080000000002</v>
      </c>
      <c r="L373" s="167">
        <v>4.7264460000000001</v>
      </c>
      <c r="M373" s="167">
        <v>2.0095999999999999E-2</v>
      </c>
      <c r="N373" s="167">
        <v>1.30114</v>
      </c>
      <c r="O373" s="91">
        <v>7.2285409999999999</v>
      </c>
      <c r="P373" s="61">
        <v>1071.97</v>
      </c>
      <c r="Q373" s="62">
        <v>7.2285409999999999</v>
      </c>
      <c r="R373" s="104">
        <v>1071.97</v>
      </c>
      <c r="S373" s="63">
        <v>6.7432306874259541E-3</v>
      </c>
      <c r="T373" s="64">
        <v>50.7</v>
      </c>
      <c r="U373" s="64">
        <v>0.3418817958524959</v>
      </c>
      <c r="V373" s="64">
        <v>404.59384124555726</v>
      </c>
      <c r="W373" s="112">
        <v>20.512907751149754</v>
      </c>
    </row>
    <row r="374" spans="1:23" s="282" customFormat="1" x14ac:dyDescent="0.2">
      <c r="A374" s="401"/>
      <c r="B374" s="353">
        <v>347</v>
      </c>
      <c r="C374" s="82" t="s">
        <v>76</v>
      </c>
      <c r="D374" s="193">
        <v>7.6</v>
      </c>
      <c r="E374" s="193">
        <v>291.2</v>
      </c>
      <c r="F374" s="72" t="s">
        <v>56</v>
      </c>
      <c r="G374" s="156"/>
      <c r="H374" s="71">
        <v>59</v>
      </c>
      <c r="I374" s="71">
        <v>1981</v>
      </c>
      <c r="J374" s="168">
        <v>45.84</v>
      </c>
      <c r="K374" s="168">
        <v>8.734</v>
      </c>
      <c r="L374" s="168">
        <v>14.465935999999999</v>
      </c>
      <c r="M374" s="168"/>
      <c r="N374" s="168"/>
      <c r="O374" s="75">
        <v>22.640314</v>
      </c>
      <c r="P374" s="24">
        <v>3356.28</v>
      </c>
      <c r="Q374" s="97">
        <f>O374/P374*R374</f>
        <v>22.640314</v>
      </c>
      <c r="R374" s="100">
        <v>3356.28</v>
      </c>
      <c r="S374" s="315">
        <f>Q374/R374</f>
        <v>6.7456570965473677E-3</v>
      </c>
      <c r="T374" s="76">
        <v>46.325000000000003</v>
      </c>
      <c r="U374" s="22">
        <f>S374*T374</f>
        <v>0.31249256499755684</v>
      </c>
      <c r="V374" s="22">
        <f>S374*60*1000</f>
        <v>404.73942579284204</v>
      </c>
      <c r="W374" s="108">
        <f>V374*T374/1000</f>
        <v>18.74955389985341</v>
      </c>
    </row>
    <row r="375" spans="1:23" s="282" customFormat="1" x14ac:dyDescent="0.2">
      <c r="A375" s="401"/>
      <c r="B375" s="352">
        <v>348</v>
      </c>
      <c r="C375" s="19" t="s">
        <v>379</v>
      </c>
      <c r="D375" s="191">
        <v>6.3</v>
      </c>
      <c r="E375" s="192">
        <v>362.7</v>
      </c>
      <c r="F375" s="141" t="s">
        <v>403</v>
      </c>
      <c r="G375" s="156" t="s">
        <v>121</v>
      </c>
      <c r="H375" s="71">
        <v>20</v>
      </c>
      <c r="I375" s="71">
        <v>1984</v>
      </c>
      <c r="J375" s="168">
        <v>12.961</v>
      </c>
      <c r="K375" s="168">
        <v>1.53</v>
      </c>
      <c r="L375" s="168">
        <v>3.72</v>
      </c>
      <c r="M375" s="168">
        <v>0.36</v>
      </c>
      <c r="N375" s="168"/>
      <c r="O375" s="75">
        <v>7.35</v>
      </c>
      <c r="P375" s="74">
        <v>1075.26</v>
      </c>
      <c r="Q375" s="97">
        <v>7.35</v>
      </c>
      <c r="R375" s="100">
        <v>1075.26</v>
      </c>
      <c r="S375" s="315">
        <f>Q375/R375</f>
        <v>6.8355560515596225E-3</v>
      </c>
      <c r="T375" s="76">
        <v>72.38</v>
      </c>
      <c r="U375" s="22">
        <f>S375*T375</f>
        <v>0.49475754701188546</v>
      </c>
      <c r="V375" s="22">
        <f>S375*60*1000</f>
        <v>410.13336309357732</v>
      </c>
      <c r="W375" s="108">
        <f>V375*T375/1000</f>
        <v>29.685452820713124</v>
      </c>
    </row>
    <row r="376" spans="1:23" s="282" customFormat="1" x14ac:dyDescent="0.2">
      <c r="A376" s="401"/>
      <c r="B376" s="353">
        <v>349</v>
      </c>
      <c r="C376" s="19" t="s">
        <v>379</v>
      </c>
      <c r="D376" s="191">
        <v>6.3</v>
      </c>
      <c r="E376" s="192">
        <v>362.7</v>
      </c>
      <c r="F376" s="141" t="s">
        <v>397</v>
      </c>
      <c r="G376" s="156" t="s">
        <v>121</v>
      </c>
      <c r="H376" s="71">
        <v>40</v>
      </c>
      <c r="I376" s="71">
        <v>1986</v>
      </c>
      <c r="J376" s="168">
        <v>25.902000000000001</v>
      </c>
      <c r="K376" s="168">
        <v>3.4</v>
      </c>
      <c r="L376" s="168">
        <v>7</v>
      </c>
      <c r="M376" s="168">
        <v>0</v>
      </c>
      <c r="N376" s="168"/>
      <c r="O376" s="75">
        <v>15.5</v>
      </c>
      <c r="P376" s="74">
        <v>2258.5500000000002</v>
      </c>
      <c r="Q376" s="97">
        <v>15.5</v>
      </c>
      <c r="R376" s="100">
        <v>2258.5500000000002</v>
      </c>
      <c r="S376" s="315">
        <f>Q376/R376</f>
        <v>6.8628102100905444E-3</v>
      </c>
      <c r="T376" s="76">
        <v>72.38</v>
      </c>
      <c r="U376" s="22">
        <f>S376*T376</f>
        <v>0.49673020300635357</v>
      </c>
      <c r="V376" s="22">
        <f>S376*60*1000</f>
        <v>411.76861260543268</v>
      </c>
      <c r="W376" s="108">
        <f>V376*T376/1000</f>
        <v>29.803812180381215</v>
      </c>
    </row>
    <row r="377" spans="1:23" x14ac:dyDescent="0.2">
      <c r="A377" s="401"/>
      <c r="B377" s="352">
        <v>340</v>
      </c>
      <c r="C377" s="19" t="s">
        <v>379</v>
      </c>
      <c r="D377" s="191">
        <v>6.3</v>
      </c>
      <c r="E377" s="192">
        <v>362.7</v>
      </c>
      <c r="F377" s="141" t="s">
        <v>396</v>
      </c>
      <c r="G377" s="156" t="s">
        <v>121</v>
      </c>
      <c r="H377" s="71">
        <v>32</v>
      </c>
      <c r="I377" s="71">
        <v>1980</v>
      </c>
      <c r="J377" s="168">
        <v>20.085000000000001</v>
      </c>
      <c r="K377" s="168">
        <v>2.3199999999999998</v>
      </c>
      <c r="L377" s="168">
        <v>5.14</v>
      </c>
      <c r="M377" s="168">
        <v>0.18</v>
      </c>
      <c r="N377" s="168"/>
      <c r="O377" s="75">
        <v>12.45</v>
      </c>
      <c r="P377" s="74">
        <v>1796.48</v>
      </c>
      <c r="Q377" s="97">
        <v>12.45</v>
      </c>
      <c r="R377" s="100">
        <v>1796.48</v>
      </c>
      <c r="S377" s="315">
        <f>Q377/R377</f>
        <v>6.9302190951193443E-3</v>
      </c>
      <c r="T377" s="76">
        <v>72.38</v>
      </c>
      <c r="U377" s="22">
        <f>S377*T377</f>
        <v>0.50160925810473811</v>
      </c>
      <c r="V377" s="22">
        <f>S377*60*1000</f>
        <v>415.81314570716069</v>
      </c>
      <c r="W377" s="108">
        <f>V377*T377/1000</f>
        <v>30.096555486284288</v>
      </c>
    </row>
    <row r="378" spans="1:23" x14ac:dyDescent="0.2">
      <c r="A378" s="401"/>
      <c r="B378" s="353">
        <v>341</v>
      </c>
      <c r="C378" s="19" t="s">
        <v>379</v>
      </c>
      <c r="D378" s="191">
        <v>6.3</v>
      </c>
      <c r="E378" s="192">
        <v>362.7</v>
      </c>
      <c r="F378" s="141" t="s">
        <v>407</v>
      </c>
      <c r="G378" s="156" t="s">
        <v>121</v>
      </c>
      <c r="H378" s="71">
        <v>32</v>
      </c>
      <c r="I378" s="71">
        <v>1978</v>
      </c>
      <c r="J378" s="168">
        <v>22.323</v>
      </c>
      <c r="K378" s="168">
        <v>2.27</v>
      </c>
      <c r="L378" s="168">
        <v>7.07</v>
      </c>
      <c r="M378" s="168">
        <v>0.44</v>
      </c>
      <c r="N378" s="168"/>
      <c r="O378" s="75">
        <v>12.55</v>
      </c>
      <c r="P378" s="74">
        <v>1793.96</v>
      </c>
      <c r="Q378" s="97">
        <v>12.55</v>
      </c>
      <c r="R378" s="100">
        <v>1793.96</v>
      </c>
      <c r="S378" s="315">
        <f>Q378/R378</f>
        <v>6.9956966710517515E-3</v>
      </c>
      <c r="T378" s="76">
        <v>72.38</v>
      </c>
      <c r="U378" s="22">
        <f>S378*T378</f>
        <v>0.5063485250507257</v>
      </c>
      <c r="V378" s="22">
        <f>S378*60*1000</f>
        <v>419.74180026310512</v>
      </c>
      <c r="W378" s="108">
        <f>V378*T378/1000</f>
        <v>30.380911503043546</v>
      </c>
    </row>
    <row r="379" spans="1:23" x14ac:dyDescent="0.2">
      <c r="A379" s="401"/>
      <c r="B379" s="352">
        <v>342</v>
      </c>
      <c r="C379" s="19" t="s">
        <v>788</v>
      </c>
      <c r="D379" s="191">
        <v>8.5</v>
      </c>
      <c r="E379" s="192">
        <v>171</v>
      </c>
      <c r="F379" s="72" t="s">
        <v>800</v>
      </c>
      <c r="G379" s="72"/>
      <c r="H379" s="71">
        <v>32</v>
      </c>
      <c r="I379" s="71">
        <v>1962</v>
      </c>
      <c r="J379" s="24">
        <v>19.1343</v>
      </c>
      <c r="K379" s="24">
        <v>7.9021999999999997</v>
      </c>
      <c r="L379" s="24">
        <v>0.34</v>
      </c>
      <c r="M379" s="24">
        <v>-1.47E-2</v>
      </c>
      <c r="N379" s="24">
        <v>1.9632000000000001</v>
      </c>
      <c r="O379" s="24">
        <v>8.9436</v>
      </c>
      <c r="P379" s="24">
        <v>1521.87</v>
      </c>
      <c r="Q379" s="435">
        <v>8.5366999999999997</v>
      </c>
      <c r="R379" s="24">
        <v>1202.67</v>
      </c>
      <c r="S379" s="315">
        <f>Q379/R379</f>
        <v>7.0981233422302038E-3</v>
      </c>
      <c r="T379" s="74">
        <v>45.1</v>
      </c>
      <c r="U379" s="430">
        <f>S379*T379</f>
        <v>0.3201253627345822</v>
      </c>
      <c r="V379" s="430">
        <f>S379*60*1000</f>
        <v>425.88740053381224</v>
      </c>
      <c r="W379" s="431">
        <f>V379*T379/1000</f>
        <v>19.207521764074933</v>
      </c>
    </row>
    <row r="380" spans="1:23" x14ac:dyDescent="0.2">
      <c r="A380" s="401"/>
      <c r="B380" s="353">
        <v>343</v>
      </c>
      <c r="C380" s="82" t="s">
        <v>633</v>
      </c>
      <c r="D380" s="191">
        <v>6.6</v>
      </c>
      <c r="E380" s="192">
        <v>308.60000000000002</v>
      </c>
      <c r="F380" s="59" t="s">
        <v>599</v>
      </c>
      <c r="G380" s="155" t="s">
        <v>641</v>
      </c>
      <c r="H380" s="60">
        <v>20</v>
      </c>
      <c r="I380" s="60">
        <v>1975</v>
      </c>
      <c r="J380" s="167">
        <v>15.678000000000001</v>
      </c>
      <c r="K380" s="167">
        <v>2.7865829999999998</v>
      </c>
      <c r="L380" s="167">
        <v>4.9353239999999996</v>
      </c>
      <c r="M380" s="167">
        <v>-8.3585999999999994E-2</v>
      </c>
      <c r="N380" s="167">
        <v>1.4471430000000001</v>
      </c>
      <c r="O380" s="91">
        <v>8.0396570000000001</v>
      </c>
      <c r="P380" s="61">
        <v>1098.2</v>
      </c>
      <c r="Q380" s="62">
        <v>8.0396570000000001</v>
      </c>
      <c r="R380" s="104">
        <v>1098.2</v>
      </c>
      <c r="S380" s="63">
        <v>7.3207585139318885E-3</v>
      </c>
      <c r="T380" s="64">
        <v>50.7</v>
      </c>
      <c r="U380" s="64">
        <v>0.37116245665634678</v>
      </c>
      <c r="V380" s="64">
        <v>439.24551083591331</v>
      </c>
      <c r="W380" s="108">
        <f>V380*T380/1000</f>
        <v>22.269747399380805</v>
      </c>
    </row>
    <row r="381" spans="1:23" x14ac:dyDescent="0.2">
      <c r="A381" s="401"/>
      <c r="B381" s="352">
        <v>344</v>
      </c>
      <c r="C381" s="19" t="s">
        <v>788</v>
      </c>
      <c r="D381" s="191">
        <v>8.5</v>
      </c>
      <c r="E381" s="192">
        <v>171</v>
      </c>
      <c r="F381" s="72" t="s">
        <v>801</v>
      </c>
      <c r="G381" s="72"/>
      <c r="H381" s="71">
        <v>106</v>
      </c>
      <c r="I381" s="71">
        <v>1968</v>
      </c>
      <c r="J381" s="24">
        <v>47.018099999999997</v>
      </c>
      <c r="K381" s="24">
        <v>16.380500000000001</v>
      </c>
      <c r="L381" s="24">
        <v>10.74</v>
      </c>
      <c r="M381" s="24">
        <v>0.41830000000000001</v>
      </c>
      <c r="N381" s="24">
        <v>0</v>
      </c>
      <c r="O381" s="24">
        <v>19.479299999999999</v>
      </c>
      <c r="P381" s="24">
        <v>2597.48</v>
      </c>
      <c r="Q381" s="435">
        <v>19.1693</v>
      </c>
      <c r="R381" s="24">
        <f>P381</f>
        <v>2597.48</v>
      </c>
      <c r="S381" s="315">
        <f>Q381/R381</f>
        <v>7.3799605771747998E-3</v>
      </c>
      <c r="T381" s="74">
        <v>45.1</v>
      </c>
      <c r="U381" s="430">
        <f>S381*T381</f>
        <v>0.3328362220305835</v>
      </c>
      <c r="V381" s="430">
        <f>S381*60*1000</f>
        <v>442.79763463048801</v>
      </c>
      <c r="W381" s="431">
        <f>V381*T381/1000</f>
        <v>19.970173321835009</v>
      </c>
    </row>
    <row r="382" spans="1:23" x14ac:dyDescent="0.2">
      <c r="A382" s="401"/>
      <c r="B382" s="353">
        <v>345</v>
      </c>
      <c r="C382" s="19" t="s">
        <v>379</v>
      </c>
      <c r="D382" s="191">
        <v>6.3</v>
      </c>
      <c r="E382" s="192">
        <v>362.7</v>
      </c>
      <c r="F382" s="141" t="s">
        <v>400</v>
      </c>
      <c r="G382" s="156" t="s">
        <v>121</v>
      </c>
      <c r="H382" s="71">
        <v>30</v>
      </c>
      <c r="I382" s="71">
        <v>1990</v>
      </c>
      <c r="J382" s="168">
        <v>21.463000000000001</v>
      </c>
      <c r="K382" s="168">
        <v>2.72</v>
      </c>
      <c r="L382" s="168">
        <v>5.44</v>
      </c>
      <c r="M382" s="168">
        <v>1.82</v>
      </c>
      <c r="N382" s="168"/>
      <c r="O382" s="75">
        <v>11.49</v>
      </c>
      <c r="P382" s="74">
        <v>1550.85</v>
      </c>
      <c r="Q382" s="97">
        <v>11.49</v>
      </c>
      <c r="R382" s="100">
        <v>1550.85</v>
      </c>
      <c r="S382" s="315">
        <f>Q382/R382</f>
        <v>7.4088403133765364E-3</v>
      </c>
      <c r="T382" s="76">
        <v>72.38</v>
      </c>
      <c r="U382" s="22">
        <f>S382*T382</f>
        <v>0.53625186188219365</v>
      </c>
      <c r="V382" s="22">
        <f>S382*60*1000</f>
        <v>444.53041880259218</v>
      </c>
      <c r="W382" s="108">
        <f>V382*T382/1000</f>
        <v>32.175111712931617</v>
      </c>
    </row>
    <row r="383" spans="1:23" x14ac:dyDescent="0.2">
      <c r="A383" s="401"/>
      <c r="B383" s="352">
        <v>346</v>
      </c>
      <c r="C383" s="82" t="s">
        <v>677</v>
      </c>
      <c r="D383" s="191">
        <v>6.2</v>
      </c>
      <c r="E383" s="192">
        <v>271.39999999999998</v>
      </c>
      <c r="F383" s="72" t="s">
        <v>120</v>
      </c>
      <c r="G383" s="156" t="s">
        <v>121</v>
      </c>
      <c r="H383" s="71">
        <v>37</v>
      </c>
      <c r="I383" s="71">
        <v>1974</v>
      </c>
      <c r="J383" s="168">
        <v>23.58</v>
      </c>
      <c r="K383" s="168">
        <v>2.7304729999999999</v>
      </c>
      <c r="L383" s="168">
        <v>6.2107840000000003</v>
      </c>
      <c r="M383" s="168">
        <v>7.4526999999999996E-2</v>
      </c>
      <c r="N383" s="168">
        <v>0</v>
      </c>
      <c r="O383" s="75">
        <v>14.564216</v>
      </c>
      <c r="P383" s="24">
        <v>1947.14</v>
      </c>
      <c r="Q383" s="97">
        <v>14.564216</v>
      </c>
      <c r="R383" s="100">
        <v>1947.14</v>
      </c>
      <c r="S383" s="315">
        <v>7.4797990899473071E-3</v>
      </c>
      <c r="T383" s="76">
        <v>66.926000000000002</v>
      </c>
      <c r="U383" s="22">
        <v>0.50059303389381349</v>
      </c>
      <c r="V383" s="22">
        <v>448.78794539683844</v>
      </c>
      <c r="W383" s="108">
        <f>V383*T383/1000</f>
        <v>30.03558203362881</v>
      </c>
    </row>
    <row r="384" spans="1:23" x14ac:dyDescent="0.2">
      <c r="A384" s="401"/>
      <c r="B384" s="353">
        <v>347</v>
      </c>
      <c r="C384" s="82" t="s">
        <v>677</v>
      </c>
      <c r="D384" s="191">
        <v>6.2</v>
      </c>
      <c r="E384" s="192">
        <v>271.39999999999998</v>
      </c>
      <c r="F384" s="72" t="s">
        <v>122</v>
      </c>
      <c r="G384" s="156" t="s">
        <v>121</v>
      </c>
      <c r="H384" s="71">
        <v>30</v>
      </c>
      <c r="I384" s="71">
        <v>1973</v>
      </c>
      <c r="J384" s="168">
        <v>18.23</v>
      </c>
      <c r="K384" s="168">
        <v>1.6213500000000001</v>
      </c>
      <c r="L384" s="168">
        <v>5.434361</v>
      </c>
      <c r="M384" s="168">
        <v>0.11265</v>
      </c>
      <c r="N384" s="168">
        <v>0</v>
      </c>
      <c r="O384" s="75">
        <v>11.061639</v>
      </c>
      <c r="P384" s="24">
        <v>1473.77</v>
      </c>
      <c r="Q384" s="97">
        <v>11.061639</v>
      </c>
      <c r="R384" s="100">
        <v>1473.77</v>
      </c>
      <c r="S384" s="315">
        <v>7.5056752410484675E-3</v>
      </c>
      <c r="T384" s="76">
        <v>66.926000000000002</v>
      </c>
      <c r="U384" s="22">
        <v>0.50232482118240973</v>
      </c>
      <c r="V384" s="22">
        <v>450.34051446290806</v>
      </c>
      <c r="W384" s="108">
        <f>V384*T384/1000</f>
        <v>30.139489270944583</v>
      </c>
    </row>
    <row r="385" spans="1:23" x14ac:dyDescent="0.2">
      <c r="A385" s="401"/>
      <c r="B385" s="352">
        <v>348</v>
      </c>
      <c r="C385" s="82" t="s">
        <v>633</v>
      </c>
      <c r="D385" s="191">
        <v>6.6</v>
      </c>
      <c r="E385" s="192">
        <v>308.60000000000002</v>
      </c>
      <c r="F385" s="59" t="s">
        <v>616</v>
      </c>
      <c r="G385" s="155"/>
      <c r="H385" s="60">
        <v>33</v>
      </c>
      <c r="I385" s="60">
        <v>1958</v>
      </c>
      <c r="J385" s="167">
        <v>13.023</v>
      </c>
      <c r="K385" s="167">
        <v>3.220729</v>
      </c>
      <c r="L385" s="167">
        <v>0</v>
      </c>
      <c r="M385" s="167">
        <v>0.349271</v>
      </c>
      <c r="N385" s="167">
        <v>0</v>
      </c>
      <c r="O385" s="91">
        <v>9.4530010000000004</v>
      </c>
      <c r="P385" s="61">
        <v>1237.47</v>
      </c>
      <c r="Q385" s="62">
        <v>9.4530010000000004</v>
      </c>
      <c r="R385" s="104">
        <v>1237.47</v>
      </c>
      <c r="S385" s="63">
        <v>7.6389738741141199E-3</v>
      </c>
      <c r="T385" s="64">
        <v>50.7</v>
      </c>
      <c r="U385" s="64">
        <v>0.38729597541758592</v>
      </c>
      <c r="V385" s="64">
        <v>458.33843244684721</v>
      </c>
      <c r="W385" s="108">
        <f>V385*T385/1000</f>
        <v>23.237758525055156</v>
      </c>
    </row>
    <row r="386" spans="1:23" x14ac:dyDescent="0.2">
      <c r="A386" s="401"/>
      <c r="B386" s="353">
        <v>349</v>
      </c>
      <c r="C386" s="82" t="s">
        <v>337</v>
      </c>
      <c r="D386" s="191">
        <v>6.4</v>
      </c>
      <c r="E386" s="192">
        <v>259.07</v>
      </c>
      <c r="F386" s="142" t="s">
        <v>370</v>
      </c>
      <c r="G386" s="142" t="s">
        <v>121</v>
      </c>
      <c r="H386" s="82">
        <v>26</v>
      </c>
      <c r="I386" s="143">
        <v>1998</v>
      </c>
      <c r="J386" s="168">
        <v>22.34</v>
      </c>
      <c r="K386" s="168">
        <v>2.10093</v>
      </c>
      <c r="L386" s="168">
        <v>5.3148099999999996</v>
      </c>
      <c r="M386" s="168">
        <v>1.0100709999999999</v>
      </c>
      <c r="N386" s="168">
        <v>0</v>
      </c>
      <c r="O386" s="75">
        <v>13.914187999999999</v>
      </c>
      <c r="P386" s="144">
        <v>1812.49</v>
      </c>
      <c r="Q386" s="97">
        <f>N386+O386</f>
        <v>13.914187999999999</v>
      </c>
      <c r="R386" s="145">
        <v>1812.49</v>
      </c>
      <c r="S386" s="315">
        <f>Q386/R386</f>
        <v>7.67683573426612E-3</v>
      </c>
      <c r="T386" s="76">
        <v>57.552</v>
      </c>
      <c r="U386" s="22">
        <f>S386*T386</f>
        <v>0.44181725017848372</v>
      </c>
      <c r="V386" s="22">
        <f>S386*60*1000</f>
        <v>460.61014405596723</v>
      </c>
      <c r="W386" s="108">
        <f>V386*T386/1000</f>
        <v>26.509035010709027</v>
      </c>
    </row>
    <row r="387" spans="1:23" x14ac:dyDescent="0.2">
      <c r="A387" s="401"/>
      <c r="B387" s="352">
        <v>350</v>
      </c>
      <c r="C387" s="19" t="s">
        <v>379</v>
      </c>
      <c r="D387" s="191">
        <v>6.3</v>
      </c>
      <c r="E387" s="192">
        <v>362.7</v>
      </c>
      <c r="F387" s="141" t="s">
        <v>392</v>
      </c>
      <c r="G387" s="156" t="s">
        <v>121</v>
      </c>
      <c r="H387" s="71">
        <v>30</v>
      </c>
      <c r="I387" s="71">
        <v>1991</v>
      </c>
      <c r="J387" s="168">
        <v>20.867999999999999</v>
      </c>
      <c r="K387" s="168">
        <v>2.6</v>
      </c>
      <c r="L387" s="168">
        <v>5.8</v>
      </c>
      <c r="M387" s="168">
        <v>0</v>
      </c>
      <c r="N387" s="168"/>
      <c r="O387" s="75">
        <v>12.539</v>
      </c>
      <c r="P387" s="74">
        <v>1605.58</v>
      </c>
      <c r="Q387" s="97">
        <v>12.54</v>
      </c>
      <c r="R387" s="100">
        <v>1605.58</v>
      </c>
      <c r="S387" s="315">
        <f>Q387/R387</f>
        <v>7.8102617122784287E-3</v>
      </c>
      <c r="T387" s="76">
        <v>72.38</v>
      </c>
      <c r="U387" s="22">
        <f>S387*T387</f>
        <v>0.5653067427347126</v>
      </c>
      <c r="V387" s="22">
        <f>S387*60*1000</f>
        <v>468.61570273670571</v>
      </c>
      <c r="W387" s="108">
        <f>V387*T387/1000</f>
        <v>33.918404564082763</v>
      </c>
    </row>
    <row r="388" spans="1:23" x14ac:dyDescent="0.2">
      <c r="A388" s="401"/>
      <c r="B388" s="353">
        <v>351</v>
      </c>
      <c r="C388" s="82" t="s">
        <v>677</v>
      </c>
      <c r="D388" s="191">
        <v>6.2</v>
      </c>
      <c r="E388" s="192">
        <v>271.39999999999998</v>
      </c>
      <c r="F388" s="72" t="s">
        <v>124</v>
      </c>
      <c r="G388" s="156" t="s">
        <v>121</v>
      </c>
      <c r="H388" s="71">
        <v>20</v>
      </c>
      <c r="I388" s="71">
        <v>1989</v>
      </c>
      <c r="J388" s="168">
        <v>13.021000000000001</v>
      </c>
      <c r="K388" s="168">
        <v>1.1040939999999999</v>
      </c>
      <c r="L388" s="168">
        <v>3.615265</v>
      </c>
      <c r="M388" s="168">
        <v>6.8905999999999995E-2</v>
      </c>
      <c r="N388" s="168">
        <v>0</v>
      </c>
      <c r="O388" s="75">
        <v>8.2327349999999999</v>
      </c>
      <c r="P388" s="24">
        <v>1048.7</v>
      </c>
      <c r="Q388" s="97">
        <v>8.2327349999999999</v>
      </c>
      <c r="R388" s="100">
        <v>1048.7</v>
      </c>
      <c r="S388" s="315">
        <v>7.850419567083055E-3</v>
      </c>
      <c r="T388" s="76">
        <v>66.926000000000002</v>
      </c>
      <c r="U388" s="22">
        <v>0.52539717994660051</v>
      </c>
      <c r="V388" s="22">
        <v>471.0251740249833</v>
      </c>
      <c r="W388" s="108">
        <f>V388*T388/1000</f>
        <v>31.52383079679603</v>
      </c>
    </row>
    <row r="389" spans="1:23" x14ac:dyDescent="0.2">
      <c r="A389" s="401"/>
      <c r="B389" s="352">
        <v>352</v>
      </c>
      <c r="C389" s="19" t="s">
        <v>788</v>
      </c>
      <c r="D389" s="191">
        <v>8.5</v>
      </c>
      <c r="E389" s="192">
        <v>171</v>
      </c>
      <c r="F389" s="72" t="s">
        <v>802</v>
      </c>
      <c r="G389" s="72"/>
      <c r="H389" s="71">
        <v>45</v>
      </c>
      <c r="I389" s="71">
        <v>1986</v>
      </c>
      <c r="J389" s="24">
        <v>39.821800000000003</v>
      </c>
      <c r="K389" s="24">
        <v>7.5145999999999997</v>
      </c>
      <c r="L389" s="24">
        <v>6.3</v>
      </c>
      <c r="M389" s="24">
        <v>3.0844</v>
      </c>
      <c r="N389" s="24">
        <v>0</v>
      </c>
      <c r="O389" s="24">
        <v>22.922799999999999</v>
      </c>
      <c r="P389" s="24">
        <v>2901.57</v>
      </c>
      <c r="Q389" s="435">
        <v>22.922799999999999</v>
      </c>
      <c r="R389" s="24">
        <f>P389</f>
        <v>2901.57</v>
      </c>
      <c r="S389" s="315">
        <f>Q389/R389</f>
        <v>7.9001368224788648E-3</v>
      </c>
      <c r="T389" s="74">
        <v>45.1</v>
      </c>
      <c r="U389" s="430">
        <f>S389*T389</f>
        <v>0.35629617069379682</v>
      </c>
      <c r="V389" s="430">
        <f>S389*60*1000</f>
        <v>474.0082093487319</v>
      </c>
      <c r="W389" s="431">
        <f>V389*T389/1000</f>
        <v>21.377770241627807</v>
      </c>
    </row>
    <row r="390" spans="1:23" x14ac:dyDescent="0.2">
      <c r="A390" s="401"/>
      <c r="B390" s="353">
        <v>353</v>
      </c>
      <c r="C390" s="19" t="s">
        <v>379</v>
      </c>
      <c r="D390" s="191">
        <v>6.3</v>
      </c>
      <c r="E390" s="192">
        <v>362.7</v>
      </c>
      <c r="F390" s="141" t="s">
        <v>401</v>
      </c>
      <c r="G390" s="156" t="s">
        <v>121</v>
      </c>
      <c r="H390" s="71">
        <v>40</v>
      </c>
      <c r="I390" s="71">
        <v>1972</v>
      </c>
      <c r="J390" s="168">
        <v>23.356000000000002</v>
      </c>
      <c r="K390" s="168">
        <v>2.5499999999999998</v>
      </c>
      <c r="L390" s="168">
        <v>6.52</v>
      </c>
      <c r="M390" s="168">
        <v>0.41</v>
      </c>
      <c r="N390" s="168"/>
      <c r="O390" s="75">
        <v>13.88</v>
      </c>
      <c r="P390" s="74">
        <v>1745.13</v>
      </c>
      <c r="Q390" s="97">
        <v>13.88</v>
      </c>
      <c r="R390" s="100">
        <v>1745.13</v>
      </c>
      <c r="S390" s="315">
        <f>Q390/R390</f>
        <v>7.9535621988046732E-3</v>
      </c>
      <c r="T390" s="76">
        <v>72.38</v>
      </c>
      <c r="U390" s="22">
        <f>S390*T390</f>
        <v>0.57567883194948222</v>
      </c>
      <c r="V390" s="22">
        <f>S390*60*1000</f>
        <v>477.21373192828037</v>
      </c>
      <c r="W390" s="108">
        <f>V390*T390/1000</f>
        <v>34.540729916968928</v>
      </c>
    </row>
    <row r="391" spans="1:23" s="253" customFormat="1" x14ac:dyDescent="0.2">
      <c r="A391" s="401"/>
      <c r="B391" s="352">
        <v>354</v>
      </c>
      <c r="C391" s="19" t="s">
        <v>379</v>
      </c>
      <c r="D391" s="191">
        <v>6.3</v>
      </c>
      <c r="E391" s="192">
        <v>362.7</v>
      </c>
      <c r="F391" s="141" t="s">
        <v>398</v>
      </c>
      <c r="G391" s="156" t="s">
        <v>121</v>
      </c>
      <c r="H391" s="71">
        <v>30</v>
      </c>
      <c r="I391" s="71">
        <v>1989</v>
      </c>
      <c r="J391" s="168">
        <v>22.036000000000001</v>
      </c>
      <c r="K391" s="168">
        <v>2.95</v>
      </c>
      <c r="L391" s="168">
        <v>5.96</v>
      </c>
      <c r="M391" s="168">
        <v>0.37</v>
      </c>
      <c r="N391" s="168"/>
      <c r="O391" s="75">
        <v>12.76</v>
      </c>
      <c r="P391" s="74">
        <v>1601.08</v>
      </c>
      <c r="Q391" s="97">
        <v>12.76</v>
      </c>
      <c r="R391" s="100">
        <v>1601.08</v>
      </c>
      <c r="S391" s="315">
        <f>Q391/R391</f>
        <v>7.9696205061583428E-3</v>
      </c>
      <c r="T391" s="76">
        <v>72.38</v>
      </c>
      <c r="U391" s="22">
        <f>S391*T391</f>
        <v>0.57684113223574085</v>
      </c>
      <c r="V391" s="22">
        <f>S391*60*1000</f>
        <v>478.17723036950053</v>
      </c>
      <c r="W391" s="108">
        <f>V391*T391/1000</f>
        <v>34.610467934144452</v>
      </c>
    </row>
    <row r="392" spans="1:23" s="253" customFormat="1" x14ac:dyDescent="0.2">
      <c r="A392" s="401"/>
      <c r="B392" s="353">
        <v>355</v>
      </c>
      <c r="C392" s="82" t="s">
        <v>151</v>
      </c>
      <c r="D392" s="191">
        <v>7.6</v>
      </c>
      <c r="E392" s="192">
        <v>229</v>
      </c>
      <c r="F392" s="72" t="s">
        <v>172</v>
      </c>
      <c r="G392" s="156" t="s">
        <v>121</v>
      </c>
      <c r="H392" s="71">
        <v>54</v>
      </c>
      <c r="I392" s="71">
        <v>1988</v>
      </c>
      <c r="J392" s="168">
        <v>38.465580000000003</v>
      </c>
      <c r="K392" s="168">
        <v>6.8339999999999996</v>
      </c>
      <c r="L392" s="168">
        <v>8.64</v>
      </c>
      <c r="M392" s="168">
        <v>-0.92842000000000002</v>
      </c>
      <c r="N392" s="168"/>
      <c r="O392" s="75">
        <v>23.92</v>
      </c>
      <c r="P392" s="24">
        <v>773.29</v>
      </c>
      <c r="Q392" s="97">
        <v>23.92</v>
      </c>
      <c r="R392" s="100">
        <v>2980.26</v>
      </c>
      <c r="S392" s="315">
        <v>8.026145369867059E-3</v>
      </c>
      <c r="T392" s="76">
        <v>47.4</v>
      </c>
      <c r="U392" s="22">
        <v>0.38043929053169856</v>
      </c>
      <c r="V392" s="22">
        <v>481.56872219202353</v>
      </c>
      <c r="W392" s="108">
        <f>V392*T392/1000</f>
        <v>22.826357431901915</v>
      </c>
    </row>
    <row r="393" spans="1:23" s="253" customFormat="1" x14ac:dyDescent="0.2">
      <c r="A393" s="401"/>
      <c r="B393" s="352">
        <v>356</v>
      </c>
      <c r="C393" s="82" t="s">
        <v>151</v>
      </c>
      <c r="D393" s="191">
        <v>7.6</v>
      </c>
      <c r="E393" s="192">
        <v>229</v>
      </c>
      <c r="F393" s="72" t="s">
        <v>173</v>
      </c>
      <c r="G393" s="156" t="s">
        <v>121</v>
      </c>
      <c r="H393" s="71">
        <v>45</v>
      </c>
      <c r="I393" s="71">
        <v>1982</v>
      </c>
      <c r="J393" s="168">
        <v>31.283819999999999</v>
      </c>
      <c r="K393" s="168">
        <v>5.3040000000000003</v>
      </c>
      <c r="L393" s="168">
        <v>6.2373670000000008</v>
      </c>
      <c r="M393" s="168">
        <v>1.1678200000000001</v>
      </c>
      <c r="N393" s="168"/>
      <c r="O393" s="75">
        <v>18.574632999999999</v>
      </c>
      <c r="P393" s="24">
        <v>4002.6600000000003</v>
      </c>
      <c r="Q393" s="97">
        <v>18.574632999999999</v>
      </c>
      <c r="R393" s="100">
        <v>2313.59</v>
      </c>
      <c r="S393" s="315">
        <v>8.0284894903591385E-3</v>
      </c>
      <c r="T393" s="76">
        <v>47.4</v>
      </c>
      <c r="U393" s="22">
        <v>0.38055040184302313</v>
      </c>
      <c r="V393" s="22">
        <v>481.70936942154827</v>
      </c>
      <c r="W393" s="108">
        <v>22.833024110581388</v>
      </c>
    </row>
    <row r="394" spans="1:23" s="253" customFormat="1" x14ac:dyDescent="0.2">
      <c r="A394" s="401"/>
      <c r="B394" s="353">
        <v>357</v>
      </c>
      <c r="C394" s="82" t="s">
        <v>151</v>
      </c>
      <c r="D394" s="191">
        <v>7.6</v>
      </c>
      <c r="E394" s="192">
        <v>229</v>
      </c>
      <c r="F394" s="72" t="s">
        <v>174</v>
      </c>
      <c r="G394" s="156" t="s">
        <v>121</v>
      </c>
      <c r="H394" s="71">
        <v>60</v>
      </c>
      <c r="I394" s="71">
        <v>1970</v>
      </c>
      <c r="J394" s="168">
        <v>34.540242999999997</v>
      </c>
      <c r="K394" s="168">
        <v>5.4570000000000007</v>
      </c>
      <c r="L394" s="168">
        <v>7.8554180000000002</v>
      </c>
      <c r="M394" s="168">
        <v>-0.45875700000000003</v>
      </c>
      <c r="N394" s="168"/>
      <c r="O394" s="75">
        <v>21.686581999999998</v>
      </c>
      <c r="P394" s="24">
        <v>2327.5</v>
      </c>
      <c r="Q394" s="97">
        <v>21.686581999999998</v>
      </c>
      <c r="R394" s="100">
        <v>2700.66</v>
      </c>
      <c r="S394" s="315">
        <v>8.0301044929757901E-3</v>
      </c>
      <c r="T394" s="76">
        <v>47.4</v>
      </c>
      <c r="U394" s="22">
        <v>0.38062695296705246</v>
      </c>
      <c r="V394" s="22">
        <v>481.80626957854736</v>
      </c>
      <c r="W394" s="108">
        <v>22.837617178023145</v>
      </c>
    </row>
    <row r="395" spans="1:23" s="253" customFormat="1" x14ac:dyDescent="0.2">
      <c r="A395" s="401"/>
      <c r="B395" s="352">
        <v>358</v>
      </c>
      <c r="C395" s="82" t="s">
        <v>677</v>
      </c>
      <c r="D395" s="191">
        <v>6.2</v>
      </c>
      <c r="E395" s="192">
        <v>271.39999999999998</v>
      </c>
      <c r="F395" s="72" t="s">
        <v>126</v>
      </c>
      <c r="G395" s="156" t="s">
        <v>121</v>
      </c>
      <c r="H395" s="71">
        <v>44</v>
      </c>
      <c r="I395" s="71">
        <v>1970</v>
      </c>
      <c r="J395" s="168">
        <v>31.821999999999999</v>
      </c>
      <c r="K395" s="168">
        <v>3.0870449999999998</v>
      </c>
      <c r="L395" s="168">
        <v>7.8801519999999998</v>
      </c>
      <c r="M395" s="168">
        <v>-0.38404500000000003</v>
      </c>
      <c r="N395" s="168">
        <v>0</v>
      </c>
      <c r="O395" s="75">
        <v>21.238848000000001</v>
      </c>
      <c r="P395" s="24">
        <v>2635.36</v>
      </c>
      <c r="Q395" s="97">
        <v>21.238848000000001</v>
      </c>
      <c r="R395" s="100">
        <v>2635.36</v>
      </c>
      <c r="S395" s="315">
        <v>8.0591828061441322E-3</v>
      </c>
      <c r="T395" s="76">
        <v>66.926000000000002</v>
      </c>
      <c r="U395" s="22">
        <v>0.53936886848400223</v>
      </c>
      <c r="V395" s="22">
        <v>483.55096836864794</v>
      </c>
      <c r="W395" s="108">
        <v>32.362132109040132</v>
      </c>
    </row>
    <row r="396" spans="1:23" s="253" customFormat="1" x14ac:dyDescent="0.2">
      <c r="A396" s="401"/>
      <c r="B396" s="353">
        <v>359</v>
      </c>
      <c r="C396" s="82" t="s">
        <v>151</v>
      </c>
      <c r="D396" s="191">
        <v>7.6</v>
      </c>
      <c r="E396" s="192">
        <v>229</v>
      </c>
      <c r="F396" s="72" t="s">
        <v>175</v>
      </c>
      <c r="G396" s="156" t="s">
        <v>121</v>
      </c>
      <c r="H396" s="71">
        <v>54</v>
      </c>
      <c r="I396" s="71">
        <v>1985</v>
      </c>
      <c r="J396" s="168">
        <v>39.782380000000003</v>
      </c>
      <c r="K396" s="168">
        <v>6.63</v>
      </c>
      <c r="L396" s="168">
        <v>8.5340430000000005</v>
      </c>
      <c r="M396" s="168">
        <v>0.56738</v>
      </c>
      <c r="N396" s="168"/>
      <c r="O396" s="75">
        <v>24.050957</v>
      </c>
      <c r="P396" s="24">
        <v>2335.0500000000002</v>
      </c>
      <c r="Q396" s="97">
        <v>24.050957</v>
      </c>
      <c r="R396" s="100">
        <v>2977.02</v>
      </c>
      <c r="S396" s="315">
        <v>8.0788698094067229E-3</v>
      </c>
      <c r="T396" s="76">
        <v>47.4</v>
      </c>
      <c r="U396" s="22">
        <v>0.38293842896587865</v>
      </c>
      <c r="V396" s="22">
        <v>484.73218856440337</v>
      </c>
      <c r="W396" s="108">
        <v>22.976305737952721</v>
      </c>
    </row>
    <row r="397" spans="1:23" s="253" customFormat="1" x14ac:dyDescent="0.2">
      <c r="A397" s="401"/>
      <c r="B397" s="352">
        <v>360</v>
      </c>
      <c r="C397" s="82" t="s">
        <v>151</v>
      </c>
      <c r="D397" s="191">
        <v>7.6</v>
      </c>
      <c r="E397" s="192">
        <v>229</v>
      </c>
      <c r="F397" s="72" t="s">
        <v>176</v>
      </c>
      <c r="G397" s="156" t="s">
        <v>121</v>
      </c>
      <c r="H397" s="71">
        <v>45</v>
      </c>
      <c r="I397" s="71">
        <v>1980</v>
      </c>
      <c r="J397" s="168">
        <v>30.906840000000003</v>
      </c>
      <c r="K397" s="168">
        <v>4.4880000000000004</v>
      </c>
      <c r="L397" s="168">
        <v>7.2</v>
      </c>
      <c r="M397" s="168">
        <v>0.18184</v>
      </c>
      <c r="N397" s="168"/>
      <c r="O397" s="75">
        <v>19.037000000000003</v>
      </c>
      <c r="P397" s="24">
        <v>2058.4</v>
      </c>
      <c r="Q397" s="97">
        <v>19.037000000000003</v>
      </c>
      <c r="R397" s="100">
        <v>2349.44</v>
      </c>
      <c r="S397" s="315">
        <v>8.1027819395260159E-3</v>
      </c>
      <c r="T397" s="76">
        <v>47.4</v>
      </c>
      <c r="U397" s="22">
        <v>0.38407186393353315</v>
      </c>
      <c r="V397" s="22">
        <v>486.16691637156094</v>
      </c>
      <c r="W397" s="108">
        <v>23.044311836011989</v>
      </c>
    </row>
    <row r="398" spans="1:23" s="253" customFormat="1" x14ac:dyDescent="0.2">
      <c r="A398" s="401"/>
      <c r="B398" s="353">
        <v>361</v>
      </c>
      <c r="C398" s="82" t="s">
        <v>151</v>
      </c>
      <c r="D398" s="191">
        <v>7.6</v>
      </c>
      <c r="E398" s="192">
        <v>229</v>
      </c>
      <c r="F398" s="72" t="s">
        <v>177</v>
      </c>
      <c r="G398" s="156" t="s">
        <v>121</v>
      </c>
      <c r="H398" s="71">
        <v>75</v>
      </c>
      <c r="I398" s="71">
        <v>1976</v>
      </c>
      <c r="J398" s="168">
        <v>54.838122999999996</v>
      </c>
      <c r="K398" s="168">
        <v>8.9760000000000009</v>
      </c>
      <c r="L398" s="168">
        <v>12</v>
      </c>
      <c r="M398" s="168">
        <v>1.247123</v>
      </c>
      <c r="N398" s="168"/>
      <c r="O398" s="75">
        <v>32.615000000000002</v>
      </c>
      <c r="P398" s="24">
        <v>3009.31</v>
      </c>
      <c r="Q398" s="97">
        <v>32.615000000000002</v>
      </c>
      <c r="R398" s="100">
        <v>4025.06</v>
      </c>
      <c r="S398" s="315">
        <v>8.1029848002265818E-3</v>
      </c>
      <c r="T398" s="76">
        <v>47.4</v>
      </c>
      <c r="U398" s="22">
        <v>0.38408147953073996</v>
      </c>
      <c r="V398" s="22">
        <v>486.17908801359488</v>
      </c>
      <c r="W398" s="108">
        <v>23.044888771844395</v>
      </c>
    </row>
    <row r="399" spans="1:23" s="253" customFormat="1" x14ac:dyDescent="0.2">
      <c r="A399" s="401"/>
      <c r="B399" s="352">
        <v>362</v>
      </c>
      <c r="C399" s="82" t="s">
        <v>677</v>
      </c>
      <c r="D399" s="191">
        <v>6.2</v>
      </c>
      <c r="E399" s="192">
        <v>271.39999999999998</v>
      </c>
      <c r="F399" s="72" t="s">
        <v>125</v>
      </c>
      <c r="G399" s="156" t="s">
        <v>121</v>
      </c>
      <c r="H399" s="71">
        <v>48</v>
      </c>
      <c r="I399" s="71">
        <v>1970</v>
      </c>
      <c r="J399" s="168">
        <v>31.373000000000001</v>
      </c>
      <c r="K399" s="168">
        <v>2.9515609999999999</v>
      </c>
      <c r="L399" s="168">
        <v>8.1332319999999996</v>
      </c>
      <c r="M399" s="168">
        <v>-0.29956100000000002</v>
      </c>
      <c r="N399" s="168">
        <v>3.7057980000000001</v>
      </c>
      <c r="O399" s="75">
        <v>20.587768000000001</v>
      </c>
      <c r="P399" s="24">
        <v>2540.16</v>
      </c>
      <c r="Q399" s="97">
        <v>20.587768000000001</v>
      </c>
      <c r="R399" s="100">
        <v>2540.16</v>
      </c>
      <c r="S399" s="315">
        <v>8.1049099269337368E-3</v>
      </c>
      <c r="T399" s="76">
        <v>66.926000000000002</v>
      </c>
      <c r="U399" s="22">
        <v>0.54242920176996723</v>
      </c>
      <c r="V399" s="22">
        <v>486.29459561602425</v>
      </c>
      <c r="W399" s="108">
        <v>32.545752106198037</v>
      </c>
    </row>
    <row r="400" spans="1:23" s="253" customFormat="1" x14ac:dyDescent="0.2">
      <c r="A400" s="401"/>
      <c r="B400" s="353">
        <v>363</v>
      </c>
      <c r="C400" s="82" t="s">
        <v>151</v>
      </c>
      <c r="D400" s="191">
        <v>7.6</v>
      </c>
      <c r="E400" s="192">
        <v>229</v>
      </c>
      <c r="F400" s="72" t="s">
        <v>178</v>
      </c>
      <c r="G400" s="156" t="s">
        <v>121</v>
      </c>
      <c r="H400" s="71">
        <v>18</v>
      </c>
      <c r="I400" s="71" t="s">
        <v>75</v>
      </c>
      <c r="J400" s="168">
        <v>13.455739999999999</v>
      </c>
      <c r="K400" s="168">
        <v>3.2130000000000001</v>
      </c>
      <c r="L400" s="168">
        <v>2.415902</v>
      </c>
      <c r="M400" s="168">
        <v>-0.24326</v>
      </c>
      <c r="N400" s="168"/>
      <c r="O400" s="75">
        <v>8.0700979999999998</v>
      </c>
      <c r="P400" s="24">
        <v>2996.25</v>
      </c>
      <c r="Q400" s="97">
        <v>8.0700979999999998</v>
      </c>
      <c r="R400" s="100">
        <v>989.51</v>
      </c>
      <c r="S400" s="315">
        <v>8.1556507766470266E-3</v>
      </c>
      <c r="T400" s="76">
        <v>47.4</v>
      </c>
      <c r="U400" s="22">
        <v>0.38657784681306906</v>
      </c>
      <c r="V400" s="22">
        <v>489.3390465988216</v>
      </c>
      <c r="W400" s="108">
        <v>23.194670808784142</v>
      </c>
    </row>
    <row r="401" spans="1:23" s="253" customFormat="1" x14ac:dyDescent="0.2">
      <c r="A401" s="401"/>
      <c r="B401" s="352">
        <v>364</v>
      </c>
      <c r="C401" s="82" t="s">
        <v>151</v>
      </c>
      <c r="D401" s="191">
        <v>7.6</v>
      </c>
      <c r="E401" s="192">
        <v>229</v>
      </c>
      <c r="F401" s="72" t="s">
        <v>179</v>
      </c>
      <c r="G401" s="156" t="s">
        <v>121</v>
      </c>
      <c r="H401" s="71">
        <v>38</v>
      </c>
      <c r="I401" s="71" t="s">
        <v>75</v>
      </c>
      <c r="J401" s="168">
        <v>26.025739999999999</v>
      </c>
      <c r="K401" s="168">
        <v>3.6720000000000002</v>
      </c>
      <c r="L401" s="168">
        <v>6.08</v>
      </c>
      <c r="M401" s="168">
        <v>0.21574000000000002</v>
      </c>
      <c r="N401" s="168"/>
      <c r="O401" s="75">
        <v>16.058</v>
      </c>
      <c r="P401" s="24">
        <v>2322.44</v>
      </c>
      <c r="Q401" s="97">
        <v>16.058</v>
      </c>
      <c r="R401" s="100">
        <v>1967.26</v>
      </c>
      <c r="S401" s="315">
        <v>8.1626221241727064E-3</v>
      </c>
      <c r="T401" s="76">
        <v>47.4</v>
      </c>
      <c r="U401" s="22">
        <v>0.38690828868578625</v>
      </c>
      <c r="V401" s="22">
        <v>489.75732745036237</v>
      </c>
      <c r="W401" s="108">
        <v>23.214497321147178</v>
      </c>
    </row>
    <row r="402" spans="1:23" s="253" customFormat="1" x14ac:dyDescent="0.2">
      <c r="A402" s="401"/>
      <c r="B402" s="353">
        <v>365</v>
      </c>
      <c r="C402" s="82" t="s">
        <v>151</v>
      </c>
      <c r="D402" s="191">
        <v>7.6</v>
      </c>
      <c r="E402" s="192">
        <v>229</v>
      </c>
      <c r="F402" s="72" t="s">
        <v>180</v>
      </c>
      <c r="G402" s="156" t="s">
        <v>121</v>
      </c>
      <c r="H402" s="71">
        <v>70</v>
      </c>
      <c r="I402" s="71">
        <v>1968</v>
      </c>
      <c r="J402" s="168">
        <v>23.651800000000001</v>
      </c>
      <c r="K402" s="168">
        <v>4.5389999999999997</v>
      </c>
      <c r="L402" s="168">
        <v>5.9606910000000006</v>
      </c>
      <c r="M402" s="168">
        <v>-2.2602000000000002</v>
      </c>
      <c r="N402" s="168"/>
      <c r="O402" s="75">
        <v>15.412309</v>
      </c>
      <c r="P402" s="24">
        <v>2358.29</v>
      </c>
      <c r="Q402" s="97">
        <v>15.412309</v>
      </c>
      <c r="R402" s="100">
        <v>1887.93</v>
      </c>
      <c r="S402" s="315">
        <v>8.1636019343937546E-3</v>
      </c>
      <c r="T402" s="76">
        <v>47.4</v>
      </c>
      <c r="U402" s="22">
        <v>0.38695473169026395</v>
      </c>
      <c r="V402" s="22">
        <v>489.81611606362532</v>
      </c>
      <c r="W402" s="108">
        <v>23.217283901415836</v>
      </c>
    </row>
    <row r="403" spans="1:23" s="253" customFormat="1" x14ac:dyDescent="0.2">
      <c r="A403" s="401"/>
      <c r="B403" s="352">
        <v>366</v>
      </c>
      <c r="C403" s="82" t="s">
        <v>151</v>
      </c>
      <c r="D403" s="191">
        <v>7.6</v>
      </c>
      <c r="E403" s="192">
        <v>229</v>
      </c>
      <c r="F403" s="72" t="s">
        <v>181</v>
      </c>
      <c r="G403" s="156" t="s">
        <v>121</v>
      </c>
      <c r="H403" s="71">
        <v>45</v>
      </c>
      <c r="I403" s="71">
        <v>1969</v>
      </c>
      <c r="J403" s="168">
        <v>27.933239999999998</v>
      </c>
      <c r="K403" s="168">
        <v>5.508</v>
      </c>
      <c r="L403" s="168">
        <v>6.4964750000000002</v>
      </c>
      <c r="M403" s="168">
        <v>0.63524000000000003</v>
      </c>
      <c r="N403" s="168"/>
      <c r="O403" s="75">
        <v>15.293525000000001</v>
      </c>
      <c r="P403" s="24">
        <v>1026.6600000000001</v>
      </c>
      <c r="Q403" s="97">
        <v>15.293525000000001</v>
      </c>
      <c r="R403" s="100">
        <v>1872.6100000000001</v>
      </c>
      <c r="S403" s="315">
        <v>8.1669568142859437E-3</v>
      </c>
      <c r="T403" s="76">
        <v>47.4</v>
      </c>
      <c r="U403" s="22">
        <v>0.38711375299715373</v>
      </c>
      <c r="V403" s="22">
        <v>490.01740885715662</v>
      </c>
      <c r="W403" s="108">
        <v>23.226825179829223</v>
      </c>
    </row>
    <row r="404" spans="1:23" s="253" customFormat="1" x14ac:dyDescent="0.2">
      <c r="A404" s="401"/>
      <c r="B404" s="353">
        <v>367</v>
      </c>
      <c r="C404" s="82" t="s">
        <v>633</v>
      </c>
      <c r="D404" s="191">
        <v>6.6</v>
      </c>
      <c r="E404" s="192">
        <v>308.60000000000002</v>
      </c>
      <c r="F404" s="59" t="s">
        <v>600</v>
      </c>
      <c r="G404" s="155" t="s">
        <v>641</v>
      </c>
      <c r="H404" s="60">
        <v>40</v>
      </c>
      <c r="I404" s="60">
        <v>1983</v>
      </c>
      <c r="J404" s="167">
        <v>33.36</v>
      </c>
      <c r="K404" s="167">
        <v>5.5968</v>
      </c>
      <c r="L404" s="167">
        <v>9.4116</v>
      </c>
      <c r="M404" s="167">
        <v>0.42119800000000002</v>
      </c>
      <c r="N404" s="167">
        <v>3.2274720000000001</v>
      </c>
      <c r="O404" s="91">
        <v>17.930349000000003</v>
      </c>
      <c r="P404" s="61">
        <v>2186.7199999999998</v>
      </c>
      <c r="Q404" s="62">
        <v>17.930349000000003</v>
      </c>
      <c r="R404" s="104">
        <v>2186.7199999999998</v>
      </c>
      <c r="S404" s="63">
        <v>8.1996547340308801E-3</v>
      </c>
      <c r="T404" s="64">
        <v>50.7</v>
      </c>
      <c r="U404" s="64">
        <v>0.41572249501536562</v>
      </c>
      <c r="V404" s="64">
        <v>491.97928404185279</v>
      </c>
      <c r="W404" s="112">
        <v>24.943349700921939</v>
      </c>
    </row>
    <row r="405" spans="1:23" s="253" customFormat="1" x14ac:dyDescent="0.2">
      <c r="A405" s="401"/>
      <c r="B405" s="352">
        <v>368</v>
      </c>
      <c r="C405" s="19" t="s">
        <v>788</v>
      </c>
      <c r="D405" s="191">
        <v>8.5</v>
      </c>
      <c r="E405" s="192">
        <v>171</v>
      </c>
      <c r="F405" s="72" t="s">
        <v>803</v>
      </c>
      <c r="G405" s="72"/>
      <c r="H405" s="71">
        <v>22</v>
      </c>
      <c r="I405" s="71">
        <v>1954</v>
      </c>
      <c r="J405" s="24">
        <v>17.622199999999999</v>
      </c>
      <c r="K405" s="24">
        <v>7.9935</v>
      </c>
      <c r="L405" s="24">
        <v>2.27</v>
      </c>
      <c r="M405" s="24">
        <v>-2.8224999999999998</v>
      </c>
      <c r="N405" s="24">
        <v>1.8326</v>
      </c>
      <c r="O405" s="24">
        <v>8.3485999999999994</v>
      </c>
      <c r="P405" s="24">
        <v>1220.31</v>
      </c>
      <c r="Q405" s="435">
        <v>8.3932000000000002</v>
      </c>
      <c r="R405" s="24">
        <v>1011.48</v>
      </c>
      <c r="S405" s="315">
        <f>Q405/R405</f>
        <v>8.2979396527860169E-3</v>
      </c>
      <c r="T405" s="74">
        <v>45.1</v>
      </c>
      <c r="U405" s="430">
        <f>S405*T405</f>
        <v>0.3742370783406494</v>
      </c>
      <c r="V405" s="430">
        <f>S405*60*1000</f>
        <v>497.87637916716096</v>
      </c>
      <c r="W405" s="431">
        <f>V405*T405/1000</f>
        <v>22.45422470043896</v>
      </c>
    </row>
    <row r="406" spans="1:23" s="253" customFormat="1" x14ac:dyDescent="0.2">
      <c r="A406" s="401"/>
      <c r="B406" s="353">
        <v>369</v>
      </c>
      <c r="C406" s="82" t="s">
        <v>493</v>
      </c>
      <c r="D406" s="193">
        <v>6.6</v>
      </c>
      <c r="E406" s="193">
        <v>307.8</v>
      </c>
      <c r="F406" s="72" t="s">
        <v>514</v>
      </c>
      <c r="G406" s="156" t="s">
        <v>121</v>
      </c>
      <c r="H406" s="71">
        <v>18</v>
      </c>
      <c r="I406" s="71">
        <v>1993</v>
      </c>
      <c r="J406" s="168">
        <v>16.099999999999998</v>
      </c>
      <c r="K406" s="168">
        <v>1.3599000000000001</v>
      </c>
      <c r="L406" s="168">
        <v>3.625</v>
      </c>
      <c r="M406" s="168">
        <v>-8.4900000000000003E-2</v>
      </c>
      <c r="N406" s="168">
        <v>0</v>
      </c>
      <c r="O406" s="75">
        <v>11.2</v>
      </c>
      <c r="P406" s="24">
        <v>1330.03</v>
      </c>
      <c r="Q406" s="97">
        <v>11.2</v>
      </c>
      <c r="R406" s="100">
        <v>1330.03</v>
      </c>
      <c r="S406" s="315">
        <v>8.4208626873078039E-3</v>
      </c>
      <c r="T406" s="76">
        <v>41.1</v>
      </c>
      <c r="U406" s="22">
        <v>0.34609745644835077</v>
      </c>
      <c r="V406" s="22">
        <v>505.25176123846825</v>
      </c>
      <c r="W406" s="108">
        <v>20.765847386901044</v>
      </c>
    </row>
    <row r="407" spans="1:23" s="253" customFormat="1" x14ac:dyDescent="0.2">
      <c r="A407" s="401"/>
      <c r="B407" s="352">
        <v>370</v>
      </c>
      <c r="C407" s="19" t="s">
        <v>379</v>
      </c>
      <c r="D407" s="191">
        <v>6.3</v>
      </c>
      <c r="E407" s="192">
        <v>362.7</v>
      </c>
      <c r="F407" s="141" t="s">
        <v>402</v>
      </c>
      <c r="G407" s="156" t="s">
        <v>121</v>
      </c>
      <c r="H407" s="71">
        <v>24</v>
      </c>
      <c r="I407" s="71">
        <v>1985</v>
      </c>
      <c r="J407" s="168">
        <v>19.173999999999999</v>
      </c>
      <c r="K407" s="168">
        <v>2.78</v>
      </c>
      <c r="L407" s="168">
        <v>3.87</v>
      </c>
      <c r="M407" s="168">
        <v>-0.19</v>
      </c>
      <c r="N407" s="168"/>
      <c r="O407" s="75">
        <v>12.7</v>
      </c>
      <c r="P407" s="74">
        <v>1503.04</v>
      </c>
      <c r="Q407" s="97">
        <v>12.7</v>
      </c>
      <c r="R407" s="100">
        <v>1503.04</v>
      </c>
      <c r="S407" s="315">
        <f>Q407/R407</f>
        <v>8.4495422610176701E-3</v>
      </c>
      <c r="T407" s="76">
        <v>72.38</v>
      </c>
      <c r="U407" s="22">
        <f>S407*T407</f>
        <v>0.61157786885245891</v>
      </c>
      <c r="V407" s="22">
        <f>S407*60*1000</f>
        <v>506.97253566106014</v>
      </c>
      <c r="W407" s="108">
        <f>V407*T407/1000</f>
        <v>36.694672131147527</v>
      </c>
    </row>
    <row r="408" spans="1:23" s="253" customFormat="1" x14ac:dyDescent="0.2">
      <c r="A408" s="401"/>
      <c r="B408" s="353">
        <v>371</v>
      </c>
      <c r="C408" s="82" t="s">
        <v>633</v>
      </c>
      <c r="D408" s="191">
        <v>6.6</v>
      </c>
      <c r="E408" s="192">
        <v>308.60000000000002</v>
      </c>
      <c r="F408" s="59" t="s">
        <v>601</v>
      </c>
      <c r="G408" s="155" t="s">
        <v>641</v>
      </c>
      <c r="H408" s="60">
        <v>35</v>
      </c>
      <c r="I408" s="60" t="s">
        <v>75</v>
      </c>
      <c r="J408" s="167">
        <v>33.875</v>
      </c>
      <c r="K408" s="167">
        <v>4.8275499999999996</v>
      </c>
      <c r="L408" s="167">
        <v>9.9816909999999996</v>
      </c>
      <c r="M408" s="167">
        <v>0.32345400000000002</v>
      </c>
      <c r="N408" s="167">
        <v>0</v>
      </c>
      <c r="O408" s="91">
        <v>18.742308999999999</v>
      </c>
      <c r="P408" s="61">
        <v>2212.0500000000002</v>
      </c>
      <c r="Q408" s="62">
        <v>18.742308999999999</v>
      </c>
      <c r="R408" s="104">
        <v>2212.0500000000002</v>
      </c>
      <c r="S408" s="63">
        <v>8.4728233991094217E-3</v>
      </c>
      <c r="T408" s="64">
        <v>50.7</v>
      </c>
      <c r="U408" s="64">
        <v>0.42957214633484769</v>
      </c>
      <c r="V408" s="64">
        <v>508.36940394656528</v>
      </c>
      <c r="W408" s="112">
        <v>25.774328780090862</v>
      </c>
    </row>
    <row r="409" spans="1:23" s="253" customFormat="1" x14ac:dyDescent="0.2">
      <c r="A409" s="401"/>
      <c r="B409" s="352">
        <v>372</v>
      </c>
      <c r="C409" s="82" t="s">
        <v>293</v>
      </c>
      <c r="D409" s="193">
        <v>7.1</v>
      </c>
      <c r="E409" s="193">
        <v>283.40000000000003</v>
      </c>
      <c r="F409" s="72" t="s">
        <v>316</v>
      </c>
      <c r="G409" s="156" t="s">
        <v>121</v>
      </c>
      <c r="H409" s="71">
        <v>14</v>
      </c>
      <c r="I409" s="71" t="s">
        <v>75</v>
      </c>
      <c r="J409" s="168">
        <v>7.7540000000000004</v>
      </c>
      <c r="K409" s="168">
        <v>2.1419999999999999</v>
      </c>
      <c r="L409" s="168">
        <v>0.14000000000000001</v>
      </c>
      <c r="M409" s="168">
        <v>0</v>
      </c>
      <c r="N409" s="168">
        <v>0</v>
      </c>
      <c r="O409" s="75">
        <v>5.4720000000000004</v>
      </c>
      <c r="P409" s="76">
        <v>635.91</v>
      </c>
      <c r="Q409" s="97">
        <v>5.4720000000000004</v>
      </c>
      <c r="R409" s="100">
        <v>635.91</v>
      </c>
      <c r="S409" s="315">
        <v>8.6049912723498625E-3</v>
      </c>
      <c r="T409" s="76">
        <v>73.099999999999994</v>
      </c>
      <c r="U409" s="22">
        <v>0.62902486200877494</v>
      </c>
      <c r="V409" s="22">
        <v>516.29947634099176</v>
      </c>
      <c r="W409" s="108">
        <v>37.741491720526497</v>
      </c>
    </row>
    <row r="410" spans="1:23" s="253" customFormat="1" x14ac:dyDescent="0.2">
      <c r="A410" s="401"/>
      <c r="B410" s="353">
        <v>373</v>
      </c>
      <c r="C410" s="82" t="s">
        <v>76</v>
      </c>
      <c r="D410" s="193">
        <v>7.6</v>
      </c>
      <c r="E410" s="193">
        <v>291.2</v>
      </c>
      <c r="F410" s="72" t="s">
        <v>64</v>
      </c>
      <c r="G410" s="156"/>
      <c r="H410" s="71">
        <v>92</v>
      </c>
      <c r="I410" s="71">
        <v>1991</v>
      </c>
      <c r="J410" s="168">
        <v>60.19</v>
      </c>
      <c r="K410" s="168">
        <v>9.5860000000000003</v>
      </c>
      <c r="L410" s="168">
        <v>18.442212999999999</v>
      </c>
      <c r="M410" s="168"/>
      <c r="N410" s="168"/>
      <c r="O410" s="75">
        <v>32.162235000000003</v>
      </c>
      <c r="P410" s="24">
        <v>3724.65</v>
      </c>
      <c r="Q410" s="97">
        <f>O410/P410*R410</f>
        <v>30.650079336192668</v>
      </c>
      <c r="R410" s="100">
        <v>3549.53</v>
      </c>
      <c r="S410" s="315">
        <f>Q410/R410</f>
        <v>8.6349683862913303E-3</v>
      </c>
      <c r="T410" s="76">
        <v>46.325000000000003</v>
      </c>
      <c r="U410" s="22">
        <f>S410*T410</f>
        <v>0.40001491049494592</v>
      </c>
      <c r="V410" s="22">
        <f>S410*60*1000</f>
        <v>518.09810317747986</v>
      </c>
      <c r="W410" s="108">
        <f>V410*T410/1000</f>
        <v>24.000894629696756</v>
      </c>
    </row>
    <row r="411" spans="1:23" x14ac:dyDescent="0.2">
      <c r="A411" s="401"/>
      <c r="B411" s="352">
        <v>374</v>
      </c>
      <c r="C411" s="82" t="s">
        <v>677</v>
      </c>
      <c r="D411" s="191">
        <v>6.2</v>
      </c>
      <c r="E411" s="192">
        <v>271.39999999999998</v>
      </c>
      <c r="F411" s="72" t="s">
        <v>123</v>
      </c>
      <c r="G411" s="156" t="s">
        <v>121</v>
      </c>
      <c r="H411" s="71">
        <v>15</v>
      </c>
      <c r="I411" s="71">
        <v>1982</v>
      </c>
      <c r="J411" s="168">
        <v>10.132999999999999</v>
      </c>
      <c r="K411" s="168">
        <v>1.5256339999999999</v>
      </c>
      <c r="L411" s="168">
        <v>2.6359560000000002</v>
      </c>
      <c r="M411" s="168">
        <v>4.3660000000000001E-3</v>
      </c>
      <c r="N411" s="168">
        <v>1.074068</v>
      </c>
      <c r="O411" s="75">
        <v>5.9670439999999996</v>
      </c>
      <c r="P411" s="24">
        <v>686.91</v>
      </c>
      <c r="Q411" s="97">
        <v>5.9670439999999996</v>
      </c>
      <c r="R411" s="100">
        <v>686.91</v>
      </c>
      <c r="S411" s="315">
        <v>8.6867915738597489E-3</v>
      </c>
      <c r="T411" s="76">
        <v>66.926000000000002</v>
      </c>
      <c r="U411" s="22">
        <v>0.58137221287213758</v>
      </c>
      <c r="V411" s="22">
        <v>521.20749443158502</v>
      </c>
      <c r="W411" s="108">
        <v>34.882332772328255</v>
      </c>
    </row>
    <row r="412" spans="1:23" x14ac:dyDescent="0.2">
      <c r="A412" s="401"/>
      <c r="B412" s="353">
        <v>375</v>
      </c>
      <c r="C412" s="19" t="s">
        <v>788</v>
      </c>
      <c r="D412" s="191">
        <v>8.5</v>
      </c>
      <c r="E412" s="192">
        <v>171</v>
      </c>
      <c r="F412" s="72" t="s">
        <v>804</v>
      </c>
      <c r="G412" s="72"/>
      <c r="H412" s="71">
        <v>10</v>
      </c>
      <c r="I412" s="71">
        <v>1900</v>
      </c>
      <c r="J412" s="24">
        <v>6.7445000000000004</v>
      </c>
      <c r="K412" s="24">
        <v>1.2737000000000001</v>
      </c>
      <c r="L412" s="24">
        <v>0.1</v>
      </c>
      <c r="M412" s="24">
        <v>0.3503</v>
      </c>
      <c r="N412" s="24">
        <v>0.76739999999999997</v>
      </c>
      <c r="O412" s="24">
        <v>4.2530999999999999</v>
      </c>
      <c r="P412" s="24">
        <v>557.15</v>
      </c>
      <c r="Q412" s="435">
        <v>4.8449999999999998</v>
      </c>
      <c r="R412" s="24">
        <v>557.15</v>
      </c>
      <c r="S412" s="315">
        <f>Q412/R412</f>
        <v>8.6960423584313013E-3</v>
      </c>
      <c r="T412" s="74">
        <v>45.1</v>
      </c>
      <c r="U412" s="430">
        <f>S412*T412</f>
        <v>0.39219151036525168</v>
      </c>
      <c r="V412" s="430">
        <f>S412*60*1000</f>
        <v>521.76254150587806</v>
      </c>
      <c r="W412" s="431">
        <f>V412*T412/1000</f>
        <v>23.531490621915101</v>
      </c>
    </row>
    <row r="413" spans="1:23" x14ac:dyDescent="0.2">
      <c r="A413" s="401"/>
      <c r="B413" s="352">
        <v>376</v>
      </c>
      <c r="C413" s="82" t="s">
        <v>493</v>
      </c>
      <c r="D413" s="193">
        <v>6.6</v>
      </c>
      <c r="E413" s="193">
        <v>307.8</v>
      </c>
      <c r="F413" s="72" t="s">
        <v>515</v>
      </c>
      <c r="G413" s="156" t="s">
        <v>121</v>
      </c>
      <c r="H413" s="71">
        <v>45</v>
      </c>
      <c r="I413" s="71" t="s">
        <v>75</v>
      </c>
      <c r="J413" s="168">
        <v>29.989000000000004</v>
      </c>
      <c r="K413" s="168">
        <v>3.2237</v>
      </c>
      <c r="L413" s="168">
        <v>10.131</v>
      </c>
      <c r="M413" s="168">
        <v>0.14230000000000001</v>
      </c>
      <c r="N413" s="168">
        <v>0</v>
      </c>
      <c r="O413" s="75">
        <v>16.492000000000001</v>
      </c>
      <c r="P413" s="24">
        <v>1884.53</v>
      </c>
      <c r="Q413" s="97">
        <v>16.492000000000001</v>
      </c>
      <c r="R413" s="100">
        <v>1884.53</v>
      </c>
      <c r="S413" s="315">
        <v>8.7512536282256057E-3</v>
      </c>
      <c r="T413" s="76">
        <v>41.1</v>
      </c>
      <c r="U413" s="22">
        <v>0.35967652412007239</v>
      </c>
      <c r="V413" s="22">
        <v>525.07521769353639</v>
      </c>
      <c r="W413" s="108">
        <v>21.580591447204348</v>
      </c>
    </row>
    <row r="414" spans="1:23" x14ac:dyDescent="0.2">
      <c r="A414" s="401"/>
      <c r="B414" s="353">
        <v>377</v>
      </c>
      <c r="C414" s="82" t="s">
        <v>76</v>
      </c>
      <c r="D414" s="193">
        <v>7.6</v>
      </c>
      <c r="E414" s="193">
        <v>291.2</v>
      </c>
      <c r="F414" s="72" t="s">
        <v>59</v>
      </c>
      <c r="G414" s="156"/>
      <c r="H414" s="71">
        <v>54</v>
      </c>
      <c r="I414" s="71">
        <v>1987</v>
      </c>
      <c r="J414" s="168">
        <v>36.11</v>
      </c>
      <c r="K414" s="168">
        <v>4.72</v>
      </c>
      <c r="L414" s="168">
        <v>11.311</v>
      </c>
      <c r="M414" s="168">
        <v>0.83942499999999998</v>
      </c>
      <c r="N414" s="168"/>
      <c r="O414" s="75">
        <v>19.239999999999998</v>
      </c>
      <c r="P414" s="24">
        <v>2179.62</v>
      </c>
      <c r="Q414" s="97">
        <f>O414/P414*R414</f>
        <v>19.239999999999998</v>
      </c>
      <c r="R414" s="100">
        <v>2179.62</v>
      </c>
      <c r="S414" s="315">
        <f>Q414/R414</f>
        <v>8.827226764298363E-3</v>
      </c>
      <c r="T414" s="76">
        <v>46.325000000000003</v>
      </c>
      <c r="U414" s="22">
        <f>S414*T414</f>
        <v>0.4089212798561217</v>
      </c>
      <c r="V414" s="22">
        <f>S414*60*1000</f>
        <v>529.63360585790178</v>
      </c>
      <c r="W414" s="108">
        <f>V414*T414/1000</f>
        <v>24.535276791367302</v>
      </c>
    </row>
    <row r="415" spans="1:23" x14ac:dyDescent="0.2">
      <c r="A415" s="401"/>
      <c r="B415" s="352">
        <v>378</v>
      </c>
      <c r="C415" s="19" t="s">
        <v>379</v>
      </c>
      <c r="D415" s="191">
        <v>6.3</v>
      </c>
      <c r="E415" s="192">
        <v>362.7</v>
      </c>
      <c r="F415" s="141" t="s">
        <v>404</v>
      </c>
      <c r="G415" s="156" t="s">
        <v>121</v>
      </c>
      <c r="H415" s="71">
        <v>22</v>
      </c>
      <c r="I415" s="71">
        <v>1991</v>
      </c>
      <c r="J415" s="168">
        <v>16.663</v>
      </c>
      <c r="K415" s="168">
        <v>2.38</v>
      </c>
      <c r="L415" s="168">
        <v>3.96</v>
      </c>
      <c r="M415" s="168">
        <v>-0.44</v>
      </c>
      <c r="N415" s="168"/>
      <c r="O415" s="75">
        <v>10.77</v>
      </c>
      <c r="P415" s="74">
        <v>1218.99</v>
      </c>
      <c r="Q415" s="97">
        <v>10.77</v>
      </c>
      <c r="R415" s="100">
        <v>1218.99</v>
      </c>
      <c r="S415" s="315">
        <f>Q415/R415</f>
        <v>8.8351832254571407E-3</v>
      </c>
      <c r="T415" s="76">
        <v>72.38</v>
      </c>
      <c r="U415" s="22">
        <f>S415*T415</f>
        <v>0.63949056185858777</v>
      </c>
      <c r="V415" s="22">
        <f>S415*60*1000</f>
        <v>530.11099352742838</v>
      </c>
      <c r="W415" s="108">
        <f>V415*T415/1000</f>
        <v>38.369433711515263</v>
      </c>
    </row>
    <row r="416" spans="1:23" x14ac:dyDescent="0.2">
      <c r="A416" s="401"/>
      <c r="B416" s="353">
        <v>379</v>
      </c>
      <c r="C416" s="82" t="s">
        <v>251</v>
      </c>
      <c r="D416" s="191">
        <v>7.34</v>
      </c>
      <c r="E416" s="192">
        <v>245.18</v>
      </c>
      <c r="F416" s="72" t="s">
        <v>272</v>
      </c>
      <c r="G416" s="156" t="s">
        <v>94</v>
      </c>
      <c r="H416" s="71">
        <v>45</v>
      </c>
      <c r="I416" s="71" t="s">
        <v>75</v>
      </c>
      <c r="J416" s="168">
        <v>12.070975000000001</v>
      </c>
      <c r="K416" s="168">
        <v>3.774</v>
      </c>
      <c r="L416" s="168">
        <v>8.2969749999999998</v>
      </c>
      <c r="M416" s="168">
        <v>0.61199999999999999</v>
      </c>
      <c r="N416" s="168">
        <v>0</v>
      </c>
      <c r="O416" s="75">
        <v>21.262026000000002</v>
      </c>
      <c r="P416" s="24">
        <v>2369.25</v>
      </c>
      <c r="Q416" s="97">
        <v>21.262026000000002</v>
      </c>
      <c r="R416" s="100">
        <v>2369.25</v>
      </c>
      <c r="S416" s="315">
        <v>8.9741589110478009E-3</v>
      </c>
      <c r="T416" s="76">
        <v>49.7</v>
      </c>
      <c r="U416" s="22">
        <v>0.44601569787907575</v>
      </c>
      <c r="V416" s="22">
        <v>538.44953466286802</v>
      </c>
      <c r="W416" s="108">
        <v>26.760941872744542</v>
      </c>
    </row>
    <row r="417" spans="1:23" x14ac:dyDescent="0.2">
      <c r="A417" s="401"/>
      <c r="B417" s="352">
        <v>380</v>
      </c>
      <c r="C417" s="82" t="s">
        <v>493</v>
      </c>
      <c r="D417" s="193">
        <v>6.6</v>
      </c>
      <c r="E417" s="193">
        <v>307.8</v>
      </c>
      <c r="F417" s="72" t="s">
        <v>516</v>
      </c>
      <c r="G417" s="156" t="s">
        <v>121</v>
      </c>
      <c r="H417" s="71">
        <v>40</v>
      </c>
      <c r="I417" s="71" t="s">
        <v>75</v>
      </c>
      <c r="J417" s="168">
        <v>25.14</v>
      </c>
      <c r="K417" s="168">
        <v>2.4923000000000002</v>
      </c>
      <c r="L417" s="168">
        <v>7.5625</v>
      </c>
      <c r="M417" s="168">
        <v>5.7700000000000001E-2</v>
      </c>
      <c r="N417" s="168">
        <v>0</v>
      </c>
      <c r="O417" s="75">
        <v>15.0275</v>
      </c>
      <c r="P417" s="24">
        <v>1664.79</v>
      </c>
      <c r="Q417" s="97">
        <v>15.0275</v>
      </c>
      <c r="R417" s="100">
        <v>1664.79</v>
      </c>
      <c r="S417" s="315">
        <v>9.0266640236906764E-3</v>
      </c>
      <c r="T417" s="76">
        <v>41.1</v>
      </c>
      <c r="U417" s="22">
        <v>0.37099589137368683</v>
      </c>
      <c r="V417" s="22">
        <v>541.5998414214406</v>
      </c>
      <c r="W417" s="108">
        <v>22.25975348242121</v>
      </c>
    </row>
    <row r="418" spans="1:23" x14ac:dyDescent="0.2">
      <c r="A418" s="401"/>
      <c r="B418" s="353">
        <v>381</v>
      </c>
      <c r="C418" s="290" t="s">
        <v>722</v>
      </c>
      <c r="D418" s="290">
        <v>6.1</v>
      </c>
      <c r="E418" s="291">
        <v>327.25</v>
      </c>
      <c r="F418" s="283" t="s">
        <v>743</v>
      </c>
      <c r="G418" s="284" t="s">
        <v>121</v>
      </c>
      <c r="H418" s="285">
        <v>33</v>
      </c>
      <c r="I418" s="286" t="s">
        <v>75</v>
      </c>
      <c r="J418" s="295">
        <v>20.96</v>
      </c>
      <c r="K418" s="295">
        <v>1.93</v>
      </c>
      <c r="L418" s="295">
        <v>6.21</v>
      </c>
      <c r="M418" s="295">
        <v>0</v>
      </c>
      <c r="N418" s="287">
        <v>2.3075999999999999</v>
      </c>
      <c r="O418" s="298">
        <v>10.5124</v>
      </c>
      <c r="P418" s="300">
        <v>1419.26</v>
      </c>
      <c r="Q418" s="302">
        <v>12.82</v>
      </c>
      <c r="R418" s="303">
        <v>1419.26</v>
      </c>
      <c r="S418" s="315">
        <f>Q418/R418</f>
        <v>9.0328762876428562E-3</v>
      </c>
      <c r="T418" s="297">
        <v>56</v>
      </c>
      <c r="U418" s="22">
        <f>S418*T418</f>
        <v>0.505841072108</v>
      </c>
      <c r="V418" s="22">
        <f>S418*60*1000</f>
        <v>541.97257725857139</v>
      </c>
      <c r="W418" s="108">
        <f>V418*T418/1000</f>
        <v>30.350464326479997</v>
      </c>
    </row>
    <row r="419" spans="1:23" x14ac:dyDescent="0.2">
      <c r="A419" s="401"/>
      <c r="B419" s="352">
        <v>382</v>
      </c>
      <c r="C419" s="290" t="s">
        <v>698</v>
      </c>
      <c r="D419" s="292">
        <v>6.8</v>
      </c>
      <c r="E419" s="293">
        <v>296.8</v>
      </c>
      <c r="F419" s="283" t="s">
        <v>744</v>
      </c>
      <c r="G419" s="284" t="s">
        <v>121</v>
      </c>
      <c r="H419" s="285">
        <v>107</v>
      </c>
      <c r="I419" s="286" t="s">
        <v>75</v>
      </c>
      <c r="J419" s="295">
        <v>46.44</v>
      </c>
      <c r="K419" s="295">
        <v>3.98</v>
      </c>
      <c r="L419" s="295">
        <v>17.100000000000001</v>
      </c>
      <c r="M419" s="295">
        <v>1.22</v>
      </c>
      <c r="N419" s="287">
        <v>4.3499999999999996</v>
      </c>
      <c r="O419" s="299">
        <v>19.79</v>
      </c>
      <c r="P419" s="301">
        <v>2633.85</v>
      </c>
      <c r="Q419" s="302">
        <v>23.75</v>
      </c>
      <c r="R419" s="304">
        <v>2613.5100000000002</v>
      </c>
      <c r="S419" s="315">
        <f>Q419/R419</f>
        <v>9.0873958775746014E-3</v>
      </c>
      <c r="T419" s="297">
        <v>56</v>
      </c>
      <c r="U419" s="22">
        <f>S419*T419</f>
        <v>0.50889416914417773</v>
      </c>
      <c r="V419" s="22">
        <f>S419*60*1000</f>
        <v>545.24375265447611</v>
      </c>
      <c r="W419" s="108">
        <f>V419*T419/1000</f>
        <v>30.533650148650661</v>
      </c>
    </row>
    <row r="420" spans="1:23" x14ac:dyDescent="0.2">
      <c r="A420" s="401"/>
      <c r="B420" s="353">
        <v>383</v>
      </c>
      <c r="C420" s="19" t="s">
        <v>379</v>
      </c>
      <c r="D420" s="191">
        <v>6.3</v>
      </c>
      <c r="E420" s="192">
        <v>362.7</v>
      </c>
      <c r="F420" s="141" t="s">
        <v>408</v>
      </c>
      <c r="G420" s="156" t="s">
        <v>121</v>
      </c>
      <c r="H420" s="71">
        <v>20</v>
      </c>
      <c r="I420" s="71">
        <v>1974</v>
      </c>
      <c r="J420" s="168">
        <v>12.053000000000001</v>
      </c>
      <c r="K420" s="168">
        <v>1.1299999999999999</v>
      </c>
      <c r="L420" s="168">
        <v>3.13</v>
      </c>
      <c r="M420" s="168">
        <v>0.24</v>
      </c>
      <c r="N420" s="168"/>
      <c r="O420" s="75">
        <v>7.55</v>
      </c>
      <c r="P420" s="74">
        <v>827.36</v>
      </c>
      <c r="Q420" s="97">
        <v>7.55</v>
      </c>
      <c r="R420" s="100">
        <v>827.36</v>
      </c>
      <c r="S420" s="315">
        <f>Q420/R420</f>
        <v>9.1254109456584791E-3</v>
      </c>
      <c r="T420" s="76">
        <v>72.38</v>
      </c>
      <c r="U420" s="22">
        <f>S420*T420</f>
        <v>0.66049724424676071</v>
      </c>
      <c r="V420" s="22">
        <f>S420*60*1000</f>
        <v>547.52465673950883</v>
      </c>
      <c r="W420" s="108">
        <f>V420*T420/1000</f>
        <v>39.629834654805641</v>
      </c>
    </row>
    <row r="421" spans="1:23" x14ac:dyDescent="0.2">
      <c r="A421" s="401"/>
      <c r="B421" s="352">
        <v>384</v>
      </c>
      <c r="C421" s="82" t="s">
        <v>251</v>
      </c>
      <c r="D421" s="191">
        <v>7.34</v>
      </c>
      <c r="E421" s="192">
        <v>245.18</v>
      </c>
      <c r="F421" s="72" t="s">
        <v>273</v>
      </c>
      <c r="G421" s="156" t="s">
        <v>94</v>
      </c>
      <c r="H421" s="71">
        <v>36</v>
      </c>
      <c r="I421" s="71" t="s">
        <v>75</v>
      </c>
      <c r="J421" s="168">
        <v>10.965091000000001</v>
      </c>
      <c r="K421" s="168">
        <v>3.8250000000000002</v>
      </c>
      <c r="L421" s="168">
        <v>7.0380909999999997</v>
      </c>
      <c r="M421" s="168">
        <v>0.10199999999999999</v>
      </c>
      <c r="N421" s="168">
        <v>0</v>
      </c>
      <c r="O421" s="75">
        <v>21.338906999999999</v>
      </c>
      <c r="P421" s="24">
        <v>2332.59</v>
      </c>
      <c r="Q421" s="97">
        <v>21.338906999999999</v>
      </c>
      <c r="R421" s="100">
        <v>2332.59</v>
      </c>
      <c r="S421" s="315">
        <v>9.1481601996064449E-3</v>
      </c>
      <c r="T421" s="76">
        <v>49.7</v>
      </c>
      <c r="U421" s="22">
        <v>0.45466356192044033</v>
      </c>
      <c r="V421" s="22">
        <v>548.88961197638662</v>
      </c>
      <c r="W421" s="108">
        <v>27.279813715226418</v>
      </c>
    </row>
    <row r="422" spans="1:23" x14ac:dyDescent="0.2">
      <c r="A422" s="401"/>
      <c r="B422" s="353">
        <v>385</v>
      </c>
      <c r="C422" s="82" t="s">
        <v>452</v>
      </c>
      <c r="D422" s="191">
        <v>6.7</v>
      </c>
      <c r="E422" s="192">
        <v>293.8</v>
      </c>
      <c r="F422" s="72" t="s">
        <v>473</v>
      </c>
      <c r="G422" s="156" t="s">
        <v>121</v>
      </c>
      <c r="H422" s="71">
        <v>70</v>
      </c>
      <c r="I422" s="71">
        <v>1978</v>
      </c>
      <c r="J422" s="168">
        <v>48</v>
      </c>
      <c r="K422" s="168">
        <v>4.0199999999999996</v>
      </c>
      <c r="L422" s="168">
        <v>13.05</v>
      </c>
      <c r="M422" s="168">
        <v>1.18</v>
      </c>
      <c r="N422" s="168">
        <v>0</v>
      </c>
      <c r="O422" s="75">
        <v>29.74</v>
      </c>
      <c r="P422" s="24">
        <v>3231.2</v>
      </c>
      <c r="Q422" s="97">
        <v>29.74</v>
      </c>
      <c r="R422" s="100">
        <v>3231.2</v>
      </c>
      <c r="S422" s="315">
        <v>9.204010893785591E-3</v>
      </c>
      <c r="T422" s="76">
        <v>74.099999999999994</v>
      </c>
      <c r="U422" s="22">
        <v>0.6820172072295122</v>
      </c>
      <c r="V422" s="22">
        <v>552.24065362713543</v>
      </c>
      <c r="W422" s="108">
        <v>40.921032433770733</v>
      </c>
    </row>
    <row r="423" spans="1:23" x14ac:dyDescent="0.2">
      <c r="A423" s="401"/>
      <c r="B423" s="352">
        <v>386</v>
      </c>
      <c r="C423" s="82" t="s">
        <v>452</v>
      </c>
      <c r="D423" s="191">
        <v>6.7</v>
      </c>
      <c r="E423" s="192">
        <v>293.8</v>
      </c>
      <c r="F423" s="72" t="s">
        <v>474</v>
      </c>
      <c r="G423" s="156" t="s">
        <v>121</v>
      </c>
      <c r="H423" s="71">
        <v>30</v>
      </c>
      <c r="I423" s="71">
        <v>1987</v>
      </c>
      <c r="J423" s="168">
        <v>14.6</v>
      </c>
      <c r="K423" s="168">
        <v>0</v>
      </c>
      <c r="L423" s="168">
        <v>0</v>
      </c>
      <c r="M423" s="168">
        <v>0</v>
      </c>
      <c r="N423" s="168">
        <v>0</v>
      </c>
      <c r="O423" s="75">
        <v>14.6</v>
      </c>
      <c r="P423" s="24">
        <v>1585.13</v>
      </c>
      <c r="Q423" s="97">
        <v>14.6</v>
      </c>
      <c r="R423" s="100">
        <v>1585.13</v>
      </c>
      <c r="S423" s="315">
        <v>9.2106010232599206E-3</v>
      </c>
      <c r="T423" s="76">
        <v>74.099999999999994</v>
      </c>
      <c r="U423" s="22">
        <v>0.68250553582356011</v>
      </c>
      <c r="V423" s="22">
        <v>552.63606139559522</v>
      </c>
      <c r="W423" s="108">
        <v>40.950332149413605</v>
      </c>
    </row>
    <row r="424" spans="1:23" x14ac:dyDescent="0.2">
      <c r="A424" s="401"/>
      <c r="B424" s="353">
        <v>387</v>
      </c>
      <c r="C424" s="82" t="s">
        <v>452</v>
      </c>
      <c r="D424" s="191">
        <v>6.7</v>
      </c>
      <c r="E424" s="192">
        <v>293.8</v>
      </c>
      <c r="F424" s="72" t="s">
        <v>475</v>
      </c>
      <c r="G424" s="156" t="s">
        <v>121</v>
      </c>
      <c r="H424" s="71">
        <v>20</v>
      </c>
      <c r="I424" s="71">
        <v>1992</v>
      </c>
      <c r="J424" s="168">
        <v>18.600000000000001</v>
      </c>
      <c r="K424" s="168">
        <v>1.9</v>
      </c>
      <c r="L424" s="168">
        <v>6.06</v>
      </c>
      <c r="M424" s="168">
        <v>0.13</v>
      </c>
      <c r="N424" s="168">
        <v>0</v>
      </c>
      <c r="O424" s="75">
        <v>10.49</v>
      </c>
      <c r="P424" s="24">
        <v>1137.6500000000001</v>
      </c>
      <c r="Q424" s="97">
        <v>10.49</v>
      </c>
      <c r="R424" s="100">
        <v>1137.6500000000001</v>
      </c>
      <c r="S424" s="315">
        <v>9.2207620973058495E-3</v>
      </c>
      <c r="T424" s="76">
        <v>74.099999999999994</v>
      </c>
      <c r="U424" s="22">
        <v>0.68325847141036344</v>
      </c>
      <c r="V424" s="22">
        <v>553.24572583835095</v>
      </c>
      <c r="W424" s="108">
        <v>40.995508284621799</v>
      </c>
    </row>
    <row r="425" spans="1:23" x14ac:dyDescent="0.2">
      <c r="A425" s="401"/>
      <c r="B425" s="352">
        <v>388</v>
      </c>
      <c r="C425" s="82" t="s">
        <v>76</v>
      </c>
      <c r="D425" s="193">
        <v>7.6</v>
      </c>
      <c r="E425" s="193">
        <v>291.2</v>
      </c>
      <c r="F425" s="72" t="s">
        <v>63</v>
      </c>
      <c r="G425" s="156"/>
      <c r="H425" s="71">
        <v>47</v>
      </c>
      <c r="I425" s="71">
        <v>1981</v>
      </c>
      <c r="J425" s="168">
        <v>46.55</v>
      </c>
      <c r="K425" s="168">
        <v>5.4720000000000004</v>
      </c>
      <c r="L425" s="168">
        <v>13.074</v>
      </c>
      <c r="M425" s="168">
        <v>0.44390000000000002</v>
      </c>
      <c r="N425" s="168"/>
      <c r="O425" s="75">
        <v>27.56</v>
      </c>
      <c r="P425" s="24">
        <v>2980.63</v>
      </c>
      <c r="Q425" s="97">
        <f>O425/P425*R425</f>
        <v>26.38802293474869</v>
      </c>
      <c r="R425" s="100">
        <v>2853.88</v>
      </c>
      <c r="S425" s="315">
        <f>Q425/R425</f>
        <v>9.2463673787085265E-3</v>
      </c>
      <c r="T425" s="76">
        <v>46.325000000000003</v>
      </c>
      <c r="U425" s="22">
        <f>S425*T425</f>
        <v>0.42833796881867253</v>
      </c>
      <c r="V425" s="22">
        <f>S425*60*1000</f>
        <v>554.78204272251162</v>
      </c>
      <c r="W425" s="108">
        <f>V425*T425/1000</f>
        <v>25.700278129120353</v>
      </c>
    </row>
    <row r="426" spans="1:23" x14ac:dyDescent="0.2">
      <c r="A426" s="401"/>
      <c r="B426" s="353">
        <v>389</v>
      </c>
      <c r="C426" s="82" t="s">
        <v>493</v>
      </c>
      <c r="D426" s="193">
        <v>6.6</v>
      </c>
      <c r="E426" s="193">
        <v>307.8</v>
      </c>
      <c r="F426" s="72" t="s">
        <v>517</v>
      </c>
      <c r="G426" s="156" t="s">
        <v>121</v>
      </c>
      <c r="H426" s="71">
        <v>11</v>
      </c>
      <c r="I426" s="71" t="s">
        <v>75</v>
      </c>
      <c r="J426" s="168">
        <v>8.3480000000000008</v>
      </c>
      <c r="K426" s="168">
        <v>1.2461</v>
      </c>
      <c r="L426" s="168">
        <v>2.1204999999999998</v>
      </c>
      <c r="M426" s="168">
        <v>-0.17510000000000001</v>
      </c>
      <c r="N426" s="168">
        <v>0</v>
      </c>
      <c r="O426" s="75">
        <v>5.1565000000000003</v>
      </c>
      <c r="P426" s="24">
        <v>556.88</v>
      </c>
      <c r="Q426" s="97">
        <v>5.1565000000000003</v>
      </c>
      <c r="R426" s="100">
        <v>556.88</v>
      </c>
      <c r="S426" s="315">
        <v>9.2596250538715709E-3</v>
      </c>
      <c r="T426" s="76">
        <v>41.1</v>
      </c>
      <c r="U426" s="22">
        <v>0.38057058971412155</v>
      </c>
      <c r="V426" s="22">
        <v>555.57750323229425</v>
      </c>
      <c r="W426" s="108">
        <v>22.834235382847297</v>
      </c>
    </row>
    <row r="427" spans="1:23" x14ac:dyDescent="0.2">
      <c r="A427" s="401"/>
      <c r="B427" s="352">
        <v>390</v>
      </c>
      <c r="C427" s="82" t="s">
        <v>452</v>
      </c>
      <c r="D427" s="191">
        <v>6.7</v>
      </c>
      <c r="E427" s="192">
        <v>293.8</v>
      </c>
      <c r="F427" s="72" t="s">
        <v>476</v>
      </c>
      <c r="G427" s="156" t="s">
        <v>121</v>
      </c>
      <c r="H427" s="71">
        <v>50</v>
      </c>
      <c r="I427" s="71">
        <v>1976</v>
      </c>
      <c r="J427" s="168">
        <v>31.8</v>
      </c>
      <c r="K427" s="168">
        <v>2.83</v>
      </c>
      <c r="L427" s="168">
        <v>12.01</v>
      </c>
      <c r="M427" s="168">
        <v>0.127</v>
      </c>
      <c r="N427" s="168">
        <v>0</v>
      </c>
      <c r="O427" s="75">
        <v>16.829999999999998</v>
      </c>
      <c r="P427" s="24">
        <v>1817.28</v>
      </c>
      <c r="Q427" s="97">
        <v>16.829999999999998</v>
      </c>
      <c r="R427" s="100">
        <v>1817</v>
      </c>
      <c r="S427" s="315">
        <v>9.2625206384149682E-3</v>
      </c>
      <c r="T427" s="76">
        <v>74.099999999999994</v>
      </c>
      <c r="U427" s="22">
        <v>0.68635277930654914</v>
      </c>
      <c r="V427" s="22">
        <v>555.75123830489815</v>
      </c>
      <c r="W427" s="108">
        <v>41.181166758392955</v>
      </c>
    </row>
    <row r="428" spans="1:23" x14ac:dyDescent="0.2">
      <c r="A428" s="401"/>
      <c r="B428" s="353">
        <v>391</v>
      </c>
      <c r="C428" s="82" t="s">
        <v>452</v>
      </c>
      <c r="D428" s="191">
        <v>6.7</v>
      </c>
      <c r="E428" s="192">
        <v>293.8</v>
      </c>
      <c r="F428" s="72" t="s">
        <v>477</v>
      </c>
      <c r="G428" s="156" t="s">
        <v>121</v>
      </c>
      <c r="H428" s="71">
        <v>53</v>
      </c>
      <c r="I428" s="71">
        <v>1964</v>
      </c>
      <c r="J428" s="168">
        <v>18.96</v>
      </c>
      <c r="K428" s="168">
        <v>4.26</v>
      </c>
      <c r="L428" s="168">
        <v>0.23599999999999999</v>
      </c>
      <c r="M428" s="168">
        <v>-0.38400000000000001</v>
      </c>
      <c r="N428" s="168">
        <v>0</v>
      </c>
      <c r="O428" s="75">
        <v>14.84</v>
      </c>
      <c r="P428" s="24">
        <v>1601.98</v>
      </c>
      <c r="Q428" s="97">
        <v>14.84</v>
      </c>
      <c r="R428" s="100">
        <v>1601.98</v>
      </c>
      <c r="S428" s="315">
        <v>9.2635363737375003E-3</v>
      </c>
      <c r="T428" s="76">
        <v>74.099999999999994</v>
      </c>
      <c r="U428" s="22">
        <v>0.68642804529394874</v>
      </c>
      <c r="V428" s="22">
        <v>555.81218242425007</v>
      </c>
      <c r="W428" s="108">
        <v>41.185682717636929</v>
      </c>
    </row>
    <row r="429" spans="1:23" x14ac:dyDescent="0.2">
      <c r="A429" s="401"/>
      <c r="B429" s="352">
        <v>392</v>
      </c>
      <c r="C429" s="82" t="s">
        <v>292</v>
      </c>
      <c r="D429" s="191">
        <v>7.34</v>
      </c>
      <c r="E429" s="192">
        <v>245.18</v>
      </c>
      <c r="F429" s="72" t="s">
        <v>274</v>
      </c>
      <c r="G429" s="156" t="s">
        <v>94</v>
      </c>
      <c r="H429" s="71">
        <v>25</v>
      </c>
      <c r="I429" s="71" t="s">
        <v>75</v>
      </c>
      <c r="J429" s="168">
        <v>4.0117000000000003</v>
      </c>
      <c r="K429" s="168">
        <v>0.66300000000000003</v>
      </c>
      <c r="L429" s="168">
        <v>2.8387000000000002</v>
      </c>
      <c r="M429" s="168">
        <v>0.51</v>
      </c>
      <c r="N429" s="168">
        <v>0</v>
      </c>
      <c r="O429" s="75">
        <v>12.298299999999999</v>
      </c>
      <c r="P429" s="24">
        <v>1327.2</v>
      </c>
      <c r="Q429" s="97">
        <v>12.298299999999999</v>
      </c>
      <c r="R429" s="100">
        <v>1327.2</v>
      </c>
      <c r="S429" s="315">
        <v>9.2663502109704629E-3</v>
      </c>
      <c r="T429" s="76">
        <v>49.7</v>
      </c>
      <c r="U429" s="22">
        <v>0.46053760548523204</v>
      </c>
      <c r="V429" s="22">
        <v>555.98101265822777</v>
      </c>
      <c r="W429" s="108">
        <v>27.632256329113922</v>
      </c>
    </row>
    <row r="430" spans="1:23" x14ac:dyDescent="0.2">
      <c r="A430" s="401"/>
      <c r="B430" s="353">
        <v>393</v>
      </c>
      <c r="C430" s="19" t="s">
        <v>788</v>
      </c>
      <c r="D430" s="191">
        <v>8.5</v>
      </c>
      <c r="E430" s="192">
        <v>171</v>
      </c>
      <c r="F430" s="72" t="s">
        <v>805</v>
      </c>
      <c r="G430" s="72"/>
      <c r="H430" s="71">
        <v>36</v>
      </c>
      <c r="I430" s="71">
        <v>1966</v>
      </c>
      <c r="J430" s="24">
        <v>23.568300000000001</v>
      </c>
      <c r="K430" s="24">
        <v>3.5617999999999999</v>
      </c>
      <c r="L430" s="24">
        <v>5.7664999999999997</v>
      </c>
      <c r="M430" s="24">
        <v>0.27450000000000002</v>
      </c>
      <c r="N430" s="24">
        <v>0</v>
      </c>
      <c r="O430" s="24">
        <v>13.9655</v>
      </c>
      <c r="P430" s="24">
        <v>1502.45</v>
      </c>
      <c r="Q430" s="435">
        <v>13.9655</v>
      </c>
      <c r="R430" s="24">
        <f>P430</f>
        <v>1502.45</v>
      </c>
      <c r="S430" s="315">
        <f>Q430/R430</f>
        <v>9.2951512529535086E-3</v>
      </c>
      <c r="T430" s="74">
        <v>45.1</v>
      </c>
      <c r="U430" s="430">
        <f>S430*T430</f>
        <v>0.41921132150820323</v>
      </c>
      <c r="V430" s="430">
        <f>S430*60*1000</f>
        <v>557.70907517721048</v>
      </c>
      <c r="W430" s="431">
        <f>V430*T430/1000</f>
        <v>25.152679290492195</v>
      </c>
    </row>
    <row r="431" spans="1:23" x14ac:dyDescent="0.2">
      <c r="A431" s="401"/>
      <c r="B431" s="352">
        <v>394</v>
      </c>
      <c r="C431" s="82" t="s">
        <v>633</v>
      </c>
      <c r="D431" s="191">
        <v>6.6</v>
      </c>
      <c r="E431" s="192">
        <v>308.60000000000002</v>
      </c>
      <c r="F431" s="59" t="s">
        <v>617</v>
      </c>
      <c r="G431" s="155"/>
      <c r="H431" s="60">
        <v>24</v>
      </c>
      <c r="I431" s="60">
        <v>1959</v>
      </c>
      <c r="J431" s="167">
        <v>16.416</v>
      </c>
      <c r="K431" s="167">
        <v>3.9362270000000001</v>
      </c>
      <c r="L431" s="167">
        <v>0</v>
      </c>
      <c r="M431" s="167">
        <v>0.14377400000000001</v>
      </c>
      <c r="N431" s="167">
        <v>0</v>
      </c>
      <c r="O431" s="91">
        <v>12.336001</v>
      </c>
      <c r="P431" s="61">
        <v>1321.74</v>
      </c>
      <c r="Q431" s="62">
        <v>12.336001</v>
      </c>
      <c r="R431" s="104">
        <v>1321.74</v>
      </c>
      <c r="S431" s="63">
        <v>9.3331525110838739E-3</v>
      </c>
      <c r="T431" s="64">
        <v>50.7</v>
      </c>
      <c r="U431" s="64">
        <v>0.47319083231195241</v>
      </c>
      <c r="V431" s="64">
        <v>559.98915066503241</v>
      </c>
      <c r="W431" s="112">
        <v>28.391449938717145</v>
      </c>
    </row>
    <row r="432" spans="1:23" x14ac:dyDescent="0.2">
      <c r="A432" s="401"/>
      <c r="B432" s="353">
        <v>395</v>
      </c>
      <c r="C432" s="290" t="s">
        <v>698</v>
      </c>
      <c r="D432" s="292">
        <v>6.8</v>
      </c>
      <c r="E432" s="293">
        <v>296.8</v>
      </c>
      <c r="F432" s="283" t="s">
        <v>745</v>
      </c>
      <c r="G432" s="284" t="s">
        <v>121</v>
      </c>
      <c r="H432" s="285">
        <v>108</v>
      </c>
      <c r="I432" s="286" t="s">
        <v>75</v>
      </c>
      <c r="J432" s="295">
        <v>48.62</v>
      </c>
      <c r="K432" s="295">
        <v>5.84</v>
      </c>
      <c r="L432" s="295">
        <v>19.260000000000002</v>
      </c>
      <c r="M432" s="295">
        <v>-0.43</v>
      </c>
      <c r="N432" s="287">
        <v>4.3109999999999999</v>
      </c>
      <c r="O432" s="298">
        <v>19.638999999999999</v>
      </c>
      <c r="P432" s="300">
        <v>2561.06</v>
      </c>
      <c r="Q432" s="302">
        <v>23.95</v>
      </c>
      <c r="R432" s="303">
        <v>2561.06</v>
      </c>
      <c r="S432" s="315">
        <f>Q432/R432</f>
        <v>9.3515966045309359E-3</v>
      </c>
      <c r="T432" s="297">
        <v>56</v>
      </c>
      <c r="U432" s="22">
        <f>S432*T432</f>
        <v>0.52368940985373236</v>
      </c>
      <c r="V432" s="22">
        <f>S432*60*1000</f>
        <v>561.0957962718561</v>
      </c>
      <c r="W432" s="108">
        <f>V432*T432/1000</f>
        <v>31.421364591223941</v>
      </c>
    </row>
    <row r="433" spans="1:23" x14ac:dyDescent="0.2">
      <c r="A433" s="401"/>
      <c r="B433" s="352">
        <v>396</v>
      </c>
      <c r="C433" s="82" t="s">
        <v>452</v>
      </c>
      <c r="D433" s="191">
        <v>6.7</v>
      </c>
      <c r="E433" s="192">
        <v>293.8</v>
      </c>
      <c r="F433" s="72" t="s">
        <v>478</v>
      </c>
      <c r="G433" s="156" t="s">
        <v>121</v>
      </c>
      <c r="H433" s="71">
        <v>56</v>
      </c>
      <c r="I433" s="71">
        <v>1967</v>
      </c>
      <c r="J433" s="168">
        <v>41.46</v>
      </c>
      <c r="K433" s="168">
        <v>4.95</v>
      </c>
      <c r="L433" s="168">
        <v>14.76</v>
      </c>
      <c r="M433" s="168">
        <v>-1.58</v>
      </c>
      <c r="N433" s="168">
        <v>0</v>
      </c>
      <c r="O433" s="75">
        <v>23.332000000000001</v>
      </c>
      <c r="P433" s="24">
        <v>2494.33</v>
      </c>
      <c r="Q433" s="97">
        <v>23.33</v>
      </c>
      <c r="R433" s="100">
        <v>2494.33</v>
      </c>
      <c r="S433" s="315">
        <v>9.3532130872819551E-3</v>
      </c>
      <c r="T433" s="76">
        <v>74.099999999999994</v>
      </c>
      <c r="U433" s="22">
        <v>0.69307308976759285</v>
      </c>
      <c r="V433" s="22">
        <v>561.1927852369173</v>
      </c>
      <c r="W433" s="108">
        <v>41.584385386055565</v>
      </c>
    </row>
    <row r="434" spans="1:23" x14ac:dyDescent="0.2">
      <c r="A434" s="401"/>
      <c r="B434" s="353">
        <v>397</v>
      </c>
      <c r="C434" s="82" t="s">
        <v>452</v>
      </c>
      <c r="D434" s="191">
        <v>6.7</v>
      </c>
      <c r="E434" s="192">
        <v>293.8</v>
      </c>
      <c r="F434" s="72" t="s">
        <v>479</v>
      </c>
      <c r="G434" s="156" t="s">
        <v>121</v>
      </c>
      <c r="H434" s="71">
        <v>20</v>
      </c>
      <c r="I434" s="71">
        <v>1970</v>
      </c>
      <c r="J434" s="168">
        <v>14.16</v>
      </c>
      <c r="K434" s="168">
        <v>1.06</v>
      </c>
      <c r="L434" s="168">
        <v>4.3099999999999996</v>
      </c>
      <c r="M434" s="168">
        <v>-0.14000000000000001</v>
      </c>
      <c r="N434" s="168">
        <v>0</v>
      </c>
      <c r="O434" s="75">
        <v>8.93</v>
      </c>
      <c r="P434" s="24">
        <v>952.48</v>
      </c>
      <c r="Q434" s="97">
        <v>8.93</v>
      </c>
      <c r="R434" s="100">
        <v>952.48</v>
      </c>
      <c r="S434" s="315">
        <v>9.375524945405677E-3</v>
      </c>
      <c r="T434" s="76">
        <v>74.099999999999994</v>
      </c>
      <c r="U434" s="22">
        <v>0.69472639845456063</v>
      </c>
      <c r="V434" s="22">
        <v>562.53149672434063</v>
      </c>
      <c r="W434" s="108">
        <v>41.683583907273636</v>
      </c>
    </row>
    <row r="435" spans="1:23" x14ac:dyDescent="0.2">
      <c r="A435" s="401"/>
      <c r="B435" s="352">
        <v>398</v>
      </c>
      <c r="C435" s="82" t="s">
        <v>493</v>
      </c>
      <c r="D435" s="193">
        <v>6.6</v>
      </c>
      <c r="E435" s="193">
        <v>307.8</v>
      </c>
      <c r="F435" s="72" t="s">
        <v>519</v>
      </c>
      <c r="G435" s="156" t="s">
        <v>121</v>
      </c>
      <c r="H435" s="71">
        <v>22</v>
      </c>
      <c r="I435" s="71" t="s">
        <v>75</v>
      </c>
      <c r="J435" s="168">
        <v>16.2</v>
      </c>
      <c r="K435" s="168">
        <v>1.5225</v>
      </c>
      <c r="L435" s="168">
        <v>3.9335</v>
      </c>
      <c r="M435" s="168">
        <v>-9.4500000000000001E-2</v>
      </c>
      <c r="N435" s="168">
        <v>0</v>
      </c>
      <c r="O435" s="75">
        <v>10.8385</v>
      </c>
      <c r="P435" s="24">
        <v>1155.6300000000001</v>
      </c>
      <c r="Q435" s="97">
        <v>10.8385</v>
      </c>
      <c r="R435" s="100">
        <v>1155.6300000000001</v>
      </c>
      <c r="S435" s="315">
        <v>9.3788669383799306E-3</v>
      </c>
      <c r="T435" s="76">
        <v>41.1</v>
      </c>
      <c r="U435" s="22">
        <v>0.38547143116741517</v>
      </c>
      <c r="V435" s="22">
        <v>562.73201630279584</v>
      </c>
      <c r="W435" s="108">
        <v>23.128285870044909</v>
      </c>
    </row>
    <row r="436" spans="1:23" x14ac:dyDescent="0.2">
      <c r="A436" s="401"/>
      <c r="B436" s="353">
        <v>399</v>
      </c>
      <c r="C436" s="82" t="s">
        <v>293</v>
      </c>
      <c r="D436" s="193">
        <v>7.1</v>
      </c>
      <c r="E436" s="193">
        <v>283.40000000000003</v>
      </c>
      <c r="F436" s="72" t="s">
        <v>317</v>
      </c>
      <c r="G436" s="156" t="s">
        <v>121</v>
      </c>
      <c r="H436" s="71">
        <v>26</v>
      </c>
      <c r="I436" s="71" t="s">
        <v>75</v>
      </c>
      <c r="J436" s="168">
        <v>19.045000000000002</v>
      </c>
      <c r="K436" s="168">
        <v>2.5499999999999998</v>
      </c>
      <c r="L436" s="168">
        <v>4.16</v>
      </c>
      <c r="M436" s="168">
        <v>0</v>
      </c>
      <c r="N436" s="168">
        <v>0</v>
      </c>
      <c r="O436" s="75">
        <v>12.335000000000001</v>
      </c>
      <c r="P436" s="76">
        <v>1314.1</v>
      </c>
      <c r="Q436" s="97">
        <v>12.335000000000001</v>
      </c>
      <c r="R436" s="100">
        <v>1314.1</v>
      </c>
      <c r="S436" s="315">
        <v>9.3866524617609026E-3</v>
      </c>
      <c r="T436" s="76">
        <v>73.099999999999994</v>
      </c>
      <c r="U436" s="22">
        <v>0.68616429495472198</v>
      </c>
      <c r="V436" s="22">
        <v>563.19914770565413</v>
      </c>
      <c r="W436" s="108">
        <v>41.169857697283312</v>
      </c>
    </row>
    <row r="437" spans="1:23" x14ac:dyDescent="0.2">
      <c r="A437" s="401"/>
      <c r="B437" s="352">
        <v>400</v>
      </c>
      <c r="C437" s="82" t="s">
        <v>452</v>
      </c>
      <c r="D437" s="191">
        <v>6.7</v>
      </c>
      <c r="E437" s="192">
        <v>293.8</v>
      </c>
      <c r="F437" s="72" t="s">
        <v>480</v>
      </c>
      <c r="G437" s="156" t="s">
        <v>121</v>
      </c>
      <c r="H437" s="71">
        <v>20</v>
      </c>
      <c r="I437" s="71">
        <v>1973</v>
      </c>
      <c r="J437" s="168">
        <v>15.02</v>
      </c>
      <c r="K437" s="168">
        <v>1.66</v>
      </c>
      <c r="L437" s="168">
        <v>4.6500000000000004</v>
      </c>
      <c r="M437" s="168">
        <v>-0.23</v>
      </c>
      <c r="N437" s="168">
        <v>0</v>
      </c>
      <c r="O437" s="75">
        <v>8.93</v>
      </c>
      <c r="P437" s="24">
        <v>948.15</v>
      </c>
      <c r="Q437" s="97">
        <v>8.9</v>
      </c>
      <c r="R437" s="100">
        <v>948.15</v>
      </c>
      <c r="S437" s="315">
        <v>9.38670041660075E-3</v>
      </c>
      <c r="T437" s="76">
        <v>74.099999999999994</v>
      </c>
      <c r="U437" s="22">
        <v>0.6955545008701155</v>
      </c>
      <c r="V437" s="22">
        <v>563.202024996045</v>
      </c>
      <c r="W437" s="108">
        <v>41.733270052206926</v>
      </c>
    </row>
    <row r="438" spans="1:23" x14ac:dyDescent="0.2">
      <c r="A438" s="401"/>
      <c r="B438" s="353">
        <v>401</v>
      </c>
      <c r="C438" s="82" t="s">
        <v>633</v>
      </c>
      <c r="D438" s="191">
        <v>6.6</v>
      </c>
      <c r="E438" s="192">
        <v>308.60000000000002</v>
      </c>
      <c r="F438" s="59" t="s">
        <v>606</v>
      </c>
      <c r="G438" s="155"/>
      <c r="H438" s="60">
        <v>60</v>
      </c>
      <c r="I438" s="60">
        <v>1985</v>
      </c>
      <c r="J438" s="167">
        <v>49.61</v>
      </c>
      <c r="K438" s="167">
        <v>8.6924740000000007</v>
      </c>
      <c r="L438" s="167">
        <v>11.169858</v>
      </c>
      <c r="M438" s="167">
        <v>0.23252999999999999</v>
      </c>
      <c r="N438" s="167">
        <v>0</v>
      </c>
      <c r="O438" s="91">
        <v>29.515141</v>
      </c>
      <c r="P438" s="61">
        <v>3133.55</v>
      </c>
      <c r="Q438" s="62">
        <v>29.515141</v>
      </c>
      <c r="R438" s="104">
        <v>3133.55</v>
      </c>
      <c r="S438" s="63">
        <v>9.4190745320802283E-3</v>
      </c>
      <c r="T438" s="64">
        <v>50.7</v>
      </c>
      <c r="U438" s="64">
        <v>0.47754707877646763</v>
      </c>
      <c r="V438" s="64">
        <v>565.14447192481362</v>
      </c>
      <c r="W438" s="112">
        <v>28.652824726588054</v>
      </c>
    </row>
    <row r="439" spans="1:23" x14ac:dyDescent="0.2">
      <c r="A439" s="401"/>
      <c r="B439" s="352">
        <v>402</v>
      </c>
      <c r="C439" s="82" t="s">
        <v>493</v>
      </c>
      <c r="D439" s="193">
        <v>6.6</v>
      </c>
      <c r="E439" s="193">
        <v>307.8</v>
      </c>
      <c r="F439" s="72" t="s">
        <v>518</v>
      </c>
      <c r="G439" s="156" t="s">
        <v>121</v>
      </c>
      <c r="H439" s="71">
        <v>12</v>
      </c>
      <c r="I439" s="71" t="s">
        <v>75</v>
      </c>
      <c r="J439" s="168">
        <v>9.7000000000000011</v>
      </c>
      <c r="K439" s="168">
        <v>1.4087000000000001</v>
      </c>
      <c r="L439" s="168">
        <v>1.6585000000000001</v>
      </c>
      <c r="M439" s="168">
        <v>-3.1699999999999999E-2</v>
      </c>
      <c r="N439" s="168">
        <v>0</v>
      </c>
      <c r="O439" s="75">
        <v>6.6645000000000003</v>
      </c>
      <c r="P439" s="24">
        <v>703.72</v>
      </c>
      <c r="Q439" s="97">
        <v>6.6645000000000003</v>
      </c>
      <c r="R439" s="100">
        <v>703.72</v>
      </c>
      <c r="S439" s="315">
        <v>9.4703859489569716E-3</v>
      </c>
      <c r="T439" s="76">
        <v>41.1</v>
      </c>
      <c r="U439" s="22">
        <v>0.38923286250213157</v>
      </c>
      <c r="V439" s="22">
        <v>568.22315693741837</v>
      </c>
      <c r="W439" s="108">
        <v>23.353971750127897</v>
      </c>
    </row>
    <row r="440" spans="1:23" x14ac:dyDescent="0.2">
      <c r="A440" s="401"/>
      <c r="B440" s="353">
        <v>403</v>
      </c>
      <c r="C440" s="82" t="s">
        <v>452</v>
      </c>
      <c r="D440" s="191">
        <v>6.7</v>
      </c>
      <c r="E440" s="192">
        <v>293.8</v>
      </c>
      <c r="F440" s="72" t="s">
        <v>481</v>
      </c>
      <c r="G440" s="156" t="s">
        <v>121</v>
      </c>
      <c r="H440" s="71">
        <v>12</v>
      </c>
      <c r="I440" s="71">
        <v>1985</v>
      </c>
      <c r="J440" s="168">
        <v>9.2100000000000009</v>
      </c>
      <c r="K440" s="168">
        <v>1.1499999999999999</v>
      </c>
      <c r="L440" s="168">
        <v>1.72</v>
      </c>
      <c r="M440" s="168">
        <v>-0.23</v>
      </c>
      <c r="N440" s="168">
        <v>0</v>
      </c>
      <c r="O440" s="75">
        <v>6.57</v>
      </c>
      <c r="P440" s="24">
        <v>692.09</v>
      </c>
      <c r="Q440" s="97">
        <v>6.57</v>
      </c>
      <c r="R440" s="100">
        <v>692.09</v>
      </c>
      <c r="S440" s="315">
        <v>9.4929850163996011E-3</v>
      </c>
      <c r="T440" s="76">
        <v>74.099999999999994</v>
      </c>
      <c r="U440" s="22">
        <v>0.70343018971521043</v>
      </c>
      <c r="V440" s="22">
        <v>569.57910098397599</v>
      </c>
      <c r="W440" s="108">
        <v>42.205811382912614</v>
      </c>
    </row>
    <row r="441" spans="1:23" x14ac:dyDescent="0.2">
      <c r="A441" s="401"/>
      <c r="B441" s="352">
        <v>404</v>
      </c>
      <c r="C441" s="82" t="s">
        <v>337</v>
      </c>
      <c r="D441" s="191">
        <v>6.4</v>
      </c>
      <c r="E441" s="192">
        <v>259.07</v>
      </c>
      <c r="F441" s="83" t="s">
        <v>364</v>
      </c>
      <c r="G441" s="142" t="s">
        <v>121</v>
      </c>
      <c r="H441" s="82">
        <v>50</v>
      </c>
      <c r="I441" s="82">
        <v>1988</v>
      </c>
      <c r="J441" s="168">
        <v>33.99</v>
      </c>
      <c r="K441" s="168">
        <v>5.0637800000000004</v>
      </c>
      <c r="L441" s="168">
        <v>7.5250329999999996</v>
      </c>
      <c r="M441" s="168">
        <v>-1.340776</v>
      </c>
      <c r="N441" s="168">
        <v>0</v>
      </c>
      <c r="O441" s="75">
        <v>22.741972000000001</v>
      </c>
      <c r="P441" s="144">
        <v>2389.81</v>
      </c>
      <c r="Q441" s="97">
        <f>N441+O441</f>
        <v>22.741972000000001</v>
      </c>
      <c r="R441" s="145">
        <v>2389.81</v>
      </c>
      <c r="S441" s="315">
        <f>Q441/R441</f>
        <v>9.5162259761236261E-3</v>
      </c>
      <c r="T441" s="76">
        <v>57.552</v>
      </c>
      <c r="U441" s="22">
        <f>S441*T441</f>
        <v>0.54767783737786691</v>
      </c>
      <c r="V441" s="22">
        <f>S441*60*1000</f>
        <v>570.97355856741763</v>
      </c>
      <c r="W441" s="108">
        <f>V441*T441/1000</f>
        <v>32.860670242672022</v>
      </c>
    </row>
    <row r="442" spans="1:23" x14ac:dyDescent="0.2">
      <c r="A442" s="401"/>
      <c r="B442" s="353">
        <v>405</v>
      </c>
      <c r="C442" s="82" t="s">
        <v>677</v>
      </c>
      <c r="D442" s="191">
        <v>6.2</v>
      </c>
      <c r="E442" s="192">
        <v>271.39999999999998</v>
      </c>
      <c r="F442" s="72" t="s">
        <v>127</v>
      </c>
      <c r="G442" s="156" t="s">
        <v>121</v>
      </c>
      <c r="H442" s="71">
        <v>44</v>
      </c>
      <c r="I442" s="71">
        <v>1965</v>
      </c>
      <c r="J442" s="168">
        <v>29.116</v>
      </c>
      <c r="K442" s="168">
        <v>2.967479</v>
      </c>
      <c r="L442" s="168">
        <v>8.3400960000000008</v>
      </c>
      <c r="M442" s="168">
        <v>-6.0478999999999998E-2</v>
      </c>
      <c r="N442" s="168">
        <v>0</v>
      </c>
      <c r="O442" s="75">
        <v>17.868904000000001</v>
      </c>
      <c r="P442" s="24">
        <v>1876.7</v>
      </c>
      <c r="Q442" s="97">
        <v>17.868904000000001</v>
      </c>
      <c r="R442" s="100">
        <v>1876.7</v>
      </c>
      <c r="S442" s="315">
        <v>9.5214493525869887E-3</v>
      </c>
      <c r="T442" s="76">
        <v>66.926000000000002</v>
      </c>
      <c r="U442" s="22">
        <v>0.63723251937123682</v>
      </c>
      <c r="V442" s="22">
        <v>571.28696115521939</v>
      </c>
      <c r="W442" s="108">
        <v>38.233951162274217</v>
      </c>
    </row>
    <row r="443" spans="1:23" x14ac:dyDescent="0.2">
      <c r="A443" s="401"/>
      <c r="B443" s="352">
        <v>406</v>
      </c>
      <c r="C443" s="82" t="s">
        <v>251</v>
      </c>
      <c r="D443" s="191">
        <v>7.34</v>
      </c>
      <c r="E443" s="192">
        <v>245.18</v>
      </c>
      <c r="F443" s="72" t="s">
        <v>275</v>
      </c>
      <c r="G443" s="156" t="s">
        <v>94</v>
      </c>
      <c r="H443" s="71">
        <v>45</v>
      </c>
      <c r="I443" s="71" t="s">
        <v>75</v>
      </c>
      <c r="J443" s="168">
        <v>12.682891</v>
      </c>
      <c r="K443" s="168">
        <v>3.8250000000000002</v>
      </c>
      <c r="L443" s="168">
        <v>9.2658909999999999</v>
      </c>
      <c r="M443" s="168">
        <v>-0.40799999999999997</v>
      </c>
      <c r="N443" s="168">
        <v>0</v>
      </c>
      <c r="O443" s="75">
        <v>22.188099999999999</v>
      </c>
      <c r="P443" s="24">
        <v>2327.94</v>
      </c>
      <c r="Q443" s="97">
        <v>22.188099999999999</v>
      </c>
      <c r="R443" s="100">
        <v>2327.94</v>
      </c>
      <c r="S443" s="315">
        <v>9.5312164402862609E-3</v>
      </c>
      <c r="T443" s="76">
        <v>49.7</v>
      </c>
      <c r="U443" s="22">
        <v>0.47370145708222722</v>
      </c>
      <c r="V443" s="22">
        <v>571.87298641717564</v>
      </c>
      <c r="W443" s="108">
        <v>28.422087424933629</v>
      </c>
    </row>
    <row r="444" spans="1:23" x14ac:dyDescent="0.2">
      <c r="A444" s="401"/>
      <c r="B444" s="353">
        <v>407</v>
      </c>
      <c r="C444" s="82" t="s">
        <v>677</v>
      </c>
      <c r="D444" s="191">
        <v>6.2</v>
      </c>
      <c r="E444" s="192">
        <v>271.39999999999998</v>
      </c>
      <c r="F444" s="72" t="s">
        <v>129</v>
      </c>
      <c r="G444" s="156" t="s">
        <v>121</v>
      </c>
      <c r="H444" s="71">
        <v>8</v>
      </c>
      <c r="I444" s="71">
        <v>1990</v>
      </c>
      <c r="J444" s="168">
        <v>8.1660000000000004</v>
      </c>
      <c r="K444" s="168">
        <v>0.85993200000000003</v>
      </c>
      <c r="L444" s="168">
        <v>1.515104</v>
      </c>
      <c r="M444" s="168">
        <v>7.0679999999999996E-3</v>
      </c>
      <c r="N444" s="168">
        <v>0</v>
      </c>
      <c r="O444" s="75">
        <v>5.7838960000000004</v>
      </c>
      <c r="P444" s="24">
        <v>605.16999999999996</v>
      </c>
      <c r="Q444" s="97">
        <v>5.7838960000000004</v>
      </c>
      <c r="R444" s="100">
        <v>605.16999999999996</v>
      </c>
      <c r="S444" s="315">
        <v>9.5574731067303419E-3</v>
      </c>
      <c r="T444" s="76">
        <v>66.926000000000002</v>
      </c>
      <c r="U444" s="22">
        <v>0.63964344514103488</v>
      </c>
      <c r="V444" s="22">
        <v>573.44838640382056</v>
      </c>
      <c r="W444" s="108">
        <v>38.378606708462094</v>
      </c>
    </row>
    <row r="445" spans="1:23" x14ac:dyDescent="0.2">
      <c r="A445" s="401"/>
      <c r="B445" s="352">
        <v>408</v>
      </c>
      <c r="C445" s="82" t="s">
        <v>452</v>
      </c>
      <c r="D445" s="191">
        <v>6.7</v>
      </c>
      <c r="E445" s="192">
        <v>293.8</v>
      </c>
      <c r="F445" s="72" t="s">
        <v>482</v>
      </c>
      <c r="G445" s="156" t="s">
        <v>121</v>
      </c>
      <c r="H445" s="71">
        <v>21</v>
      </c>
      <c r="I445" s="71">
        <v>1971</v>
      </c>
      <c r="J445" s="168">
        <v>15.33</v>
      </c>
      <c r="K445" s="168">
        <v>1.93</v>
      </c>
      <c r="L445" s="168">
        <v>4.2</v>
      </c>
      <c r="M445" s="168">
        <v>-4.9000000000000002E-2</v>
      </c>
      <c r="N445" s="168">
        <v>0</v>
      </c>
      <c r="O445" s="75">
        <v>9.23</v>
      </c>
      <c r="P445" s="24">
        <v>965.39</v>
      </c>
      <c r="Q445" s="97">
        <v>9.23</v>
      </c>
      <c r="R445" s="100">
        <v>965.39</v>
      </c>
      <c r="S445" s="315">
        <v>9.5609028475538392E-3</v>
      </c>
      <c r="T445" s="76">
        <v>74.099999999999994</v>
      </c>
      <c r="U445" s="22">
        <v>0.70846290100373943</v>
      </c>
      <c r="V445" s="22">
        <v>573.65417085323031</v>
      </c>
      <c r="W445" s="108">
        <v>42.507774060224364</v>
      </c>
    </row>
    <row r="446" spans="1:23" x14ac:dyDescent="0.2">
      <c r="A446" s="401"/>
      <c r="B446" s="353">
        <v>409</v>
      </c>
      <c r="C446" s="82" t="s">
        <v>292</v>
      </c>
      <c r="D446" s="191">
        <v>7.34</v>
      </c>
      <c r="E446" s="192">
        <v>245.18</v>
      </c>
      <c r="F446" s="72" t="s">
        <v>276</v>
      </c>
      <c r="G446" s="156" t="s">
        <v>94</v>
      </c>
      <c r="H446" s="71">
        <v>24</v>
      </c>
      <c r="I446" s="71" t="s">
        <v>75</v>
      </c>
      <c r="J446" s="168">
        <v>4.0511520000000001</v>
      </c>
      <c r="K446" s="168">
        <v>0.81599999999999995</v>
      </c>
      <c r="L446" s="168">
        <v>2.725152</v>
      </c>
      <c r="M446" s="168">
        <v>0.51</v>
      </c>
      <c r="N446" s="168">
        <v>0</v>
      </c>
      <c r="O446" s="75">
        <v>9.6588469999999997</v>
      </c>
      <c r="P446" s="24">
        <v>1000.52</v>
      </c>
      <c r="Q446" s="97">
        <v>9.6588469999999997</v>
      </c>
      <c r="R446" s="100">
        <v>1000.52</v>
      </c>
      <c r="S446" s="315">
        <v>9.6538270099548237E-3</v>
      </c>
      <c r="T446" s="76">
        <v>49.7</v>
      </c>
      <c r="U446" s="22">
        <v>0.47979520239475476</v>
      </c>
      <c r="V446" s="22">
        <v>579.22962059728945</v>
      </c>
      <c r="W446" s="108">
        <v>28.787712143685287</v>
      </c>
    </row>
    <row r="447" spans="1:23" x14ac:dyDescent="0.2">
      <c r="A447" s="401"/>
      <c r="B447" s="352">
        <v>410</v>
      </c>
      <c r="C447" s="82" t="s">
        <v>292</v>
      </c>
      <c r="D447" s="191">
        <v>7.34</v>
      </c>
      <c r="E447" s="192">
        <v>245.18</v>
      </c>
      <c r="F447" s="72" t="s">
        <v>277</v>
      </c>
      <c r="G447" s="156" t="s">
        <v>94</v>
      </c>
      <c r="H447" s="71">
        <v>28</v>
      </c>
      <c r="I447" s="71" t="s">
        <v>75</v>
      </c>
      <c r="J447" s="168">
        <v>0.9624919999999999</v>
      </c>
      <c r="K447" s="168">
        <v>0.45900000000000002</v>
      </c>
      <c r="L447" s="168">
        <v>0.198716</v>
      </c>
      <c r="M447" s="168">
        <v>0.30477599999999999</v>
      </c>
      <c r="N447" s="168">
        <v>0</v>
      </c>
      <c r="O447" s="75">
        <v>12.542285</v>
      </c>
      <c r="P447" s="24">
        <v>1296.3</v>
      </c>
      <c r="Q447" s="97">
        <v>12.542285</v>
      </c>
      <c r="R447" s="100">
        <v>1296.3</v>
      </c>
      <c r="S447" s="315">
        <v>9.6754493558589838E-3</v>
      </c>
      <c r="T447" s="76">
        <v>49.7</v>
      </c>
      <c r="U447" s="22">
        <v>0.48086983298619151</v>
      </c>
      <c r="V447" s="22">
        <v>580.52696135153906</v>
      </c>
      <c r="W447" s="108">
        <v>28.852189979171492</v>
      </c>
    </row>
    <row r="448" spans="1:23" x14ac:dyDescent="0.2">
      <c r="A448" s="401"/>
      <c r="B448" s="353">
        <v>411</v>
      </c>
      <c r="C448" s="82" t="s">
        <v>251</v>
      </c>
      <c r="D448" s="191">
        <v>7.34</v>
      </c>
      <c r="E448" s="192">
        <v>245.18</v>
      </c>
      <c r="F448" s="72" t="s">
        <v>278</v>
      </c>
      <c r="G448" s="156" t="s">
        <v>94</v>
      </c>
      <c r="H448" s="71">
        <v>28</v>
      </c>
      <c r="I448" s="71" t="s">
        <v>75</v>
      </c>
      <c r="J448" s="168">
        <v>0</v>
      </c>
      <c r="K448" s="168">
        <v>0</v>
      </c>
      <c r="L448" s="168">
        <v>0</v>
      </c>
      <c r="M448" s="168">
        <v>0</v>
      </c>
      <c r="N448" s="168">
        <v>0</v>
      </c>
      <c r="O448" s="75">
        <v>14.645999</v>
      </c>
      <c r="P448" s="24">
        <v>1512.77</v>
      </c>
      <c r="Q448" s="97">
        <v>14.645999</v>
      </c>
      <c r="R448" s="100">
        <v>1512.77</v>
      </c>
      <c r="S448" s="315">
        <v>9.6815768424810111E-3</v>
      </c>
      <c r="T448" s="76">
        <v>49.7</v>
      </c>
      <c r="U448" s="22">
        <v>0.48117436907130628</v>
      </c>
      <c r="V448" s="22">
        <v>580.89461054886067</v>
      </c>
      <c r="W448" s="108">
        <v>28.870462144278374</v>
      </c>
    </row>
    <row r="449" spans="1:23" x14ac:dyDescent="0.2">
      <c r="A449" s="401"/>
      <c r="B449" s="352">
        <v>412</v>
      </c>
      <c r="C449" s="82" t="s">
        <v>251</v>
      </c>
      <c r="D449" s="191">
        <v>7.34</v>
      </c>
      <c r="E449" s="192">
        <v>245.18</v>
      </c>
      <c r="F449" s="72" t="s">
        <v>279</v>
      </c>
      <c r="G449" s="156" t="s">
        <v>94</v>
      </c>
      <c r="H449" s="71">
        <v>59</v>
      </c>
      <c r="I449" s="71" t="s">
        <v>75</v>
      </c>
      <c r="J449" s="168">
        <v>11.873316000000001</v>
      </c>
      <c r="K449" s="168">
        <v>3.6210000000000004</v>
      </c>
      <c r="L449" s="168">
        <v>9.6293160000000011</v>
      </c>
      <c r="M449" s="168">
        <v>-1.377</v>
      </c>
      <c r="N449" s="168">
        <v>0</v>
      </c>
      <c r="O449" s="75">
        <v>26.389690000000002</v>
      </c>
      <c r="P449" s="24">
        <v>2723.51</v>
      </c>
      <c r="Q449" s="97">
        <v>26.389690000000002</v>
      </c>
      <c r="R449" s="100">
        <v>2723.51</v>
      </c>
      <c r="S449" s="315">
        <v>9.6895880683382837E-3</v>
      </c>
      <c r="T449" s="76">
        <v>49.7</v>
      </c>
      <c r="U449" s="22">
        <v>0.48157252699641273</v>
      </c>
      <c r="V449" s="22">
        <v>581.37528410029699</v>
      </c>
      <c r="W449" s="108">
        <v>28.894351619784764</v>
      </c>
    </row>
    <row r="450" spans="1:23" x14ac:dyDescent="0.2">
      <c r="A450" s="401"/>
      <c r="B450" s="353">
        <v>413</v>
      </c>
      <c r="C450" s="19" t="s">
        <v>788</v>
      </c>
      <c r="D450" s="191">
        <v>8.5</v>
      </c>
      <c r="E450" s="192">
        <v>171</v>
      </c>
      <c r="F450" s="72" t="s">
        <v>806</v>
      </c>
      <c r="G450" s="72"/>
      <c r="H450" s="71">
        <v>60</v>
      </c>
      <c r="I450" s="71">
        <v>1964</v>
      </c>
      <c r="J450" s="24">
        <v>29.5062</v>
      </c>
      <c r="K450" s="24">
        <v>4.1692</v>
      </c>
      <c r="L450" s="24">
        <v>0.6</v>
      </c>
      <c r="M450" s="24">
        <v>1.2685</v>
      </c>
      <c r="N450" s="24">
        <v>0</v>
      </c>
      <c r="O450" s="24">
        <v>23.468499999999999</v>
      </c>
      <c r="P450" s="24">
        <v>2418.66</v>
      </c>
      <c r="Q450" s="435">
        <v>23.468499999999999</v>
      </c>
      <c r="R450" s="24">
        <f>P450</f>
        <v>2418.66</v>
      </c>
      <c r="S450" s="315">
        <f>Q450/R450</f>
        <v>9.7031000636716193E-3</v>
      </c>
      <c r="T450" s="74">
        <v>45.1</v>
      </c>
      <c r="U450" s="430">
        <f>S450*T450</f>
        <v>0.43760981287159006</v>
      </c>
      <c r="V450" s="430">
        <f>S450*60*1000</f>
        <v>582.18600382029717</v>
      </c>
      <c r="W450" s="431">
        <f>V450*T450/1000</f>
        <v>26.256588772295402</v>
      </c>
    </row>
    <row r="451" spans="1:23" x14ac:dyDescent="0.2">
      <c r="A451" s="401"/>
      <c r="B451" s="352">
        <v>414</v>
      </c>
      <c r="C451" s="290" t="s">
        <v>698</v>
      </c>
      <c r="D451" s="292">
        <v>6.8</v>
      </c>
      <c r="E451" s="293">
        <v>296.8</v>
      </c>
      <c r="F451" s="283" t="s">
        <v>746</v>
      </c>
      <c r="G451" s="284" t="s">
        <v>121</v>
      </c>
      <c r="H451" s="285">
        <v>76</v>
      </c>
      <c r="I451" s="286" t="s">
        <v>75</v>
      </c>
      <c r="J451" s="295">
        <v>22.38</v>
      </c>
      <c r="K451" s="295">
        <v>3.57</v>
      </c>
      <c r="L451" s="295">
        <v>0</v>
      </c>
      <c r="M451" s="295">
        <v>0</v>
      </c>
      <c r="N451" s="287">
        <v>3.3857999999999997</v>
      </c>
      <c r="O451" s="298">
        <v>15.424199999999999</v>
      </c>
      <c r="P451" s="300">
        <v>1931.61</v>
      </c>
      <c r="Q451" s="302">
        <v>18.809999999999999</v>
      </c>
      <c r="R451" s="303">
        <v>1931.61</v>
      </c>
      <c r="S451" s="315">
        <f>Q451/R451</f>
        <v>9.7379905881622066E-3</v>
      </c>
      <c r="T451" s="297">
        <v>56</v>
      </c>
      <c r="U451" s="22">
        <f>S451*T451</f>
        <v>0.54532747293708361</v>
      </c>
      <c r="V451" s="22">
        <f>S451*60*1000</f>
        <v>584.27943528973242</v>
      </c>
      <c r="W451" s="108">
        <f>V451*T451/1000</f>
        <v>32.719648376225017</v>
      </c>
    </row>
    <row r="452" spans="1:23" x14ac:dyDescent="0.2">
      <c r="A452" s="401"/>
      <c r="B452" s="353">
        <v>415</v>
      </c>
      <c r="C452" s="19" t="s">
        <v>379</v>
      </c>
      <c r="D452" s="191">
        <v>6.3</v>
      </c>
      <c r="E452" s="192">
        <v>362.7</v>
      </c>
      <c r="F452" s="141" t="s">
        <v>405</v>
      </c>
      <c r="G452" s="156" t="s">
        <v>121</v>
      </c>
      <c r="H452" s="71">
        <v>20</v>
      </c>
      <c r="I452" s="71">
        <v>1974</v>
      </c>
      <c r="J452" s="168">
        <v>14.933</v>
      </c>
      <c r="K452" s="168">
        <v>1.7</v>
      </c>
      <c r="L452" s="168">
        <v>4.13</v>
      </c>
      <c r="M452" s="168">
        <v>-0.12</v>
      </c>
      <c r="N452" s="168"/>
      <c r="O452" s="75">
        <v>9.2200000000000006</v>
      </c>
      <c r="P452" s="74">
        <v>944.31</v>
      </c>
      <c r="Q452" s="97">
        <v>9.2200000000000006</v>
      </c>
      <c r="R452" s="100">
        <v>944.31</v>
      </c>
      <c r="S452" s="315">
        <f>Q452/R452</f>
        <v>9.763742838686449E-3</v>
      </c>
      <c r="T452" s="76">
        <v>72.38</v>
      </c>
      <c r="U452" s="22">
        <f>S452*T452</f>
        <v>0.70669970666412518</v>
      </c>
      <c r="V452" s="22">
        <f>S452*60*1000</f>
        <v>585.82457032118691</v>
      </c>
      <c r="W452" s="108">
        <f>V452*T452/1000</f>
        <v>42.401982399847505</v>
      </c>
    </row>
    <row r="453" spans="1:23" x14ac:dyDescent="0.2">
      <c r="A453" s="401"/>
      <c r="B453" s="352">
        <v>416</v>
      </c>
      <c r="C453" s="82" t="s">
        <v>633</v>
      </c>
      <c r="D453" s="191">
        <v>6.6</v>
      </c>
      <c r="E453" s="192">
        <v>308.60000000000002</v>
      </c>
      <c r="F453" s="59" t="s">
        <v>607</v>
      </c>
      <c r="G453" s="155"/>
      <c r="H453" s="60">
        <v>32</v>
      </c>
      <c r="I453" s="60">
        <v>1986</v>
      </c>
      <c r="J453" s="167">
        <v>31.853999999999999</v>
      </c>
      <c r="K453" s="167">
        <v>4.0558459999999998</v>
      </c>
      <c r="L453" s="167">
        <v>8.3802299999999992</v>
      </c>
      <c r="M453" s="167">
        <v>0</v>
      </c>
      <c r="N453" s="167">
        <v>0</v>
      </c>
      <c r="O453" s="91">
        <v>18.883779000000001</v>
      </c>
      <c r="P453" s="61">
        <v>1927.93</v>
      </c>
      <c r="Q453" s="62">
        <v>18.883779000000001</v>
      </c>
      <c r="R453" s="104">
        <v>1927.93</v>
      </c>
      <c r="S453" s="63">
        <v>9.794846804603902E-3</v>
      </c>
      <c r="T453" s="64">
        <v>50.7</v>
      </c>
      <c r="U453" s="64">
        <v>0.49659873299341784</v>
      </c>
      <c r="V453" s="64">
        <v>587.69080827623407</v>
      </c>
      <c r="W453" s="112">
        <v>29.795923979605067</v>
      </c>
    </row>
    <row r="454" spans="1:23" x14ac:dyDescent="0.2">
      <c r="A454" s="401"/>
      <c r="B454" s="353">
        <v>417</v>
      </c>
      <c r="C454" s="82" t="s">
        <v>493</v>
      </c>
      <c r="D454" s="193">
        <v>6.6</v>
      </c>
      <c r="E454" s="193">
        <v>307.8</v>
      </c>
      <c r="F454" s="72" t="s">
        <v>520</v>
      </c>
      <c r="G454" s="156" t="s">
        <v>121</v>
      </c>
      <c r="H454" s="71">
        <v>22</v>
      </c>
      <c r="I454" s="71" t="s">
        <v>75</v>
      </c>
      <c r="J454" s="168">
        <v>18.2</v>
      </c>
      <c r="K454" s="168">
        <v>1.7608999999999999</v>
      </c>
      <c r="L454" s="168">
        <v>4.819</v>
      </c>
      <c r="M454" s="168">
        <v>0.3301</v>
      </c>
      <c r="N454" s="168">
        <v>0</v>
      </c>
      <c r="O454" s="75">
        <v>11.29</v>
      </c>
      <c r="P454" s="24">
        <v>1148.3499999999999</v>
      </c>
      <c r="Q454" s="97">
        <v>11.29</v>
      </c>
      <c r="R454" s="100">
        <v>1148.3499999999999</v>
      </c>
      <c r="S454" s="315">
        <v>9.8314973657856932E-3</v>
      </c>
      <c r="T454" s="76">
        <v>41.1</v>
      </c>
      <c r="U454" s="22">
        <v>0.40407454173379198</v>
      </c>
      <c r="V454" s="22">
        <v>589.88984194714158</v>
      </c>
      <c r="W454" s="108">
        <v>24.24447250402752</v>
      </c>
    </row>
    <row r="455" spans="1:23" x14ac:dyDescent="0.2">
      <c r="A455" s="401"/>
      <c r="B455" s="352">
        <v>418</v>
      </c>
      <c r="C455" s="82" t="s">
        <v>292</v>
      </c>
      <c r="D455" s="191">
        <v>7.34</v>
      </c>
      <c r="E455" s="192">
        <v>245.18</v>
      </c>
      <c r="F455" s="72" t="s">
        <v>280</v>
      </c>
      <c r="G455" s="156" t="s">
        <v>94</v>
      </c>
      <c r="H455" s="71">
        <v>20</v>
      </c>
      <c r="I455" s="71" t="s">
        <v>75</v>
      </c>
      <c r="J455" s="168">
        <v>2.7299600000000002</v>
      </c>
      <c r="K455" s="168">
        <v>0.255</v>
      </c>
      <c r="L455" s="168">
        <v>2.2709600000000001</v>
      </c>
      <c r="M455" s="168">
        <v>0.20399999999999999</v>
      </c>
      <c r="N455" s="168">
        <v>0</v>
      </c>
      <c r="O455" s="75">
        <v>10.374040000000001</v>
      </c>
      <c r="P455" s="24">
        <v>1052.76</v>
      </c>
      <c r="Q455" s="97">
        <v>10.374040000000001</v>
      </c>
      <c r="R455" s="100">
        <v>1052.76</v>
      </c>
      <c r="S455" s="315">
        <v>9.8541357954329573E-3</v>
      </c>
      <c r="T455" s="76">
        <v>49.7</v>
      </c>
      <c r="U455" s="22">
        <v>0.48975054903301801</v>
      </c>
      <c r="V455" s="22">
        <v>591.24814772597745</v>
      </c>
      <c r="W455" s="108">
        <v>29.385032941981081</v>
      </c>
    </row>
    <row r="456" spans="1:23" x14ac:dyDescent="0.2">
      <c r="A456" s="401"/>
      <c r="B456" s="353">
        <v>419</v>
      </c>
      <c r="C456" s="82" t="s">
        <v>677</v>
      </c>
      <c r="D456" s="191">
        <v>6.2</v>
      </c>
      <c r="E456" s="192">
        <v>271.39999999999998</v>
      </c>
      <c r="F456" s="72" t="s">
        <v>128</v>
      </c>
      <c r="G456" s="156" t="s">
        <v>121</v>
      </c>
      <c r="H456" s="71">
        <v>44</v>
      </c>
      <c r="I456" s="71">
        <v>1966</v>
      </c>
      <c r="J456" s="168">
        <v>29.838000000000001</v>
      </c>
      <c r="K456" s="168">
        <v>2.5746639999999998</v>
      </c>
      <c r="L456" s="168">
        <v>8.8756839999999997</v>
      </c>
      <c r="M456" s="168">
        <v>-0.33066400000000001</v>
      </c>
      <c r="N456" s="168">
        <v>0</v>
      </c>
      <c r="O456" s="75">
        <v>18.718316000000002</v>
      </c>
      <c r="P456" s="24">
        <v>1894.06</v>
      </c>
      <c r="Q456" s="97">
        <v>18.718316000000002</v>
      </c>
      <c r="R456" s="100">
        <v>1894.06</v>
      </c>
      <c r="S456" s="315">
        <v>9.8826415213879183E-3</v>
      </c>
      <c r="T456" s="76">
        <v>66.926000000000002</v>
      </c>
      <c r="U456" s="22">
        <v>0.66140566646040788</v>
      </c>
      <c r="V456" s="22">
        <v>592.95849128327507</v>
      </c>
      <c r="W456" s="108">
        <v>39.684339987624469</v>
      </c>
    </row>
    <row r="457" spans="1:23" x14ac:dyDescent="0.2">
      <c r="A457" s="401"/>
      <c r="B457" s="352">
        <v>420</v>
      </c>
      <c r="C457" s="82" t="s">
        <v>493</v>
      </c>
      <c r="D457" s="193">
        <v>6.6</v>
      </c>
      <c r="E457" s="193">
        <v>307.8</v>
      </c>
      <c r="F457" s="72" t="s">
        <v>521</v>
      </c>
      <c r="G457" s="156" t="s">
        <v>121</v>
      </c>
      <c r="H457" s="71">
        <v>55</v>
      </c>
      <c r="I457" s="71" t="s">
        <v>75</v>
      </c>
      <c r="J457" s="168">
        <v>38.200000000000003</v>
      </c>
      <c r="K457" s="168">
        <v>4.8925000000000001</v>
      </c>
      <c r="L457" s="168">
        <v>7.9749999999999996</v>
      </c>
      <c r="M457" s="168">
        <v>-0.5575</v>
      </c>
      <c r="N457" s="168">
        <v>0</v>
      </c>
      <c r="O457" s="75">
        <v>25.89</v>
      </c>
      <c r="P457" s="24">
        <v>2599.31</v>
      </c>
      <c r="Q457" s="97">
        <v>25.89</v>
      </c>
      <c r="R457" s="100">
        <v>2599.31</v>
      </c>
      <c r="S457" s="315">
        <v>9.960335627531923E-3</v>
      </c>
      <c r="T457" s="76">
        <v>41.1</v>
      </c>
      <c r="U457" s="22">
        <v>0.40936979429156206</v>
      </c>
      <c r="V457" s="22">
        <v>597.62013765191534</v>
      </c>
      <c r="W457" s="108">
        <v>24.562187657493723</v>
      </c>
    </row>
    <row r="458" spans="1:23" x14ac:dyDescent="0.2">
      <c r="A458" s="401"/>
      <c r="B458" s="353">
        <v>421</v>
      </c>
      <c r="C458" s="82" t="s">
        <v>76</v>
      </c>
      <c r="D458" s="193">
        <v>7.6</v>
      </c>
      <c r="E458" s="193">
        <v>291.2</v>
      </c>
      <c r="F458" s="72" t="s">
        <v>61</v>
      </c>
      <c r="G458" s="156"/>
      <c r="H458" s="71">
        <v>47</v>
      </c>
      <c r="I458" s="71">
        <v>1979</v>
      </c>
      <c r="J458" s="168">
        <v>48.4</v>
      </c>
      <c r="K458" s="168">
        <v>7.5519999999999996</v>
      </c>
      <c r="L458" s="168">
        <v>13.731999999999999</v>
      </c>
      <c r="M458" s="168">
        <v>-2.5544699999999998</v>
      </c>
      <c r="N458" s="168"/>
      <c r="O458" s="75">
        <v>29.67</v>
      </c>
      <c r="P458" s="24">
        <v>2974.8700000000003</v>
      </c>
      <c r="Q458" s="97">
        <f>O458/P458*R458</f>
        <v>29.105397614013384</v>
      </c>
      <c r="R458" s="100">
        <v>2918.26</v>
      </c>
      <c r="S458" s="315">
        <f>Q458/R458</f>
        <v>9.9735450624733168E-3</v>
      </c>
      <c r="T458" s="76">
        <v>46.325000000000003</v>
      </c>
      <c r="U458" s="22">
        <f>S458*T458</f>
        <v>0.46202447501907645</v>
      </c>
      <c r="V458" s="22">
        <f>S458*60*1000</f>
        <v>598.41270374839905</v>
      </c>
      <c r="W458" s="108">
        <f>V458*T458/1000</f>
        <v>27.721468501144589</v>
      </c>
    </row>
    <row r="459" spans="1:23" x14ac:dyDescent="0.2">
      <c r="A459" s="401"/>
      <c r="B459" s="352">
        <v>422</v>
      </c>
      <c r="C459" s="82" t="s">
        <v>493</v>
      </c>
      <c r="D459" s="193">
        <v>6.6</v>
      </c>
      <c r="E459" s="193">
        <v>307.8</v>
      </c>
      <c r="F459" s="72" t="s">
        <v>522</v>
      </c>
      <c r="G459" s="156" t="s">
        <v>121</v>
      </c>
      <c r="H459" s="71">
        <v>41</v>
      </c>
      <c r="I459" s="71" t="s">
        <v>75</v>
      </c>
      <c r="J459" s="168">
        <v>30.5</v>
      </c>
      <c r="K459" s="168">
        <v>3.6301000000000001</v>
      </c>
      <c r="L459" s="168">
        <v>5.1935000000000002</v>
      </c>
      <c r="M459" s="168">
        <v>-0.36609999999999998</v>
      </c>
      <c r="N459" s="168">
        <v>0</v>
      </c>
      <c r="O459" s="75">
        <v>22.0425</v>
      </c>
      <c r="P459" s="24">
        <v>2205.8200000000002</v>
      </c>
      <c r="Q459" s="97">
        <v>22.0425</v>
      </c>
      <c r="R459" s="100">
        <v>2205.8200000000002</v>
      </c>
      <c r="S459" s="315">
        <v>9.9928824654776909E-3</v>
      </c>
      <c r="T459" s="76">
        <v>41.1</v>
      </c>
      <c r="U459" s="22">
        <v>0.41070746933113311</v>
      </c>
      <c r="V459" s="22">
        <v>599.57294792866139</v>
      </c>
      <c r="W459" s="108">
        <v>24.642448159867985</v>
      </c>
    </row>
    <row r="460" spans="1:23" x14ac:dyDescent="0.2">
      <c r="A460" s="401"/>
      <c r="B460" s="353">
        <v>423</v>
      </c>
      <c r="C460" s="82" t="s">
        <v>337</v>
      </c>
      <c r="D460" s="191">
        <v>6.4</v>
      </c>
      <c r="E460" s="192">
        <v>259.07</v>
      </c>
      <c r="F460" s="83" t="s">
        <v>365</v>
      </c>
      <c r="G460" s="142" t="s">
        <v>121</v>
      </c>
      <c r="H460" s="82">
        <v>60</v>
      </c>
      <c r="I460" s="82">
        <v>1985</v>
      </c>
      <c r="J460" s="168">
        <v>54.51</v>
      </c>
      <c r="K460" s="168">
        <v>6.8414900000000003</v>
      </c>
      <c r="L460" s="168">
        <v>9.9898579999999999</v>
      </c>
      <c r="M460" s="168">
        <v>-1.639497</v>
      </c>
      <c r="N460" s="168">
        <v>0</v>
      </c>
      <c r="O460" s="75">
        <v>39.318136000000003</v>
      </c>
      <c r="P460" s="144">
        <v>3912.05</v>
      </c>
      <c r="Q460" s="97">
        <f>N460+O460</f>
        <v>39.318136000000003</v>
      </c>
      <c r="R460" s="145">
        <v>3912.05</v>
      </c>
      <c r="S460" s="315">
        <f>Q460/R460</f>
        <v>1.0050519804194732E-2</v>
      </c>
      <c r="T460" s="76">
        <v>57.552</v>
      </c>
      <c r="U460" s="22">
        <f>S460*T460</f>
        <v>0.57842751577101525</v>
      </c>
      <c r="V460" s="22">
        <f>S460*60*1000</f>
        <v>603.03118825168394</v>
      </c>
      <c r="W460" s="108">
        <f>V460*T460/1000</f>
        <v>34.705650946260917</v>
      </c>
    </row>
    <row r="461" spans="1:23" x14ac:dyDescent="0.2">
      <c r="A461" s="401"/>
      <c r="B461" s="352">
        <v>424</v>
      </c>
      <c r="C461" s="19" t="s">
        <v>788</v>
      </c>
      <c r="D461" s="191">
        <v>8.5</v>
      </c>
      <c r="E461" s="192">
        <v>171</v>
      </c>
      <c r="F461" s="72" t="s">
        <v>807</v>
      </c>
      <c r="G461" s="72"/>
      <c r="H461" s="71">
        <v>50</v>
      </c>
      <c r="I461" s="71">
        <v>1988</v>
      </c>
      <c r="J461" s="24">
        <v>35.0535</v>
      </c>
      <c r="K461" s="24">
        <v>10.1739</v>
      </c>
      <c r="L461" s="24">
        <v>5</v>
      </c>
      <c r="M461" s="24">
        <v>1.7999999999999999E-2</v>
      </c>
      <c r="N461" s="24">
        <v>0</v>
      </c>
      <c r="O461" s="24">
        <v>19.861599999999999</v>
      </c>
      <c r="P461" s="24">
        <v>1967</v>
      </c>
      <c r="Q461" s="435">
        <v>19.861599999999999</v>
      </c>
      <c r="R461" s="24">
        <f>P461</f>
        <v>1967</v>
      </c>
      <c r="S461" s="315">
        <f>Q461/R461</f>
        <v>1.0097407219115404E-2</v>
      </c>
      <c r="T461" s="74">
        <v>45.1</v>
      </c>
      <c r="U461" s="430">
        <f>S461*T461</f>
        <v>0.45539306558210474</v>
      </c>
      <c r="V461" s="430">
        <f>S461*60*1000</f>
        <v>605.8444331469243</v>
      </c>
      <c r="W461" s="431">
        <f>V461*T461/1000</f>
        <v>27.323583934926287</v>
      </c>
    </row>
    <row r="462" spans="1:23" x14ac:dyDescent="0.2">
      <c r="A462" s="401"/>
      <c r="B462" s="353">
        <v>425</v>
      </c>
      <c r="C462" s="82" t="s">
        <v>138</v>
      </c>
      <c r="D462" s="191">
        <v>5.9</v>
      </c>
      <c r="E462" s="192">
        <v>326.7</v>
      </c>
      <c r="F462" s="72" t="s">
        <v>145</v>
      </c>
      <c r="G462" s="156" t="s">
        <v>121</v>
      </c>
      <c r="H462" s="71">
        <v>12</v>
      </c>
      <c r="I462" s="71">
        <v>1991</v>
      </c>
      <c r="J462" s="168">
        <v>10.551</v>
      </c>
      <c r="K462" s="168">
        <v>1.0529999999999999</v>
      </c>
      <c r="L462" s="168">
        <v>2.597</v>
      </c>
      <c r="M462" s="168">
        <v>-0.186</v>
      </c>
      <c r="N462" s="168"/>
      <c r="O462" s="75">
        <v>7.0869999999999997</v>
      </c>
      <c r="P462" s="24">
        <v>699.76</v>
      </c>
      <c r="Q462" s="97">
        <v>7.0869999999999997</v>
      </c>
      <c r="R462" s="100">
        <v>699.76</v>
      </c>
      <c r="S462" s="315">
        <f>Q462/R462</f>
        <v>1.0127758088487482E-2</v>
      </c>
      <c r="T462" s="76">
        <v>64.75</v>
      </c>
      <c r="U462" s="22">
        <f>S462*T462</f>
        <v>0.65577233622956443</v>
      </c>
      <c r="V462" s="22">
        <f>S462*60*1000</f>
        <v>607.66548530924888</v>
      </c>
      <c r="W462" s="108">
        <f>V462*T462/1000</f>
        <v>39.346340173773868</v>
      </c>
    </row>
    <row r="463" spans="1:23" x14ac:dyDescent="0.2">
      <c r="A463" s="401"/>
      <c r="B463" s="352">
        <v>426</v>
      </c>
      <c r="C463" s="82" t="s">
        <v>337</v>
      </c>
      <c r="D463" s="191">
        <v>6.4</v>
      </c>
      <c r="E463" s="192">
        <v>259.07</v>
      </c>
      <c r="F463" s="83" t="s">
        <v>369</v>
      </c>
      <c r="G463" s="142" t="s">
        <v>121</v>
      </c>
      <c r="H463" s="82">
        <v>42</v>
      </c>
      <c r="I463" s="82">
        <v>1994</v>
      </c>
      <c r="J463" s="168">
        <v>27.92</v>
      </c>
      <c r="K463" s="168">
        <v>2.9089800000000001</v>
      </c>
      <c r="L463" s="168">
        <v>6.3516279999999998</v>
      </c>
      <c r="M463" s="168">
        <v>0.25302000000000002</v>
      </c>
      <c r="N463" s="168">
        <v>0</v>
      </c>
      <c r="O463" s="75">
        <v>18.406374</v>
      </c>
      <c r="P463" s="144">
        <v>1808.75</v>
      </c>
      <c r="Q463" s="97">
        <f>N463+O463</f>
        <v>18.406374</v>
      </c>
      <c r="R463" s="145">
        <v>1808.75</v>
      </c>
      <c r="S463" s="315">
        <f>Q463/R463</f>
        <v>1.0176295231513475E-2</v>
      </c>
      <c r="T463" s="76">
        <v>57.552</v>
      </c>
      <c r="U463" s="22">
        <f>S463*T463</f>
        <v>0.58566614316406351</v>
      </c>
      <c r="V463" s="22">
        <f>S463*60*1000</f>
        <v>610.57771389080847</v>
      </c>
      <c r="W463" s="108">
        <f>V463*T463/1000</f>
        <v>35.139968589843811</v>
      </c>
    </row>
    <row r="464" spans="1:23" x14ac:dyDescent="0.2">
      <c r="A464" s="401"/>
      <c r="B464" s="353">
        <v>427</v>
      </c>
      <c r="C464" s="82" t="s">
        <v>493</v>
      </c>
      <c r="D464" s="193">
        <v>6.6</v>
      </c>
      <c r="E464" s="193">
        <v>307.8</v>
      </c>
      <c r="F464" s="72" t="s">
        <v>523</v>
      </c>
      <c r="G464" s="156" t="s">
        <v>121</v>
      </c>
      <c r="H464" s="71">
        <v>48</v>
      </c>
      <c r="I464" s="71" t="s">
        <v>75</v>
      </c>
      <c r="J464" s="168">
        <v>32.802999999999997</v>
      </c>
      <c r="K464" s="168">
        <v>3.202</v>
      </c>
      <c r="L464" s="168">
        <v>9.6620000000000008</v>
      </c>
      <c r="M464" s="168">
        <v>0.113</v>
      </c>
      <c r="N464" s="168">
        <v>0</v>
      </c>
      <c r="O464" s="75">
        <v>19.826000000000001</v>
      </c>
      <c r="P464" s="24">
        <v>1934.15</v>
      </c>
      <c r="Q464" s="97">
        <v>19.826000000000001</v>
      </c>
      <c r="R464" s="100">
        <v>1934.15</v>
      </c>
      <c r="S464" s="315">
        <v>1.0250497634619859E-2</v>
      </c>
      <c r="T464" s="76">
        <v>41.1</v>
      </c>
      <c r="U464" s="22">
        <v>0.42129545278287622</v>
      </c>
      <c r="V464" s="22">
        <v>615.02985807719153</v>
      </c>
      <c r="W464" s="108">
        <v>25.277727166972575</v>
      </c>
    </row>
    <row r="465" spans="1:23" x14ac:dyDescent="0.2">
      <c r="A465" s="401"/>
      <c r="B465" s="352">
        <v>428</v>
      </c>
      <c r="C465" s="82" t="s">
        <v>292</v>
      </c>
      <c r="D465" s="191">
        <v>7.34</v>
      </c>
      <c r="E465" s="192">
        <v>245.18</v>
      </c>
      <c r="F465" s="72" t="s">
        <v>281</v>
      </c>
      <c r="G465" s="156" t="s">
        <v>94</v>
      </c>
      <c r="H465" s="71">
        <v>23</v>
      </c>
      <c r="I465" s="71" t="s">
        <v>75</v>
      </c>
      <c r="J465" s="168">
        <v>2.1012310000000003</v>
      </c>
      <c r="K465" s="168">
        <v>1.02</v>
      </c>
      <c r="L465" s="168">
        <v>0.16323100000000001</v>
      </c>
      <c r="M465" s="168">
        <v>0.91800000000000004</v>
      </c>
      <c r="N465" s="168">
        <v>0</v>
      </c>
      <c r="O465" s="75">
        <v>12.316772</v>
      </c>
      <c r="P465" s="24">
        <v>1196.43</v>
      </c>
      <c r="Q465" s="97">
        <v>12.316772</v>
      </c>
      <c r="R465" s="100">
        <v>1196.43</v>
      </c>
      <c r="S465" s="315">
        <v>1.0294603110921658E-2</v>
      </c>
      <c r="T465" s="76">
        <v>49.7</v>
      </c>
      <c r="U465" s="22">
        <v>0.51164177461280647</v>
      </c>
      <c r="V465" s="22">
        <v>617.6761866552996</v>
      </c>
      <c r="W465" s="108">
        <v>30.69850647676839</v>
      </c>
    </row>
    <row r="466" spans="1:23" x14ac:dyDescent="0.2">
      <c r="A466" s="401"/>
      <c r="B466" s="353">
        <v>429</v>
      </c>
      <c r="C466" s="82" t="s">
        <v>76</v>
      </c>
      <c r="D466" s="193">
        <v>7.6</v>
      </c>
      <c r="E466" s="193">
        <v>291.2</v>
      </c>
      <c r="F466" s="72" t="s">
        <v>58</v>
      </c>
      <c r="G466" s="156"/>
      <c r="H466" s="71">
        <v>107</v>
      </c>
      <c r="I466" s="71">
        <v>1974</v>
      </c>
      <c r="J466" s="168">
        <v>49.02</v>
      </c>
      <c r="K466" s="168">
        <v>8.3641000000000005</v>
      </c>
      <c r="L466" s="168">
        <v>14.204675</v>
      </c>
      <c r="M466" s="168"/>
      <c r="N466" s="168"/>
      <c r="O466" s="75">
        <v>26.451222999999999</v>
      </c>
      <c r="P466" s="24">
        <v>2559.98</v>
      </c>
      <c r="Q466" s="97">
        <f>O466/P466*R466</f>
        <v>25.863298645630042</v>
      </c>
      <c r="R466" s="100">
        <v>2503.08</v>
      </c>
      <c r="S466" s="315">
        <f>Q466/R466</f>
        <v>1.0332589707732091E-2</v>
      </c>
      <c r="T466" s="76">
        <v>46.325000000000003</v>
      </c>
      <c r="U466" s="22">
        <f>S466*T466</f>
        <v>0.47865721821068918</v>
      </c>
      <c r="V466" s="22">
        <f>S466*60*1000</f>
        <v>619.9553824639255</v>
      </c>
      <c r="W466" s="108">
        <f>V466*T466/1000</f>
        <v>28.719433092641349</v>
      </c>
    </row>
    <row r="467" spans="1:23" x14ac:dyDescent="0.2">
      <c r="A467" s="401"/>
      <c r="B467" s="352">
        <v>430</v>
      </c>
      <c r="C467" s="82" t="s">
        <v>633</v>
      </c>
      <c r="D467" s="191">
        <v>6.6</v>
      </c>
      <c r="E467" s="192">
        <v>308.60000000000002</v>
      </c>
      <c r="F467" s="59" t="s">
        <v>608</v>
      </c>
      <c r="G467" s="155"/>
      <c r="H467" s="60">
        <v>60</v>
      </c>
      <c r="I467" s="60">
        <v>1980</v>
      </c>
      <c r="J467" s="167">
        <v>55.890999999999998</v>
      </c>
      <c r="K467" s="167">
        <v>7.0749510000000004</v>
      </c>
      <c r="L467" s="167">
        <v>14.789418</v>
      </c>
      <c r="M467" s="167">
        <v>0.21804999999999999</v>
      </c>
      <c r="N467" s="167">
        <v>0</v>
      </c>
      <c r="O467" s="91">
        <v>33.808577999999997</v>
      </c>
      <c r="P467" s="61">
        <v>3250.97</v>
      </c>
      <c r="Q467" s="62">
        <v>33.808577999999997</v>
      </c>
      <c r="R467" s="104">
        <v>3250.97</v>
      </c>
      <c r="S467" s="63">
        <v>1.0399535523243832E-2</v>
      </c>
      <c r="T467" s="64">
        <v>50.7</v>
      </c>
      <c r="U467" s="64">
        <v>0.5272564510284623</v>
      </c>
      <c r="V467" s="64">
        <v>623.97213139462997</v>
      </c>
      <c r="W467" s="112">
        <v>31.635387061707743</v>
      </c>
    </row>
    <row r="468" spans="1:23" x14ac:dyDescent="0.2">
      <c r="A468" s="401"/>
      <c r="B468" s="353">
        <v>431</v>
      </c>
      <c r="C468" s="82" t="s">
        <v>633</v>
      </c>
      <c r="D468" s="191">
        <v>6.6</v>
      </c>
      <c r="E468" s="192">
        <v>308.60000000000002</v>
      </c>
      <c r="F468" s="59" t="s">
        <v>602</v>
      </c>
      <c r="G468" s="155" t="s">
        <v>641</v>
      </c>
      <c r="H468" s="60">
        <v>72</v>
      </c>
      <c r="I468" s="60">
        <v>1989</v>
      </c>
      <c r="J468" s="167">
        <v>68.554000000000002</v>
      </c>
      <c r="K468" s="167">
        <v>9.3925839999999994</v>
      </c>
      <c r="L468" s="167">
        <v>15.870635999999999</v>
      </c>
      <c r="M468" s="167">
        <v>-0.36557899999999999</v>
      </c>
      <c r="N468" s="167">
        <v>0</v>
      </c>
      <c r="O468" s="91">
        <v>43.656374999999997</v>
      </c>
      <c r="P468" s="61">
        <v>4195.87</v>
      </c>
      <c r="Q468" s="62">
        <v>43.656374999999997</v>
      </c>
      <c r="R468" s="104">
        <v>4195.87</v>
      </c>
      <c r="S468" s="63">
        <v>1.0404606196092825E-2</v>
      </c>
      <c r="T468" s="64">
        <v>50.7</v>
      </c>
      <c r="U468" s="64">
        <v>0.52751353414190627</v>
      </c>
      <c r="V468" s="64">
        <v>624.27637176556948</v>
      </c>
      <c r="W468" s="112">
        <v>31.650812048514375</v>
      </c>
    </row>
    <row r="469" spans="1:23" x14ac:dyDescent="0.2">
      <c r="A469" s="401"/>
      <c r="B469" s="352">
        <v>432</v>
      </c>
      <c r="C469" s="82" t="s">
        <v>250</v>
      </c>
      <c r="D469" s="191">
        <v>7.6</v>
      </c>
      <c r="E469" s="192">
        <v>322.39999999999998</v>
      </c>
      <c r="F469" s="72" t="s">
        <v>231</v>
      </c>
      <c r="G469" s="156" t="s">
        <v>211</v>
      </c>
      <c r="H469" s="71">
        <v>15</v>
      </c>
      <c r="I469" s="71">
        <v>1989</v>
      </c>
      <c r="J469" s="168">
        <v>8.1999999999999993</v>
      </c>
      <c r="K469" s="168">
        <v>0.81699999999999995</v>
      </c>
      <c r="L469" s="168">
        <v>2.7</v>
      </c>
      <c r="M469" s="168">
        <v>-0.1</v>
      </c>
      <c r="N469" s="168">
        <v>0</v>
      </c>
      <c r="O469" s="75">
        <v>4.78</v>
      </c>
      <c r="P469" s="24">
        <v>787.02</v>
      </c>
      <c r="Q469" s="97">
        <v>8.1999999999999993</v>
      </c>
      <c r="R469" s="100">
        <v>787.02</v>
      </c>
      <c r="S469" s="315">
        <v>1.0419049071179893E-2</v>
      </c>
      <c r="T469" s="76">
        <v>61</v>
      </c>
      <c r="U469" s="22">
        <v>6.3556199334197344E-2</v>
      </c>
      <c r="V469" s="22">
        <v>625.14294427079369</v>
      </c>
      <c r="W469" s="108">
        <f>V469*T469/1000</f>
        <v>38.133719600518418</v>
      </c>
    </row>
    <row r="470" spans="1:23" x14ac:dyDescent="0.2">
      <c r="A470" s="401"/>
      <c r="B470" s="353">
        <v>433</v>
      </c>
      <c r="C470" s="82" t="s">
        <v>633</v>
      </c>
      <c r="D470" s="191">
        <v>6.6</v>
      </c>
      <c r="E470" s="192">
        <v>308.60000000000002</v>
      </c>
      <c r="F470" s="59" t="s">
        <v>609</v>
      </c>
      <c r="G470" s="155"/>
      <c r="H470" s="60">
        <v>59</v>
      </c>
      <c r="I470" s="60">
        <v>1964</v>
      </c>
      <c r="J470" s="167">
        <v>48.43</v>
      </c>
      <c r="K470" s="167">
        <v>7.1387229999999997</v>
      </c>
      <c r="L470" s="167">
        <v>13.234830000000001</v>
      </c>
      <c r="M470" s="167">
        <v>0.46027600000000002</v>
      </c>
      <c r="N470" s="167">
        <v>0</v>
      </c>
      <c r="O470" s="91">
        <v>27.596169</v>
      </c>
      <c r="P470" s="61">
        <v>2642.27</v>
      </c>
      <c r="Q470" s="62">
        <v>27.596169</v>
      </c>
      <c r="R470" s="104">
        <v>2642.27</v>
      </c>
      <c r="S470" s="63">
        <v>1.0444113962615478E-2</v>
      </c>
      <c r="T470" s="64">
        <v>50.7</v>
      </c>
      <c r="U470" s="64">
        <v>0.52951657790460482</v>
      </c>
      <c r="V470" s="64">
        <v>626.64683775692879</v>
      </c>
      <c r="W470" s="108">
        <f>V470*T470/1000</f>
        <v>31.770994674276292</v>
      </c>
    </row>
    <row r="471" spans="1:23" x14ac:dyDescent="0.2">
      <c r="A471" s="401"/>
      <c r="B471" s="352">
        <v>434</v>
      </c>
      <c r="C471" s="82" t="s">
        <v>633</v>
      </c>
      <c r="D471" s="191">
        <v>6.6</v>
      </c>
      <c r="E471" s="192">
        <v>308.60000000000002</v>
      </c>
      <c r="F471" s="59" t="s">
        <v>610</v>
      </c>
      <c r="G471" s="155"/>
      <c r="H471" s="60">
        <v>40</v>
      </c>
      <c r="I471" s="60">
        <v>1987</v>
      </c>
      <c r="J471" s="167">
        <v>37.433</v>
      </c>
      <c r="K471" s="167">
        <v>4.7267380000000001</v>
      </c>
      <c r="L471" s="167">
        <v>9.5254320000000003</v>
      </c>
      <c r="M471" s="167">
        <v>0.62826000000000004</v>
      </c>
      <c r="N471" s="167">
        <v>0</v>
      </c>
      <c r="O471" s="91">
        <v>22.552565999999999</v>
      </c>
      <c r="P471" s="61">
        <v>2155.0100000000002</v>
      </c>
      <c r="Q471" s="62">
        <v>22.552565999999999</v>
      </c>
      <c r="R471" s="104">
        <v>2155.0100000000002</v>
      </c>
      <c r="S471" s="63">
        <v>1.0465179279910532E-2</v>
      </c>
      <c r="T471" s="64">
        <v>50.7</v>
      </c>
      <c r="U471" s="64">
        <v>0.53058458949146403</v>
      </c>
      <c r="V471" s="64">
        <v>627.91075679463188</v>
      </c>
      <c r="W471" s="108">
        <f>V471*T471/1000</f>
        <v>31.835075369487836</v>
      </c>
    </row>
    <row r="472" spans="1:23" x14ac:dyDescent="0.2">
      <c r="A472" s="401"/>
      <c r="B472" s="353">
        <v>435</v>
      </c>
      <c r="C472" s="82" t="s">
        <v>138</v>
      </c>
      <c r="D472" s="191">
        <v>5.9</v>
      </c>
      <c r="E472" s="192">
        <v>326.7</v>
      </c>
      <c r="F472" s="72" t="s">
        <v>146</v>
      </c>
      <c r="G472" s="156" t="s">
        <v>121</v>
      </c>
      <c r="H472" s="71">
        <v>12</v>
      </c>
      <c r="I472" s="71">
        <v>1987</v>
      </c>
      <c r="J472" s="168">
        <v>10.6</v>
      </c>
      <c r="K472" s="168">
        <v>0.36799999999999999</v>
      </c>
      <c r="L472" s="168">
        <v>2.4630000000000001</v>
      </c>
      <c r="M472" s="168">
        <v>-1.0999999999999999E-2</v>
      </c>
      <c r="N472" s="168"/>
      <c r="O472" s="75">
        <v>7.78</v>
      </c>
      <c r="P472" s="24">
        <v>741.3</v>
      </c>
      <c r="Q472" s="97">
        <v>7.78</v>
      </c>
      <c r="R472" s="100">
        <v>741.3</v>
      </c>
      <c r="S472" s="315">
        <f>Q472/R472</f>
        <v>1.0495076217455821E-2</v>
      </c>
      <c r="T472" s="76">
        <v>64.75</v>
      </c>
      <c r="U472" s="22">
        <f>S472*T472</f>
        <v>0.67955618508026439</v>
      </c>
      <c r="V472" s="22">
        <f>S472*60*1000</f>
        <v>629.7045730473493</v>
      </c>
      <c r="W472" s="108">
        <f>V472*T472/1000</f>
        <v>40.773371104815865</v>
      </c>
    </row>
    <row r="473" spans="1:23" x14ac:dyDescent="0.2">
      <c r="A473" s="401"/>
      <c r="B473" s="352">
        <v>436</v>
      </c>
      <c r="C473" s="19" t="s">
        <v>788</v>
      </c>
      <c r="D473" s="191">
        <v>8.5</v>
      </c>
      <c r="E473" s="192">
        <v>171</v>
      </c>
      <c r="F473" s="72" t="s">
        <v>808</v>
      </c>
      <c r="G473" s="72"/>
      <c r="H473" s="71">
        <v>50</v>
      </c>
      <c r="I473" s="71">
        <v>1963</v>
      </c>
      <c r="J473" s="24">
        <v>32.941899999999997</v>
      </c>
      <c r="K473" s="24">
        <v>5.6928999999999998</v>
      </c>
      <c r="L473" s="24">
        <v>0.53</v>
      </c>
      <c r="M473" s="24">
        <v>0.48130000000000001</v>
      </c>
      <c r="N473" s="24">
        <v>0</v>
      </c>
      <c r="O473" s="24">
        <v>26.2377</v>
      </c>
      <c r="P473" s="24">
        <v>2496.84</v>
      </c>
      <c r="Q473" s="435">
        <v>21.111499999999999</v>
      </c>
      <c r="R473" s="24">
        <v>2009.02</v>
      </c>
      <c r="S473" s="315">
        <f>Q473/R473</f>
        <v>1.0508357308538491E-2</v>
      </c>
      <c r="T473" s="74">
        <v>45.1</v>
      </c>
      <c r="U473" s="430">
        <f>S473*T473</f>
        <v>0.47392691461508596</v>
      </c>
      <c r="V473" s="430">
        <f>S473*60*1000</f>
        <v>630.50143851230939</v>
      </c>
      <c r="W473" s="431">
        <f>V473*T473/1000</f>
        <v>28.435614876905156</v>
      </c>
    </row>
    <row r="474" spans="1:23" x14ac:dyDescent="0.2">
      <c r="A474" s="401"/>
      <c r="B474" s="353">
        <v>437</v>
      </c>
      <c r="C474" s="82" t="s">
        <v>293</v>
      </c>
      <c r="D474" s="193">
        <v>7.1</v>
      </c>
      <c r="E474" s="193">
        <v>283.40000000000003</v>
      </c>
      <c r="F474" s="72" t="s">
        <v>318</v>
      </c>
      <c r="G474" s="156" t="s">
        <v>121</v>
      </c>
      <c r="H474" s="71">
        <v>43</v>
      </c>
      <c r="I474" s="71" t="s">
        <v>75</v>
      </c>
      <c r="J474" s="168">
        <v>23.902999999999999</v>
      </c>
      <c r="K474" s="168">
        <v>1.5609999999999999</v>
      </c>
      <c r="L474" s="168">
        <v>4.3330000000000002</v>
      </c>
      <c r="M474" s="168">
        <v>0</v>
      </c>
      <c r="N474" s="168">
        <v>0</v>
      </c>
      <c r="O474" s="75">
        <v>18.009</v>
      </c>
      <c r="P474" s="76">
        <v>1713.13</v>
      </c>
      <c r="Q474" s="97">
        <v>18.009</v>
      </c>
      <c r="R474" s="100">
        <v>1713.13</v>
      </c>
      <c r="S474" s="315">
        <v>1.0512337067239497E-2</v>
      </c>
      <c r="T474" s="76">
        <v>73.099999999999994</v>
      </c>
      <c r="U474" s="22">
        <v>0.76845183961520713</v>
      </c>
      <c r="V474" s="22">
        <v>630.74022403436982</v>
      </c>
      <c r="W474" s="108">
        <f>V474*T474/1000</f>
        <v>46.107110376912431</v>
      </c>
    </row>
    <row r="475" spans="1:23" x14ac:dyDescent="0.2">
      <c r="A475" s="401"/>
      <c r="B475" s="352">
        <v>438</v>
      </c>
      <c r="C475" s="82" t="s">
        <v>633</v>
      </c>
      <c r="D475" s="191">
        <v>6.6</v>
      </c>
      <c r="E475" s="192">
        <v>308.60000000000002</v>
      </c>
      <c r="F475" s="59" t="s">
        <v>611</v>
      </c>
      <c r="G475" s="155"/>
      <c r="H475" s="60">
        <v>88</v>
      </c>
      <c r="I475" s="60">
        <v>1986</v>
      </c>
      <c r="J475" s="167">
        <v>88.992999999999995</v>
      </c>
      <c r="K475" s="167">
        <v>13.553595</v>
      </c>
      <c r="L475" s="167">
        <v>21.577490000000001</v>
      </c>
      <c r="M475" s="167">
        <v>-0.80360699999999996</v>
      </c>
      <c r="N475" s="167">
        <v>0</v>
      </c>
      <c r="O475" s="91">
        <v>54.665503999999999</v>
      </c>
      <c r="P475" s="61">
        <v>5195.53</v>
      </c>
      <c r="Q475" s="62">
        <v>54.665503999999999</v>
      </c>
      <c r="R475" s="104">
        <v>5195.53</v>
      </c>
      <c r="S475" s="63">
        <v>1.0521641487971391E-2</v>
      </c>
      <c r="T475" s="64">
        <v>50.7</v>
      </c>
      <c r="U475" s="64">
        <v>0.5334472234401495</v>
      </c>
      <c r="V475" s="64">
        <v>631.29848927828345</v>
      </c>
      <c r="W475" s="108">
        <f>V475*T475/1000</f>
        <v>32.006833406408973</v>
      </c>
    </row>
    <row r="476" spans="1:23" x14ac:dyDescent="0.2">
      <c r="A476" s="401"/>
      <c r="B476" s="353">
        <v>439</v>
      </c>
      <c r="C476" s="82" t="s">
        <v>250</v>
      </c>
      <c r="D476" s="191">
        <v>7.6</v>
      </c>
      <c r="E476" s="192">
        <v>322.39999999999998</v>
      </c>
      <c r="F476" s="72" t="s">
        <v>240</v>
      </c>
      <c r="G476" s="156" t="s">
        <v>211</v>
      </c>
      <c r="H476" s="71">
        <v>54</v>
      </c>
      <c r="I476" s="71"/>
      <c r="J476" s="168">
        <v>13</v>
      </c>
      <c r="K476" s="168">
        <v>1.458</v>
      </c>
      <c r="L476" s="168">
        <v>0.104</v>
      </c>
      <c r="M476" s="168">
        <v>0.42799999999999999</v>
      </c>
      <c r="N476" s="168">
        <v>1.98</v>
      </c>
      <c r="O476" s="75">
        <v>9.0259999999999998</v>
      </c>
      <c r="P476" s="24">
        <v>1300.21</v>
      </c>
      <c r="Q476" s="97">
        <v>13</v>
      </c>
      <c r="R476" s="100">
        <v>1234.22</v>
      </c>
      <c r="S476" s="315">
        <v>1.0532968190436065E-2</v>
      </c>
      <c r="T476" s="76">
        <v>61</v>
      </c>
      <c r="U476" s="22">
        <v>6.4251105961659991E-2</v>
      </c>
      <c r="V476" s="22">
        <v>631.97809142616393</v>
      </c>
      <c r="W476" s="108">
        <f>V476*T476/1000</f>
        <v>38.550663576995994</v>
      </c>
    </row>
    <row r="477" spans="1:23" x14ac:dyDescent="0.2">
      <c r="A477" s="401"/>
      <c r="B477" s="352">
        <v>440</v>
      </c>
      <c r="C477" s="82" t="s">
        <v>293</v>
      </c>
      <c r="D477" s="193">
        <v>7.1</v>
      </c>
      <c r="E477" s="193">
        <v>283.39999999999998</v>
      </c>
      <c r="F477" s="72" t="s">
        <v>319</v>
      </c>
      <c r="G477" s="156" t="s">
        <v>121</v>
      </c>
      <c r="H477" s="71">
        <v>6</v>
      </c>
      <c r="I477" s="71" t="s">
        <v>75</v>
      </c>
      <c r="J477" s="168">
        <v>2.2490000000000001</v>
      </c>
      <c r="K477" s="168">
        <v>0</v>
      </c>
      <c r="L477" s="168">
        <v>0</v>
      </c>
      <c r="M477" s="168">
        <v>0</v>
      </c>
      <c r="N477" s="168">
        <v>0</v>
      </c>
      <c r="O477" s="75">
        <v>2.2490000000000001</v>
      </c>
      <c r="P477" s="76">
        <v>212.89</v>
      </c>
      <c r="Q477" s="97">
        <v>2.2490000000000001</v>
      </c>
      <c r="R477" s="100">
        <v>212.89</v>
      </c>
      <c r="S477" s="315">
        <v>1.0564141105735357E-2</v>
      </c>
      <c r="T477" s="76">
        <v>73.099999999999994</v>
      </c>
      <c r="U477" s="22">
        <v>0.77223871482925455</v>
      </c>
      <c r="V477" s="22">
        <v>633.84846634412145</v>
      </c>
      <c r="W477" s="108">
        <f>V477*T477/1000</f>
        <v>46.334322889755278</v>
      </c>
    </row>
    <row r="478" spans="1:23" x14ac:dyDescent="0.2">
      <c r="A478" s="401"/>
      <c r="B478" s="353">
        <v>441</v>
      </c>
      <c r="C478" s="82" t="s">
        <v>633</v>
      </c>
      <c r="D478" s="191">
        <v>6.6</v>
      </c>
      <c r="E478" s="192">
        <v>308.60000000000002</v>
      </c>
      <c r="F478" s="59" t="s">
        <v>618</v>
      </c>
      <c r="G478" s="155"/>
      <c r="H478" s="60">
        <v>25</v>
      </c>
      <c r="I478" s="60">
        <v>1940</v>
      </c>
      <c r="J478" s="167">
        <v>26.664999999999999</v>
      </c>
      <c r="K478" s="167">
        <v>6.2940870000000002</v>
      </c>
      <c r="L478" s="167">
        <v>4.4353559999999996</v>
      </c>
      <c r="M478" s="167">
        <v>0</v>
      </c>
      <c r="N478" s="167">
        <v>0</v>
      </c>
      <c r="O478" s="91">
        <v>16.466642</v>
      </c>
      <c r="P478" s="61">
        <v>1544.26</v>
      </c>
      <c r="Q478" s="62">
        <v>16.466642</v>
      </c>
      <c r="R478" s="104">
        <v>1544.26</v>
      </c>
      <c r="S478" s="63">
        <v>1.0663127970678513E-2</v>
      </c>
      <c r="T478" s="64">
        <v>50.7</v>
      </c>
      <c r="U478" s="64">
        <v>0.54062058811340064</v>
      </c>
      <c r="V478" s="64">
        <v>639.78767824071076</v>
      </c>
      <c r="W478" s="108">
        <f>V478*T478/1000</f>
        <v>32.437235286804039</v>
      </c>
    </row>
    <row r="479" spans="1:23" x14ac:dyDescent="0.2">
      <c r="A479" s="401"/>
      <c r="B479" s="352">
        <v>442</v>
      </c>
      <c r="C479" s="82" t="s">
        <v>76</v>
      </c>
      <c r="D479" s="193">
        <v>7.6</v>
      </c>
      <c r="E479" s="193">
        <v>291.2</v>
      </c>
      <c r="F479" s="72" t="s">
        <v>57</v>
      </c>
      <c r="G479" s="156"/>
      <c r="H479" s="71">
        <v>57</v>
      </c>
      <c r="I479" s="71">
        <v>1982</v>
      </c>
      <c r="J479" s="168">
        <v>59.25</v>
      </c>
      <c r="K479" s="168">
        <v>6.2759999999999998</v>
      </c>
      <c r="L479" s="168">
        <v>14.391</v>
      </c>
      <c r="M479" s="168">
        <v>1.322643</v>
      </c>
      <c r="N479" s="168"/>
      <c r="O479" s="75">
        <v>37.26</v>
      </c>
      <c r="P479" s="24">
        <v>3486.09</v>
      </c>
      <c r="Q479" s="97">
        <f>O479/P479*R479</f>
        <v>37.26</v>
      </c>
      <c r="R479" s="100">
        <v>3486.09</v>
      </c>
      <c r="S479" s="315">
        <f>Q479/R479</f>
        <v>1.0688192215347279E-2</v>
      </c>
      <c r="T479" s="76">
        <v>46.325000000000003</v>
      </c>
      <c r="U479" s="22">
        <f>S479*T479</f>
        <v>0.49513050437596273</v>
      </c>
      <c r="V479" s="22">
        <f>S479*60*1000</f>
        <v>641.29153292083674</v>
      </c>
      <c r="W479" s="108">
        <f>V479*T479/1000</f>
        <v>29.707830262557763</v>
      </c>
    </row>
    <row r="480" spans="1:23" x14ac:dyDescent="0.2">
      <c r="A480" s="401"/>
      <c r="B480" s="353">
        <v>443</v>
      </c>
      <c r="C480" s="82" t="s">
        <v>138</v>
      </c>
      <c r="D480" s="191">
        <v>5.9</v>
      </c>
      <c r="E480" s="192">
        <v>326.7</v>
      </c>
      <c r="F480" s="72" t="s">
        <v>147</v>
      </c>
      <c r="G480" s="156" t="s">
        <v>121</v>
      </c>
      <c r="H480" s="71">
        <v>15</v>
      </c>
      <c r="I480" s="71">
        <v>1983</v>
      </c>
      <c r="J480" s="168">
        <v>6.6589999999999998</v>
      </c>
      <c r="K480" s="168">
        <v>1.21</v>
      </c>
      <c r="L480" s="168">
        <v>3.6829999999999998</v>
      </c>
      <c r="M480" s="168">
        <v>1.0999999999999999E-2</v>
      </c>
      <c r="N480" s="168"/>
      <c r="O480" s="75">
        <v>6.6589999999999998</v>
      </c>
      <c r="P480" s="24">
        <v>622.54</v>
      </c>
      <c r="Q480" s="97">
        <v>6.6589999999999998</v>
      </c>
      <c r="R480" s="100">
        <v>622.54</v>
      </c>
      <c r="S480" s="315">
        <f>Q480/R480</f>
        <v>1.0696501429627012E-2</v>
      </c>
      <c r="T480" s="76">
        <v>64.75</v>
      </c>
      <c r="U480" s="22">
        <f>S480*T480</f>
        <v>0.69259846756834897</v>
      </c>
      <c r="V480" s="22">
        <f>S480*60*1000</f>
        <v>641.79008577762067</v>
      </c>
      <c r="W480" s="108">
        <f>V480*T480/1000</f>
        <v>41.555908054100939</v>
      </c>
    </row>
    <row r="481" spans="1:23" x14ac:dyDescent="0.2">
      <c r="A481" s="401"/>
      <c r="B481" s="352">
        <v>444</v>
      </c>
      <c r="C481" s="82" t="s">
        <v>633</v>
      </c>
      <c r="D481" s="191">
        <v>6.6</v>
      </c>
      <c r="E481" s="192">
        <v>308.60000000000002</v>
      </c>
      <c r="F481" s="59" t="s">
        <v>612</v>
      </c>
      <c r="G481" s="155"/>
      <c r="H481" s="60">
        <v>70</v>
      </c>
      <c r="I481" s="60" t="s">
        <v>75</v>
      </c>
      <c r="J481" s="167">
        <v>31.145</v>
      </c>
      <c r="K481" s="167">
        <v>6.4175509999999996</v>
      </c>
      <c r="L481" s="167">
        <v>0.34428500000000001</v>
      </c>
      <c r="M481" s="167">
        <v>0</v>
      </c>
      <c r="N481" s="167">
        <v>0</v>
      </c>
      <c r="O481" s="91">
        <v>22.232713</v>
      </c>
      <c r="P481" s="61">
        <v>2072.2600000000002</v>
      </c>
      <c r="Q481" s="62">
        <v>22.232713</v>
      </c>
      <c r="R481" s="104">
        <v>2072.2600000000002</v>
      </c>
      <c r="S481" s="63">
        <v>1.0728727572794918E-2</v>
      </c>
      <c r="T481" s="64">
        <v>50.7</v>
      </c>
      <c r="U481" s="64">
        <v>0.54394648794070233</v>
      </c>
      <c r="V481" s="64">
        <v>643.72365436769508</v>
      </c>
      <c r="W481" s="108">
        <f>V481*T481/1000</f>
        <v>32.636789276442144</v>
      </c>
    </row>
    <row r="482" spans="1:23" x14ac:dyDescent="0.2">
      <c r="A482" s="401"/>
      <c r="B482" s="353">
        <v>445</v>
      </c>
      <c r="C482" s="290" t="s">
        <v>698</v>
      </c>
      <c r="D482" s="292">
        <v>6.8</v>
      </c>
      <c r="E482" s="293">
        <v>296.8</v>
      </c>
      <c r="F482" s="288" t="s">
        <v>747</v>
      </c>
      <c r="G482" s="284" t="s">
        <v>121</v>
      </c>
      <c r="H482" s="285">
        <v>45</v>
      </c>
      <c r="I482" s="286" t="s">
        <v>75</v>
      </c>
      <c r="J482" s="295">
        <v>37.200000000000003</v>
      </c>
      <c r="K482" s="295">
        <v>2.87</v>
      </c>
      <c r="L482" s="295">
        <v>8.57</v>
      </c>
      <c r="M482" s="295">
        <v>0.4</v>
      </c>
      <c r="N482" s="287">
        <v>4.5648</v>
      </c>
      <c r="O482" s="298">
        <v>20.795200000000001</v>
      </c>
      <c r="P482" s="300">
        <v>2350.1</v>
      </c>
      <c r="Q482" s="302">
        <v>25.36</v>
      </c>
      <c r="R482" s="303">
        <v>2350.1</v>
      </c>
      <c r="S482" s="315">
        <f>Q482/R482</f>
        <v>1.0791030168928982E-2</v>
      </c>
      <c r="T482" s="297">
        <v>56</v>
      </c>
      <c r="U482" s="22">
        <f>S482*T482</f>
        <v>0.60429768946002294</v>
      </c>
      <c r="V482" s="22">
        <f>S482*60*1000</f>
        <v>647.46181013573892</v>
      </c>
      <c r="W482" s="108">
        <f>V482*T482/1000</f>
        <v>36.257861367601379</v>
      </c>
    </row>
    <row r="483" spans="1:23" x14ac:dyDescent="0.2">
      <c r="A483" s="401"/>
      <c r="B483" s="352">
        <v>446</v>
      </c>
      <c r="C483" s="82" t="s">
        <v>633</v>
      </c>
      <c r="D483" s="191">
        <v>6.6</v>
      </c>
      <c r="E483" s="192">
        <v>308.60000000000002</v>
      </c>
      <c r="F483" s="59" t="s">
        <v>619</v>
      </c>
      <c r="G483" s="155"/>
      <c r="H483" s="60">
        <v>22</v>
      </c>
      <c r="I483" s="60">
        <v>1981</v>
      </c>
      <c r="J483" s="167">
        <v>19.946999999999999</v>
      </c>
      <c r="K483" s="167">
        <v>2.9752079999999999</v>
      </c>
      <c r="L483" s="167">
        <v>4.5521630000000002</v>
      </c>
      <c r="M483" s="167">
        <v>-0.27220800000000001</v>
      </c>
      <c r="N483" s="167">
        <v>0</v>
      </c>
      <c r="O483" s="91">
        <v>12.691836</v>
      </c>
      <c r="P483" s="61">
        <v>1167.51</v>
      </c>
      <c r="Q483" s="62">
        <v>12.691836</v>
      </c>
      <c r="R483" s="104">
        <v>1167.51</v>
      </c>
      <c r="S483" s="63">
        <v>1.0870858493717399E-2</v>
      </c>
      <c r="T483" s="64">
        <v>50.7</v>
      </c>
      <c r="U483" s="64">
        <v>0.55115252563147221</v>
      </c>
      <c r="V483" s="64">
        <v>652.25150962304394</v>
      </c>
      <c r="W483" s="108">
        <f>V483*T483/1000</f>
        <v>33.069151537888324</v>
      </c>
    </row>
    <row r="484" spans="1:23" x14ac:dyDescent="0.2">
      <c r="A484" s="401"/>
      <c r="B484" s="353">
        <v>447</v>
      </c>
      <c r="C484" s="19" t="s">
        <v>788</v>
      </c>
      <c r="D484" s="191">
        <v>8.5</v>
      </c>
      <c r="E484" s="192">
        <v>171</v>
      </c>
      <c r="F484" s="72" t="s">
        <v>809</v>
      </c>
      <c r="G484" s="72"/>
      <c r="H484" s="71">
        <v>5</v>
      </c>
      <c r="I484" s="71">
        <v>1983</v>
      </c>
      <c r="J484" s="24">
        <v>3.9914999999999998</v>
      </c>
      <c r="K484" s="24">
        <v>0.15110000000000001</v>
      </c>
      <c r="L484" s="24">
        <v>0.51</v>
      </c>
      <c r="M484" s="24">
        <v>0.22470000000000001</v>
      </c>
      <c r="N484" s="24">
        <v>0.432</v>
      </c>
      <c r="O484" s="24">
        <v>2.6737000000000002</v>
      </c>
      <c r="P484" s="24">
        <v>284.81</v>
      </c>
      <c r="Q484" s="435">
        <v>2.6497999999999999</v>
      </c>
      <c r="R484" s="24">
        <v>243</v>
      </c>
      <c r="S484" s="315">
        <f>Q484/R484</f>
        <v>1.0904526748971194E-2</v>
      </c>
      <c r="T484" s="74">
        <v>45.1</v>
      </c>
      <c r="U484" s="430">
        <f>S484*T484</f>
        <v>0.49179415637860086</v>
      </c>
      <c r="V484" s="430">
        <f>S484*60*1000</f>
        <v>654.27160493827159</v>
      </c>
      <c r="W484" s="431">
        <f>V484*T484/1000</f>
        <v>29.50764938271605</v>
      </c>
    </row>
    <row r="485" spans="1:23" x14ac:dyDescent="0.2">
      <c r="A485" s="401"/>
      <c r="B485" s="352">
        <v>448</v>
      </c>
      <c r="C485" s="290" t="s">
        <v>698</v>
      </c>
      <c r="D485" s="292">
        <v>6.8</v>
      </c>
      <c r="E485" s="293">
        <v>296.8</v>
      </c>
      <c r="F485" s="283" t="s">
        <v>748</v>
      </c>
      <c r="G485" s="284" t="s">
        <v>121</v>
      </c>
      <c r="H485" s="285">
        <v>107</v>
      </c>
      <c r="I485" s="286" t="s">
        <v>75</v>
      </c>
      <c r="J485" s="295">
        <v>51.56</v>
      </c>
      <c r="K485" s="295">
        <v>5.98</v>
      </c>
      <c r="L485" s="295">
        <v>17.02</v>
      </c>
      <c r="M485" s="295">
        <v>0.45</v>
      </c>
      <c r="N485" s="287">
        <v>5.0599999999999996</v>
      </c>
      <c r="O485" s="299">
        <v>23.05</v>
      </c>
      <c r="P485" s="300">
        <v>2563.58</v>
      </c>
      <c r="Q485" s="302">
        <v>27.9</v>
      </c>
      <c r="R485" s="303">
        <v>2544.59</v>
      </c>
      <c r="S485" s="315">
        <f>Q485/R485</f>
        <v>1.0964438278858282E-2</v>
      </c>
      <c r="T485" s="297">
        <v>56</v>
      </c>
      <c r="U485" s="22">
        <f>S485*T485</f>
        <v>0.61400854361606383</v>
      </c>
      <c r="V485" s="22">
        <f>S485*60*1000</f>
        <v>657.86629673149685</v>
      </c>
      <c r="W485" s="108">
        <f>V485*T485/1000</f>
        <v>36.840512616963821</v>
      </c>
    </row>
    <row r="486" spans="1:23" x14ac:dyDescent="0.2">
      <c r="A486" s="401"/>
      <c r="B486" s="353">
        <v>449</v>
      </c>
      <c r="C486" s="82" t="s">
        <v>633</v>
      </c>
      <c r="D486" s="191">
        <v>6.6</v>
      </c>
      <c r="E486" s="192">
        <v>308.60000000000002</v>
      </c>
      <c r="F486" s="59" t="s">
        <v>603</v>
      </c>
      <c r="G486" s="155" t="s">
        <v>641</v>
      </c>
      <c r="H486" s="60">
        <v>36</v>
      </c>
      <c r="I486" s="60">
        <v>1986</v>
      </c>
      <c r="J486" s="167">
        <v>35.006999999999998</v>
      </c>
      <c r="K486" s="167">
        <v>4.8208019999999996</v>
      </c>
      <c r="L486" s="167">
        <v>8.8539729999999999</v>
      </c>
      <c r="M486" s="167">
        <v>-0.74080000000000001</v>
      </c>
      <c r="N486" s="167">
        <v>0</v>
      </c>
      <c r="O486" s="91">
        <v>22.073022999999999</v>
      </c>
      <c r="P486" s="61">
        <v>1988.92</v>
      </c>
      <c r="Q486" s="62">
        <v>22.073022999999999</v>
      </c>
      <c r="R486" s="104">
        <v>1988.92</v>
      </c>
      <c r="S486" s="63">
        <v>1.1097994388914586E-2</v>
      </c>
      <c r="T486" s="64">
        <v>50.7</v>
      </c>
      <c r="U486" s="64">
        <v>0.56266831551796959</v>
      </c>
      <c r="V486" s="64">
        <v>665.87966333487509</v>
      </c>
      <c r="W486" s="108">
        <f>V486*T486/1000</f>
        <v>33.760098931078169</v>
      </c>
    </row>
    <row r="487" spans="1:23" x14ac:dyDescent="0.2">
      <c r="A487" s="401"/>
      <c r="B487" s="352">
        <v>450</v>
      </c>
      <c r="C487" s="82" t="s">
        <v>293</v>
      </c>
      <c r="D487" s="193">
        <v>7.1</v>
      </c>
      <c r="E487" s="193">
        <v>283.39999999999998</v>
      </c>
      <c r="F487" s="72" t="s">
        <v>320</v>
      </c>
      <c r="G487" s="156" t="s">
        <v>121</v>
      </c>
      <c r="H487" s="71">
        <v>31</v>
      </c>
      <c r="I487" s="71" t="s">
        <v>75</v>
      </c>
      <c r="J487" s="168">
        <v>26.42353</v>
      </c>
      <c r="K487" s="168">
        <v>2.3330000000000002</v>
      </c>
      <c r="L487" s="168">
        <v>4.6769999999999996</v>
      </c>
      <c r="M487" s="168">
        <v>0.40852999999999995</v>
      </c>
      <c r="N487" s="168">
        <v>0</v>
      </c>
      <c r="O487" s="75">
        <v>19.004999999999999</v>
      </c>
      <c r="P487" s="76">
        <v>1704.18</v>
      </c>
      <c r="Q487" s="97">
        <v>19.004999999999999</v>
      </c>
      <c r="R487" s="100">
        <v>1704.18</v>
      </c>
      <c r="S487" s="315">
        <v>1.1151990986867583E-2</v>
      </c>
      <c r="T487" s="76">
        <v>73.099999999999994</v>
      </c>
      <c r="U487" s="22">
        <v>0.81521054114002023</v>
      </c>
      <c r="V487" s="22">
        <v>669.11945921205495</v>
      </c>
      <c r="W487" s="108">
        <f>V487*T487/1000</f>
        <v>48.912632468401213</v>
      </c>
    </row>
    <row r="488" spans="1:23" x14ac:dyDescent="0.2">
      <c r="A488" s="401"/>
      <c r="B488" s="353">
        <v>451</v>
      </c>
      <c r="C488" s="82" t="s">
        <v>633</v>
      </c>
      <c r="D488" s="191">
        <v>6.6</v>
      </c>
      <c r="E488" s="192">
        <v>308.60000000000002</v>
      </c>
      <c r="F488" s="59" t="s">
        <v>604</v>
      </c>
      <c r="G488" s="155" t="s">
        <v>641</v>
      </c>
      <c r="H488" s="60">
        <v>20</v>
      </c>
      <c r="I488" s="60">
        <v>1991</v>
      </c>
      <c r="J488" s="167">
        <v>18.215</v>
      </c>
      <c r="K488" s="167">
        <v>2.9416470000000001</v>
      </c>
      <c r="L488" s="167">
        <v>3.523584</v>
      </c>
      <c r="M488" s="167">
        <v>-0.28964699999999999</v>
      </c>
      <c r="N488" s="167">
        <v>0</v>
      </c>
      <c r="O488" s="91">
        <v>12.039417</v>
      </c>
      <c r="P488" s="61">
        <v>1071.33</v>
      </c>
      <c r="Q488" s="62">
        <v>12.039417</v>
      </c>
      <c r="R488" s="104">
        <v>1071.33</v>
      </c>
      <c r="S488" s="63">
        <v>1.1237823079723335E-2</v>
      </c>
      <c r="T488" s="64">
        <v>50.7</v>
      </c>
      <c r="U488" s="64">
        <v>0.56975763014197311</v>
      </c>
      <c r="V488" s="64">
        <v>674.26938478340003</v>
      </c>
      <c r="W488" s="108">
        <f>V488*T488/1000</f>
        <v>34.185457808518379</v>
      </c>
    </row>
    <row r="489" spans="1:23" x14ac:dyDescent="0.2">
      <c r="A489" s="401"/>
      <c r="B489" s="352">
        <v>452</v>
      </c>
      <c r="C489" s="82" t="s">
        <v>633</v>
      </c>
      <c r="D489" s="191">
        <v>6.6</v>
      </c>
      <c r="E489" s="192">
        <v>308.60000000000002</v>
      </c>
      <c r="F489" s="59" t="s">
        <v>620</v>
      </c>
      <c r="G489" s="155"/>
      <c r="H489" s="60">
        <v>108</v>
      </c>
      <c r="I489" s="60">
        <v>1990</v>
      </c>
      <c r="J489" s="167">
        <v>60.061999999999998</v>
      </c>
      <c r="K489" s="167">
        <v>8.3307939999999991</v>
      </c>
      <c r="L489" s="167">
        <v>21.259985</v>
      </c>
      <c r="M489" s="167">
        <v>0.135214</v>
      </c>
      <c r="N489" s="167">
        <v>0</v>
      </c>
      <c r="O489" s="91">
        <v>30.336023000000001</v>
      </c>
      <c r="P489" s="61">
        <v>2642.7</v>
      </c>
      <c r="Q489" s="62">
        <v>30.336023000000001</v>
      </c>
      <c r="R489" s="104">
        <v>2642.7</v>
      </c>
      <c r="S489" s="63">
        <v>1.1479177734892347E-2</v>
      </c>
      <c r="T489" s="64">
        <v>50.7</v>
      </c>
      <c r="U489" s="64">
        <v>0.58199431115904199</v>
      </c>
      <c r="V489" s="64">
        <v>688.75066409354076</v>
      </c>
      <c r="W489" s="108">
        <f>V489*T489/1000</f>
        <v>34.919658669542521</v>
      </c>
    </row>
    <row r="490" spans="1:23" x14ac:dyDescent="0.2">
      <c r="A490" s="401"/>
      <c r="B490" s="353">
        <v>453</v>
      </c>
      <c r="C490" s="82" t="s">
        <v>293</v>
      </c>
      <c r="D490" s="193">
        <v>7.1</v>
      </c>
      <c r="E490" s="193">
        <v>283.39999999999998</v>
      </c>
      <c r="F490" s="72" t="s">
        <v>321</v>
      </c>
      <c r="G490" s="156" t="s">
        <v>121</v>
      </c>
      <c r="H490" s="71">
        <v>9</v>
      </c>
      <c r="I490" s="71" t="s">
        <v>75</v>
      </c>
      <c r="J490" s="168">
        <v>8.17</v>
      </c>
      <c r="K490" s="168">
        <v>1.2390000000000001</v>
      </c>
      <c r="L490" s="168">
        <v>1.0089999999999999</v>
      </c>
      <c r="M490" s="168">
        <v>0</v>
      </c>
      <c r="N490" s="168">
        <v>0</v>
      </c>
      <c r="O490" s="75">
        <v>5.9219999999999997</v>
      </c>
      <c r="P490" s="76">
        <v>515.76</v>
      </c>
      <c r="Q490" s="97">
        <v>5.9219999999999997</v>
      </c>
      <c r="R490" s="100">
        <v>515.76</v>
      </c>
      <c r="S490" s="315">
        <v>1.1482084690553746E-2</v>
      </c>
      <c r="T490" s="76">
        <v>73.099999999999994</v>
      </c>
      <c r="U490" s="22">
        <v>0.83934039087947876</v>
      </c>
      <c r="V490" s="22">
        <v>688.9250814332247</v>
      </c>
      <c r="W490" s="108">
        <f>V490*T490/1000</f>
        <v>50.360423452768721</v>
      </c>
    </row>
    <row r="491" spans="1:23" x14ac:dyDescent="0.2">
      <c r="A491" s="401"/>
      <c r="B491" s="352">
        <v>454</v>
      </c>
      <c r="C491" s="82" t="s">
        <v>250</v>
      </c>
      <c r="D491" s="191">
        <v>7.6</v>
      </c>
      <c r="E491" s="192">
        <v>322.39999999999998</v>
      </c>
      <c r="F491" s="72" t="s">
        <v>235</v>
      </c>
      <c r="G491" s="156" t="s">
        <v>211</v>
      </c>
      <c r="H491" s="71">
        <v>18</v>
      </c>
      <c r="I491" s="71">
        <v>1983</v>
      </c>
      <c r="J491" s="168">
        <v>12.2</v>
      </c>
      <c r="K491" s="168">
        <v>1.3080000000000001</v>
      </c>
      <c r="L491" s="168">
        <v>3.66</v>
      </c>
      <c r="M491" s="168">
        <v>0.32</v>
      </c>
      <c r="N491" s="168">
        <v>0</v>
      </c>
      <c r="O491" s="75">
        <v>6.9290000000000003</v>
      </c>
      <c r="P491" s="24">
        <v>1062.3599999999999</v>
      </c>
      <c r="Q491" s="97">
        <v>12.2</v>
      </c>
      <c r="R491" s="100">
        <v>1062.3599999999999</v>
      </c>
      <c r="S491" s="315">
        <v>1.1483866109416771E-2</v>
      </c>
      <c r="T491" s="76">
        <v>61</v>
      </c>
      <c r="U491" s="22">
        <v>7.0051583267442305E-2</v>
      </c>
      <c r="V491" s="22">
        <v>689.03196656500631</v>
      </c>
      <c r="W491" s="108">
        <f>V491*T491/1000</f>
        <v>42.030949960465385</v>
      </c>
    </row>
    <row r="492" spans="1:23" x14ac:dyDescent="0.2">
      <c r="A492" s="401"/>
      <c r="B492" s="353">
        <v>455</v>
      </c>
      <c r="C492" s="82" t="s">
        <v>411</v>
      </c>
      <c r="D492" s="191">
        <v>7</v>
      </c>
      <c r="E492" s="192">
        <v>308</v>
      </c>
      <c r="F492" s="72" t="s">
        <v>432</v>
      </c>
      <c r="G492" s="156" t="s">
        <v>121</v>
      </c>
      <c r="H492" s="71">
        <v>8</v>
      </c>
      <c r="I492" s="71">
        <v>1972</v>
      </c>
      <c r="J492" s="168">
        <v>6.5190000000000001</v>
      </c>
      <c r="K492" s="168">
        <v>0.51</v>
      </c>
      <c r="L492" s="168">
        <v>1.1879999999999999</v>
      </c>
      <c r="M492" s="168">
        <v>6.3E-2</v>
      </c>
      <c r="N492" s="168">
        <v>0</v>
      </c>
      <c r="O492" s="75">
        <v>4.8209999999999997</v>
      </c>
      <c r="P492" s="74">
        <v>419.41</v>
      </c>
      <c r="Q492" s="97">
        <v>4.8209999999999997</v>
      </c>
      <c r="R492" s="100">
        <v>419.41</v>
      </c>
      <c r="S492" s="315">
        <v>1.1494718771607734E-2</v>
      </c>
      <c r="T492" s="22">
        <v>39.57</v>
      </c>
      <c r="U492" s="22">
        <v>0.45484602179251804</v>
      </c>
      <c r="V492" s="22">
        <v>689.68312629646402</v>
      </c>
      <c r="W492" s="108">
        <f>V492*T492/1000</f>
        <v>27.290761307551083</v>
      </c>
    </row>
    <row r="493" spans="1:23" x14ac:dyDescent="0.2">
      <c r="A493" s="401"/>
      <c r="B493" s="352">
        <v>456</v>
      </c>
      <c r="C493" s="82" t="s">
        <v>633</v>
      </c>
      <c r="D493" s="191">
        <v>6.6</v>
      </c>
      <c r="E493" s="192">
        <v>308.60000000000002</v>
      </c>
      <c r="F493" s="59" t="s">
        <v>613</v>
      </c>
      <c r="G493" s="155"/>
      <c r="H493" s="60">
        <v>71</v>
      </c>
      <c r="I493" s="60">
        <v>1985</v>
      </c>
      <c r="J493" s="167">
        <v>78.988</v>
      </c>
      <c r="K493" s="167">
        <v>10.59718</v>
      </c>
      <c r="L493" s="167">
        <v>19.624860000000002</v>
      </c>
      <c r="M493" s="167">
        <v>-0.95817600000000003</v>
      </c>
      <c r="N493" s="167">
        <v>0</v>
      </c>
      <c r="O493" s="91">
        <v>49.724153999999999</v>
      </c>
      <c r="P493" s="61">
        <v>4324.5</v>
      </c>
      <c r="Q493" s="62">
        <v>49.724153999999999</v>
      </c>
      <c r="R493" s="104">
        <v>4324.5</v>
      </c>
      <c r="S493" s="63">
        <v>1.149824349635796E-2</v>
      </c>
      <c r="T493" s="64">
        <v>50.7</v>
      </c>
      <c r="U493" s="64">
        <v>0.58296094526534858</v>
      </c>
      <c r="V493" s="64">
        <v>689.89460978147758</v>
      </c>
      <c r="W493" s="108">
        <f>V493*T493/1000</f>
        <v>34.977656715920915</v>
      </c>
    </row>
    <row r="494" spans="1:23" x14ac:dyDescent="0.2">
      <c r="A494" s="401"/>
      <c r="B494" s="353">
        <v>457</v>
      </c>
      <c r="C494" s="82" t="s">
        <v>337</v>
      </c>
      <c r="D494" s="191">
        <v>6.4</v>
      </c>
      <c r="E494" s="192">
        <v>259.07</v>
      </c>
      <c r="F494" s="83" t="s">
        <v>366</v>
      </c>
      <c r="G494" s="142" t="s">
        <v>121</v>
      </c>
      <c r="H494" s="82">
        <v>20</v>
      </c>
      <c r="I494" s="82">
        <v>1994</v>
      </c>
      <c r="J494" s="168">
        <v>18.89</v>
      </c>
      <c r="K494" s="168">
        <v>1.9393199999999999</v>
      </c>
      <c r="L494" s="168">
        <v>3.6725189999999999</v>
      </c>
      <c r="M494" s="168">
        <v>0.30468000000000001</v>
      </c>
      <c r="N494" s="168">
        <v>0</v>
      </c>
      <c r="O494" s="75">
        <v>12.973481</v>
      </c>
      <c r="P494" s="144">
        <v>1120.8599999999999</v>
      </c>
      <c r="Q494" s="97">
        <f>N494+O494</f>
        <v>12.973481</v>
      </c>
      <c r="R494" s="145">
        <v>1120.8599999999999</v>
      </c>
      <c r="S494" s="315">
        <f>Q494/R494</f>
        <v>1.1574577556519102E-2</v>
      </c>
      <c r="T494" s="76">
        <v>57.552</v>
      </c>
      <c r="U494" s="22">
        <f>S494*T494</f>
        <v>0.66614008753278742</v>
      </c>
      <c r="V494" s="22">
        <f>S494*60*1000</f>
        <v>694.47465339114615</v>
      </c>
      <c r="W494" s="108">
        <f>V494*T494/1000</f>
        <v>39.968405251967241</v>
      </c>
    </row>
    <row r="495" spans="1:23" x14ac:dyDescent="0.2">
      <c r="A495" s="401"/>
      <c r="B495" s="352">
        <v>458</v>
      </c>
      <c r="C495" s="82" t="s">
        <v>710</v>
      </c>
      <c r="D495" s="82">
        <v>7.1</v>
      </c>
      <c r="E495" s="82">
        <v>337.9</v>
      </c>
      <c r="F495" s="72" t="s">
        <v>733</v>
      </c>
      <c r="G495" s="72" t="s">
        <v>121</v>
      </c>
      <c r="H495" s="71">
        <v>8</v>
      </c>
      <c r="I495" s="71">
        <v>1961</v>
      </c>
      <c r="J495" s="73">
        <v>4.1959989999999996</v>
      </c>
      <c r="K495" s="73">
        <v>0</v>
      </c>
      <c r="L495" s="73">
        <v>0</v>
      </c>
      <c r="M495" s="73">
        <v>0</v>
      </c>
      <c r="N495" s="296">
        <v>0</v>
      </c>
      <c r="O495" s="75">
        <v>4.1959989999999996</v>
      </c>
      <c r="P495" s="294">
        <v>361.18</v>
      </c>
      <c r="Q495" s="97">
        <v>4.1959989999999996</v>
      </c>
      <c r="R495" s="24">
        <v>361.18</v>
      </c>
      <c r="S495" s="315">
        <v>1.1617473282020044E-2</v>
      </c>
      <c r="T495" s="76">
        <v>50.466999999999999</v>
      </c>
      <c r="U495" s="22">
        <v>0.5862990241237056</v>
      </c>
      <c r="V495" s="22">
        <v>697.04839692120265</v>
      </c>
      <c r="W495" s="108">
        <v>35.177941447422327</v>
      </c>
    </row>
    <row r="496" spans="1:23" x14ac:dyDescent="0.2">
      <c r="A496" s="401"/>
      <c r="B496" s="353">
        <v>459</v>
      </c>
      <c r="C496" s="82" t="s">
        <v>710</v>
      </c>
      <c r="D496" s="82">
        <v>7.1</v>
      </c>
      <c r="E496" s="82">
        <v>337.9</v>
      </c>
      <c r="F496" s="72" t="s">
        <v>734</v>
      </c>
      <c r="G496" s="72" t="s">
        <v>121</v>
      </c>
      <c r="H496" s="71">
        <v>32</v>
      </c>
      <c r="I496" s="71">
        <v>1964</v>
      </c>
      <c r="J496" s="73">
        <v>21.172543999999998</v>
      </c>
      <c r="K496" s="73">
        <v>1.860555</v>
      </c>
      <c r="L496" s="73">
        <v>5.0398719999999999</v>
      </c>
      <c r="M496" s="73">
        <v>-7.0000000000000007E-2</v>
      </c>
      <c r="N496" s="296">
        <v>0</v>
      </c>
      <c r="O496" s="75">
        <v>14.342117</v>
      </c>
      <c r="P496" s="294">
        <v>1224.6600000000001</v>
      </c>
      <c r="Q496" s="97">
        <v>14.342117</v>
      </c>
      <c r="R496" s="24">
        <v>1224.6600000000001</v>
      </c>
      <c r="S496" s="315">
        <v>1.1711101040288732E-2</v>
      </c>
      <c r="T496" s="76">
        <v>50.466999999999999</v>
      </c>
      <c r="U496" s="22">
        <v>0.5910241362002514</v>
      </c>
      <c r="V496" s="22">
        <v>702.66606241732404</v>
      </c>
      <c r="W496" s="108">
        <v>35.461448172015096</v>
      </c>
    </row>
    <row r="497" spans="1:23" x14ac:dyDescent="0.2">
      <c r="A497" s="401"/>
      <c r="B497" s="352">
        <v>460</v>
      </c>
      <c r="C497" s="82" t="s">
        <v>710</v>
      </c>
      <c r="D497" s="82">
        <v>7.1</v>
      </c>
      <c r="E497" s="82">
        <v>337.9</v>
      </c>
      <c r="F497" s="72" t="s">
        <v>735</v>
      </c>
      <c r="G497" s="72" t="s">
        <v>121</v>
      </c>
      <c r="H497" s="71">
        <v>12</v>
      </c>
      <c r="I497" s="71">
        <v>1958</v>
      </c>
      <c r="J497" s="73">
        <v>10.590558999999999</v>
      </c>
      <c r="K497" s="73">
        <v>0.83855999999999997</v>
      </c>
      <c r="L497" s="73">
        <v>1.941597</v>
      </c>
      <c r="M497" s="73">
        <v>0.3</v>
      </c>
      <c r="N497" s="296">
        <v>0</v>
      </c>
      <c r="O497" s="75">
        <v>7.510402</v>
      </c>
      <c r="P497" s="294">
        <v>641.11</v>
      </c>
      <c r="Q497" s="97">
        <v>7.510402</v>
      </c>
      <c r="R497" s="24">
        <v>641.11</v>
      </c>
      <c r="S497" s="315">
        <v>1.1714685467392492E-2</v>
      </c>
      <c r="T497" s="76">
        <v>50.466999999999999</v>
      </c>
      <c r="U497" s="22">
        <v>0.59120503148289683</v>
      </c>
      <c r="V497" s="22">
        <v>702.88112804354955</v>
      </c>
      <c r="W497" s="108">
        <v>35.472301888973817</v>
      </c>
    </row>
    <row r="498" spans="1:23" x14ac:dyDescent="0.2">
      <c r="A498" s="401"/>
      <c r="B498" s="353">
        <v>461</v>
      </c>
      <c r="C498" s="82" t="s">
        <v>710</v>
      </c>
      <c r="D498" s="82">
        <v>7.1</v>
      </c>
      <c r="E498" s="82">
        <v>337.9</v>
      </c>
      <c r="F498" s="72" t="s">
        <v>736</v>
      </c>
      <c r="G498" s="72" t="s">
        <v>121</v>
      </c>
      <c r="H498" s="71">
        <v>10</v>
      </c>
      <c r="I498" s="71">
        <v>1958</v>
      </c>
      <c r="J498" s="73">
        <v>8.2220510000000004</v>
      </c>
      <c r="K498" s="73">
        <v>0.26205000000000001</v>
      </c>
      <c r="L498" s="73">
        <v>1.639068</v>
      </c>
      <c r="M498" s="73">
        <v>0.15</v>
      </c>
      <c r="N498" s="296">
        <v>0</v>
      </c>
      <c r="O498" s="75">
        <v>6.1709329999999998</v>
      </c>
      <c r="P498" s="294">
        <v>525.29999999999995</v>
      </c>
      <c r="Q498" s="97">
        <v>6.1709329999999998</v>
      </c>
      <c r="R498" s="24">
        <v>525.29999999999995</v>
      </c>
      <c r="S498" s="315">
        <v>1.1747445269369884E-2</v>
      </c>
      <c r="T498" s="76">
        <v>50.466999999999999</v>
      </c>
      <c r="U498" s="22">
        <v>0.59285832040928998</v>
      </c>
      <c r="V498" s="22">
        <v>704.84671616219305</v>
      </c>
      <c r="W498" s="108">
        <v>35.571499224557392</v>
      </c>
    </row>
    <row r="499" spans="1:23" x14ac:dyDescent="0.2">
      <c r="A499" s="401"/>
      <c r="B499" s="352">
        <v>462</v>
      </c>
      <c r="C499" s="82" t="s">
        <v>633</v>
      </c>
      <c r="D499" s="191">
        <v>6.6</v>
      </c>
      <c r="E499" s="192">
        <v>308.60000000000002</v>
      </c>
      <c r="F499" s="59" t="s">
        <v>621</v>
      </c>
      <c r="G499" s="155"/>
      <c r="H499" s="60">
        <v>47</v>
      </c>
      <c r="I499" s="60" t="s">
        <v>75</v>
      </c>
      <c r="J499" s="167">
        <v>29.448</v>
      </c>
      <c r="K499" s="167">
        <v>6.459886</v>
      </c>
      <c r="L499" s="167">
        <v>0</v>
      </c>
      <c r="M499" s="167">
        <v>0.88411399999999996</v>
      </c>
      <c r="N499" s="167">
        <v>0</v>
      </c>
      <c r="O499" s="91">
        <v>22.103999999999999</v>
      </c>
      <c r="P499" s="61">
        <v>1879.63</v>
      </c>
      <c r="Q499" s="62">
        <v>22.103999999999999</v>
      </c>
      <c r="R499" s="104">
        <v>1879.63</v>
      </c>
      <c r="S499" s="63">
        <v>1.1759761229603698E-2</v>
      </c>
      <c r="T499" s="64">
        <v>50.7</v>
      </c>
      <c r="U499" s="64">
        <v>0.5962198943409075</v>
      </c>
      <c r="V499" s="64">
        <v>705.58567377622182</v>
      </c>
      <c r="W499" s="108">
        <f>V499*T499/1000</f>
        <v>35.773193660454446</v>
      </c>
    </row>
    <row r="500" spans="1:23" x14ac:dyDescent="0.2">
      <c r="A500" s="401"/>
      <c r="B500" s="353">
        <v>463</v>
      </c>
      <c r="C500" s="82" t="s">
        <v>642</v>
      </c>
      <c r="D500" s="191">
        <v>8.1</v>
      </c>
      <c r="E500" s="192">
        <v>217.8</v>
      </c>
      <c r="F500" s="72" t="s">
        <v>671</v>
      </c>
      <c r="G500" s="156" t="s">
        <v>657</v>
      </c>
      <c r="H500" s="71">
        <v>20</v>
      </c>
      <c r="I500" s="71">
        <v>1984</v>
      </c>
      <c r="J500" s="168">
        <v>19.291</v>
      </c>
      <c r="K500" s="168">
        <v>2.0110000000000001</v>
      </c>
      <c r="L500" s="168">
        <v>4.7149999999999999</v>
      </c>
      <c r="M500" s="168">
        <v>0.06</v>
      </c>
      <c r="N500" s="168">
        <v>0</v>
      </c>
      <c r="O500" s="75">
        <v>12.557</v>
      </c>
      <c r="P500" s="74">
        <v>1066.1500000000001</v>
      </c>
      <c r="Q500" s="97">
        <v>12.557</v>
      </c>
      <c r="R500" s="100">
        <v>1066.1500000000001</v>
      </c>
      <c r="S500" s="315">
        <v>1.177789241663931E-2</v>
      </c>
      <c r="T500" s="76">
        <v>52.8</v>
      </c>
      <c r="U500" s="22">
        <v>0.6218727195985555</v>
      </c>
      <c r="V500" s="22">
        <v>706.67354499835858</v>
      </c>
      <c r="W500" s="108">
        <f>V500*T500/1000</f>
        <v>37.312363175913326</v>
      </c>
    </row>
    <row r="501" spans="1:23" x14ac:dyDescent="0.2">
      <c r="A501" s="401"/>
      <c r="B501" s="352">
        <v>464</v>
      </c>
      <c r="C501" s="82" t="s">
        <v>710</v>
      </c>
      <c r="D501" s="82">
        <v>7.1</v>
      </c>
      <c r="E501" s="82">
        <v>337.9</v>
      </c>
      <c r="F501" s="72" t="s">
        <v>737</v>
      </c>
      <c r="G501" s="72" t="s">
        <v>121</v>
      </c>
      <c r="H501" s="71">
        <v>6</v>
      </c>
      <c r="I501" s="71">
        <v>1936</v>
      </c>
      <c r="J501" s="73">
        <v>5.2529219999999999</v>
      </c>
      <c r="K501" s="73">
        <v>0.62892000000000003</v>
      </c>
      <c r="L501" s="73">
        <v>1.2764519999999999</v>
      </c>
      <c r="M501" s="73">
        <v>0.2</v>
      </c>
      <c r="N501" s="296">
        <v>0</v>
      </c>
      <c r="O501" s="75">
        <v>3.1475499999999998</v>
      </c>
      <c r="P501" s="294">
        <v>266.57</v>
      </c>
      <c r="Q501" s="97">
        <v>3.1475499999999998</v>
      </c>
      <c r="R501" s="24">
        <v>266.57</v>
      </c>
      <c r="S501" s="315">
        <v>1.1807592752372734E-2</v>
      </c>
      <c r="T501" s="76">
        <v>50.466999999999999</v>
      </c>
      <c r="U501" s="22">
        <v>0.59589378343399479</v>
      </c>
      <c r="V501" s="22">
        <v>708.45556514236409</v>
      </c>
      <c r="W501" s="108">
        <v>35.753627006039686</v>
      </c>
    </row>
    <row r="502" spans="1:23" x14ac:dyDescent="0.2">
      <c r="A502" s="401"/>
      <c r="B502" s="353">
        <v>465</v>
      </c>
      <c r="C502" s="82" t="s">
        <v>76</v>
      </c>
      <c r="D502" s="193">
        <v>7.6</v>
      </c>
      <c r="E502" s="193">
        <v>291.2</v>
      </c>
      <c r="F502" s="72" t="s">
        <v>60</v>
      </c>
      <c r="G502" s="156"/>
      <c r="H502" s="71">
        <v>118</v>
      </c>
      <c r="I502" s="71">
        <v>1961</v>
      </c>
      <c r="J502" s="168">
        <v>43.93</v>
      </c>
      <c r="K502" s="168">
        <v>11.295</v>
      </c>
      <c r="L502" s="168">
        <v>2.5485069999999999</v>
      </c>
      <c r="M502" s="168"/>
      <c r="N502" s="168"/>
      <c r="O502" s="75">
        <v>30.086625999999995</v>
      </c>
      <c r="P502" s="24">
        <v>2537.14</v>
      </c>
      <c r="Q502" s="97">
        <f>O502/P502*R502</f>
        <v>30.086625999999995</v>
      </c>
      <c r="R502" s="100">
        <v>2537.14</v>
      </c>
      <c r="S502" s="315">
        <f>Q502/R502</f>
        <v>1.1858480809100009E-2</v>
      </c>
      <c r="T502" s="76">
        <v>46.325000000000003</v>
      </c>
      <c r="U502" s="22">
        <f>S502*T502</f>
        <v>0.54934412348155792</v>
      </c>
      <c r="V502" s="22">
        <f>S502*60*1000</f>
        <v>711.50884854600054</v>
      </c>
      <c r="W502" s="108">
        <f>V502*T502/1000</f>
        <v>32.960647408893479</v>
      </c>
    </row>
    <row r="503" spans="1:23" x14ac:dyDescent="0.2">
      <c r="A503" s="401"/>
      <c r="B503" s="352">
        <v>466</v>
      </c>
      <c r="C503" s="82" t="s">
        <v>192</v>
      </c>
      <c r="D503" s="193">
        <v>7.6</v>
      </c>
      <c r="E503" s="193">
        <v>286</v>
      </c>
      <c r="F503" s="72" t="s">
        <v>201</v>
      </c>
      <c r="G503" s="156" t="s">
        <v>121</v>
      </c>
      <c r="H503" s="71">
        <v>45</v>
      </c>
      <c r="I503" s="71" t="s">
        <v>75</v>
      </c>
      <c r="J503" s="168">
        <v>37.728999999999999</v>
      </c>
      <c r="K503" s="168">
        <v>4.8010000000000002</v>
      </c>
      <c r="L503" s="168">
        <v>7.3730000000000002</v>
      </c>
      <c r="M503" s="168">
        <v>-0.56799999999999995</v>
      </c>
      <c r="N503" s="168">
        <v>0</v>
      </c>
      <c r="O503" s="75">
        <v>26.123000000000001</v>
      </c>
      <c r="P503" s="74">
        <v>2197.71</v>
      </c>
      <c r="Q503" s="97">
        <v>26.123000000000001</v>
      </c>
      <c r="R503" s="100">
        <v>2197.71</v>
      </c>
      <c r="S503" s="315">
        <v>1.188646363714958E-2</v>
      </c>
      <c r="T503" s="76">
        <v>58.53</v>
      </c>
      <c r="U503" s="22">
        <v>0.69571471668236495</v>
      </c>
      <c r="V503" s="22">
        <v>713.18781822897483</v>
      </c>
      <c r="W503" s="108">
        <f>V503*T503/1000</f>
        <v>41.742883000941895</v>
      </c>
    </row>
    <row r="504" spans="1:23" x14ac:dyDescent="0.2">
      <c r="A504" s="401"/>
      <c r="B504" s="353">
        <v>467</v>
      </c>
      <c r="C504" s="82" t="s">
        <v>642</v>
      </c>
      <c r="D504" s="191">
        <v>8.1</v>
      </c>
      <c r="E504" s="192">
        <v>217.8</v>
      </c>
      <c r="F504" s="72" t="s">
        <v>669</v>
      </c>
      <c r="G504" s="156" t="s">
        <v>657</v>
      </c>
      <c r="H504" s="71">
        <v>35</v>
      </c>
      <c r="I504" s="71">
        <v>1986</v>
      </c>
      <c r="J504" s="168">
        <v>36.756999999999998</v>
      </c>
      <c r="K504" s="168">
        <v>4.0789999999999997</v>
      </c>
      <c r="L504" s="168">
        <v>8.2219999999999995</v>
      </c>
      <c r="M504" s="168">
        <v>-0.34899999999999998</v>
      </c>
      <c r="N504" s="168">
        <v>0</v>
      </c>
      <c r="O504" s="75">
        <v>24.803999999999998</v>
      </c>
      <c r="P504" s="74">
        <v>2075.29</v>
      </c>
      <c r="Q504" s="97">
        <v>24.803999999999998</v>
      </c>
      <c r="R504" s="100">
        <v>2075.29</v>
      </c>
      <c r="S504" s="315">
        <v>1.1952064530740282E-2</v>
      </c>
      <c r="T504" s="76">
        <v>52.8</v>
      </c>
      <c r="U504" s="22">
        <v>0.63106900722308679</v>
      </c>
      <c r="V504" s="22">
        <v>717.12387184441695</v>
      </c>
      <c r="W504" s="108">
        <f>V504*T504/1000</f>
        <v>37.864140433385209</v>
      </c>
    </row>
    <row r="505" spans="1:23" x14ac:dyDescent="0.2">
      <c r="A505" s="401"/>
      <c r="B505" s="352">
        <v>468</v>
      </c>
      <c r="C505" s="82" t="s">
        <v>633</v>
      </c>
      <c r="D505" s="191">
        <v>6.6</v>
      </c>
      <c r="E505" s="192">
        <v>308.60000000000002</v>
      </c>
      <c r="F505" s="59" t="s">
        <v>622</v>
      </c>
      <c r="G505" s="155"/>
      <c r="H505" s="60">
        <v>32</v>
      </c>
      <c r="I505" s="60">
        <v>1960</v>
      </c>
      <c r="J505" s="167">
        <v>18.734999999999999</v>
      </c>
      <c r="K505" s="167">
        <v>3.5642939999999999</v>
      </c>
      <c r="L505" s="167">
        <v>1.156547</v>
      </c>
      <c r="M505" s="167">
        <v>-0.50429400000000002</v>
      </c>
      <c r="N505" s="167">
        <v>0</v>
      </c>
      <c r="O505" s="91">
        <v>14.51845</v>
      </c>
      <c r="P505" s="61">
        <v>1214.6199999999999</v>
      </c>
      <c r="Q505" s="62">
        <v>14.51845</v>
      </c>
      <c r="R505" s="104">
        <v>1214.6199999999999</v>
      </c>
      <c r="S505" s="63">
        <v>1.1953079975630238E-2</v>
      </c>
      <c r="T505" s="64">
        <v>50.7</v>
      </c>
      <c r="U505" s="64">
        <v>0.60602115476445306</v>
      </c>
      <c r="V505" s="64">
        <v>717.18479853781423</v>
      </c>
      <c r="W505" s="108">
        <f>V505*T505/1000</f>
        <v>36.361269285867188</v>
      </c>
    </row>
    <row r="506" spans="1:23" x14ac:dyDescent="0.2">
      <c r="A506" s="401"/>
      <c r="B506" s="353">
        <v>469</v>
      </c>
      <c r="C506" s="82" t="s">
        <v>633</v>
      </c>
      <c r="D506" s="191">
        <v>6.6</v>
      </c>
      <c r="E506" s="192">
        <v>308.60000000000002</v>
      </c>
      <c r="F506" s="59" t="s">
        <v>614</v>
      </c>
      <c r="G506" s="155"/>
      <c r="H506" s="60">
        <v>31</v>
      </c>
      <c r="I506" s="60">
        <v>1986</v>
      </c>
      <c r="J506" s="167">
        <v>32.805999999999997</v>
      </c>
      <c r="K506" s="167">
        <v>4.1570349999999996</v>
      </c>
      <c r="L506" s="167">
        <v>6.0920579999999998</v>
      </c>
      <c r="M506" s="167">
        <v>0.17796699999999999</v>
      </c>
      <c r="N506" s="167">
        <v>0</v>
      </c>
      <c r="O506" s="91">
        <v>22.378943</v>
      </c>
      <c r="P506" s="61">
        <v>1870.28</v>
      </c>
      <c r="Q506" s="62">
        <v>22.378943</v>
      </c>
      <c r="R506" s="104">
        <v>1870.28</v>
      </c>
      <c r="S506" s="63">
        <v>1.1965557563573368E-2</v>
      </c>
      <c r="T506" s="64">
        <v>50.7</v>
      </c>
      <c r="U506" s="64">
        <v>0.60665376847316976</v>
      </c>
      <c r="V506" s="64">
        <v>717.93345381440213</v>
      </c>
      <c r="W506" s="108">
        <f>V506*T506/1000</f>
        <v>36.399226108390188</v>
      </c>
    </row>
    <row r="507" spans="1:23" x14ac:dyDescent="0.2">
      <c r="A507" s="401"/>
      <c r="B507" s="352">
        <v>470</v>
      </c>
      <c r="C507" s="82" t="s">
        <v>250</v>
      </c>
      <c r="D507" s="191">
        <v>7.6</v>
      </c>
      <c r="E507" s="192">
        <v>322.39999999999998</v>
      </c>
      <c r="F507" s="72" t="s">
        <v>234</v>
      </c>
      <c r="G507" s="156"/>
      <c r="H507" s="71">
        <v>40</v>
      </c>
      <c r="I507" s="71">
        <v>1973</v>
      </c>
      <c r="J507" s="168">
        <v>23.4</v>
      </c>
      <c r="K507" s="168">
        <v>3.29</v>
      </c>
      <c r="L507" s="168">
        <v>5.9</v>
      </c>
      <c r="M507" s="168">
        <v>0.27900000000000003</v>
      </c>
      <c r="N507" s="168">
        <v>0</v>
      </c>
      <c r="O507" s="75">
        <v>13.917999999999999</v>
      </c>
      <c r="P507" s="24">
        <v>1952.48</v>
      </c>
      <c r="Q507" s="97">
        <v>23.4</v>
      </c>
      <c r="R507" s="100">
        <v>1952.48</v>
      </c>
      <c r="S507" s="315">
        <v>1.1984757846431205E-2</v>
      </c>
      <c r="T507" s="76">
        <v>61</v>
      </c>
      <c r="U507" s="22">
        <v>7.3107022863230342E-2</v>
      </c>
      <c r="V507" s="22">
        <v>719.0854707858723</v>
      </c>
      <c r="W507" s="108">
        <f>V507*T507/1000</f>
        <v>43.864213717938213</v>
      </c>
    </row>
    <row r="508" spans="1:23" x14ac:dyDescent="0.2">
      <c r="A508" s="401"/>
      <c r="B508" s="353">
        <v>471</v>
      </c>
      <c r="C508" s="290" t="s">
        <v>753</v>
      </c>
      <c r="D508" s="290">
        <v>6.8</v>
      </c>
      <c r="E508" s="291">
        <v>285.60000000000002</v>
      </c>
      <c r="F508" s="283" t="s">
        <v>749</v>
      </c>
      <c r="G508" s="284" t="s">
        <v>121</v>
      </c>
      <c r="H508" s="285">
        <v>105</v>
      </c>
      <c r="I508" s="289" t="s">
        <v>75</v>
      </c>
      <c r="J508" s="295">
        <v>50.21</v>
      </c>
      <c r="K508" s="295">
        <v>6.66</v>
      </c>
      <c r="L508" s="295">
        <v>12.52</v>
      </c>
      <c r="M508" s="295">
        <v>-0.08</v>
      </c>
      <c r="N508" s="287">
        <v>5.6</v>
      </c>
      <c r="O508" s="299">
        <v>25.51</v>
      </c>
      <c r="P508" s="300">
        <v>2608.98</v>
      </c>
      <c r="Q508" s="302">
        <v>30.6</v>
      </c>
      <c r="R508" s="303">
        <v>2539.69</v>
      </c>
      <c r="S508" s="315">
        <f>Q508/R508</f>
        <v>1.2048714606900842E-2</v>
      </c>
      <c r="T508" s="297">
        <v>56</v>
      </c>
      <c r="U508" s="22">
        <f>S508*T508</f>
        <v>0.67472801798644721</v>
      </c>
      <c r="V508" s="22">
        <f>S508*60*1000</f>
        <v>722.92287641405051</v>
      </c>
      <c r="W508" s="108">
        <f>V508*T508/1000</f>
        <v>40.483681079186823</v>
      </c>
    </row>
    <row r="509" spans="1:23" x14ac:dyDescent="0.2">
      <c r="A509" s="401"/>
      <c r="B509" s="352">
        <v>472</v>
      </c>
      <c r="C509" s="82" t="s">
        <v>76</v>
      </c>
      <c r="D509" s="193">
        <v>7.6</v>
      </c>
      <c r="E509" s="193">
        <v>291.2</v>
      </c>
      <c r="F509" s="72" t="s">
        <v>55</v>
      </c>
      <c r="G509" s="156"/>
      <c r="H509" s="71">
        <v>108</v>
      </c>
      <c r="I509" s="71">
        <v>1968</v>
      </c>
      <c r="J509" s="168">
        <v>58.52</v>
      </c>
      <c r="K509" s="168">
        <v>7.0304520000000004</v>
      </c>
      <c r="L509" s="168">
        <v>20.499548000000001</v>
      </c>
      <c r="M509" s="168">
        <v>0</v>
      </c>
      <c r="N509" s="168"/>
      <c r="O509" s="75">
        <v>30.99</v>
      </c>
      <c r="P509" s="24">
        <v>2559.3200000000002</v>
      </c>
      <c r="Q509" s="97">
        <f>O509/P509*R509</f>
        <v>30.99</v>
      </c>
      <c r="R509" s="100">
        <v>2559.3200000000002</v>
      </c>
      <c r="S509" s="315">
        <f>Q509/R509</f>
        <v>1.2108685119484862E-2</v>
      </c>
      <c r="T509" s="76">
        <v>46.325000000000003</v>
      </c>
      <c r="U509" s="22">
        <f>S509*T509</f>
        <v>0.56093483816013623</v>
      </c>
      <c r="V509" s="22">
        <f>S509*60*1000</f>
        <v>726.52110716909169</v>
      </c>
      <c r="W509" s="108">
        <f>V509*T509/1000</f>
        <v>33.656090289608173</v>
      </c>
    </row>
    <row r="510" spans="1:23" x14ac:dyDescent="0.2">
      <c r="A510" s="401"/>
      <c r="B510" s="353">
        <v>473</v>
      </c>
      <c r="C510" s="82" t="s">
        <v>250</v>
      </c>
      <c r="D510" s="191">
        <v>7.6</v>
      </c>
      <c r="E510" s="192">
        <v>322.39999999999998</v>
      </c>
      <c r="F510" s="72" t="s">
        <v>232</v>
      </c>
      <c r="G510" s="156"/>
      <c r="H510" s="71">
        <v>39</v>
      </c>
      <c r="I510" s="71">
        <v>1988</v>
      </c>
      <c r="J510" s="168">
        <v>27.8</v>
      </c>
      <c r="K510" s="168">
        <v>2.8</v>
      </c>
      <c r="L510" s="168">
        <v>6.8</v>
      </c>
      <c r="M510" s="168">
        <v>0.7</v>
      </c>
      <c r="N510" s="168">
        <v>0</v>
      </c>
      <c r="O510" s="75">
        <v>17.459</v>
      </c>
      <c r="P510" s="24">
        <v>2275.19</v>
      </c>
      <c r="Q510" s="97">
        <v>27.8</v>
      </c>
      <c r="R510" s="100">
        <v>2275.19</v>
      </c>
      <c r="S510" s="315">
        <v>1.2218759751932805E-2</v>
      </c>
      <c r="T510" s="76">
        <v>61</v>
      </c>
      <c r="U510" s="22">
        <v>7.4534434486790105E-2</v>
      </c>
      <c r="V510" s="22">
        <v>733.12558511596831</v>
      </c>
      <c r="W510" s="108">
        <f>V510*T510/1000</f>
        <v>44.72066069207407</v>
      </c>
    </row>
    <row r="511" spans="1:23" x14ac:dyDescent="0.2">
      <c r="A511" s="401"/>
      <c r="B511" s="352">
        <v>474</v>
      </c>
      <c r="C511" s="82" t="s">
        <v>411</v>
      </c>
      <c r="D511" s="193">
        <v>7</v>
      </c>
      <c r="E511" s="192">
        <v>308</v>
      </c>
      <c r="F511" s="72" t="s">
        <v>433</v>
      </c>
      <c r="G511" s="156" t="s">
        <v>121</v>
      </c>
      <c r="H511" s="71">
        <v>35</v>
      </c>
      <c r="I511" s="71">
        <v>1961</v>
      </c>
      <c r="J511" s="168">
        <v>20.346</v>
      </c>
      <c r="K511" s="168">
        <v>3.1110000000000002</v>
      </c>
      <c r="L511" s="168">
        <v>0</v>
      </c>
      <c r="M511" s="168">
        <v>-2.5000000000000001E-2</v>
      </c>
      <c r="N511" s="168">
        <v>0</v>
      </c>
      <c r="O511" s="75">
        <v>17.234999999999999</v>
      </c>
      <c r="P511" s="74">
        <v>1410.26</v>
      </c>
      <c r="Q511" s="97">
        <v>16.199000000000002</v>
      </c>
      <c r="R511" s="100">
        <v>1325.51</v>
      </c>
      <c r="S511" s="315">
        <v>1.2220956462041027E-2</v>
      </c>
      <c r="T511" s="22">
        <v>39.57</v>
      </c>
      <c r="U511" s="22">
        <v>0.48358324720296342</v>
      </c>
      <c r="V511" s="22">
        <v>733.25738772246166</v>
      </c>
      <c r="W511" s="108">
        <f>V511*T511/1000</f>
        <v>29.014994832177806</v>
      </c>
    </row>
    <row r="512" spans="1:23" x14ac:dyDescent="0.2">
      <c r="A512" s="401"/>
      <c r="B512" s="353">
        <v>475</v>
      </c>
      <c r="C512" s="82" t="s">
        <v>642</v>
      </c>
      <c r="D512" s="191">
        <v>8.1</v>
      </c>
      <c r="E512" s="192">
        <v>217.8</v>
      </c>
      <c r="F512" s="72" t="s">
        <v>676</v>
      </c>
      <c r="G512" s="156" t="s">
        <v>657</v>
      </c>
      <c r="H512" s="71">
        <v>20</v>
      </c>
      <c r="I512" s="71">
        <v>1983</v>
      </c>
      <c r="J512" s="168">
        <v>18.797999999999998</v>
      </c>
      <c r="K512" s="168">
        <v>2.637</v>
      </c>
      <c r="L512" s="168">
        <v>3.581</v>
      </c>
      <c r="M512" s="168">
        <v>-0.14399999999999999</v>
      </c>
      <c r="N512" s="168">
        <v>0</v>
      </c>
      <c r="O512" s="75">
        <v>12.723000000000001</v>
      </c>
      <c r="P512" s="24">
        <v>1040</v>
      </c>
      <c r="Q512" s="97">
        <v>12.723000000000001</v>
      </c>
      <c r="R512" s="100">
        <v>1040</v>
      </c>
      <c r="S512" s="315">
        <v>1.2233653846153847E-2</v>
      </c>
      <c r="T512" s="76">
        <v>52.8</v>
      </c>
      <c r="U512" s="22">
        <v>0.64593692307692308</v>
      </c>
      <c r="V512" s="22">
        <v>734.01923076923083</v>
      </c>
      <c r="W512" s="108">
        <f>V512*T512/1000</f>
        <v>38.756215384615388</v>
      </c>
    </row>
    <row r="513" spans="1:23" x14ac:dyDescent="0.2">
      <c r="A513" s="401"/>
      <c r="B513" s="352">
        <v>476</v>
      </c>
      <c r="C513" s="82" t="s">
        <v>534</v>
      </c>
      <c r="D513" s="191">
        <v>7.3</v>
      </c>
      <c r="E513" s="192">
        <v>246.1</v>
      </c>
      <c r="F513" s="72" t="s">
        <v>565</v>
      </c>
      <c r="G513" s="156" t="s">
        <v>94</v>
      </c>
      <c r="H513" s="71">
        <v>12</v>
      </c>
      <c r="I513" s="71">
        <v>1960</v>
      </c>
      <c r="J513" s="168">
        <v>4.8289999999999997</v>
      </c>
      <c r="K513" s="168">
        <v>0</v>
      </c>
      <c r="L513" s="168">
        <v>0</v>
      </c>
      <c r="M513" s="168">
        <v>0</v>
      </c>
      <c r="N513" s="168"/>
      <c r="O513" s="75">
        <v>4.8289999999999997</v>
      </c>
      <c r="P513" s="24"/>
      <c r="Q513" s="97">
        <v>4.8289999999999997</v>
      </c>
      <c r="R513" s="100">
        <v>393.99</v>
      </c>
      <c r="S513" s="315">
        <v>1.2256656260311175E-2</v>
      </c>
      <c r="T513" s="76">
        <v>49.81</v>
      </c>
      <c r="U513" s="22">
        <v>0.61050404832609961</v>
      </c>
      <c r="V513" s="22">
        <v>735.39937561867055</v>
      </c>
      <c r="W513" s="108">
        <f>V513*T513/1000</f>
        <v>36.630242899565978</v>
      </c>
    </row>
    <row r="514" spans="1:23" x14ac:dyDescent="0.2">
      <c r="A514" s="401"/>
      <c r="B514" s="353">
        <v>477</v>
      </c>
      <c r="C514" s="82" t="s">
        <v>534</v>
      </c>
      <c r="D514" s="191">
        <v>7.3</v>
      </c>
      <c r="E514" s="192">
        <v>246.1</v>
      </c>
      <c r="F514" s="72" t="s">
        <v>563</v>
      </c>
      <c r="G514" s="156" t="s">
        <v>94</v>
      </c>
      <c r="H514" s="71">
        <v>8</v>
      </c>
      <c r="I514" s="71">
        <v>1980</v>
      </c>
      <c r="J514" s="168">
        <v>7.5</v>
      </c>
      <c r="K514" s="168">
        <v>1.173</v>
      </c>
      <c r="L514" s="168">
        <v>1.28</v>
      </c>
      <c r="M514" s="168">
        <v>0.10199999999999999</v>
      </c>
      <c r="N514" s="168"/>
      <c r="O514" s="75">
        <v>4.9450000000000003</v>
      </c>
      <c r="P514" s="24"/>
      <c r="Q514" s="97">
        <v>4.9450000000000003</v>
      </c>
      <c r="R514" s="100">
        <v>402.95</v>
      </c>
      <c r="S514" s="315">
        <v>1.2271994043926046E-2</v>
      </c>
      <c r="T514" s="76">
        <v>49.81</v>
      </c>
      <c r="U514" s="22">
        <v>0.61126802332795638</v>
      </c>
      <c r="V514" s="22">
        <v>736.31964263556279</v>
      </c>
      <c r="W514" s="108">
        <f>V514*T514/1000</f>
        <v>36.676081399677386</v>
      </c>
    </row>
    <row r="515" spans="1:23" x14ac:dyDescent="0.2">
      <c r="A515" s="401"/>
      <c r="B515" s="352">
        <v>478</v>
      </c>
      <c r="C515" s="290" t="s">
        <v>698</v>
      </c>
      <c r="D515" s="292">
        <v>6.8</v>
      </c>
      <c r="E515" s="293">
        <v>296.8</v>
      </c>
      <c r="F515" s="283" t="s">
        <v>750</v>
      </c>
      <c r="G515" s="284" t="s">
        <v>121</v>
      </c>
      <c r="H515" s="285">
        <v>12</v>
      </c>
      <c r="I515" s="286" t="s">
        <v>75</v>
      </c>
      <c r="J515" s="295">
        <v>10.09</v>
      </c>
      <c r="K515" s="295">
        <v>1.05</v>
      </c>
      <c r="L515" s="295">
        <v>2.2400000000000002</v>
      </c>
      <c r="M515" s="295">
        <v>0</v>
      </c>
      <c r="N515" s="287">
        <v>1.224</v>
      </c>
      <c r="O515" s="298">
        <v>5.5759999999999996</v>
      </c>
      <c r="P515" s="300">
        <v>552.99</v>
      </c>
      <c r="Q515" s="302">
        <v>6.8</v>
      </c>
      <c r="R515" s="303">
        <v>552.99</v>
      </c>
      <c r="S515" s="315">
        <f>Q515/R515</f>
        <v>1.2296786560335629E-2</v>
      </c>
      <c r="T515" s="297">
        <v>56</v>
      </c>
      <c r="U515" s="22">
        <f>S515*T515</f>
        <v>0.68862004737879523</v>
      </c>
      <c r="V515" s="22">
        <f>S515*60*1000</f>
        <v>737.80719362013781</v>
      </c>
      <c r="W515" s="108">
        <f>V515*T515/1000</f>
        <v>41.317202842727717</v>
      </c>
    </row>
    <row r="516" spans="1:23" x14ac:dyDescent="0.2">
      <c r="A516" s="401"/>
      <c r="B516" s="353">
        <v>479</v>
      </c>
      <c r="C516" s="82" t="s">
        <v>642</v>
      </c>
      <c r="D516" s="191">
        <v>8.1</v>
      </c>
      <c r="E516" s="192">
        <v>217.8</v>
      </c>
      <c r="F516" s="72" t="s">
        <v>675</v>
      </c>
      <c r="G516" s="156" t="s">
        <v>657</v>
      </c>
      <c r="H516" s="71">
        <v>20</v>
      </c>
      <c r="I516" s="71">
        <v>1980</v>
      </c>
      <c r="J516" s="168">
        <v>19.568999999999999</v>
      </c>
      <c r="K516" s="168">
        <v>1.8440000000000001</v>
      </c>
      <c r="L516" s="168">
        <v>4.3769999999999998</v>
      </c>
      <c r="M516" s="168">
        <v>0.54400000000000004</v>
      </c>
      <c r="N516" s="168">
        <v>0</v>
      </c>
      <c r="O516" s="75">
        <v>12.803000000000001</v>
      </c>
      <c r="P516" s="74">
        <v>1039.5</v>
      </c>
      <c r="Q516" s="97">
        <v>12.803000000000001</v>
      </c>
      <c r="R516" s="100">
        <v>1039.5</v>
      </c>
      <c r="S516" s="315">
        <v>1.2316498316498318E-2</v>
      </c>
      <c r="T516" s="76">
        <v>52.8</v>
      </c>
      <c r="U516" s="22">
        <v>0.65031111111111117</v>
      </c>
      <c r="V516" s="22">
        <v>738.98989898989907</v>
      </c>
      <c r="W516" s="108">
        <f>V516*T516/1000</f>
        <v>39.018666666666668</v>
      </c>
    </row>
    <row r="517" spans="1:23" x14ac:dyDescent="0.2">
      <c r="A517" s="401"/>
      <c r="B517" s="352">
        <v>480</v>
      </c>
      <c r="C517" s="82" t="s">
        <v>322</v>
      </c>
      <c r="D517" s="193">
        <v>7.1</v>
      </c>
      <c r="E517" s="193">
        <v>283.39999999999998</v>
      </c>
      <c r="F517" s="72" t="s">
        <v>323</v>
      </c>
      <c r="G517" s="156" t="s">
        <v>121</v>
      </c>
      <c r="H517" s="71">
        <v>8</v>
      </c>
      <c r="I517" s="71" t="s">
        <v>75</v>
      </c>
      <c r="J517" s="168">
        <v>4.5190000000000001</v>
      </c>
      <c r="K517" s="168">
        <v>0</v>
      </c>
      <c r="L517" s="168">
        <v>0</v>
      </c>
      <c r="M517" s="168">
        <v>0</v>
      </c>
      <c r="N517" s="168">
        <v>0</v>
      </c>
      <c r="O517" s="75">
        <v>4.5190000000000001</v>
      </c>
      <c r="P517" s="76">
        <v>366.13</v>
      </c>
      <c r="Q517" s="97">
        <v>4.5190000000000001</v>
      </c>
      <c r="R517" s="100">
        <v>366.13</v>
      </c>
      <c r="S517" s="315">
        <v>1.2342610548165952E-2</v>
      </c>
      <c r="T517" s="76">
        <v>73.099999999999994</v>
      </c>
      <c r="U517" s="22">
        <v>0.90224483107093101</v>
      </c>
      <c r="V517" s="22">
        <v>740.55663288995709</v>
      </c>
      <c r="W517" s="108">
        <f>V517*T517/1000</f>
        <v>54.134689864255861</v>
      </c>
    </row>
    <row r="518" spans="1:23" x14ac:dyDescent="0.2">
      <c r="A518" s="401"/>
      <c r="B518" s="353">
        <v>481</v>
      </c>
      <c r="C518" s="82" t="s">
        <v>642</v>
      </c>
      <c r="D518" s="191">
        <v>8.1</v>
      </c>
      <c r="E518" s="192">
        <v>217.8</v>
      </c>
      <c r="F518" s="72" t="s">
        <v>672</v>
      </c>
      <c r="G518" s="156" t="s">
        <v>657</v>
      </c>
      <c r="H518" s="71">
        <v>20</v>
      </c>
      <c r="I518" s="71">
        <v>1983</v>
      </c>
      <c r="J518" s="168">
        <v>19.446999999999999</v>
      </c>
      <c r="K518" s="168">
        <v>1.788</v>
      </c>
      <c r="L518" s="168">
        <v>4.5940000000000003</v>
      </c>
      <c r="M518" s="168">
        <v>0.188</v>
      </c>
      <c r="N518" s="168">
        <v>0</v>
      </c>
      <c r="O518" s="75">
        <v>12.875999999999999</v>
      </c>
      <c r="P518" s="24">
        <v>1042.6500000000001</v>
      </c>
      <c r="Q518" s="97">
        <v>12.875999999999999</v>
      </c>
      <c r="R518" s="100">
        <v>1042.6500000000001</v>
      </c>
      <c r="S518" s="315">
        <v>1.2349302258667816E-2</v>
      </c>
      <c r="T518" s="76">
        <v>52.8</v>
      </c>
      <c r="U518" s="22">
        <v>0.65204315925766065</v>
      </c>
      <c r="V518" s="22">
        <v>740.95813552006894</v>
      </c>
      <c r="W518" s="108">
        <f>V518*T518/1000</f>
        <v>39.122589555459633</v>
      </c>
    </row>
    <row r="519" spans="1:23" x14ac:dyDescent="0.2">
      <c r="A519" s="401"/>
      <c r="B519" s="352">
        <v>482</v>
      </c>
      <c r="C519" s="82" t="s">
        <v>293</v>
      </c>
      <c r="D519" s="193">
        <v>7.1</v>
      </c>
      <c r="E519" s="193">
        <v>283.39999999999998</v>
      </c>
      <c r="F519" s="72" t="s">
        <v>324</v>
      </c>
      <c r="G519" s="156" t="s">
        <v>121</v>
      </c>
      <c r="H519" s="71">
        <v>4</v>
      </c>
      <c r="I519" s="71" t="s">
        <v>75</v>
      </c>
      <c r="J519" s="168">
        <v>3.1280000000000001</v>
      </c>
      <c r="K519" s="168">
        <v>0</v>
      </c>
      <c r="L519" s="168">
        <v>0</v>
      </c>
      <c r="M519" s="168">
        <v>0</v>
      </c>
      <c r="N519" s="168">
        <v>0</v>
      </c>
      <c r="O519" s="75">
        <v>3.1280000000000001</v>
      </c>
      <c r="P519" s="76">
        <v>253.29</v>
      </c>
      <c r="Q519" s="97">
        <v>3.1280000000000001</v>
      </c>
      <c r="R519" s="100">
        <v>253.29</v>
      </c>
      <c r="S519" s="315">
        <v>1.2349480832247623E-2</v>
      </c>
      <c r="T519" s="76">
        <v>73.099999999999994</v>
      </c>
      <c r="U519" s="22">
        <v>0.90274704883730117</v>
      </c>
      <c r="V519" s="22">
        <v>740.9688499348573</v>
      </c>
      <c r="W519" s="108">
        <f>V519*T519/1000</f>
        <v>54.164822930238067</v>
      </c>
    </row>
    <row r="520" spans="1:23" x14ac:dyDescent="0.2">
      <c r="A520" s="401"/>
      <c r="B520" s="353">
        <v>483</v>
      </c>
      <c r="C520" s="82" t="s">
        <v>293</v>
      </c>
      <c r="D520" s="193">
        <v>7.1</v>
      </c>
      <c r="E520" s="193">
        <v>283.39999999999998</v>
      </c>
      <c r="F520" s="72" t="s">
        <v>325</v>
      </c>
      <c r="G520" s="156" t="s">
        <v>121</v>
      </c>
      <c r="H520" s="71">
        <v>4</v>
      </c>
      <c r="I520" s="71" t="s">
        <v>75</v>
      </c>
      <c r="J520" s="168">
        <v>2.2749999999999999</v>
      </c>
      <c r="K520" s="168">
        <v>0</v>
      </c>
      <c r="L520" s="168">
        <v>0</v>
      </c>
      <c r="M520" s="168">
        <v>0</v>
      </c>
      <c r="N520" s="168">
        <v>0</v>
      </c>
      <c r="O520" s="75">
        <v>2.2749999999999999</v>
      </c>
      <c r="P520" s="76">
        <v>183.78</v>
      </c>
      <c r="Q520" s="97">
        <v>2.2749999999999999</v>
      </c>
      <c r="R520" s="100">
        <v>183.78</v>
      </c>
      <c r="S520" s="315">
        <v>1.2378931330939166E-2</v>
      </c>
      <c r="T520" s="76">
        <v>73.099999999999994</v>
      </c>
      <c r="U520" s="22">
        <v>0.90489988029165291</v>
      </c>
      <c r="V520" s="22">
        <v>742.73587985634992</v>
      </c>
      <c r="W520" s="108">
        <f>V520*T520/1000</f>
        <v>54.293992817499173</v>
      </c>
    </row>
    <row r="521" spans="1:23" x14ac:dyDescent="0.2">
      <c r="A521" s="401"/>
      <c r="B521" s="352">
        <v>484</v>
      </c>
      <c r="C521" s="82" t="s">
        <v>534</v>
      </c>
      <c r="D521" s="191">
        <v>7.3</v>
      </c>
      <c r="E521" s="192">
        <v>246.1</v>
      </c>
      <c r="F521" s="72" t="s">
        <v>558</v>
      </c>
      <c r="G521" s="156" t="s">
        <v>94</v>
      </c>
      <c r="H521" s="71">
        <v>50</v>
      </c>
      <c r="I521" s="71">
        <v>1976</v>
      </c>
      <c r="J521" s="168">
        <v>23.093999999999998</v>
      </c>
      <c r="K521" s="168">
        <v>3.6859999999999999</v>
      </c>
      <c r="L521" s="168">
        <v>1.6E-2</v>
      </c>
      <c r="M521" s="168">
        <v>1.21</v>
      </c>
      <c r="N521" s="168"/>
      <c r="O521" s="75">
        <v>18.181999999999999</v>
      </c>
      <c r="P521" s="24"/>
      <c r="Q521" s="97">
        <v>18.181999999999999</v>
      </c>
      <c r="R521" s="100">
        <v>1467.32</v>
      </c>
      <c r="S521" s="315">
        <v>1.239129842161219E-2</v>
      </c>
      <c r="T521" s="76">
        <v>49.81</v>
      </c>
      <c r="U521" s="22">
        <v>0.6172105743805032</v>
      </c>
      <c r="V521" s="22">
        <v>743.47790529673136</v>
      </c>
      <c r="W521" s="108">
        <f>V521*T521/1000</f>
        <v>37.032634462830188</v>
      </c>
    </row>
    <row r="522" spans="1:23" x14ac:dyDescent="0.2">
      <c r="A522" s="401"/>
      <c r="B522" s="353">
        <v>485</v>
      </c>
      <c r="C522" s="82" t="s">
        <v>710</v>
      </c>
      <c r="D522" s="82">
        <v>7.1</v>
      </c>
      <c r="E522" s="82">
        <v>337.9</v>
      </c>
      <c r="F522" s="72" t="s">
        <v>738</v>
      </c>
      <c r="G522" s="72" t="s">
        <v>121</v>
      </c>
      <c r="H522" s="71">
        <v>8</v>
      </c>
      <c r="I522" s="71">
        <v>1986</v>
      </c>
      <c r="J522" s="73">
        <v>5.1369990000000003</v>
      </c>
      <c r="K522" s="73">
        <v>0</v>
      </c>
      <c r="L522" s="73">
        <v>0</v>
      </c>
      <c r="M522" s="73">
        <v>0</v>
      </c>
      <c r="N522" s="296">
        <v>0</v>
      </c>
      <c r="O522" s="75">
        <v>5.1369990000000003</v>
      </c>
      <c r="P522" s="294">
        <v>413.93</v>
      </c>
      <c r="Q522" s="97">
        <v>5.1369990000000003</v>
      </c>
      <c r="R522" s="24">
        <v>413.93</v>
      </c>
      <c r="S522" s="315">
        <v>1.2410308506269176E-2</v>
      </c>
      <c r="T522" s="76">
        <v>50.466999999999999</v>
      </c>
      <c r="U522" s="22">
        <v>0.6263110393858865</v>
      </c>
      <c r="V522" s="22">
        <v>744.61851037615054</v>
      </c>
      <c r="W522" s="108">
        <v>37.578662363153192</v>
      </c>
    </row>
    <row r="523" spans="1:23" x14ac:dyDescent="0.2">
      <c r="A523" s="401"/>
      <c r="B523" s="352">
        <v>486</v>
      </c>
      <c r="C523" s="82" t="s">
        <v>534</v>
      </c>
      <c r="D523" s="191">
        <v>7.3</v>
      </c>
      <c r="E523" s="192">
        <v>246.1</v>
      </c>
      <c r="F523" s="72" t="s">
        <v>557</v>
      </c>
      <c r="G523" s="156" t="s">
        <v>94</v>
      </c>
      <c r="H523" s="71">
        <v>18</v>
      </c>
      <c r="I523" s="71">
        <v>1991</v>
      </c>
      <c r="J523" s="168">
        <v>19.512999999999998</v>
      </c>
      <c r="K523" s="168">
        <v>1.9379999999999999</v>
      </c>
      <c r="L523" s="168">
        <v>2.867</v>
      </c>
      <c r="M523" s="168">
        <v>0.45900000000000002</v>
      </c>
      <c r="N523" s="168"/>
      <c r="O523" s="75">
        <v>14.249000000000001</v>
      </c>
      <c r="P523" s="24"/>
      <c r="Q523" s="97">
        <v>14.249000000000001</v>
      </c>
      <c r="R523" s="100">
        <v>1146.3399999999999</v>
      </c>
      <c r="S523" s="315">
        <v>1.2429994591482458E-2</v>
      </c>
      <c r="T523" s="76">
        <v>49.81</v>
      </c>
      <c r="U523" s="22">
        <v>0.61913803060174133</v>
      </c>
      <c r="V523" s="22">
        <v>745.79967548894751</v>
      </c>
      <c r="W523" s="108">
        <f>V523*T523/1000</f>
        <v>37.148281836104481</v>
      </c>
    </row>
    <row r="524" spans="1:23" x14ac:dyDescent="0.2">
      <c r="A524" s="401"/>
      <c r="B524" s="353">
        <v>487</v>
      </c>
      <c r="C524" s="82" t="s">
        <v>250</v>
      </c>
      <c r="D524" s="191">
        <v>7.6</v>
      </c>
      <c r="E524" s="192">
        <v>322.39999999999998</v>
      </c>
      <c r="F524" s="72" t="s">
        <v>237</v>
      </c>
      <c r="G524" s="156"/>
      <c r="H524" s="71">
        <v>18</v>
      </c>
      <c r="I524" s="71">
        <v>1977</v>
      </c>
      <c r="J524" s="168">
        <v>9.8000000000000007</v>
      </c>
      <c r="K524" s="168">
        <v>1.01</v>
      </c>
      <c r="L524" s="168">
        <v>2.34</v>
      </c>
      <c r="M524" s="168">
        <v>-4.4999999999999998E-2</v>
      </c>
      <c r="N524" s="168">
        <v>0</v>
      </c>
      <c r="O524" s="75">
        <v>6.4989999999999997</v>
      </c>
      <c r="P524" s="24">
        <v>787.7</v>
      </c>
      <c r="Q524" s="97">
        <v>9.8000000000000007</v>
      </c>
      <c r="R524" s="100">
        <v>787.7</v>
      </c>
      <c r="S524" s="315">
        <v>1.2441284753078584E-2</v>
      </c>
      <c r="T524" s="76">
        <v>61</v>
      </c>
      <c r="U524" s="22">
        <v>7.5891836993779355E-2</v>
      </c>
      <c r="V524" s="22">
        <v>746.47708518471495</v>
      </c>
      <c r="W524" s="108">
        <f>V524*T524/1000</f>
        <v>45.535102196267609</v>
      </c>
    </row>
    <row r="525" spans="1:23" x14ac:dyDescent="0.2">
      <c r="A525" s="401"/>
      <c r="B525" s="352">
        <v>488</v>
      </c>
      <c r="C525" s="82" t="s">
        <v>411</v>
      </c>
      <c r="D525" s="191">
        <v>7</v>
      </c>
      <c r="E525" s="192">
        <v>308</v>
      </c>
      <c r="F525" s="72" t="s">
        <v>434</v>
      </c>
      <c r="G525" s="156" t="s">
        <v>121</v>
      </c>
      <c r="H525" s="71">
        <v>50</v>
      </c>
      <c r="I525" s="71">
        <v>1970</v>
      </c>
      <c r="J525" s="168">
        <v>48.042999999999999</v>
      </c>
      <c r="K525" s="168">
        <v>5.1509999999999998</v>
      </c>
      <c r="L525" s="168">
        <v>5.2380000000000004</v>
      </c>
      <c r="M525" s="168">
        <v>0.62</v>
      </c>
      <c r="N525" s="168">
        <v>0</v>
      </c>
      <c r="O525" s="75">
        <v>37.654000000000003</v>
      </c>
      <c r="P525" s="74">
        <v>3019.81</v>
      </c>
      <c r="Q525" s="97">
        <v>37.654000000000003</v>
      </c>
      <c r="R525" s="100">
        <v>3019.81</v>
      </c>
      <c r="S525" s="315">
        <v>1.2468996393812857E-2</v>
      </c>
      <c r="T525" s="22">
        <v>39.57</v>
      </c>
      <c r="U525" s="22">
        <v>0.49339818730317475</v>
      </c>
      <c r="V525" s="22">
        <v>748.1397836287714</v>
      </c>
      <c r="W525" s="108">
        <f>V525*T525/1000</f>
        <v>29.603891238190485</v>
      </c>
    </row>
    <row r="526" spans="1:23" x14ac:dyDescent="0.2">
      <c r="A526" s="401"/>
      <c r="B526" s="353">
        <v>489</v>
      </c>
      <c r="C526" s="82" t="s">
        <v>250</v>
      </c>
      <c r="D526" s="191">
        <v>7.6</v>
      </c>
      <c r="E526" s="192">
        <v>322.39999999999998</v>
      </c>
      <c r="F526" s="72" t="s">
        <v>233</v>
      </c>
      <c r="G526" s="156"/>
      <c r="H526" s="71">
        <v>4</v>
      </c>
      <c r="I526" s="71"/>
      <c r="J526" s="168">
        <v>3.7</v>
      </c>
      <c r="K526" s="168">
        <v>5.3999999999999999E-2</v>
      </c>
      <c r="L526" s="168">
        <v>1.58</v>
      </c>
      <c r="M526" s="168">
        <v>-3.0000000000000001E-3</v>
      </c>
      <c r="N526" s="168">
        <v>0</v>
      </c>
      <c r="O526" s="75">
        <v>1.9670000000000001</v>
      </c>
      <c r="P526" s="24">
        <v>296.57</v>
      </c>
      <c r="Q526" s="97">
        <v>3.7</v>
      </c>
      <c r="R526" s="100">
        <v>296.57</v>
      </c>
      <c r="S526" s="315">
        <v>1.2475975317800182E-2</v>
      </c>
      <c r="T526" s="76">
        <v>61</v>
      </c>
      <c r="U526" s="22">
        <v>7.6103449438581106E-2</v>
      </c>
      <c r="V526" s="22">
        <v>748.55851906801092</v>
      </c>
      <c r="W526" s="108">
        <f>V526*T526/1000</f>
        <v>45.662069663148664</v>
      </c>
    </row>
    <row r="527" spans="1:23" x14ac:dyDescent="0.2">
      <c r="A527" s="401"/>
      <c r="B527" s="352">
        <v>490</v>
      </c>
      <c r="C527" s="82" t="s">
        <v>192</v>
      </c>
      <c r="D527" s="193">
        <v>7.6</v>
      </c>
      <c r="E527" s="193">
        <v>286</v>
      </c>
      <c r="F527" s="72" t="s">
        <v>199</v>
      </c>
      <c r="G527" s="156" t="s">
        <v>121</v>
      </c>
      <c r="H527" s="71">
        <v>20</v>
      </c>
      <c r="I527" s="71" t="s">
        <v>75</v>
      </c>
      <c r="J527" s="168">
        <v>16.701000000000001</v>
      </c>
      <c r="K527" s="168">
        <v>0.624</v>
      </c>
      <c r="L527" s="168">
        <v>2.74</v>
      </c>
      <c r="M527" s="168">
        <v>0.09</v>
      </c>
      <c r="N527" s="168">
        <v>0</v>
      </c>
      <c r="O527" s="75">
        <v>13.247</v>
      </c>
      <c r="P527" s="74">
        <v>1061.52</v>
      </c>
      <c r="Q527" s="97">
        <v>13.247</v>
      </c>
      <c r="R527" s="100">
        <v>1061.52</v>
      </c>
      <c r="S527" s="315">
        <v>1.2479275001884092E-2</v>
      </c>
      <c r="T527" s="76">
        <v>58.53</v>
      </c>
      <c r="U527" s="22">
        <v>0.7304119658602759</v>
      </c>
      <c r="V527" s="22">
        <v>748.75650011304549</v>
      </c>
      <c r="W527" s="108">
        <f>V527*T527/1000</f>
        <v>43.824717951616556</v>
      </c>
    </row>
    <row r="528" spans="1:23" x14ac:dyDescent="0.2">
      <c r="A528" s="401"/>
      <c r="B528" s="353">
        <v>491</v>
      </c>
      <c r="C528" s="82" t="s">
        <v>534</v>
      </c>
      <c r="D528" s="191">
        <v>7.3</v>
      </c>
      <c r="E528" s="192">
        <v>246.1</v>
      </c>
      <c r="F528" s="72" t="s">
        <v>556</v>
      </c>
      <c r="G528" s="156" t="s">
        <v>94</v>
      </c>
      <c r="H528" s="71">
        <v>26</v>
      </c>
      <c r="I528" s="71">
        <v>1988</v>
      </c>
      <c r="J528" s="168">
        <v>25.171999999999997</v>
      </c>
      <c r="K528" s="168">
        <v>2.2440000000000002</v>
      </c>
      <c r="L528" s="168">
        <v>3.84</v>
      </c>
      <c r="M528" s="168">
        <v>0.153</v>
      </c>
      <c r="N528" s="168"/>
      <c r="O528" s="75">
        <v>18.934999999999999</v>
      </c>
      <c r="P528" s="24"/>
      <c r="Q528" s="97">
        <v>18.934999999999999</v>
      </c>
      <c r="R528" s="100">
        <v>1505.51</v>
      </c>
      <c r="S528" s="315">
        <v>1.2577133330233609E-2</v>
      </c>
      <c r="T528" s="76">
        <v>49.81</v>
      </c>
      <c r="U528" s="22">
        <v>0.62646701117893611</v>
      </c>
      <c r="V528" s="22">
        <v>754.62799981401656</v>
      </c>
      <c r="W528" s="108">
        <f>V528*T528/1000</f>
        <v>37.588020670736164</v>
      </c>
    </row>
    <row r="529" spans="1:23" x14ac:dyDescent="0.2">
      <c r="A529" s="401"/>
      <c r="B529" s="352">
        <v>492</v>
      </c>
      <c r="C529" s="82" t="s">
        <v>710</v>
      </c>
      <c r="D529" s="82">
        <v>7.1</v>
      </c>
      <c r="E529" s="82">
        <v>337.9</v>
      </c>
      <c r="F529" s="72" t="s">
        <v>739</v>
      </c>
      <c r="G529" s="72" t="s">
        <v>121</v>
      </c>
      <c r="H529" s="71">
        <v>8</v>
      </c>
      <c r="I529" s="71">
        <v>1959</v>
      </c>
      <c r="J529" s="73">
        <v>6.5481040000000004</v>
      </c>
      <c r="K529" s="73">
        <v>0.52410000000000001</v>
      </c>
      <c r="L529" s="73">
        <v>1.4579200000000001</v>
      </c>
      <c r="M529" s="73">
        <v>-0.01</v>
      </c>
      <c r="N529" s="296">
        <v>0</v>
      </c>
      <c r="O529" s="75">
        <v>4.5760839999999998</v>
      </c>
      <c r="P529" s="294">
        <v>363.07</v>
      </c>
      <c r="Q529" s="97">
        <v>4.5760839999999998</v>
      </c>
      <c r="R529" s="24">
        <v>363.07</v>
      </c>
      <c r="S529" s="315">
        <v>1.2603861514308536E-2</v>
      </c>
      <c r="T529" s="76">
        <v>50.466999999999999</v>
      </c>
      <c r="U529" s="22">
        <v>0.63607907904260885</v>
      </c>
      <c r="V529" s="22">
        <v>756.23169085851214</v>
      </c>
      <c r="W529" s="108">
        <v>38.164744742556536</v>
      </c>
    </row>
    <row r="530" spans="1:23" x14ac:dyDescent="0.2">
      <c r="A530" s="401"/>
      <c r="B530" s="353">
        <v>493</v>
      </c>
      <c r="C530" s="82" t="s">
        <v>337</v>
      </c>
      <c r="D530" s="191">
        <v>6.4</v>
      </c>
      <c r="E530" s="192">
        <v>259.07</v>
      </c>
      <c r="F530" s="83" t="s">
        <v>367</v>
      </c>
      <c r="G530" s="142" t="s">
        <v>121</v>
      </c>
      <c r="H530" s="82">
        <v>15</v>
      </c>
      <c r="I530" s="82">
        <v>1992</v>
      </c>
      <c r="J530" s="168">
        <v>15.26</v>
      </c>
      <c r="K530" s="168">
        <v>2.6396299999999999</v>
      </c>
      <c r="L530" s="168">
        <v>2.3771659999999999</v>
      </c>
      <c r="M530" s="168">
        <v>-0.65063000000000004</v>
      </c>
      <c r="N530" s="168">
        <v>0</v>
      </c>
      <c r="O530" s="75">
        <v>10.893834</v>
      </c>
      <c r="P530" s="144">
        <v>861.65</v>
      </c>
      <c r="Q530" s="97">
        <f>N530+O530</f>
        <v>10.893834</v>
      </c>
      <c r="R530" s="145">
        <v>861.65</v>
      </c>
      <c r="S530" s="315">
        <f>Q530/R530</f>
        <v>1.2642991934079964E-2</v>
      </c>
      <c r="T530" s="76">
        <v>57.552</v>
      </c>
      <c r="U530" s="22">
        <f>S530*T530</f>
        <v>0.72762947179017001</v>
      </c>
      <c r="V530" s="22">
        <f>S530*60*1000</f>
        <v>758.57951604479774</v>
      </c>
      <c r="W530" s="108">
        <f>V530*T530/1000</f>
        <v>43.657768307410201</v>
      </c>
    </row>
    <row r="531" spans="1:23" x14ac:dyDescent="0.2">
      <c r="A531" s="401"/>
      <c r="B531" s="352">
        <v>494</v>
      </c>
      <c r="C531" s="82" t="s">
        <v>534</v>
      </c>
      <c r="D531" s="191">
        <v>7.3</v>
      </c>
      <c r="E531" s="192">
        <v>246.1</v>
      </c>
      <c r="F531" s="72" t="s">
        <v>562</v>
      </c>
      <c r="G531" s="156" t="s">
        <v>94</v>
      </c>
      <c r="H531" s="71">
        <v>40</v>
      </c>
      <c r="I531" s="71">
        <v>1991</v>
      </c>
      <c r="J531" s="168">
        <v>38.0002</v>
      </c>
      <c r="K531" s="168">
        <v>3.0804</v>
      </c>
      <c r="L531" s="168">
        <v>6.4</v>
      </c>
      <c r="M531" s="168">
        <v>0.69379999999999997</v>
      </c>
      <c r="N531" s="168"/>
      <c r="O531" s="75">
        <v>27.826000000000001</v>
      </c>
      <c r="P531" s="24"/>
      <c r="Q531" s="97">
        <v>27.826000000000001</v>
      </c>
      <c r="R531" s="100">
        <v>2200.5</v>
      </c>
      <c r="S531" s="315">
        <v>1.2645307884571688E-2</v>
      </c>
      <c r="T531" s="76">
        <v>49.81</v>
      </c>
      <c r="U531" s="22">
        <v>0.6298627857305158</v>
      </c>
      <c r="V531" s="22">
        <v>758.7184730743013</v>
      </c>
      <c r="W531" s="108">
        <f>V531*T531/1000</f>
        <v>37.791767143830945</v>
      </c>
    </row>
    <row r="532" spans="1:23" x14ac:dyDescent="0.2">
      <c r="A532" s="401"/>
      <c r="B532" s="353">
        <v>495</v>
      </c>
      <c r="C532" s="82" t="s">
        <v>534</v>
      </c>
      <c r="D532" s="191">
        <v>7.3</v>
      </c>
      <c r="E532" s="192">
        <v>246.1</v>
      </c>
      <c r="F532" s="72" t="s">
        <v>560</v>
      </c>
      <c r="G532" s="156" t="s">
        <v>94</v>
      </c>
      <c r="H532" s="71">
        <v>20</v>
      </c>
      <c r="I532" s="71">
        <v>1969</v>
      </c>
      <c r="J532" s="168">
        <v>19</v>
      </c>
      <c r="K532" s="168">
        <v>1.9635</v>
      </c>
      <c r="L532" s="168">
        <v>3.2</v>
      </c>
      <c r="M532" s="168">
        <v>-0.28050000000000003</v>
      </c>
      <c r="N532" s="168"/>
      <c r="O532" s="75">
        <v>14.117000000000001</v>
      </c>
      <c r="P532" s="24"/>
      <c r="Q532" s="97">
        <v>14.117000000000001</v>
      </c>
      <c r="R532" s="100">
        <v>1114.26</v>
      </c>
      <c r="S532" s="315">
        <v>1.2669394934754906E-2</v>
      </c>
      <c r="T532" s="76">
        <v>49.81</v>
      </c>
      <c r="U532" s="22">
        <v>0.63106256170014186</v>
      </c>
      <c r="V532" s="22">
        <v>760.1636960852943</v>
      </c>
      <c r="W532" s="108">
        <f>V532*T532/1000</f>
        <v>37.863753702008516</v>
      </c>
    </row>
    <row r="533" spans="1:23" x14ac:dyDescent="0.2">
      <c r="A533" s="401"/>
      <c r="B533" s="352">
        <v>496</v>
      </c>
      <c r="C533" s="82" t="s">
        <v>642</v>
      </c>
      <c r="D533" s="191">
        <v>8.1</v>
      </c>
      <c r="E533" s="192">
        <v>217.8</v>
      </c>
      <c r="F533" s="72" t="s">
        <v>674</v>
      </c>
      <c r="G533" s="156" t="s">
        <v>657</v>
      </c>
      <c r="H533" s="71">
        <v>20</v>
      </c>
      <c r="I533" s="71">
        <v>1984</v>
      </c>
      <c r="J533" s="168">
        <v>20.189</v>
      </c>
      <c r="K533" s="168">
        <v>2.38</v>
      </c>
      <c r="L533" s="168">
        <v>4.9130000000000003</v>
      </c>
      <c r="M533" s="168">
        <v>-0.59899999999999998</v>
      </c>
      <c r="N533" s="168">
        <v>0</v>
      </c>
      <c r="O533" s="75">
        <v>13.494</v>
      </c>
      <c r="P533" s="24">
        <v>1059.05</v>
      </c>
      <c r="Q533" s="97">
        <v>13.494</v>
      </c>
      <c r="R533" s="100">
        <v>1059.05</v>
      </c>
      <c r="S533" s="315">
        <v>1.2741608044945943E-2</v>
      </c>
      <c r="T533" s="76">
        <v>52.8</v>
      </c>
      <c r="U533" s="22">
        <v>0.67275690477314576</v>
      </c>
      <c r="V533" s="22">
        <v>764.49648269675652</v>
      </c>
      <c r="W533" s="108">
        <f>V533*T533/1000</f>
        <v>40.365414286388742</v>
      </c>
    </row>
    <row r="534" spans="1:23" x14ac:dyDescent="0.2">
      <c r="A534" s="401"/>
      <c r="B534" s="353">
        <v>497</v>
      </c>
      <c r="C534" s="82" t="s">
        <v>250</v>
      </c>
      <c r="D534" s="191">
        <v>7.6</v>
      </c>
      <c r="E534" s="192">
        <v>322.39999999999998</v>
      </c>
      <c r="F534" s="72" t="s">
        <v>239</v>
      </c>
      <c r="G534" s="156" t="s">
        <v>211</v>
      </c>
      <c r="H534" s="71">
        <v>12</v>
      </c>
      <c r="I534" s="71"/>
      <c r="J534" s="168">
        <v>3.7</v>
      </c>
      <c r="K534" s="168">
        <v>1.19</v>
      </c>
      <c r="L534" s="168">
        <v>0.49399999999999999</v>
      </c>
      <c r="M534" s="168">
        <v>-0.43</v>
      </c>
      <c r="N534" s="168">
        <v>0.36199999999999999</v>
      </c>
      <c r="O534" s="75">
        <v>1.9770000000000001</v>
      </c>
      <c r="P534" s="24">
        <v>350.64</v>
      </c>
      <c r="Q534" s="97">
        <v>3.7</v>
      </c>
      <c r="R534" s="100">
        <v>289.54000000000002</v>
      </c>
      <c r="S534" s="315">
        <v>1.2778890654141051E-2</v>
      </c>
      <c r="T534" s="76">
        <v>61</v>
      </c>
      <c r="U534" s="22">
        <v>7.7951232990260411E-2</v>
      </c>
      <c r="V534" s="22">
        <v>766.73343924846301</v>
      </c>
      <c r="W534" s="108">
        <f>V534*T534/1000</f>
        <v>46.770739794156242</v>
      </c>
    </row>
    <row r="535" spans="1:23" x14ac:dyDescent="0.2">
      <c r="A535" s="401"/>
      <c r="B535" s="352">
        <v>498</v>
      </c>
      <c r="C535" s="82" t="s">
        <v>642</v>
      </c>
      <c r="D535" s="191">
        <v>8.1</v>
      </c>
      <c r="E535" s="192">
        <v>217.8</v>
      </c>
      <c r="F535" s="72" t="s">
        <v>673</v>
      </c>
      <c r="G535" s="156" t="s">
        <v>657</v>
      </c>
      <c r="H535" s="71">
        <v>20</v>
      </c>
      <c r="I535" s="71">
        <v>1984</v>
      </c>
      <c r="J535" s="168">
        <v>19.966000000000001</v>
      </c>
      <c r="K535" s="168">
        <v>2.1230000000000002</v>
      </c>
      <c r="L535" s="168">
        <v>4.3440000000000003</v>
      </c>
      <c r="M535" s="168">
        <v>-0.156</v>
      </c>
      <c r="N535" s="168">
        <v>0</v>
      </c>
      <c r="O535" s="75">
        <v>13.654</v>
      </c>
      <c r="P535" s="24">
        <v>1066.74</v>
      </c>
      <c r="Q535" s="97">
        <v>13.654</v>
      </c>
      <c r="R535" s="100">
        <v>1066.74</v>
      </c>
      <c r="S535" s="315">
        <v>1.2799745017530045E-2</v>
      </c>
      <c r="T535" s="76">
        <v>52.8</v>
      </c>
      <c r="U535" s="22">
        <v>0.67582653692558636</v>
      </c>
      <c r="V535" s="22">
        <v>767.98470105180274</v>
      </c>
      <c r="W535" s="108">
        <f>V535*T535/1000</f>
        <v>40.549592215535178</v>
      </c>
    </row>
    <row r="536" spans="1:23" x14ac:dyDescent="0.2">
      <c r="A536" s="401"/>
      <c r="B536" s="353">
        <v>499</v>
      </c>
      <c r="C536" s="82" t="s">
        <v>710</v>
      </c>
      <c r="D536" s="82">
        <v>7.1</v>
      </c>
      <c r="E536" s="82">
        <v>337.9</v>
      </c>
      <c r="F536" s="72" t="s">
        <v>740</v>
      </c>
      <c r="G536" s="72" t="s">
        <v>121</v>
      </c>
      <c r="H536" s="71">
        <v>8</v>
      </c>
      <c r="I536" s="71">
        <v>1955</v>
      </c>
      <c r="J536" s="73">
        <v>6.2893299999999996</v>
      </c>
      <c r="K536" s="73">
        <v>0.41927999999999999</v>
      </c>
      <c r="L536" s="73">
        <v>0</v>
      </c>
      <c r="M536" s="73">
        <v>-0.1</v>
      </c>
      <c r="N536" s="296">
        <v>0</v>
      </c>
      <c r="O536" s="75">
        <v>5.9700499999999996</v>
      </c>
      <c r="P536" s="294">
        <v>466.28</v>
      </c>
      <c r="Q536" s="97">
        <v>5.9700499999999996</v>
      </c>
      <c r="R536" s="24">
        <v>466.28</v>
      </c>
      <c r="S536" s="315">
        <v>1.2803572960452947E-2</v>
      </c>
      <c r="T536" s="76">
        <v>50.466999999999999</v>
      </c>
      <c r="U536" s="22">
        <v>0.64615791659517885</v>
      </c>
      <c r="V536" s="22">
        <v>768.21437762717676</v>
      </c>
      <c r="W536" s="108">
        <v>38.769474995710723</v>
      </c>
    </row>
    <row r="537" spans="1:23" x14ac:dyDescent="0.2">
      <c r="A537" s="401"/>
      <c r="B537" s="352">
        <v>500</v>
      </c>
      <c r="C537" s="82" t="s">
        <v>534</v>
      </c>
      <c r="D537" s="191">
        <v>7.3</v>
      </c>
      <c r="E537" s="192">
        <v>246.1</v>
      </c>
      <c r="F537" s="72" t="s">
        <v>559</v>
      </c>
      <c r="G537" s="156" t="s">
        <v>94</v>
      </c>
      <c r="H537" s="71">
        <v>36</v>
      </c>
      <c r="I537" s="71">
        <v>1969</v>
      </c>
      <c r="J537" s="168">
        <v>28</v>
      </c>
      <c r="K537" s="168">
        <v>2.2363499999999998</v>
      </c>
      <c r="L537" s="168">
        <v>5.76</v>
      </c>
      <c r="M537" s="168">
        <v>0.61965000000000003</v>
      </c>
      <c r="N537" s="168"/>
      <c r="O537" s="75">
        <v>19.384</v>
      </c>
      <c r="P537" s="24"/>
      <c r="Q537" s="97">
        <v>19.384</v>
      </c>
      <c r="R537" s="100">
        <v>1512.63</v>
      </c>
      <c r="S537" s="315">
        <v>1.2814766334133264E-2</v>
      </c>
      <c r="T537" s="76">
        <v>49.81</v>
      </c>
      <c r="U537" s="22">
        <v>0.63830351110317796</v>
      </c>
      <c r="V537" s="22">
        <v>768.88598004799587</v>
      </c>
      <c r="W537" s="108">
        <f>V537*T537/1000</f>
        <v>38.29821066619067</v>
      </c>
    </row>
    <row r="538" spans="1:23" x14ac:dyDescent="0.2">
      <c r="A538" s="401"/>
      <c r="B538" s="353">
        <v>501</v>
      </c>
      <c r="C538" s="82" t="s">
        <v>710</v>
      </c>
      <c r="D538" s="82">
        <v>7.1</v>
      </c>
      <c r="E538" s="82">
        <v>337.9</v>
      </c>
      <c r="F538" s="72" t="s">
        <v>741</v>
      </c>
      <c r="G538" s="72" t="s">
        <v>121</v>
      </c>
      <c r="H538" s="71">
        <v>9</v>
      </c>
      <c r="I538" s="71">
        <v>1953</v>
      </c>
      <c r="J538" s="73">
        <v>6.1564119999999996</v>
      </c>
      <c r="K538" s="73">
        <v>5.2409999999999998E-2</v>
      </c>
      <c r="L538" s="73">
        <v>5.9634E-2</v>
      </c>
      <c r="M538" s="73">
        <v>0.05</v>
      </c>
      <c r="N538" s="296">
        <v>0</v>
      </c>
      <c r="O538" s="75">
        <v>5.9943679999999997</v>
      </c>
      <c r="P538" s="294">
        <v>467.4</v>
      </c>
      <c r="Q538" s="97">
        <v>5.9943679999999997</v>
      </c>
      <c r="R538" s="24">
        <v>467.4</v>
      </c>
      <c r="S538" s="315">
        <v>1.2824920838682072E-2</v>
      </c>
      <c r="T538" s="76">
        <v>50.466999999999999</v>
      </c>
      <c r="U538" s="22">
        <v>0.64723527996576813</v>
      </c>
      <c r="V538" s="22">
        <v>769.49525032092424</v>
      </c>
      <c r="W538" s="108">
        <v>38.834116797946081</v>
      </c>
    </row>
    <row r="539" spans="1:23" x14ac:dyDescent="0.2">
      <c r="A539" s="401"/>
      <c r="B539" s="352">
        <v>502</v>
      </c>
      <c r="C539" s="82" t="s">
        <v>411</v>
      </c>
      <c r="D539" s="193">
        <v>7</v>
      </c>
      <c r="E539" s="192">
        <v>308</v>
      </c>
      <c r="F539" s="72" t="s">
        <v>435</v>
      </c>
      <c r="G539" s="156" t="s">
        <v>121</v>
      </c>
      <c r="H539" s="71">
        <v>35</v>
      </c>
      <c r="I539" s="71">
        <v>1654</v>
      </c>
      <c r="J539" s="168">
        <v>25.417999999999999</v>
      </c>
      <c r="K539" s="168">
        <v>3.2639999999999998</v>
      </c>
      <c r="L539" s="168">
        <v>0</v>
      </c>
      <c r="M539" s="168">
        <v>5.5E-2</v>
      </c>
      <c r="N539" s="168">
        <v>3.988</v>
      </c>
      <c r="O539" s="75">
        <v>18.166</v>
      </c>
      <c r="P539" s="74">
        <v>1976.43</v>
      </c>
      <c r="Q539" s="97">
        <v>21.555</v>
      </c>
      <c r="R539" s="100">
        <v>1679.35</v>
      </c>
      <c r="S539" s="315">
        <v>1.2835323190520142E-2</v>
      </c>
      <c r="T539" s="22">
        <v>39.57</v>
      </c>
      <c r="U539" s="22">
        <v>0.50789373864888199</v>
      </c>
      <c r="V539" s="22">
        <v>770.11939143120856</v>
      </c>
      <c r="W539" s="108">
        <f>V539*T539/1000</f>
        <v>30.47362431893292</v>
      </c>
    </row>
    <row r="540" spans="1:23" x14ac:dyDescent="0.2">
      <c r="A540" s="401"/>
      <c r="B540" s="353">
        <v>503</v>
      </c>
      <c r="C540" s="82" t="s">
        <v>250</v>
      </c>
      <c r="D540" s="191">
        <v>7.6</v>
      </c>
      <c r="E540" s="192">
        <v>322.39999999999998</v>
      </c>
      <c r="F540" s="72" t="s">
        <v>236</v>
      </c>
      <c r="G540" s="156"/>
      <c r="H540" s="71">
        <v>12</v>
      </c>
      <c r="I540" s="71">
        <v>1989</v>
      </c>
      <c r="J540" s="168">
        <v>7.8</v>
      </c>
      <c r="K540" s="168">
        <v>0.57199999999999995</v>
      </c>
      <c r="L540" s="168">
        <v>1.99</v>
      </c>
      <c r="M540" s="168">
        <v>3.9E-2</v>
      </c>
      <c r="N540" s="168">
        <v>0</v>
      </c>
      <c r="O540" s="75">
        <v>5.1580000000000004</v>
      </c>
      <c r="P540" s="24">
        <v>604.87</v>
      </c>
      <c r="Q540" s="97">
        <v>7.8</v>
      </c>
      <c r="R540" s="100">
        <v>604.87</v>
      </c>
      <c r="S540" s="315">
        <v>1.2895332881445599E-2</v>
      </c>
      <c r="T540" s="76">
        <v>61</v>
      </c>
      <c r="U540" s="22">
        <v>7.8661530576818156E-2</v>
      </c>
      <c r="V540" s="22">
        <v>773.71997288673595</v>
      </c>
      <c r="W540" s="108">
        <f>V540*T540/1000</f>
        <v>47.196918346090889</v>
      </c>
    </row>
    <row r="541" spans="1:23" x14ac:dyDescent="0.2">
      <c r="A541" s="401"/>
      <c r="B541" s="352">
        <v>504</v>
      </c>
      <c r="C541" s="82" t="s">
        <v>293</v>
      </c>
      <c r="D541" s="193">
        <v>7.1</v>
      </c>
      <c r="E541" s="193">
        <v>283.40000000000003</v>
      </c>
      <c r="F541" s="72" t="s">
        <v>326</v>
      </c>
      <c r="G541" s="156" t="s">
        <v>121</v>
      </c>
      <c r="H541" s="71">
        <v>18</v>
      </c>
      <c r="I541" s="71" t="s">
        <v>75</v>
      </c>
      <c r="J541" s="168">
        <v>16.850239999999999</v>
      </c>
      <c r="K541" s="168">
        <v>3.5830000000000002</v>
      </c>
      <c r="L541" s="168">
        <v>3.327</v>
      </c>
      <c r="M541" s="168">
        <v>-1.7467600000000001</v>
      </c>
      <c r="N541" s="168">
        <v>0</v>
      </c>
      <c r="O541" s="75">
        <v>11.686999999999999</v>
      </c>
      <c r="P541" s="76">
        <v>902.29</v>
      </c>
      <c r="Q541" s="97">
        <v>11.686999999999999</v>
      </c>
      <c r="R541" s="100">
        <v>902.29</v>
      </c>
      <c r="S541" s="315">
        <v>1.2952598388544703E-2</v>
      </c>
      <c r="T541" s="76">
        <v>73.099999999999994</v>
      </c>
      <c r="U541" s="22">
        <v>0.94683494220261766</v>
      </c>
      <c r="V541" s="22">
        <v>777.15590331268209</v>
      </c>
      <c r="W541" s="108">
        <f>V541*T541/1000</f>
        <v>56.810096532157054</v>
      </c>
    </row>
    <row r="542" spans="1:23" x14ac:dyDescent="0.2">
      <c r="A542" s="401"/>
      <c r="B542" s="353">
        <v>505</v>
      </c>
      <c r="C542" s="82" t="s">
        <v>534</v>
      </c>
      <c r="D542" s="191">
        <v>7.3</v>
      </c>
      <c r="E542" s="192">
        <v>246.1</v>
      </c>
      <c r="F542" s="72" t="s">
        <v>561</v>
      </c>
      <c r="G542" s="156" t="s">
        <v>94</v>
      </c>
      <c r="H542" s="71">
        <v>40</v>
      </c>
      <c r="I542" s="71">
        <v>1992</v>
      </c>
      <c r="J542" s="168">
        <v>39</v>
      </c>
      <c r="K542" s="168">
        <v>3.3456000000000001</v>
      </c>
      <c r="L542" s="168">
        <v>6.4</v>
      </c>
      <c r="M542" s="168">
        <v>0.63239999999999996</v>
      </c>
      <c r="N542" s="168"/>
      <c r="O542" s="75">
        <v>28.622</v>
      </c>
      <c r="P542" s="24"/>
      <c r="Q542" s="97">
        <v>28.622</v>
      </c>
      <c r="R542" s="100">
        <v>2207.7600000000002</v>
      </c>
      <c r="S542" s="315">
        <v>1.2964271478783925E-2</v>
      </c>
      <c r="T542" s="76">
        <v>49.81</v>
      </c>
      <c r="U542" s="22">
        <v>0.64575036235822736</v>
      </c>
      <c r="V542" s="22">
        <v>777.85628872703546</v>
      </c>
      <c r="W542" s="108">
        <f>V542*T542/1000</f>
        <v>38.745021741493645</v>
      </c>
    </row>
    <row r="543" spans="1:23" x14ac:dyDescent="0.2">
      <c r="A543" s="401"/>
      <c r="B543" s="352">
        <v>506</v>
      </c>
      <c r="C543" s="82" t="s">
        <v>534</v>
      </c>
      <c r="D543" s="191">
        <v>7.3</v>
      </c>
      <c r="E543" s="192">
        <v>246.1</v>
      </c>
      <c r="F543" s="72" t="s">
        <v>564</v>
      </c>
      <c r="G543" s="156" t="s">
        <v>94</v>
      </c>
      <c r="H543" s="71">
        <v>12</v>
      </c>
      <c r="I543" s="71"/>
      <c r="J543" s="168">
        <v>9.6849999999999987</v>
      </c>
      <c r="K543" s="168">
        <v>0.81599999999999995</v>
      </c>
      <c r="L543" s="168">
        <v>1.92</v>
      </c>
      <c r="M543" s="168">
        <v>5.0999999999999997E-2</v>
      </c>
      <c r="N543" s="168"/>
      <c r="O543" s="75">
        <v>6.8979999999999997</v>
      </c>
      <c r="P543" s="24"/>
      <c r="Q543" s="97">
        <v>6.8979999999999997</v>
      </c>
      <c r="R543" s="100">
        <v>527.23</v>
      </c>
      <c r="S543" s="315">
        <v>1.3083474005652181E-2</v>
      </c>
      <c r="T543" s="76">
        <v>49.81</v>
      </c>
      <c r="U543" s="22">
        <v>0.65168784022153514</v>
      </c>
      <c r="V543" s="22">
        <v>785.00844033913086</v>
      </c>
      <c r="W543" s="108">
        <f>V543*T543/1000</f>
        <v>39.101270413292106</v>
      </c>
    </row>
    <row r="544" spans="1:23" x14ac:dyDescent="0.2">
      <c r="A544" s="401"/>
      <c r="B544" s="353">
        <v>507</v>
      </c>
      <c r="C544" s="82" t="s">
        <v>192</v>
      </c>
      <c r="D544" s="193">
        <v>7.6</v>
      </c>
      <c r="E544" s="193">
        <v>286</v>
      </c>
      <c r="F544" s="72" t="s">
        <v>198</v>
      </c>
      <c r="G544" s="156" t="s">
        <v>121</v>
      </c>
      <c r="H544" s="71">
        <v>18</v>
      </c>
      <c r="I544" s="71" t="s">
        <v>75</v>
      </c>
      <c r="J544" s="168">
        <v>17.614000000000001</v>
      </c>
      <c r="K544" s="168">
        <v>0.21299999999999999</v>
      </c>
      <c r="L544" s="168">
        <v>2.4620000000000002</v>
      </c>
      <c r="M544" s="168">
        <v>0.19500000000000001</v>
      </c>
      <c r="N544" s="168">
        <v>0</v>
      </c>
      <c r="O544" s="75">
        <v>14.744</v>
      </c>
      <c r="P544" s="74">
        <v>1120.9000000000001</v>
      </c>
      <c r="Q544" s="97">
        <v>14.744</v>
      </c>
      <c r="R544" s="100">
        <v>1120.9000000000001</v>
      </c>
      <c r="S544" s="315">
        <v>1.3153715764118118E-2</v>
      </c>
      <c r="T544" s="76">
        <v>58.53</v>
      </c>
      <c r="U544" s="22">
        <v>0.76988698367383346</v>
      </c>
      <c r="V544" s="22">
        <v>789.22294584708709</v>
      </c>
      <c r="W544" s="108">
        <f>V544*T544/1000</f>
        <v>46.193219020430007</v>
      </c>
    </row>
    <row r="545" spans="1:23" x14ac:dyDescent="0.2">
      <c r="A545" s="401"/>
      <c r="B545" s="352">
        <v>508</v>
      </c>
      <c r="C545" s="82" t="s">
        <v>250</v>
      </c>
      <c r="D545" s="191">
        <v>7.6</v>
      </c>
      <c r="E545" s="192">
        <v>322.39999999999998</v>
      </c>
      <c r="F545" s="72" t="s">
        <v>238</v>
      </c>
      <c r="G545" s="156"/>
      <c r="H545" s="71">
        <v>40</v>
      </c>
      <c r="I545" s="71"/>
      <c r="J545" s="168">
        <v>31.9</v>
      </c>
      <c r="K545" s="168">
        <v>2.4900000000000002</v>
      </c>
      <c r="L545" s="168">
        <v>8.4700000000000006</v>
      </c>
      <c r="M545" s="168">
        <v>0.83299999999999996</v>
      </c>
      <c r="N545" s="168">
        <v>3.617</v>
      </c>
      <c r="O545" s="75">
        <v>16.478000000000002</v>
      </c>
      <c r="P545" s="24">
        <v>2610.1999999999998</v>
      </c>
      <c r="Q545" s="97">
        <v>31.9</v>
      </c>
      <c r="R545" s="100">
        <v>2423.36</v>
      </c>
      <c r="S545" s="315">
        <v>1.3163541529116597E-2</v>
      </c>
      <c r="T545" s="76">
        <v>61</v>
      </c>
      <c r="U545" s="22">
        <v>8.0297603327611239E-2</v>
      </c>
      <c r="V545" s="22">
        <v>789.81249174699587</v>
      </c>
      <c r="W545" s="108">
        <f>V545*T545/1000</f>
        <v>48.178561996566749</v>
      </c>
    </row>
    <row r="546" spans="1:23" x14ac:dyDescent="0.2">
      <c r="A546" s="401"/>
      <c r="B546" s="353">
        <v>509</v>
      </c>
      <c r="C546" s="82" t="s">
        <v>411</v>
      </c>
      <c r="D546" s="191">
        <v>7</v>
      </c>
      <c r="E546" s="192">
        <v>308</v>
      </c>
      <c r="F546" s="72" t="s">
        <v>436</v>
      </c>
      <c r="G546" s="156" t="s">
        <v>121</v>
      </c>
      <c r="H546" s="71">
        <v>60</v>
      </c>
      <c r="I546" s="71">
        <v>1963</v>
      </c>
      <c r="J546" s="168">
        <v>36.807000000000002</v>
      </c>
      <c r="K546" s="168">
        <v>5.6609999999999996</v>
      </c>
      <c r="L546" s="168">
        <v>0</v>
      </c>
      <c r="M546" s="168">
        <v>4.782</v>
      </c>
      <c r="N546" s="168">
        <v>0</v>
      </c>
      <c r="O546" s="75">
        <v>31.146000000000001</v>
      </c>
      <c r="P546" s="74">
        <v>2365.04</v>
      </c>
      <c r="Q546" s="97">
        <v>31.146000000000001</v>
      </c>
      <c r="R546" s="100">
        <v>2365.04</v>
      </c>
      <c r="S546" s="315">
        <v>1.3169333288231912E-2</v>
      </c>
      <c r="T546" s="22">
        <v>39.57</v>
      </c>
      <c r="U546" s="22">
        <v>0.52111051821533683</v>
      </c>
      <c r="V546" s="22">
        <v>790.15999729391478</v>
      </c>
      <c r="W546" s="108">
        <v>31.266631092920207</v>
      </c>
    </row>
    <row r="547" spans="1:23" x14ac:dyDescent="0.2">
      <c r="A547" s="401"/>
      <c r="B547" s="352">
        <v>510</v>
      </c>
      <c r="C547" s="82" t="s">
        <v>633</v>
      </c>
      <c r="D547" s="191">
        <v>6.6</v>
      </c>
      <c r="E547" s="192">
        <v>308.60000000000002</v>
      </c>
      <c r="F547" s="59" t="s">
        <v>623</v>
      </c>
      <c r="G547" s="155"/>
      <c r="H547" s="60">
        <v>60</v>
      </c>
      <c r="I547" s="60">
        <v>1981</v>
      </c>
      <c r="J547" s="167">
        <v>65.274000000000001</v>
      </c>
      <c r="K547" s="167">
        <v>9.9070169999999997</v>
      </c>
      <c r="L547" s="167">
        <v>13.93605</v>
      </c>
      <c r="M547" s="167">
        <v>-6.4034999999999995E-2</v>
      </c>
      <c r="N547" s="167">
        <v>0</v>
      </c>
      <c r="O547" s="91">
        <v>41.494950000000003</v>
      </c>
      <c r="P547" s="61">
        <v>3139.2</v>
      </c>
      <c r="Q547" s="62">
        <v>41.494950000000003</v>
      </c>
      <c r="R547" s="104">
        <v>3139.2</v>
      </c>
      <c r="S547" s="63">
        <v>1.3218319954128442E-2</v>
      </c>
      <c r="T547" s="64">
        <v>50.7</v>
      </c>
      <c r="U547" s="64">
        <v>0.67016882167431202</v>
      </c>
      <c r="V547" s="64">
        <v>793.09919724770646</v>
      </c>
      <c r="W547" s="112">
        <v>40.210129300458718</v>
      </c>
    </row>
    <row r="548" spans="1:23" x14ac:dyDescent="0.2">
      <c r="A548" s="401"/>
      <c r="B548" s="353">
        <v>511</v>
      </c>
      <c r="C548" s="82" t="s">
        <v>642</v>
      </c>
      <c r="D548" s="191">
        <v>8.1</v>
      </c>
      <c r="E548" s="192">
        <v>217.8</v>
      </c>
      <c r="F548" s="72" t="s">
        <v>667</v>
      </c>
      <c r="G548" s="156" t="s">
        <v>657</v>
      </c>
      <c r="H548" s="71">
        <v>48</v>
      </c>
      <c r="I548" s="71">
        <v>1961</v>
      </c>
      <c r="J548" s="168">
        <v>42.713000000000001</v>
      </c>
      <c r="K548" s="168">
        <v>4.3029999999999999</v>
      </c>
      <c r="L548" s="168">
        <v>6.2039999999999997</v>
      </c>
      <c r="M548" s="168">
        <v>0.20899999999999999</v>
      </c>
      <c r="N548" s="168">
        <v>0</v>
      </c>
      <c r="O548" s="75">
        <v>31.995999999999999</v>
      </c>
      <c r="P548" s="74">
        <v>2393.7600000000002</v>
      </c>
      <c r="Q548" s="97">
        <v>31.995999999999999</v>
      </c>
      <c r="R548" s="100">
        <v>2393.7600000000002</v>
      </c>
      <c r="S548" s="315">
        <v>1.3366419356994851E-2</v>
      </c>
      <c r="T548" s="76">
        <v>52.8</v>
      </c>
      <c r="U548" s="22">
        <v>0.70574694204932809</v>
      </c>
      <c r="V548" s="22">
        <v>801.98516141969117</v>
      </c>
      <c r="W548" s="108">
        <v>42.34481652295969</v>
      </c>
    </row>
    <row r="549" spans="1:23" x14ac:dyDescent="0.2">
      <c r="A549" s="401"/>
      <c r="B549" s="352">
        <v>512</v>
      </c>
      <c r="C549" s="82" t="s">
        <v>411</v>
      </c>
      <c r="D549" s="193">
        <v>7</v>
      </c>
      <c r="E549" s="192">
        <v>308</v>
      </c>
      <c r="F549" s="72" t="s">
        <v>437</v>
      </c>
      <c r="G549" s="156" t="s">
        <v>121</v>
      </c>
      <c r="H549" s="71">
        <v>16</v>
      </c>
      <c r="I549" s="71">
        <v>1960</v>
      </c>
      <c r="J549" s="168">
        <v>18.876000000000001</v>
      </c>
      <c r="K549" s="168">
        <v>3.8250000000000002</v>
      </c>
      <c r="L549" s="168">
        <v>2.7170000000000001</v>
      </c>
      <c r="M549" s="168">
        <v>0.59899999999999998</v>
      </c>
      <c r="N549" s="168">
        <v>2.2200000000000002</v>
      </c>
      <c r="O549" s="75">
        <v>10.114000000000001</v>
      </c>
      <c r="P549" s="74">
        <v>1282.1199999999999</v>
      </c>
      <c r="Q549" s="97">
        <v>7.383</v>
      </c>
      <c r="R549" s="100">
        <v>546.15</v>
      </c>
      <c r="S549" s="315">
        <v>1.3518264213128262E-2</v>
      </c>
      <c r="T549" s="22">
        <v>39.57</v>
      </c>
      <c r="U549" s="22">
        <v>0.53491771491348528</v>
      </c>
      <c r="V549" s="22">
        <v>811.09585278769566</v>
      </c>
      <c r="W549" s="108">
        <v>32.095062894809118</v>
      </c>
    </row>
    <row r="550" spans="1:23" x14ac:dyDescent="0.2">
      <c r="A550" s="401"/>
      <c r="B550" s="353">
        <v>513</v>
      </c>
      <c r="C550" s="290" t="s">
        <v>698</v>
      </c>
      <c r="D550" s="292">
        <v>6.8</v>
      </c>
      <c r="E550" s="293">
        <v>296.8</v>
      </c>
      <c r="F550" s="283" t="s">
        <v>751</v>
      </c>
      <c r="G550" s="284" t="s">
        <v>121</v>
      </c>
      <c r="H550" s="285">
        <v>21</v>
      </c>
      <c r="I550" s="289" t="s">
        <v>75</v>
      </c>
      <c r="J550" s="295">
        <v>19.41</v>
      </c>
      <c r="K550" s="295">
        <v>2.12</v>
      </c>
      <c r="L550" s="295">
        <v>3.15</v>
      </c>
      <c r="M550" s="295">
        <v>-0.59</v>
      </c>
      <c r="N550" s="287">
        <v>2.6513999999999998</v>
      </c>
      <c r="O550" s="298">
        <v>12.078600000000002</v>
      </c>
      <c r="P550" s="300">
        <v>1088.6600000000001</v>
      </c>
      <c r="Q550" s="302">
        <v>14.73</v>
      </c>
      <c r="R550" s="303">
        <v>1088.6600000000001</v>
      </c>
      <c r="S550" s="315">
        <f>Q550/R550</f>
        <v>1.3530395164697884E-2</v>
      </c>
      <c r="T550" s="297">
        <v>56</v>
      </c>
      <c r="U550" s="22">
        <f>S550*T550</f>
        <v>0.75770212922308156</v>
      </c>
      <c r="V550" s="22">
        <f>S550*60*1000</f>
        <v>811.82370988187301</v>
      </c>
      <c r="W550" s="108">
        <f>V550*T550/1000</f>
        <v>45.462127753384891</v>
      </c>
    </row>
    <row r="551" spans="1:23" x14ac:dyDescent="0.2">
      <c r="A551" s="401"/>
      <c r="B551" s="352">
        <v>514</v>
      </c>
      <c r="C551" s="82" t="s">
        <v>642</v>
      </c>
      <c r="D551" s="191">
        <v>8.1</v>
      </c>
      <c r="E551" s="192">
        <v>217.8</v>
      </c>
      <c r="F551" s="72" t="s">
        <v>670</v>
      </c>
      <c r="G551" s="156" t="s">
        <v>657</v>
      </c>
      <c r="H551" s="71">
        <v>20</v>
      </c>
      <c r="I551" s="71">
        <v>1984</v>
      </c>
      <c r="J551" s="168">
        <v>20.866</v>
      </c>
      <c r="K551" s="168">
        <v>2.38</v>
      </c>
      <c r="L551" s="168">
        <v>4.4050000000000002</v>
      </c>
      <c r="M551" s="168">
        <v>-0.251</v>
      </c>
      <c r="N551" s="168">
        <v>0</v>
      </c>
      <c r="O551" s="75">
        <v>14.332000000000001</v>
      </c>
      <c r="P551" s="73">
        <v>1058.05</v>
      </c>
      <c r="Q551" s="97">
        <v>14.332000000000001</v>
      </c>
      <c r="R551" s="100">
        <v>1058.05</v>
      </c>
      <c r="S551" s="315">
        <v>1.3545673644912812E-2</v>
      </c>
      <c r="T551" s="76">
        <v>52.8</v>
      </c>
      <c r="U551" s="22">
        <v>0.71521156845139644</v>
      </c>
      <c r="V551" s="22">
        <v>812.74041869476866</v>
      </c>
      <c r="W551" s="108">
        <v>42.912694107083787</v>
      </c>
    </row>
    <row r="552" spans="1:23" x14ac:dyDescent="0.2">
      <c r="A552" s="401"/>
      <c r="B552" s="353">
        <v>515</v>
      </c>
      <c r="C552" s="82" t="s">
        <v>411</v>
      </c>
      <c r="D552" s="191">
        <v>7</v>
      </c>
      <c r="E552" s="192">
        <v>308</v>
      </c>
      <c r="F552" s="72" t="s">
        <v>438</v>
      </c>
      <c r="G552" s="156" t="s">
        <v>121</v>
      </c>
      <c r="H552" s="71">
        <v>13</v>
      </c>
      <c r="I552" s="71">
        <v>1945</v>
      </c>
      <c r="J552" s="168">
        <v>13.297000000000001</v>
      </c>
      <c r="K552" s="168">
        <v>0</v>
      </c>
      <c r="L552" s="168">
        <v>0</v>
      </c>
      <c r="M552" s="168">
        <v>0</v>
      </c>
      <c r="N552" s="168">
        <v>0</v>
      </c>
      <c r="O552" s="75">
        <v>13.297000000000001</v>
      </c>
      <c r="P552" s="74">
        <v>970.82</v>
      </c>
      <c r="Q552" s="97">
        <v>12.217000000000001</v>
      </c>
      <c r="R552" s="100">
        <v>891.97</v>
      </c>
      <c r="S552" s="315">
        <v>1.3696648990436898E-2</v>
      </c>
      <c r="T552" s="22">
        <v>39.57</v>
      </c>
      <c r="U552" s="22">
        <v>0.54197640055158802</v>
      </c>
      <c r="V552" s="22">
        <v>821.79893942621379</v>
      </c>
      <c r="W552" s="108">
        <v>32.51858403309528</v>
      </c>
    </row>
    <row r="553" spans="1:23" x14ac:dyDescent="0.2">
      <c r="A553" s="401"/>
      <c r="B553" s="352">
        <v>516</v>
      </c>
      <c r="C553" s="82" t="s">
        <v>192</v>
      </c>
      <c r="D553" s="193">
        <v>7.6</v>
      </c>
      <c r="E553" s="193">
        <v>286</v>
      </c>
      <c r="F553" s="72" t="s">
        <v>193</v>
      </c>
      <c r="G553" s="156" t="s">
        <v>121</v>
      </c>
      <c r="H553" s="71">
        <v>8</v>
      </c>
      <c r="I553" s="71" t="s">
        <v>75</v>
      </c>
      <c r="J553" s="168">
        <v>6.6020000000000003</v>
      </c>
      <c r="K553" s="168">
        <v>1.0911599999999999</v>
      </c>
      <c r="L553" s="168">
        <v>0</v>
      </c>
      <c r="M553" s="168">
        <v>-2.0150000000000001E-2</v>
      </c>
      <c r="N553" s="168">
        <v>0</v>
      </c>
      <c r="O553" s="75">
        <v>5.5309999999999997</v>
      </c>
      <c r="P553" s="74">
        <v>400.21</v>
      </c>
      <c r="Q553" s="97">
        <v>5.5309999999999997</v>
      </c>
      <c r="R553" s="100">
        <v>400.21</v>
      </c>
      <c r="S553" s="315">
        <v>1.3820244371704855E-2</v>
      </c>
      <c r="T553" s="76">
        <v>58.53</v>
      </c>
      <c r="U553" s="22">
        <v>0.80889890307588519</v>
      </c>
      <c r="V553" s="22">
        <v>829.21466230229134</v>
      </c>
      <c r="W553" s="108">
        <v>48.533934184553118</v>
      </c>
    </row>
    <row r="554" spans="1:23" x14ac:dyDescent="0.2">
      <c r="A554" s="401"/>
      <c r="B554" s="353">
        <v>517</v>
      </c>
      <c r="C554" s="82" t="s">
        <v>710</v>
      </c>
      <c r="D554" s="82">
        <v>7.1</v>
      </c>
      <c r="E554" s="82">
        <v>337.9</v>
      </c>
      <c r="F554" s="72" t="s">
        <v>742</v>
      </c>
      <c r="G554" s="72" t="s">
        <v>121</v>
      </c>
      <c r="H554" s="71">
        <v>12</v>
      </c>
      <c r="I554" s="71">
        <v>1956</v>
      </c>
      <c r="J554" s="73">
        <v>8.8665640000000003</v>
      </c>
      <c r="K554" s="73">
        <v>0.83855999999999997</v>
      </c>
      <c r="L554" s="73">
        <v>0.19872000000000001</v>
      </c>
      <c r="M554" s="73">
        <v>-0.1</v>
      </c>
      <c r="N554" s="296">
        <v>0</v>
      </c>
      <c r="O554" s="75">
        <v>7.929284</v>
      </c>
      <c r="P554" s="294">
        <v>569.76</v>
      </c>
      <c r="Q554" s="97">
        <v>7.929284</v>
      </c>
      <c r="R554" s="24">
        <v>569.76</v>
      </c>
      <c r="S554" s="315">
        <v>1.3916884302162313E-2</v>
      </c>
      <c r="T554" s="76">
        <v>50.466999999999999</v>
      </c>
      <c r="U554" s="22">
        <v>0.7023434000772254</v>
      </c>
      <c r="V554" s="22">
        <v>835.01305812973885</v>
      </c>
      <c r="W554" s="108">
        <v>42.140604004633531</v>
      </c>
    </row>
    <row r="555" spans="1:23" x14ac:dyDescent="0.2">
      <c r="A555" s="401"/>
      <c r="B555" s="352">
        <v>518</v>
      </c>
      <c r="C555" s="82" t="s">
        <v>337</v>
      </c>
      <c r="D555" s="191">
        <v>6.4</v>
      </c>
      <c r="E555" s="192">
        <v>259.07</v>
      </c>
      <c r="F555" s="83" t="s">
        <v>368</v>
      </c>
      <c r="G555" s="142" t="s">
        <v>121</v>
      </c>
      <c r="H555" s="82">
        <v>32</v>
      </c>
      <c r="I555" s="82">
        <v>1980</v>
      </c>
      <c r="J555" s="168">
        <v>32.659999999999997</v>
      </c>
      <c r="K555" s="168">
        <v>1.9393199999999999</v>
      </c>
      <c r="L555" s="168">
        <v>6.3311460000000004</v>
      </c>
      <c r="M555" s="168">
        <v>0.25368099999999999</v>
      </c>
      <c r="N555" s="168">
        <v>0</v>
      </c>
      <c r="O555" s="75">
        <v>24.135853999999998</v>
      </c>
      <c r="P555" s="144">
        <v>1712.8</v>
      </c>
      <c r="Q555" s="97">
        <f>N555+O555</f>
        <v>24.135853999999998</v>
      </c>
      <c r="R555" s="145">
        <v>1712.8</v>
      </c>
      <c r="S555" s="315">
        <f>Q555/R555</f>
        <v>1.4091460765997196E-2</v>
      </c>
      <c r="T555" s="76">
        <v>57.552</v>
      </c>
      <c r="U555" s="22">
        <f>S555*T555</f>
        <v>0.81099175000467061</v>
      </c>
      <c r="V555" s="22">
        <f>S555*60*1000</f>
        <v>845.48764595983175</v>
      </c>
      <c r="W555" s="108">
        <f>V555*T555/1000</f>
        <v>48.659505000280241</v>
      </c>
    </row>
    <row r="556" spans="1:23" x14ac:dyDescent="0.2">
      <c r="A556" s="401"/>
      <c r="B556" s="353">
        <v>519</v>
      </c>
      <c r="C556" s="82" t="s">
        <v>411</v>
      </c>
      <c r="D556" s="193">
        <v>7</v>
      </c>
      <c r="E556" s="192">
        <v>308</v>
      </c>
      <c r="F556" s="72" t="s">
        <v>439</v>
      </c>
      <c r="G556" s="156" t="s">
        <v>121</v>
      </c>
      <c r="H556" s="71">
        <v>44</v>
      </c>
      <c r="I556" s="71">
        <v>1961</v>
      </c>
      <c r="J556" s="168">
        <v>31.576000000000001</v>
      </c>
      <c r="K556" s="168">
        <v>4.0289999999999999</v>
      </c>
      <c r="L556" s="168">
        <v>0</v>
      </c>
      <c r="M556" s="168">
        <v>-0.19700000000000001</v>
      </c>
      <c r="N556" s="168">
        <v>0</v>
      </c>
      <c r="O556" s="75">
        <v>27.547000000000001</v>
      </c>
      <c r="P556" s="74">
        <v>1922.61</v>
      </c>
      <c r="Q556" s="97">
        <v>26.925999999999998</v>
      </c>
      <c r="R556" s="100">
        <v>1879.3</v>
      </c>
      <c r="S556" s="315">
        <v>1.4327675198212099E-2</v>
      </c>
      <c r="T556" s="22">
        <v>39.57</v>
      </c>
      <c r="U556" s="22">
        <v>0.56694610759325281</v>
      </c>
      <c r="V556" s="22">
        <v>859.66051189272594</v>
      </c>
      <c r="W556" s="108">
        <v>34.01676645559516</v>
      </c>
    </row>
    <row r="557" spans="1:23" x14ac:dyDescent="0.2">
      <c r="A557" s="401"/>
      <c r="B557" s="352">
        <v>520</v>
      </c>
      <c r="C557" s="290" t="s">
        <v>698</v>
      </c>
      <c r="D557" s="292">
        <v>6.8</v>
      </c>
      <c r="E557" s="293">
        <v>296.8</v>
      </c>
      <c r="F557" s="283" t="s">
        <v>752</v>
      </c>
      <c r="G557" s="284" t="s">
        <v>121</v>
      </c>
      <c r="H557" s="285">
        <v>59</v>
      </c>
      <c r="I557" s="286" t="s">
        <v>75</v>
      </c>
      <c r="J557" s="305">
        <v>41.51</v>
      </c>
      <c r="K557" s="295">
        <v>5.72</v>
      </c>
      <c r="L557" s="295">
        <v>0.41</v>
      </c>
      <c r="M557" s="295">
        <v>0</v>
      </c>
      <c r="N557" s="287">
        <v>6.37</v>
      </c>
      <c r="O557" s="299">
        <v>29.01</v>
      </c>
      <c r="P557" s="300">
        <v>2449.7199999999998</v>
      </c>
      <c r="Q557" s="302">
        <v>34.700000000000003</v>
      </c>
      <c r="R557" s="303">
        <v>2403.11</v>
      </c>
      <c r="S557" s="315">
        <f>Q557/R557</f>
        <v>1.4439621989838168E-2</v>
      </c>
      <c r="T557" s="297">
        <v>56</v>
      </c>
      <c r="U557" s="22">
        <f>S557*T557</f>
        <v>0.80861883143093738</v>
      </c>
      <c r="V557" s="22">
        <f>S557*60*1000</f>
        <v>866.37731939029004</v>
      </c>
      <c r="W557" s="108">
        <f>V557*T557/1000</f>
        <v>48.517129885856242</v>
      </c>
    </row>
    <row r="558" spans="1:23" x14ac:dyDescent="0.2">
      <c r="A558" s="401"/>
      <c r="B558" s="353">
        <v>521</v>
      </c>
      <c r="C558" s="82" t="s">
        <v>411</v>
      </c>
      <c r="D558" s="191">
        <v>7</v>
      </c>
      <c r="E558" s="192">
        <v>308</v>
      </c>
      <c r="F558" s="72" t="s">
        <v>440</v>
      </c>
      <c r="G558" s="156" t="s">
        <v>121</v>
      </c>
      <c r="H558" s="71">
        <v>71</v>
      </c>
      <c r="I558" s="71">
        <v>1973</v>
      </c>
      <c r="J558" s="168">
        <v>28.417999999999999</v>
      </c>
      <c r="K558" s="168">
        <v>3.8759999999999999</v>
      </c>
      <c r="L558" s="168">
        <v>0</v>
      </c>
      <c r="M558" s="168">
        <v>0.32800000000000001</v>
      </c>
      <c r="N558" s="168">
        <v>0</v>
      </c>
      <c r="O558" s="75">
        <v>24.542000000000002</v>
      </c>
      <c r="P558" s="74">
        <v>1688.04</v>
      </c>
      <c r="Q558" s="97">
        <v>24.542000000000002</v>
      </c>
      <c r="R558" s="100">
        <v>1688.04</v>
      </c>
      <c r="S558" s="315">
        <v>1.4538755005805551E-2</v>
      </c>
      <c r="T558" s="22">
        <v>39.57</v>
      </c>
      <c r="U558" s="22">
        <v>0.57529853557972566</v>
      </c>
      <c r="V558" s="22">
        <v>872.32530034833314</v>
      </c>
      <c r="W558" s="108">
        <v>34.517912134783543</v>
      </c>
    </row>
    <row r="559" spans="1:23" x14ac:dyDescent="0.2">
      <c r="A559" s="401"/>
      <c r="B559" s="352">
        <v>522</v>
      </c>
      <c r="C559" s="82" t="s">
        <v>642</v>
      </c>
      <c r="D559" s="191">
        <v>8.1</v>
      </c>
      <c r="E559" s="192">
        <v>217.8</v>
      </c>
      <c r="F559" s="72" t="s">
        <v>668</v>
      </c>
      <c r="G559" s="156" t="s">
        <v>657</v>
      </c>
      <c r="H559" s="71">
        <v>35</v>
      </c>
      <c r="I559" s="71">
        <v>1983</v>
      </c>
      <c r="J559" s="168">
        <v>45.82</v>
      </c>
      <c r="K559" s="168">
        <v>5.42</v>
      </c>
      <c r="L559" s="168">
        <v>11.215</v>
      </c>
      <c r="M559" s="168">
        <v>-1.514</v>
      </c>
      <c r="N559" s="168">
        <v>0</v>
      </c>
      <c r="O559" s="75">
        <v>30.698</v>
      </c>
      <c r="P559" s="74">
        <v>2072.5100000000002</v>
      </c>
      <c r="Q559" s="97">
        <v>30.698</v>
      </c>
      <c r="R559" s="100">
        <v>2072.5100000000002</v>
      </c>
      <c r="S559" s="315">
        <v>1.4811991256978251E-2</v>
      </c>
      <c r="T559" s="76">
        <v>52.8</v>
      </c>
      <c r="U559" s="22">
        <v>0.7820731383684516</v>
      </c>
      <c r="V559" s="22">
        <v>888.71947541869508</v>
      </c>
      <c r="W559" s="108">
        <v>46.924388302107104</v>
      </c>
    </row>
    <row r="560" spans="1:23" x14ac:dyDescent="0.2">
      <c r="A560" s="401"/>
      <c r="B560" s="353">
        <v>523</v>
      </c>
      <c r="C560" s="82" t="s">
        <v>411</v>
      </c>
      <c r="D560" s="193">
        <v>7</v>
      </c>
      <c r="E560" s="192">
        <v>308</v>
      </c>
      <c r="F560" s="72" t="s">
        <v>441</v>
      </c>
      <c r="G560" s="156" t="s">
        <v>121</v>
      </c>
      <c r="H560" s="71">
        <v>12</v>
      </c>
      <c r="I560" s="71">
        <v>1954</v>
      </c>
      <c r="J560" s="168">
        <v>12.416</v>
      </c>
      <c r="K560" s="168">
        <v>0.86699999999999999</v>
      </c>
      <c r="L560" s="168">
        <v>2.915</v>
      </c>
      <c r="M560" s="168">
        <v>0.74199999999999999</v>
      </c>
      <c r="N560" s="168">
        <v>0</v>
      </c>
      <c r="O560" s="75">
        <v>8.6340000000000003</v>
      </c>
      <c r="P560" s="74">
        <v>575.37</v>
      </c>
      <c r="Q560" s="97">
        <v>8.6340000000000003</v>
      </c>
      <c r="R560" s="100">
        <v>575.37</v>
      </c>
      <c r="S560" s="315">
        <v>1.5005996141613223E-2</v>
      </c>
      <c r="T560" s="22">
        <v>39.57</v>
      </c>
      <c r="U560" s="22">
        <v>0.59378726732363529</v>
      </c>
      <c r="V560" s="22">
        <v>900.35976849679344</v>
      </c>
      <c r="W560" s="108">
        <v>35.627236039418115</v>
      </c>
    </row>
    <row r="561" spans="1:23" x14ac:dyDescent="0.2">
      <c r="A561" s="401"/>
      <c r="B561" s="352">
        <v>524</v>
      </c>
      <c r="C561" s="82" t="s">
        <v>192</v>
      </c>
      <c r="D561" s="193">
        <v>7.6</v>
      </c>
      <c r="E561" s="193">
        <v>286</v>
      </c>
      <c r="F561" s="72" t="s">
        <v>206</v>
      </c>
      <c r="G561" s="156" t="s">
        <v>121</v>
      </c>
      <c r="H561" s="71">
        <v>8</v>
      </c>
      <c r="I561" s="71" t="s">
        <v>75</v>
      </c>
      <c r="J561" s="168">
        <v>5.6909999999999998</v>
      </c>
      <c r="K561" s="168">
        <v>0</v>
      </c>
      <c r="L561" s="168">
        <v>0</v>
      </c>
      <c r="M561" s="168">
        <v>0</v>
      </c>
      <c r="N561" s="168">
        <v>0</v>
      </c>
      <c r="O561" s="75">
        <v>5.6909999999999998</v>
      </c>
      <c r="P561" s="74">
        <v>378.95</v>
      </c>
      <c r="Q561" s="97">
        <v>5.6909999999999998</v>
      </c>
      <c r="R561" s="100">
        <v>378.95</v>
      </c>
      <c r="S561" s="315">
        <v>1.5017812376302942E-2</v>
      </c>
      <c r="T561" s="76">
        <v>58.53</v>
      </c>
      <c r="U561" s="22">
        <v>0.87899255838501122</v>
      </c>
      <c r="V561" s="22">
        <v>901.06874257817651</v>
      </c>
      <c r="W561" s="108">
        <v>52.739553503100673</v>
      </c>
    </row>
    <row r="562" spans="1:23" x14ac:dyDescent="0.2">
      <c r="A562" s="401"/>
      <c r="B562" s="353">
        <v>525</v>
      </c>
      <c r="C562" s="82" t="s">
        <v>633</v>
      </c>
      <c r="D562" s="191">
        <v>6.6</v>
      </c>
      <c r="E562" s="192">
        <v>308.60000000000002</v>
      </c>
      <c r="F562" s="59" t="s">
        <v>624</v>
      </c>
      <c r="G562" s="155"/>
      <c r="H562" s="60">
        <v>48</v>
      </c>
      <c r="I562" s="60">
        <v>1963</v>
      </c>
      <c r="J562" s="167">
        <v>36.651000000000003</v>
      </c>
      <c r="K562" s="167">
        <v>6.2821509999999998</v>
      </c>
      <c r="L562" s="167">
        <v>1.0773140000000001</v>
      </c>
      <c r="M562" s="167">
        <v>-9.1470000000000006E-3</v>
      </c>
      <c r="N562" s="167">
        <v>0</v>
      </c>
      <c r="O562" s="91">
        <v>29.300685000000001</v>
      </c>
      <c r="P562" s="61">
        <v>1913.87</v>
      </c>
      <c r="Q562" s="62">
        <v>29.300685000000001</v>
      </c>
      <c r="R562" s="104">
        <v>1913.87</v>
      </c>
      <c r="S562" s="63">
        <v>1.530965269323413E-2</v>
      </c>
      <c r="T562" s="64">
        <v>50.7</v>
      </c>
      <c r="U562" s="64">
        <v>0.77619939154697037</v>
      </c>
      <c r="V562" s="64">
        <v>918.57916159404772</v>
      </c>
      <c r="W562" s="112">
        <v>46.57196349281822</v>
      </c>
    </row>
    <row r="563" spans="1:23" x14ac:dyDescent="0.2">
      <c r="A563" s="401"/>
      <c r="B563" s="352">
        <v>526</v>
      </c>
      <c r="C563" s="82" t="s">
        <v>192</v>
      </c>
      <c r="D563" s="193">
        <v>7.6</v>
      </c>
      <c r="E563" s="193">
        <v>286</v>
      </c>
      <c r="F563" s="72" t="s">
        <v>203</v>
      </c>
      <c r="G563" s="156" t="s">
        <v>121</v>
      </c>
      <c r="H563" s="71">
        <v>8</v>
      </c>
      <c r="I563" s="71" t="s">
        <v>75</v>
      </c>
      <c r="J563" s="168">
        <v>5.4660000000000002</v>
      </c>
      <c r="K563" s="168">
        <v>0</v>
      </c>
      <c r="L563" s="168">
        <v>0</v>
      </c>
      <c r="M563" s="168">
        <v>0</v>
      </c>
      <c r="N563" s="168">
        <v>0</v>
      </c>
      <c r="O563" s="75">
        <v>5.4660000000000002</v>
      </c>
      <c r="P563" s="74">
        <v>342.1</v>
      </c>
      <c r="Q563" s="97">
        <v>5.4660000000000002</v>
      </c>
      <c r="R563" s="100">
        <v>342.1</v>
      </c>
      <c r="S563" s="315">
        <v>1.5977784273604207E-2</v>
      </c>
      <c r="T563" s="76">
        <v>58.53</v>
      </c>
      <c r="U563" s="22">
        <v>0.93517971353405427</v>
      </c>
      <c r="V563" s="22">
        <v>958.66705641625242</v>
      </c>
      <c r="W563" s="108">
        <v>56.110782812043254</v>
      </c>
    </row>
    <row r="564" spans="1:23" x14ac:dyDescent="0.2">
      <c r="A564" s="401"/>
      <c r="B564" s="353">
        <v>527</v>
      </c>
      <c r="C564" s="82" t="s">
        <v>192</v>
      </c>
      <c r="D564" s="193">
        <v>7.6</v>
      </c>
      <c r="E564" s="193">
        <v>286</v>
      </c>
      <c r="F564" s="72" t="s">
        <v>205</v>
      </c>
      <c r="G564" s="156" t="s">
        <v>121</v>
      </c>
      <c r="H564" s="71">
        <v>8</v>
      </c>
      <c r="I564" s="71" t="s">
        <v>75</v>
      </c>
      <c r="J564" s="168">
        <v>8.7569999999999997</v>
      </c>
      <c r="K564" s="168">
        <v>0</v>
      </c>
      <c r="L564" s="168">
        <v>0</v>
      </c>
      <c r="M564" s="168">
        <v>0</v>
      </c>
      <c r="N564" s="168">
        <v>0</v>
      </c>
      <c r="O564" s="75">
        <v>8.7569999999999997</v>
      </c>
      <c r="P564" s="74">
        <v>533.78</v>
      </c>
      <c r="Q564" s="97">
        <v>8.7569999999999997</v>
      </c>
      <c r="R564" s="100">
        <v>533.78</v>
      </c>
      <c r="S564" s="315">
        <v>1.6405635280452621E-2</v>
      </c>
      <c r="T564" s="76">
        <v>58.53</v>
      </c>
      <c r="U564" s="22">
        <v>0.96022183296489194</v>
      </c>
      <c r="V564" s="22">
        <v>984.33811682715725</v>
      </c>
      <c r="W564" s="108">
        <v>57.613309977893515</v>
      </c>
    </row>
    <row r="565" spans="1:23" x14ac:dyDescent="0.2">
      <c r="A565" s="401"/>
      <c r="B565" s="352">
        <v>528</v>
      </c>
      <c r="C565" s="82" t="s">
        <v>192</v>
      </c>
      <c r="D565" s="193">
        <v>7.6</v>
      </c>
      <c r="E565" s="193">
        <v>286</v>
      </c>
      <c r="F565" s="72" t="s">
        <v>204</v>
      </c>
      <c r="G565" s="156" t="s">
        <v>121</v>
      </c>
      <c r="H565" s="71">
        <v>12</v>
      </c>
      <c r="I565" s="71" t="s">
        <v>75</v>
      </c>
      <c r="J565" s="168">
        <v>11.471</v>
      </c>
      <c r="K565" s="168">
        <v>0</v>
      </c>
      <c r="L565" s="168">
        <v>0</v>
      </c>
      <c r="M565" s="168">
        <v>0</v>
      </c>
      <c r="N565" s="168">
        <v>0</v>
      </c>
      <c r="O565" s="75">
        <v>11.471</v>
      </c>
      <c r="P565" s="74">
        <v>673.93</v>
      </c>
      <c r="Q565" s="97">
        <v>11.471</v>
      </c>
      <c r="R565" s="100">
        <v>673.93</v>
      </c>
      <c r="S565" s="315">
        <v>1.7021055599246215E-2</v>
      </c>
      <c r="T565" s="76">
        <v>58.53</v>
      </c>
      <c r="U565" s="22">
        <v>0.99624238422388101</v>
      </c>
      <c r="V565" s="22">
        <v>1021.263335954773</v>
      </c>
      <c r="W565" s="108">
        <v>59.774543053432865</v>
      </c>
    </row>
    <row r="566" spans="1:23" x14ac:dyDescent="0.2">
      <c r="A566" s="401"/>
      <c r="B566" s="353">
        <v>529</v>
      </c>
      <c r="C566" s="82" t="s">
        <v>192</v>
      </c>
      <c r="D566" s="193">
        <v>7.6</v>
      </c>
      <c r="E566" s="193">
        <v>286</v>
      </c>
      <c r="F566" s="72" t="s">
        <v>209</v>
      </c>
      <c r="G566" s="156" t="s">
        <v>121</v>
      </c>
      <c r="H566" s="71">
        <v>42</v>
      </c>
      <c r="I566" s="71" t="s">
        <v>75</v>
      </c>
      <c r="J566" s="168">
        <v>18.48</v>
      </c>
      <c r="K566" s="168">
        <v>0</v>
      </c>
      <c r="L566" s="168">
        <v>0</v>
      </c>
      <c r="M566" s="168">
        <v>0</v>
      </c>
      <c r="N566" s="168">
        <v>0</v>
      </c>
      <c r="O566" s="75">
        <v>18.48</v>
      </c>
      <c r="P566" s="74">
        <v>1067.17</v>
      </c>
      <c r="Q566" s="97">
        <v>18.48</v>
      </c>
      <c r="R566" s="100">
        <v>1067.17</v>
      </c>
      <c r="S566" s="315">
        <v>1.731682862149423E-2</v>
      </c>
      <c r="T566" s="76">
        <v>58.53</v>
      </c>
      <c r="U566" s="22">
        <v>1.0135539792160573</v>
      </c>
      <c r="V566" s="22">
        <v>1039.0097172896537</v>
      </c>
      <c r="W566" s="108">
        <v>60.813238752963436</v>
      </c>
    </row>
    <row r="567" spans="1:23" x14ac:dyDescent="0.2">
      <c r="A567" s="401"/>
      <c r="B567" s="352">
        <v>530</v>
      </c>
      <c r="C567" s="82" t="s">
        <v>192</v>
      </c>
      <c r="D567" s="193">
        <v>7.6</v>
      </c>
      <c r="E567" s="193">
        <v>286</v>
      </c>
      <c r="F567" s="72" t="s">
        <v>208</v>
      </c>
      <c r="G567" s="156" t="s">
        <v>121</v>
      </c>
      <c r="H567" s="71">
        <v>35</v>
      </c>
      <c r="I567" s="71" t="s">
        <v>75</v>
      </c>
      <c r="J567" s="168">
        <v>21.45</v>
      </c>
      <c r="K567" s="168">
        <v>0</v>
      </c>
      <c r="L567" s="168">
        <v>0</v>
      </c>
      <c r="M567" s="168">
        <v>0</v>
      </c>
      <c r="N567" s="168">
        <v>0</v>
      </c>
      <c r="O567" s="75">
        <v>21.45</v>
      </c>
      <c r="P567" s="74">
        <v>1229.69</v>
      </c>
      <c r="Q567" s="97">
        <v>21.45</v>
      </c>
      <c r="R567" s="100">
        <v>1229.69</v>
      </c>
      <c r="S567" s="315">
        <v>1.7443420699525897E-2</v>
      </c>
      <c r="T567" s="76">
        <v>58.53</v>
      </c>
      <c r="U567" s="22">
        <v>1.0209634135432508</v>
      </c>
      <c r="V567" s="22">
        <v>1046.6052419715538</v>
      </c>
      <c r="W567" s="108">
        <v>61.257804812595047</v>
      </c>
    </row>
    <row r="568" spans="1:23" x14ac:dyDescent="0.2">
      <c r="A568" s="401"/>
      <c r="B568" s="353">
        <v>531</v>
      </c>
      <c r="C568" s="82" t="s">
        <v>192</v>
      </c>
      <c r="D568" s="193">
        <v>7.6</v>
      </c>
      <c r="E568" s="193">
        <v>286</v>
      </c>
      <c r="F568" s="72" t="s">
        <v>207</v>
      </c>
      <c r="G568" s="156" t="s">
        <v>121</v>
      </c>
      <c r="H568" s="71">
        <v>8</v>
      </c>
      <c r="I568" s="71" t="s">
        <v>75</v>
      </c>
      <c r="J568" s="168">
        <v>7.024</v>
      </c>
      <c r="K568" s="168">
        <v>0</v>
      </c>
      <c r="L568" s="168">
        <v>1.7999999999999999E-2</v>
      </c>
      <c r="M568" s="168">
        <v>0.153</v>
      </c>
      <c r="N568" s="168">
        <v>0</v>
      </c>
      <c r="O568" s="75">
        <v>6.8529999999999998</v>
      </c>
      <c r="P568" s="74">
        <v>389.52</v>
      </c>
      <c r="Q568" s="97">
        <v>6.8529999999999998</v>
      </c>
      <c r="R568" s="100">
        <v>389.52</v>
      </c>
      <c r="S568" s="315">
        <v>1.7593448346683097E-2</v>
      </c>
      <c r="T568" s="76">
        <v>58.53</v>
      </c>
      <c r="U568" s="22">
        <v>1.0297445317313616</v>
      </c>
      <c r="V568" s="22">
        <v>1055.6069008009858</v>
      </c>
      <c r="W568" s="108">
        <v>61.784671903881701</v>
      </c>
    </row>
    <row r="569" spans="1:23" ht="13.5" thickBot="1" x14ac:dyDescent="0.25">
      <c r="A569" s="401"/>
      <c r="B569" s="354">
        <v>532</v>
      </c>
      <c r="C569" s="355" t="s">
        <v>192</v>
      </c>
      <c r="D569" s="356">
        <v>7.6</v>
      </c>
      <c r="E569" s="356">
        <v>286</v>
      </c>
      <c r="F569" s="317" t="s">
        <v>202</v>
      </c>
      <c r="G569" s="357" t="s">
        <v>121</v>
      </c>
      <c r="H569" s="316">
        <v>8</v>
      </c>
      <c r="I569" s="316" t="s">
        <v>75</v>
      </c>
      <c r="J569" s="358">
        <v>8.4359999999999999</v>
      </c>
      <c r="K569" s="358">
        <v>0.72699999999999998</v>
      </c>
      <c r="L569" s="358">
        <v>1.1919999999999999</v>
      </c>
      <c r="M569" s="358">
        <v>-6.4399999999999999E-2</v>
      </c>
      <c r="N569" s="358">
        <v>0</v>
      </c>
      <c r="O569" s="359">
        <v>6.5810000000000004</v>
      </c>
      <c r="P569" s="318">
        <v>357.16</v>
      </c>
      <c r="Q569" s="360">
        <v>6.5810000000000004</v>
      </c>
      <c r="R569" s="361">
        <v>357.16</v>
      </c>
      <c r="S569" s="320">
        <v>1.8425915556053309E-2</v>
      </c>
      <c r="T569" s="362">
        <v>58.53</v>
      </c>
      <c r="U569" s="363">
        <v>1.0784688374958002</v>
      </c>
      <c r="V569" s="363">
        <v>1105.5549333631984</v>
      </c>
      <c r="W569" s="364">
        <v>64.70813024974801</v>
      </c>
    </row>
    <row r="570" spans="1:23" x14ac:dyDescent="0.2">
      <c r="A570" s="385" t="s">
        <v>686</v>
      </c>
      <c r="B570" s="347">
        <v>533</v>
      </c>
      <c r="C570" s="339" t="s">
        <v>753</v>
      </c>
      <c r="D570" s="339">
        <v>6.8</v>
      </c>
      <c r="E570" s="340">
        <v>285.60000000000002</v>
      </c>
      <c r="F570" s="341" t="s">
        <v>764</v>
      </c>
      <c r="G570" s="254" t="s">
        <v>121</v>
      </c>
      <c r="H570" s="342">
        <v>47</v>
      </c>
      <c r="I570" s="343" t="s">
        <v>75</v>
      </c>
      <c r="J570" s="344">
        <v>18.25</v>
      </c>
      <c r="K570" s="344">
        <v>2.41</v>
      </c>
      <c r="L570" s="344">
        <v>5.32</v>
      </c>
      <c r="M570" s="344">
        <v>-0.27</v>
      </c>
      <c r="N570" s="440">
        <v>1.95</v>
      </c>
      <c r="O570" s="441">
        <v>8.84</v>
      </c>
      <c r="P570" s="442">
        <v>1586.55</v>
      </c>
      <c r="Q570" s="443">
        <v>10.57</v>
      </c>
      <c r="R570" s="442">
        <v>1555.54</v>
      </c>
      <c r="S570" s="321">
        <f>Q570/R570</f>
        <v>6.7950679506795075E-3</v>
      </c>
      <c r="T570" s="345">
        <v>56</v>
      </c>
      <c r="U570" s="197">
        <f>S570*T570</f>
        <v>0.3805238052380524</v>
      </c>
      <c r="V570" s="346">
        <f>S570*60*1000</f>
        <v>407.70407704077041</v>
      </c>
      <c r="W570" s="198">
        <f>V570*T570/1000</f>
        <v>22.831428314283144</v>
      </c>
    </row>
    <row r="571" spans="1:23" x14ac:dyDescent="0.2">
      <c r="A571" s="386"/>
      <c r="B571" s="348">
        <v>534</v>
      </c>
      <c r="C571" s="326" t="s">
        <v>698</v>
      </c>
      <c r="D571" s="329">
        <v>6.8</v>
      </c>
      <c r="E571" s="330">
        <v>296.8</v>
      </c>
      <c r="F571" s="255" t="s">
        <v>765</v>
      </c>
      <c r="G571" s="256" t="s">
        <v>121</v>
      </c>
      <c r="H571" s="259">
        <v>12</v>
      </c>
      <c r="I571" s="328" t="s">
        <v>75</v>
      </c>
      <c r="J571" s="331">
        <v>8.5399999999999991</v>
      </c>
      <c r="K571" s="331">
        <v>0.31</v>
      </c>
      <c r="L571" s="331">
        <v>2.63</v>
      </c>
      <c r="M571" s="331">
        <v>0</v>
      </c>
      <c r="N571" s="444">
        <v>1.008</v>
      </c>
      <c r="O571" s="445">
        <v>4.5919999999999996</v>
      </c>
      <c r="P571" s="446">
        <v>617.34</v>
      </c>
      <c r="Q571" s="447">
        <v>5.6</v>
      </c>
      <c r="R571" s="446">
        <v>617.34</v>
      </c>
      <c r="S571" s="309">
        <f>Q571/R571</f>
        <v>9.0711763371885828E-3</v>
      </c>
      <c r="T571" s="338">
        <v>56</v>
      </c>
      <c r="U571" s="77">
        <f>S571*T571</f>
        <v>0.50798587488256064</v>
      </c>
      <c r="V571" s="325">
        <f>S571*60*1000</f>
        <v>544.27058023131508</v>
      </c>
      <c r="W571" s="109">
        <f>V571*T571/1000</f>
        <v>30.479152492953645</v>
      </c>
    </row>
    <row r="572" spans="1:23" x14ac:dyDescent="0.2">
      <c r="A572" s="386"/>
      <c r="B572" s="349">
        <v>535</v>
      </c>
      <c r="C572" s="84" t="s">
        <v>677</v>
      </c>
      <c r="D572" s="194">
        <v>6.2</v>
      </c>
      <c r="E572" s="195">
        <v>271.39999999999998</v>
      </c>
      <c r="F572" s="307" t="s">
        <v>132</v>
      </c>
      <c r="G572" s="157" t="s">
        <v>121</v>
      </c>
      <c r="H572" s="306">
        <v>22</v>
      </c>
      <c r="I572" s="306">
        <v>1989</v>
      </c>
      <c r="J572" s="169">
        <v>17.399999999999999</v>
      </c>
      <c r="K572" s="169">
        <v>1.6220749999999999</v>
      </c>
      <c r="L572" s="169">
        <v>4.102684</v>
      </c>
      <c r="M572" s="169">
        <v>9.9250000000000005E-2</v>
      </c>
      <c r="N572" s="169">
        <v>0</v>
      </c>
      <c r="O572" s="169">
        <v>11.693315999999999</v>
      </c>
      <c r="P572" s="324">
        <v>1159.73</v>
      </c>
      <c r="Q572" s="324">
        <v>11.693315999999999</v>
      </c>
      <c r="R572" s="324">
        <v>1159.73</v>
      </c>
      <c r="S572" s="309">
        <v>1.0082791684271338E-2</v>
      </c>
      <c r="T572" s="13">
        <v>66.926000000000002</v>
      </c>
      <c r="U572" s="77">
        <v>0.67480091626154359</v>
      </c>
      <c r="V572" s="77">
        <v>604.9675010562803</v>
      </c>
      <c r="W572" s="109">
        <v>40.48805497569262</v>
      </c>
    </row>
    <row r="573" spans="1:23" x14ac:dyDescent="0.2">
      <c r="A573" s="386"/>
      <c r="B573" s="348">
        <v>536</v>
      </c>
      <c r="C573" s="20" t="s">
        <v>379</v>
      </c>
      <c r="D573" s="194">
        <v>6.3</v>
      </c>
      <c r="E573" s="195">
        <v>362.7</v>
      </c>
      <c r="F573" s="21" t="s">
        <v>409</v>
      </c>
      <c r="G573" s="157" t="s">
        <v>121</v>
      </c>
      <c r="H573" s="306">
        <v>10</v>
      </c>
      <c r="I573" s="306">
        <v>1983</v>
      </c>
      <c r="J573" s="169">
        <v>10.64</v>
      </c>
      <c r="K573" s="169">
        <v>1.25</v>
      </c>
      <c r="L573" s="169">
        <v>2.69</v>
      </c>
      <c r="M573" s="169">
        <v>-0.18</v>
      </c>
      <c r="N573" s="169"/>
      <c r="O573" s="169">
        <v>6.88</v>
      </c>
      <c r="P573" s="448">
        <v>681.36</v>
      </c>
      <c r="Q573" s="324">
        <v>6.88</v>
      </c>
      <c r="R573" s="324">
        <v>681.36</v>
      </c>
      <c r="S573" s="309">
        <f>Q573/R573</f>
        <v>1.00974521545145E-2</v>
      </c>
      <c r="T573" s="13">
        <v>72.38</v>
      </c>
      <c r="U573" s="77">
        <f>S573*T573</f>
        <v>0.73085358694375946</v>
      </c>
      <c r="V573" s="77">
        <f>S573*60*1000</f>
        <v>605.84712927087003</v>
      </c>
      <c r="W573" s="109">
        <f>V573*T573/1000</f>
        <v>43.851215216625569</v>
      </c>
    </row>
    <row r="574" spans="1:23" x14ac:dyDescent="0.2">
      <c r="A574" s="386"/>
      <c r="B574" s="348">
        <v>537</v>
      </c>
      <c r="C574" s="84" t="s">
        <v>677</v>
      </c>
      <c r="D574" s="194">
        <v>6.2</v>
      </c>
      <c r="E574" s="195">
        <v>271.39999999999998</v>
      </c>
      <c r="F574" s="307" t="s">
        <v>133</v>
      </c>
      <c r="G574" s="157" t="s">
        <v>121</v>
      </c>
      <c r="H574" s="306">
        <v>21</v>
      </c>
      <c r="I574" s="306">
        <v>1970</v>
      </c>
      <c r="J574" s="169">
        <v>15.1</v>
      </c>
      <c r="K574" s="169">
        <v>1.0693539999999999</v>
      </c>
      <c r="L574" s="169">
        <v>2.5245069999999998</v>
      </c>
      <c r="M574" s="169">
        <v>1.6459999999999999E-3</v>
      </c>
      <c r="N574" s="169">
        <v>0</v>
      </c>
      <c r="O574" s="169">
        <v>11.544492999999999</v>
      </c>
      <c r="P574" s="324">
        <v>1142.8699999999999</v>
      </c>
      <c r="Q574" s="324">
        <v>11.544492999999999</v>
      </c>
      <c r="R574" s="324">
        <v>1142.8699999999999</v>
      </c>
      <c r="S574" s="309">
        <v>1.010131773517548E-2</v>
      </c>
      <c r="T574" s="13">
        <v>66.926000000000002</v>
      </c>
      <c r="U574" s="77">
        <v>0.67604079074435419</v>
      </c>
      <c r="V574" s="77">
        <v>606.07906411052886</v>
      </c>
      <c r="W574" s="109">
        <v>40.56244744466126</v>
      </c>
    </row>
    <row r="575" spans="1:23" x14ac:dyDescent="0.2">
      <c r="A575" s="386"/>
      <c r="B575" s="349">
        <v>538</v>
      </c>
      <c r="C575" s="84" t="s">
        <v>76</v>
      </c>
      <c r="D575" s="196">
        <v>7.6</v>
      </c>
      <c r="E575" s="196">
        <v>291.2</v>
      </c>
      <c r="F575" s="307" t="s">
        <v>70</v>
      </c>
      <c r="G575" s="157"/>
      <c r="H575" s="306">
        <v>55</v>
      </c>
      <c r="I575" s="306">
        <v>1977</v>
      </c>
      <c r="J575" s="169">
        <v>39.64</v>
      </c>
      <c r="K575" s="169">
        <v>4.7609519999999996</v>
      </c>
      <c r="L575" s="169">
        <v>12.249048</v>
      </c>
      <c r="M575" s="169">
        <v>0</v>
      </c>
      <c r="N575" s="169"/>
      <c r="O575" s="169">
        <v>22.63</v>
      </c>
      <c r="P575" s="324">
        <v>2217.3200000000002</v>
      </c>
      <c r="Q575" s="324">
        <f>O575/P575*R575</f>
        <v>22.63</v>
      </c>
      <c r="R575" s="324">
        <v>2217.3200000000002</v>
      </c>
      <c r="S575" s="309">
        <f>Q575/R575</f>
        <v>1.0206014467916222E-2</v>
      </c>
      <c r="T575" s="13">
        <v>46.325000000000003</v>
      </c>
      <c r="U575" s="77">
        <f>S575*T575</f>
        <v>0.47279362022621901</v>
      </c>
      <c r="V575" s="77">
        <f>S575*60*1000</f>
        <v>612.36086807497338</v>
      </c>
      <c r="W575" s="109">
        <f>V575*T575/1000</f>
        <v>28.367617213573144</v>
      </c>
    </row>
    <row r="576" spans="1:23" x14ac:dyDescent="0.2">
      <c r="A576" s="386"/>
      <c r="B576" s="348">
        <v>539</v>
      </c>
      <c r="C576" s="20" t="s">
        <v>379</v>
      </c>
      <c r="D576" s="194">
        <v>6.3</v>
      </c>
      <c r="E576" s="195">
        <v>362.7</v>
      </c>
      <c r="F576" s="21" t="s">
        <v>406</v>
      </c>
      <c r="G576" s="157" t="s">
        <v>121</v>
      </c>
      <c r="H576" s="306">
        <v>9</v>
      </c>
      <c r="I576" s="306">
        <v>1990</v>
      </c>
      <c r="J576" s="169">
        <v>7.617</v>
      </c>
      <c r="K576" s="169">
        <v>0.51</v>
      </c>
      <c r="L576" s="169">
        <v>1.32</v>
      </c>
      <c r="M576" s="169">
        <v>0.51</v>
      </c>
      <c r="N576" s="169"/>
      <c r="O576" s="169">
        <v>5.27</v>
      </c>
      <c r="P576" s="448">
        <v>513.42999999999995</v>
      </c>
      <c r="Q576" s="324">
        <v>5.27</v>
      </c>
      <c r="R576" s="324">
        <v>513.42999999999995</v>
      </c>
      <c r="S576" s="309">
        <f>Q576/R576</f>
        <v>1.0264300878406015E-2</v>
      </c>
      <c r="T576" s="13">
        <v>72.38</v>
      </c>
      <c r="U576" s="77">
        <f>S576*T576</f>
        <v>0.74293009757902728</v>
      </c>
      <c r="V576" s="77">
        <f>S576*60*1000</f>
        <v>615.85805270436094</v>
      </c>
      <c r="W576" s="109">
        <f>V576*T576/1000</f>
        <v>44.575805854741645</v>
      </c>
    </row>
    <row r="577" spans="1:23" x14ac:dyDescent="0.2">
      <c r="A577" s="439"/>
      <c r="B577" s="348">
        <v>540</v>
      </c>
      <c r="C577" s="84" t="s">
        <v>677</v>
      </c>
      <c r="D577" s="194">
        <v>6.2</v>
      </c>
      <c r="E577" s="195">
        <v>271.39999999999998</v>
      </c>
      <c r="F577" s="307" t="s">
        <v>137</v>
      </c>
      <c r="G577" s="157" t="s">
        <v>121</v>
      </c>
      <c r="H577" s="306">
        <v>20</v>
      </c>
      <c r="I577" s="306">
        <v>1987</v>
      </c>
      <c r="J577" s="169">
        <v>16.242000000000001</v>
      </c>
      <c r="K577" s="169">
        <v>1.489754</v>
      </c>
      <c r="L577" s="169">
        <v>3.8150439999999999</v>
      </c>
      <c r="M577" s="169">
        <v>-6.1754000000000003E-2</v>
      </c>
      <c r="N577" s="169">
        <v>1.099896</v>
      </c>
      <c r="O577" s="169">
        <v>10.998956</v>
      </c>
      <c r="P577" s="324">
        <v>1069.83</v>
      </c>
      <c r="Q577" s="324">
        <v>10.998956</v>
      </c>
      <c r="R577" s="324">
        <v>1069.83</v>
      </c>
      <c r="S577" s="309">
        <v>1.0281031565762785E-2</v>
      </c>
      <c r="T577" s="13">
        <v>66.926000000000002</v>
      </c>
      <c r="U577" s="77">
        <v>0.6880683185702402</v>
      </c>
      <c r="V577" s="77">
        <v>616.86189394576706</v>
      </c>
      <c r="W577" s="77">
        <v>41.284099114214406</v>
      </c>
    </row>
    <row r="578" spans="1:23" s="282" customFormat="1" x14ac:dyDescent="0.2">
      <c r="A578" s="439"/>
      <c r="B578" s="349">
        <v>541</v>
      </c>
      <c r="C578" s="84" t="s">
        <v>251</v>
      </c>
      <c r="D578" s="194">
        <v>7.34</v>
      </c>
      <c r="E578" s="195">
        <v>245.18</v>
      </c>
      <c r="F578" s="307" t="s">
        <v>282</v>
      </c>
      <c r="G578" s="157" t="s">
        <v>94</v>
      </c>
      <c r="H578" s="306">
        <v>109</v>
      </c>
      <c r="I578" s="306" t="s">
        <v>75</v>
      </c>
      <c r="J578" s="169">
        <v>23.373683000000003</v>
      </c>
      <c r="K578" s="169">
        <v>5.6610000000000005</v>
      </c>
      <c r="L578" s="169">
        <v>16.233683000000003</v>
      </c>
      <c r="M578" s="169">
        <v>1.4790000000000001</v>
      </c>
      <c r="N578" s="169">
        <v>0</v>
      </c>
      <c r="O578" s="169">
        <v>26.768826000000001</v>
      </c>
      <c r="P578" s="324">
        <v>2560.75</v>
      </c>
      <c r="Q578" s="324">
        <v>26.768826000000001</v>
      </c>
      <c r="R578" s="324">
        <v>2560.75</v>
      </c>
      <c r="S578" s="309">
        <v>1.0453510104461584E-2</v>
      </c>
      <c r="T578" s="13">
        <v>49.7</v>
      </c>
      <c r="U578" s="77">
        <v>0.5195394521917408</v>
      </c>
      <c r="V578" s="77">
        <v>627.21060626769508</v>
      </c>
      <c r="W578" s="77">
        <v>31.172367131504448</v>
      </c>
    </row>
    <row r="579" spans="1:23" s="282" customFormat="1" x14ac:dyDescent="0.2">
      <c r="A579" s="439"/>
      <c r="B579" s="348">
        <v>542</v>
      </c>
      <c r="C579" s="84" t="s">
        <v>677</v>
      </c>
      <c r="D579" s="194">
        <v>6.2</v>
      </c>
      <c r="E579" s="195">
        <v>271.39999999999998</v>
      </c>
      <c r="F579" s="307" t="s">
        <v>131</v>
      </c>
      <c r="G579" s="157" t="s">
        <v>121</v>
      </c>
      <c r="H579" s="306">
        <v>22</v>
      </c>
      <c r="I579" s="306">
        <v>1896</v>
      </c>
      <c r="J579" s="169">
        <v>18.3</v>
      </c>
      <c r="K579" s="169">
        <v>2.1723119999999998</v>
      </c>
      <c r="L579" s="169">
        <v>3.765984</v>
      </c>
      <c r="M579" s="169">
        <v>2.4312E-2</v>
      </c>
      <c r="N579" s="169">
        <v>0</v>
      </c>
      <c r="O579" s="169">
        <v>12.066015999999999</v>
      </c>
      <c r="P579" s="324">
        <v>1153.1600000000001</v>
      </c>
      <c r="Q579" s="324">
        <v>12.066015999999999</v>
      </c>
      <c r="R579" s="324">
        <v>1153.1600000000001</v>
      </c>
      <c r="S579" s="309">
        <v>1.0463436123348017E-2</v>
      </c>
      <c r="T579" s="13">
        <v>66.926000000000002</v>
      </c>
      <c r="U579" s="77">
        <v>0.70027592599118937</v>
      </c>
      <c r="V579" s="77">
        <v>627.80616740088101</v>
      </c>
      <c r="W579" s="77">
        <v>42.016555559471364</v>
      </c>
    </row>
    <row r="580" spans="1:23" s="282" customFormat="1" x14ac:dyDescent="0.2">
      <c r="A580" s="439"/>
      <c r="B580" s="348">
        <v>543</v>
      </c>
      <c r="C580" s="84" t="s">
        <v>151</v>
      </c>
      <c r="D580" s="194">
        <v>7.6</v>
      </c>
      <c r="E580" s="195">
        <v>229</v>
      </c>
      <c r="F580" s="307" t="s">
        <v>182</v>
      </c>
      <c r="G580" s="157" t="s">
        <v>121</v>
      </c>
      <c r="H580" s="306">
        <v>22</v>
      </c>
      <c r="I580" s="306" t="s">
        <v>75</v>
      </c>
      <c r="J580" s="169">
        <v>17.70234</v>
      </c>
      <c r="K580" s="169">
        <v>2.3969999999999998</v>
      </c>
      <c r="L580" s="169">
        <v>3.52</v>
      </c>
      <c r="M580" s="169">
        <v>-0.49265999999999999</v>
      </c>
      <c r="N580" s="169"/>
      <c r="O580" s="169">
        <v>12.278</v>
      </c>
      <c r="P580" s="324">
        <v>1167.74</v>
      </c>
      <c r="Q580" s="324">
        <v>12.278</v>
      </c>
      <c r="R580" s="324">
        <v>1167.74</v>
      </c>
      <c r="S580" s="309">
        <v>1.0514326819326221E-2</v>
      </c>
      <c r="T580" s="13">
        <v>47.4</v>
      </c>
      <c r="U580" s="77">
        <v>0.49837909123606283</v>
      </c>
      <c r="V580" s="77">
        <v>630.85960915957332</v>
      </c>
      <c r="W580" s="77">
        <v>29.902745474163773</v>
      </c>
    </row>
    <row r="581" spans="1:23" s="282" customFormat="1" x14ac:dyDescent="0.2">
      <c r="A581" s="439"/>
      <c r="B581" s="349">
        <v>544</v>
      </c>
      <c r="C581" s="84" t="s">
        <v>292</v>
      </c>
      <c r="D581" s="194">
        <v>7.34</v>
      </c>
      <c r="E581" s="195">
        <v>245.18</v>
      </c>
      <c r="F581" s="307" t="s">
        <v>283</v>
      </c>
      <c r="G581" s="157" t="s">
        <v>94</v>
      </c>
      <c r="H581" s="306">
        <v>27</v>
      </c>
      <c r="I581" s="306" t="s">
        <v>75</v>
      </c>
      <c r="J581" s="169">
        <v>0.5996189999999999</v>
      </c>
      <c r="K581" s="169">
        <v>0.40799999999999997</v>
      </c>
      <c r="L581" s="169">
        <v>0.19161899999999998</v>
      </c>
      <c r="M581" s="169">
        <v>0</v>
      </c>
      <c r="N581" s="169">
        <v>0</v>
      </c>
      <c r="O581" s="169">
        <v>14.40038</v>
      </c>
      <c r="P581" s="324">
        <v>1364.56</v>
      </c>
      <c r="Q581" s="324">
        <v>14.40038</v>
      </c>
      <c r="R581" s="324">
        <v>1364.56</v>
      </c>
      <c r="S581" s="309">
        <v>1.0553130679486428E-2</v>
      </c>
      <c r="T581" s="13">
        <v>49.7</v>
      </c>
      <c r="U581" s="77">
        <v>0.52449059477047555</v>
      </c>
      <c r="V581" s="77">
        <v>633.18784076918564</v>
      </c>
      <c r="W581" s="77">
        <v>31.469435686228529</v>
      </c>
    </row>
    <row r="582" spans="1:23" s="282" customFormat="1" x14ac:dyDescent="0.2">
      <c r="A582" s="439"/>
      <c r="B582" s="348">
        <v>545</v>
      </c>
      <c r="C582" s="84" t="s">
        <v>251</v>
      </c>
      <c r="D582" s="194">
        <v>7.34</v>
      </c>
      <c r="E582" s="195">
        <v>245.18</v>
      </c>
      <c r="F582" s="307" t="s">
        <v>284</v>
      </c>
      <c r="G582" s="157" t="s">
        <v>94</v>
      </c>
      <c r="H582" s="306">
        <v>45</v>
      </c>
      <c r="I582" s="306" t="s">
        <v>75</v>
      </c>
      <c r="J582" s="169">
        <v>12.534017</v>
      </c>
      <c r="K582" s="169">
        <v>3.774</v>
      </c>
      <c r="L582" s="169">
        <v>8.352017</v>
      </c>
      <c r="M582" s="169">
        <v>0.40799999999999997</v>
      </c>
      <c r="N582" s="169">
        <v>0</v>
      </c>
      <c r="O582" s="169">
        <v>24.787986</v>
      </c>
      <c r="P582" s="324">
        <v>2323.06</v>
      </c>
      <c r="Q582" s="324">
        <v>24.787986</v>
      </c>
      <c r="R582" s="324">
        <v>2323.06</v>
      </c>
      <c r="S582" s="309">
        <v>1.0670402830749099E-2</v>
      </c>
      <c r="T582" s="13">
        <v>49.7</v>
      </c>
      <c r="U582" s="77">
        <v>0.53031902068823022</v>
      </c>
      <c r="V582" s="77">
        <v>640.22416984494589</v>
      </c>
      <c r="W582" s="77">
        <v>31.81914124129381</v>
      </c>
    </row>
    <row r="583" spans="1:23" s="282" customFormat="1" x14ac:dyDescent="0.2">
      <c r="A583" s="439"/>
      <c r="B583" s="348">
        <v>546</v>
      </c>
      <c r="C583" s="84" t="s">
        <v>251</v>
      </c>
      <c r="D583" s="194">
        <v>7.34</v>
      </c>
      <c r="E583" s="195">
        <v>245.18</v>
      </c>
      <c r="F583" s="307" t="s">
        <v>285</v>
      </c>
      <c r="G583" s="157" t="s">
        <v>94</v>
      </c>
      <c r="H583" s="306">
        <v>45</v>
      </c>
      <c r="I583" s="306" t="s">
        <v>75</v>
      </c>
      <c r="J583" s="169">
        <v>14.350458</v>
      </c>
      <c r="K583" s="169">
        <v>4.2330000000000005</v>
      </c>
      <c r="L583" s="169">
        <v>9.0464579999999994</v>
      </c>
      <c r="M583" s="169">
        <v>1.071</v>
      </c>
      <c r="N583" s="169">
        <v>0</v>
      </c>
      <c r="O583" s="169">
        <v>32.100543000000002</v>
      </c>
      <c r="P583" s="324">
        <v>2889.38</v>
      </c>
      <c r="Q583" s="324">
        <v>32.100543000000002</v>
      </c>
      <c r="R583" s="324">
        <v>2889.38</v>
      </c>
      <c r="S583" s="309">
        <v>1.1109837750659312E-2</v>
      </c>
      <c r="T583" s="13">
        <v>49.7</v>
      </c>
      <c r="U583" s="77">
        <v>0.55215893620776779</v>
      </c>
      <c r="V583" s="77">
        <v>666.59026503955863</v>
      </c>
      <c r="W583" s="77">
        <v>33.129536172466068</v>
      </c>
    </row>
    <row r="584" spans="1:23" s="282" customFormat="1" x14ac:dyDescent="0.2">
      <c r="A584" s="439"/>
      <c r="B584" s="349">
        <v>547</v>
      </c>
      <c r="C584" s="84" t="s">
        <v>251</v>
      </c>
      <c r="D584" s="194">
        <v>7.34</v>
      </c>
      <c r="E584" s="195">
        <v>245.18</v>
      </c>
      <c r="F584" s="307" t="s">
        <v>286</v>
      </c>
      <c r="G584" s="157" t="s">
        <v>94</v>
      </c>
      <c r="H584" s="306">
        <v>46</v>
      </c>
      <c r="I584" s="306" t="s">
        <v>75</v>
      </c>
      <c r="J584" s="169">
        <v>16.092775</v>
      </c>
      <c r="K584" s="169">
        <v>4.59</v>
      </c>
      <c r="L584" s="169">
        <v>10.329775</v>
      </c>
      <c r="M584" s="169">
        <v>1.173</v>
      </c>
      <c r="N584" s="169">
        <v>0</v>
      </c>
      <c r="O584" s="169">
        <v>32.407220000000002</v>
      </c>
      <c r="P584" s="324">
        <v>2904.65</v>
      </c>
      <c r="Q584" s="324">
        <v>32.407220000000002</v>
      </c>
      <c r="R584" s="324">
        <v>2904.65</v>
      </c>
      <c r="S584" s="309">
        <v>1.1157013753808549E-2</v>
      </c>
      <c r="T584" s="13">
        <v>49.7</v>
      </c>
      <c r="U584" s="77">
        <v>0.55450358356428486</v>
      </c>
      <c r="V584" s="77">
        <v>669.42082522851297</v>
      </c>
      <c r="W584" s="77">
        <v>33.270215013857097</v>
      </c>
    </row>
    <row r="585" spans="1:23" s="282" customFormat="1" x14ac:dyDescent="0.2">
      <c r="A585" s="439"/>
      <c r="B585" s="348">
        <v>548</v>
      </c>
      <c r="C585" s="84" t="s">
        <v>677</v>
      </c>
      <c r="D585" s="194">
        <v>6.2</v>
      </c>
      <c r="E585" s="195">
        <v>271.39999999999998</v>
      </c>
      <c r="F585" s="307" t="s">
        <v>136</v>
      </c>
      <c r="G585" s="157" t="s">
        <v>121</v>
      </c>
      <c r="H585" s="306">
        <v>22</v>
      </c>
      <c r="I585" s="306">
        <v>1987</v>
      </c>
      <c r="J585" s="169">
        <v>19.337</v>
      </c>
      <c r="K585" s="169">
        <v>-1.5610000000000001E-2</v>
      </c>
      <c r="L585" s="169">
        <v>4.2358789999999997</v>
      </c>
      <c r="M585" s="169">
        <v>-1.261E-2</v>
      </c>
      <c r="N585" s="169">
        <v>0</v>
      </c>
      <c r="O585" s="169">
        <v>13.520121</v>
      </c>
      <c r="P585" s="324">
        <v>1206.54</v>
      </c>
      <c r="Q585" s="324">
        <v>13.520130999999999</v>
      </c>
      <c r="R585" s="324">
        <v>1206.54</v>
      </c>
      <c r="S585" s="309">
        <v>1.1205704742486781E-2</v>
      </c>
      <c r="T585" s="13">
        <v>66.926000000000002</v>
      </c>
      <c r="U585" s="77">
        <v>0.7499529955956703</v>
      </c>
      <c r="V585" s="77">
        <v>672.34228454920685</v>
      </c>
      <c r="W585" s="77">
        <v>44.997179735740218</v>
      </c>
    </row>
    <row r="586" spans="1:23" s="282" customFormat="1" x14ac:dyDescent="0.2">
      <c r="A586" s="439"/>
      <c r="B586" s="348">
        <v>549</v>
      </c>
      <c r="C586" s="326" t="s">
        <v>698</v>
      </c>
      <c r="D586" s="329">
        <v>6.8</v>
      </c>
      <c r="E586" s="330">
        <v>296.8</v>
      </c>
      <c r="F586" s="255" t="s">
        <v>766</v>
      </c>
      <c r="G586" s="256" t="s">
        <v>121</v>
      </c>
      <c r="H586" s="259">
        <v>20</v>
      </c>
      <c r="I586" s="328" t="s">
        <v>75</v>
      </c>
      <c r="J586" s="331">
        <v>18.850000000000001</v>
      </c>
      <c r="K586" s="331">
        <v>2.13</v>
      </c>
      <c r="L586" s="331">
        <v>4.5999999999999996</v>
      </c>
      <c r="M586" s="331">
        <v>0</v>
      </c>
      <c r="N586" s="444">
        <v>2.1816</v>
      </c>
      <c r="O586" s="445">
        <v>9.9383999999999997</v>
      </c>
      <c r="P586" s="446">
        <v>1079.8800000000001</v>
      </c>
      <c r="Q586" s="447">
        <v>12.12</v>
      </c>
      <c r="R586" s="446">
        <v>1079.8800000000001</v>
      </c>
      <c r="S586" s="309">
        <f>Q586/R586</f>
        <v>1.1223469274363816E-2</v>
      </c>
      <c r="T586" s="338">
        <v>56</v>
      </c>
      <c r="U586" s="77">
        <f>S586*T586</f>
        <v>0.62851427936437365</v>
      </c>
      <c r="V586" s="325">
        <f>S586*60*1000</f>
        <v>673.40815646182898</v>
      </c>
      <c r="W586" s="77">
        <f>V586*T586/1000</f>
        <v>37.710856761862424</v>
      </c>
    </row>
    <row r="587" spans="1:23" s="282" customFormat="1" x14ac:dyDescent="0.2">
      <c r="A587" s="439"/>
      <c r="B587" s="349">
        <v>550</v>
      </c>
      <c r="C587" s="84" t="s">
        <v>151</v>
      </c>
      <c r="D587" s="194">
        <v>7.6</v>
      </c>
      <c r="E587" s="195">
        <v>229</v>
      </c>
      <c r="F587" s="307" t="s">
        <v>183</v>
      </c>
      <c r="G587" s="157" t="s">
        <v>121</v>
      </c>
      <c r="H587" s="306">
        <v>72</v>
      </c>
      <c r="I587" s="306">
        <v>1980</v>
      </c>
      <c r="J587" s="169">
        <v>38.769120000000001</v>
      </c>
      <c r="K587" s="169">
        <v>3.5700000000000003</v>
      </c>
      <c r="L587" s="169">
        <v>11.52</v>
      </c>
      <c r="M587" s="169">
        <v>-0.28288000000000002</v>
      </c>
      <c r="N587" s="169"/>
      <c r="O587" s="169">
        <v>23.962</v>
      </c>
      <c r="P587" s="324">
        <v>2117.3200000000002</v>
      </c>
      <c r="Q587" s="324">
        <v>23.962</v>
      </c>
      <c r="R587" s="324">
        <v>2117.3200000000002</v>
      </c>
      <c r="S587" s="309">
        <v>1.1317136757788147E-2</v>
      </c>
      <c r="T587" s="13">
        <v>47.4</v>
      </c>
      <c r="U587" s="77">
        <v>0.53643228231915818</v>
      </c>
      <c r="V587" s="77">
        <v>679.02820546728879</v>
      </c>
      <c r="W587" s="77">
        <v>32.185936939149485</v>
      </c>
    </row>
    <row r="588" spans="1:23" x14ac:dyDescent="0.2">
      <c r="A588" s="386"/>
      <c r="B588" s="349">
        <v>541</v>
      </c>
      <c r="C588" s="84" t="s">
        <v>788</v>
      </c>
      <c r="D588" s="194">
        <v>8.5</v>
      </c>
      <c r="E588" s="195">
        <v>171</v>
      </c>
      <c r="F588" s="307" t="s">
        <v>810</v>
      </c>
      <c r="G588" s="307"/>
      <c r="H588" s="306">
        <v>6</v>
      </c>
      <c r="I588" s="306">
        <v>1932</v>
      </c>
      <c r="J588" s="323">
        <v>2.4127999999999998</v>
      </c>
      <c r="K588" s="323">
        <v>0.50249999999999995</v>
      </c>
      <c r="L588" s="323">
        <v>0</v>
      </c>
      <c r="M588" s="323">
        <v>0</v>
      </c>
      <c r="N588" s="169">
        <v>0.2666</v>
      </c>
      <c r="O588" s="169">
        <v>1.6436999999999999</v>
      </c>
      <c r="P588" s="324">
        <v>168.62</v>
      </c>
      <c r="Q588" s="324">
        <v>1.9103000000000001</v>
      </c>
      <c r="R588" s="324">
        <f>P588</f>
        <v>168.62</v>
      </c>
      <c r="S588" s="309">
        <f>Q588/R588</f>
        <v>1.1329023840588306E-2</v>
      </c>
      <c r="T588" s="13">
        <v>45.1</v>
      </c>
      <c r="U588" s="77">
        <f>S588*T588</f>
        <v>0.51093897521053266</v>
      </c>
      <c r="V588" s="77">
        <f>S588*60*1000</f>
        <v>679.7414304352983</v>
      </c>
      <c r="W588" s="109">
        <f>V588*T588/1000</f>
        <v>30.656338512631955</v>
      </c>
    </row>
    <row r="589" spans="1:23" x14ac:dyDescent="0.2">
      <c r="A589" s="386"/>
      <c r="B589" s="348">
        <v>542</v>
      </c>
      <c r="C589" s="84" t="s">
        <v>151</v>
      </c>
      <c r="D589" s="194">
        <v>7.6</v>
      </c>
      <c r="E589" s="195">
        <v>229</v>
      </c>
      <c r="F589" s="307" t="s">
        <v>184</v>
      </c>
      <c r="G589" s="157" t="s">
        <v>121</v>
      </c>
      <c r="H589" s="306">
        <v>120</v>
      </c>
      <c r="I589" s="306">
        <v>1987</v>
      </c>
      <c r="J589" s="169">
        <v>48.27</v>
      </c>
      <c r="K589" s="169">
        <v>0</v>
      </c>
      <c r="L589" s="169">
        <v>0</v>
      </c>
      <c r="M589" s="169">
        <v>0</v>
      </c>
      <c r="N589" s="169"/>
      <c r="O589" s="169">
        <v>48.27</v>
      </c>
      <c r="P589" s="324">
        <v>4260.09</v>
      </c>
      <c r="Q589" s="324">
        <v>48.27</v>
      </c>
      <c r="R589" s="324">
        <v>4260.09</v>
      </c>
      <c r="S589" s="309">
        <v>1.1330746533523939E-2</v>
      </c>
      <c r="T589" s="13">
        <v>47.4</v>
      </c>
      <c r="U589" s="77">
        <v>0.53707738568903474</v>
      </c>
      <c r="V589" s="77">
        <v>679.84479201143631</v>
      </c>
      <c r="W589" s="109">
        <v>32.224643141342078</v>
      </c>
    </row>
    <row r="590" spans="1:23" x14ac:dyDescent="0.2">
      <c r="A590" s="386"/>
      <c r="B590" s="349">
        <v>543</v>
      </c>
      <c r="C590" s="84" t="s">
        <v>138</v>
      </c>
      <c r="D590" s="194">
        <v>5.9</v>
      </c>
      <c r="E590" s="195">
        <v>326.7</v>
      </c>
      <c r="F590" s="307" t="s">
        <v>148</v>
      </c>
      <c r="G590" s="157" t="s">
        <v>121</v>
      </c>
      <c r="H590" s="306">
        <v>8</v>
      </c>
      <c r="I590" s="306">
        <v>1981</v>
      </c>
      <c r="J590" s="169">
        <v>6.4880000000000004</v>
      </c>
      <c r="K590" s="169">
        <v>0.26300000000000001</v>
      </c>
      <c r="L590" s="169">
        <v>2.1579999999999999</v>
      </c>
      <c r="M590" s="169">
        <v>-5.8999999999999997E-2</v>
      </c>
      <c r="N590" s="169"/>
      <c r="O590" s="16">
        <v>4.1260000000000003</v>
      </c>
      <c r="P590" s="308">
        <v>361.53</v>
      </c>
      <c r="Q590" s="25">
        <v>4.1260000000000003</v>
      </c>
      <c r="R590" s="101">
        <v>361.53</v>
      </c>
      <c r="S590" s="309">
        <f>Q590/R590</f>
        <v>1.1412607529112386E-2</v>
      </c>
      <c r="T590" s="13">
        <v>64.75</v>
      </c>
      <c r="U590" s="77">
        <f>S590*T590</f>
        <v>0.73896633751002694</v>
      </c>
      <c r="V590" s="77">
        <f>S590*60*1000</f>
        <v>684.75645174674321</v>
      </c>
      <c r="W590" s="109">
        <f>V590*T590/1000</f>
        <v>44.337980250601618</v>
      </c>
    </row>
    <row r="591" spans="1:23" x14ac:dyDescent="0.2">
      <c r="A591" s="386"/>
      <c r="B591" s="348">
        <v>544</v>
      </c>
      <c r="C591" s="84" t="s">
        <v>151</v>
      </c>
      <c r="D591" s="194">
        <v>7.6</v>
      </c>
      <c r="E591" s="195">
        <v>229</v>
      </c>
      <c r="F591" s="307" t="s">
        <v>185</v>
      </c>
      <c r="G591" s="157" t="s">
        <v>121</v>
      </c>
      <c r="H591" s="306">
        <v>36</v>
      </c>
      <c r="I591" s="306" t="s">
        <v>75</v>
      </c>
      <c r="J591" s="169">
        <v>35.970759999999999</v>
      </c>
      <c r="K591" s="169">
        <v>5.5590000000000002</v>
      </c>
      <c r="L591" s="169">
        <v>5.76</v>
      </c>
      <c r="M591" s="169">
        <v>1.9327600000000003</v>
      </c>
      <c r="N591" s="169"/>
      <c r="O591" s="16">
        <v>22.719000000000001</v>
      </c>
      <c r="P591" s="308">
        <v>1955.29</v>
      </c>
      <c r="Q591" s="25">
        <v>22.719000000000001</v>
      </c>
      <c r="R591" s="101">
        <v>1955.29</v>
      </c>
      <c r="S591" s="309">
        <v>1.161924829564924E-2</v>
      </c>
      <c r="T591" s="13">
        <v>47.4</v>
      </c>
      <c r="U591" s="77">
        <v>0.55075236921377391</v>
      </c>
      <c r="V591" s="77">
        <v>697.15489773895433</v>
      </c>
      <c r="W591" s="109">
        <v>33.045142152826436</v>
      </c>
    </row>
    <row r="592" spans="1:23" x14ac:dyDescent="0.2">
      <c r="A592" s="386"/>
      <c r="B592" s="349">
        <v>545</v>
      </c>
      <c r="C592" s="84" t="s">
        <v>151</v>
      </c>
      <c r="D592" s="194">
        <v>7.6</v>
      </c>
      <c r="E592" s="195">
        <v>229</v>
      </c>
      <c r="F592" s="307" t="s">
        <v>186</v>
      </c>
      <c r="G592" s="157" t="s">
        <v>121</v>
      </c>
      <c r="H592" s="306">
        <v>36</v>
      </c>
      <c r="I592" s="306" t="s">
        <v>75</v>
      </c>
      <c r="J592" s="169">
        <v>33.23612</v>
      </c>
      <c r="K592" s="169">
        <v>4.1820000000000004</v>
      </c>
      <c r="L592" s="169">
        <v>5.3179160000000003</v>
      </c>
      <c r="M592" s="169">
        <v>0.32912000000000002</v>
      </c>
      <c r="N592" s="169"/>
      <c r="O592" s="16">
        <v>23.407084000000001</v>
      </c>
      <c r="P592" s="308">
        <v>2009.0800000000002</v>
      </c>
      <c r="Q592" s="25">
        <v>23.407084000000001</v>
      </c>
      <c r="R592" s="101">
        <v>2009.0800000000002</v>
      </c>
      <c r="S592" s="309">
        <v>1.1650648057817509E-2</v>
      </c>
      <c r="T592" s="13">
        <v>47.4</v>
      </c>
      <c r="U592" s="77">
        <v>0.55224071794054996</v>
      </c>
      <c r="V592" s="77">
        <v>699.03888346905057</v>
      </c>
      <c r="W592" s="109">
        <v>33.134443076432994</v>
      </c>
    </row>
    <row r="593" spans="1:23" x14ac:dyDescent="0.2">
      <c r="A593" s="386"/>
      <c r="B593" s="348">
        <v>546</v>
      </c>
      <c r="C593" s="84" t="s">
        <v>788</v>
      </c>
      <c r="D593" s="194">
        <v>8.5</v>
      </c>
      <c r="E593" s="195">
        <v>171</v>
      </c>
      <c r="F593" s="307" t="s">
        <v>811</v>
      </c>
      <c r="G593" s="307"/>
      <c r="H593" s="306">
        <v>12</v>
      </c>
      <c r="I593" s="306">
        <v>1961</v>
      </c>
      <c r="J593" s="323">
        <v>8.5045000000000002</v>
      </c>
      <c r="K593" s="323">
        <v>1.5667</v>
      </c>
      <c r="L593" s="323">
        <v>0.12</v>
      </c>
      <c r="M593" s="323">
        <v>0.62670000000000003</v>
      </c>
      <c r="N593" s="169">
        <v>0</v>
      </c>
      <c r="O593" s="169">
        <v>6.1910999999999996</v>
      </c>
      <c r="P593" s="324">
        <v>527.57000000000005</v>
      </c>
      <c r="Q593" s="324">
        <v>6.1910999999999996</v>
      </c>
      <c r="R593" s="324">
        <f>P593</f>
        <v>527.57000000000005</v>
      </c>
      <c r="S593" s="309">
        <f>Q593/R593</f>
        <v>1.1735125196656366E-2</v>
      </c>
      <c r="T593" s="13">
        <v>45.1</v>
      </c>
      <c r="U593" s="77">
        <f>S593*T593</f>
        <v>0.52925414636920209</v>
      </c>
      <c r="V593" s="77">
        <f>S593*60*1000</f>
        <v>704.10751179938188</v>
      </c>
      <c r="W593" s="109">
        <f>V593*T593/1000</f>
        <v>31.755248782152126</v>
      </c>
    </row>
    <row r="594" spans="1:23" x14ac:dyDescent="0.2">
      <c r="A594" s="386"/>
      <c r="B594" s="349">
        <v>547</v>
      </c>
      <c r="C594" s="84" t="s">
        <v>151</v>
      </c>
      <c r="D594" s="194">
        <v>7.6</v>
      </c>
      <c r="E594" s="195">
        <v>229</v>
      </c>
      <c r="F594" s="307" t="s">
        <v>187</v>
      </c>
      <c r="G594" s="157" t="s">
        <v>121</v>
      </c>
      <c r="H594" s="306">
        <v>9</v>
      </c>
      <c r="I594" s="306" t="s">
        <v>75</v>
      </c>
      <c r="J594" s="169">
        <v>6.0770000000000008</v>
      </c>
      <c r="K594" s="169">
        <v>0</v>
      </c>
      <c r="L594" s="169">
        <v>0</v>
      </c>
      <c r="M594" s="169">
        <v>0</v>
      </c>
      <c r="N594" s="169"/>
      <c r="O594" s="16">
        <v>6.0770000000000008</v>
      </c>
      <c r="P594" s="308">
        <v>513.61</v>
      </c>
      <c r="Q594" s="25">
        <v>6.0770000000000008</v>
      </c>
      <c r="R594" s="101">
        <v>513.61</v>
      </c>
      <c r="S594" s="309">
        <v>1.1831934736473201E-2</v>
      </c>
      <c r="T594" s="13">
        <v>47.4</v>
      </c>
      <c r="U594" s="77">
        <v>0.56083370650882969</v>
      </c>
      <c r="V594" s="77">
        <v>709.91608418839201</v>
      </c>
      <c r="W594" s="109">
        <v>33.650022390529784</v>
      </c>
    </row>
    <row r="595" spans="1:23" s="282" customFormat="1" x14ac:dyDescent="0.2">
      <c r="A595" s="386"/>
      <c r="B595" s="348">
        <v>548</v>
      </c>
      <c r="C595" s="326" t="s">
        <v>698</v>
      </c>
      <c r="D595" s="329">
        <v>6.8</v>
      </c>
      <c r="E595" s="330">
        <v>296.8</v>
      </c>
      <c r="F595" s="255" t="s">
        <v>767</v>
      </c>
      <c r="G595" s="256" t="s">
        <v>121</v>
      </c>
      <c r="H595" s="257">
        <v>6</v>
      </c>
      <c r="I595" s="328" t="s">
        <v>75</v>
      </c>
      <c r="J595" s="331">
        <v>5.39</v>
      </c>
      <c r="K595" s="331">
        <v>0.69</v>
      </c>
      <c r="L595" s="331">
        <v>1.08</v>
      </c>
      <c r="M595" s="331">
        <v>0</v>
      </c>
      <c r="N595" s="332">
        <v>0.65159999999999996</v>
      </c>
      <c r="O595" s="333">
        <v>2.9683999999999999</v>
      </c>
      <c r="P595" s="335">
        <v>305.61</v>
      </c>
      <c r="Q595" s="337">
        <v>3.62</v>
      </c>
      <c r="R595" s="335">
        <v>305.61</v>
      </c>
      <c r="S595" s="309">
        <f>Q595/R595</f>
        <v>1.1845162134746899E-2</v>
      </c>
      <c r="T595" s="338">
        <v>56</v>
      </c>
      <c r="U595" s="77">
        <f>S595*T595</f>
        <v>0.66332907954582632</v>
      </c>
      <c r="V595" s="325">
        <f>S595*60*1000</f>
        <v>710.70972808481395</v>
      </c>
      <c r="W595" s="109">
        <f>V595*T595/1000</f>
        <v>39.799744772749584</v>
      </c>
    </row>
    <row r="596" spans="1:23" s="282" customFormat="1" x14ac:dyDescent="0.2">
      <c r="A596" s="386"/>
      <c r="B596" s="349">
        <v>549</v>
      </c>
      <c r="C596" s="84" t="s">
        <v>452</v>
      </c>
      <c r="D596" s="194">
        <v>6.7</v>
      </c>
      <c r="E596" s="195">
        <v>293.8</v>
      </c>
      <c r="F596" s="307" t="s">
        <v>483</v>
      </c>
      <c r="G596" s="157" t="s">
        <v>121</v>
      </c>
      <c r="H596" s="306">
        <v>12</v>
      </c>
      <c r="I596" s="306">
        <v>1969</v>
      </c>
      <c r="J596" s="169">
        <v>10.99</v>
      </c>
      <c r="K596" s="169">
        <v>1.1499999999999999</v>
      </c>
      <c r="L596" s="169">
        <v>2.0499999999999998</v>
      </c>
      <c r="M596" s="169">
        <v>-0.39</v>
      </c>
      <c r="N596" s="169">
        <v>0</v>
      </c>
      <c r="O596" s="16">
        <v>8.17</v>
      </c>
      <c r="P596" s="308">
        <v>688.96</v>
      </c>
      <c r="Q596" s="25">
        <v>8.17</v>
      </c>
      <c r="R596" s="101">
        <v>688.96</v>
      </c>
      <c r="S596" s="309">
        <v>1.1858453320947515E-2</v>
      </c>
      <c r="T596" s="13">
        <v>74.099999999999994</v>
      </c>
      <c r="U596" s="77">
        <v>0.87871139108221075</v>
      </c>
      <c r="V596" s="77">
        <v>711.50719925685087</v>
      </c>
      <c r="W596" s="109">
        <v>52.722683464932651</v>
      </c>
    </row>
    <row r="597" spans="1:23" s="282" customFormat="1" x14ac:dyDescent="0.2">
      <c r="A597" s="386"/>
      <c r="B597" s="348">
        <v>550</v>
      </c>
      <c r="C597" s="84" t="s">
        <v>251</v>
      </c>
      <c r="D597" s="194">
        <v>7.34</v>
      </c>
      <c r="E597" s="195">
        <v>245.18</v>
      </c>
      <c r="F597" s="307" t="s">
        <v>287</v>
      </c>
      <c r="G597" s="157" t="s">
        <v>94</v>
      </c>
      <c r="H597" s="306">
        <v>8</v>
      </c>
      <c r="I597" s="306" t="s">
        <v>75</v>
      </c>
      <c r="J597" s="169">
        <v>0.26077600000000001</v>
      </c>
      <c r="K597" s="169">
        <v>0.10199999999999999</v>
      </c>
      <c r="L597" s="169">
        <v>5.6776E-2</v>
      </c>
      <c r="M597" s="169">
        <v>0.10199999999999999</v>
      </c>
      <c r="N597" s="169">
        <v>0</v>
      </c>
      <c r="O597" s="16">
        <v>4.7112240000000005</v>
      </c>
      <c r="P597" s="308">
        <v>396.8</v>
      </c>
      <c r="Q597" s="25">
        <v>4.7112240000000005</v>
      </c>
      <c r="R597" s="101">
        <v>396.8</v>
      </c>
      <c r="S597" s="309">
        <v>1.1873044354838711E-2</v>
      </c>
      <c r="T597" s="13">
        <v>49.7</v>
      </c>
      <c r="U597" s="77">
        <v>0.59009030443548405</v>
      </c>
      <c r="V597" s="77">
        <v>712.38266129032263</v>
      </c>
      <c r="W597" s="109">
        <v>35.40541826612904</v>
      </c>
    </row>
    <row r="598" spans="1:23" s="282" customFormat="1" x14ac:dyDescent="0.2">
      <c r="A598" s="386"/>
      <c r="B598" s="349">
        <v>551</v>
      </c>
      <c r="C598" s="84" t="s">
        <v>677</v>
      </c>
      <c r="D598" s="194">
        <v>6.2</v>
      </c>
      <c r="E598" s="195">
        <v>271.39999999999998</v>
      </c>
      <c r="F598" s="307" t="s">
        <v>130</v>
      </c>
      <c r="G598" s="157" t="s">
        <v>121</v>
      </c>
      <c r="H598" s="306">
        <v>12</v>
      </c>
      <c r="I598" s="306">
        <v>1960</v>
      </c>
      <c r="J598" s="169">
        <v>7.56</v>
      </c>
      <c r="K598" s="169">
        <v>0.35745399999999999</v>
      </c>
      <c r="L598" s="169">
        <v>1.19095</v>
      </c>
      <c r="M598" s="169">
        <v>-4.5399999999999998E-4</v>
      </c>
      <c r="N598" s="169">
        <v>1.0821689999999999</v>
      </c>
      <c r="O598" s="16">
        <v>6.0120500000000003</v>
      </c>
      <c r="P598" s="308">
        <v>502.01</v>
      </c>
      <c r="Q598" s="25">
        <v>6.0120500000000003</v>
      </c>
      <c r="R598" s="101">
        <v>502.01</v>
      </c>
      <c r="S598" s="309">
        <v>1.1975956654249916E-2</v>
      </c>
      <c r="T598" s="13">
        <v>66.926000000000002</v>
      </c>
      <c r="U598" s="77">
        <v>0.80150287504232987</v>
      </c>
      <c r="V598" s="77">
        <v>718.55739925499495</v>
      </c>
      <c r="W598" s="109">
        <v>48.090172502539787</v>
      </c>
    </row>
    <row r="599" spans="1:23" s="282" customFormat="1" x14ac:dyDescent="0.2">
      <c r="A599" s="386"/>
      <c r="B599" s="348">
        <v>552</v>
      </c>
      <c r="C599" s="84" t="s">
        <v>452</v>
      </c>
      <c r="D599" s="194">
        <v>6.7</v>
      </c>
      <c r="E599" s="195">
        <v>293.8</v>
      </c>
      <c r="F599" s="307" t="s">
        <v>484</v>
      </c>
      <c r="G599" s="157" t="s">
        <v>121</v>
      </c>
      <c r="H599" s="306">
        <v>22</v>
      </c>
      <c r="I599" s="306">
        <v>1983</v>
      </c>
      <c r="J599" s="169">
        <v>21.7</v>
      </c>
      <c r="K599" s="169">
        <v>2.38</v>
      </c>
      <c r="L599" s="169">
        <v>4.83</v>
      </c>
      <c r="M599" s="169">
        <v>0.27100000000000002</v>
      </c>
      <c r="N599" s="169">
        <v>0</v>
      </c>
      <c r="O599" s="16">
        <v>14.21</v>
      </c>
      <c r="P599" s="308">
        <v>1182.51</v>
      </c>
      <c r="Q599" s="25">
        <v>14.21</v>
      </c>
      <c r="R599" s="101">
        <v>1182.51</v>
      </c>
      <c r="S599" s="309">
        <v>1.2016811697152668E-2</v>
      </c>
      <c r="T599" s="13">
        <v>74.099999999999994</v>
      </c>
      <c r="U599" s="77">
        <v>0.89044574675901256</v>
      </c>
      <c r="V599" s="77">
        <v>721.00870182916015</v>
      </c>
      <c r="W599" s="109">
        <v>53.426744805540764</v>
      </c>
    </row>
    <row r="600" spans="1:23" s="282" customFormat="1" x14ac:dyDescent="0.2">
      <c r="A600" s="386"/>
      <c r="B600" s="349">
        <v>553</v>
      </c>
      <c r="C600" s="84" t="s">
        <v>151</v>
      </c>
      <c r="D600" s="194">
        <v>7.6</v>
      </c>
      <c r="E600" s="195">
        <v>229</v>
      </c>
      <c r="F600" s="307" t="s">
        <v>188</v>
      </c>
      <c r="G600" s="157" t="s">
        <v>121</v>
      </c>
      <c r="H600" s="306">
        <v>35</v>
      </c>
      <c r="I600" s="306" t="s">
        <v>75</v>
      </c>
      <c r="J600" s="169">
        <v>23.064439999999998</v>
      </c>
      <c r="K600" s="169">
        <v>2.754</v>
      </c>
      <c r="L600" s="169">
        <v>0</v>
      </c>
      <c r="M600" s="169">
        <v>-0.98555999999999999</v>
      </c>
      <c r="N600" s="169"/>
      <c r="O600" s="16">
        <v>21.295999999999999</v>
      </c>
      <c r="P600" s="308">
        <v>1762.94</v>
      </c>
      <c r="Q600" s="25">
        <v>21.295999999999999</v>
      </c>
      <c r="R600" s="101">
        <v>1762.94</v>
      </c>
      <c r="S600" s="309">
        <v>1.2079821207755225E-2</v>
      </c>
      <c r="T600" s="13">
        <v>47.4</v>
      </c>
      <c r="U600" s="77">
        <v>0.5725835252475977</v>
      </c>
      <c r="V600" s="77">
        <v>724.7892724653135</v>
      </c>
      <c r="W600" s="109">
        <v>34.35501151485586</v>
      </c>
    </row>
    <row r="601" spans="1:23" s="282" customFormat="1" x14ac:dyDescent="0.2">
      <c r="A601" s="386"/>
      <c r="B601" s="348">
        <v>554</v>
      </c>
      <c r="C601" s="84" t="s">
        <v>493</v>
      </c>
      <c r="D601" s="196">
        <v>6.6</v>
      </c>
      <c r="E601" s="196">
        <v>307.8</v>
      </c>
      <c r="F601" s="307" t="s">
        <v>524</v>
      </c>
      <c r="G601" s="157" t="s">
        <v>121</v>
      </c>
      <c r="H601" s="306">
        <v>6</v>
      </c>
      <c r="I601" s="306" t="s">
        <v>75</v>
      </c>
      <c r="J601" s="169">
        <v>6.7089999999999996</v>
      </c>
      <c r="K601" s="169">
        <v>0.4551</v>
      </c>
      <c r="L601" s="169">
        <v>1.8614999999999999</v>
      </c>
      <c r="M601" s="169">
        <v>0.30990000000000001</v>
      </c>
      <c r="N601" s="169">
        <v>0</v>
      </c>
      <c r="O601" s="16">
        <v>4.0824999999999996</v>
      </c>
      <c r="P601" s="308">
        <v>337.61</v>
      </c>
      <c r="Q601" s="25">
        <v>4.0824999999999996</v>
      </c>
      <c r="R601" s="101">
        <v>337.61</v>
      </c>
      <c r="S601" s="309">
        <v>1.2092355084268829E-2</v>
      </c>
      <c r="T601" s="13">
        <v>41.1</v>
      </c>
      <c r="U601" s="77">
        <v>0.4969957939634489</v>
      </c>
      <c r="V601" s="77">
        <v>725.54130505612966</v>
      </c>
      <c r="W601" s="109">
        <v>29.81974763780693</v>
      </c>
    </row>
    <row r="602" spans="1:23" s="282" customFormat="1" x14ac:dyDescent="0.2">
      <c r="A602" s="386"/>
      <c r="B602" s="349">
        <v>555</v>
      </c>
      <c r="C602" s="84" t="s">
        <v>788</v>
      </c>
      <c r="D602" s="194">
        <v>8.5</v>
      </c>
      <c r="E602" s="195">
        <v>171</v>
      </c>
      <c r="F602" s="307" t="s">
        <v>812</v>
      </c>
      <c r="G602" s="307"/>
      <c r="H602" s="306">
        <v>5</v>
      </c>
      <c r="I602" s="306">
        <v>1900</v>
      </c>
      <c r="J602" s="323">
        <v>3.0619000000000001</v>
      </c>
      <c r="K602" s="323">
        <v>0.34499999999999997</v>
      </c>
      <c r="L602" s="323">
        <v>0.37</v>
      </c>
      <c r="M602" s="323">
        <v>-2.23E-2</v>
      </c>
      <c r="N602" s="169">
        <v>0.47989999999999999</v>
      </c>
      <c r="O602" s="169">
        <v>1.8893</v>
      </c>
      <c r="P602" s="324">
        <v>195.79</v>
      </c>
      <c r="Q602" s="324">
        <v>2.3692000000000002</v>
      </c>
      <c r="R602" s="324">
        <f>P602</f>
        <v>195.79</v>
      </c>
      <c r="S602" s="309">
        <f>Q602/R602</f>
        <v>1.2100720159354412E-2</v>
      </c>
      <c r="T602" s="13">
        <v>45.1</v>
      </c>
      <c r="U602" s="77">
        <f>S602*T602</f>
        <v>0.54574247918688401</v>
      </c>
      <c r="V602" s="77">
        <f>S602*60*1000</f>
        <v>726.0432095612648</v>
      </c>
      <c r="W602" s="109">
        <f>V602*T602/1000</f>
        <v>32.744548751213046</v>
      </c>
    </row>
    <row r="603" spans="1:23" s="282" customFormat="1" x14ac:dyDescent="0.2">
      <c r="A603" s="386"/>
      <c r="B603" s="348">
        <v>556</v>
      </c>
      <c r="C603" s="84" t="s">
        <v>251</v>
      </c>
      <c r="D603" s="194">
        <v>7.34</v>
      </c>
      <c r="E603" s="195">
        <v>245.18</v>
      </c>
      <c r="F603" s="307" t="s">
        <v>288</v>
      </c>
      <c r="G603" s="157" t="s">
        <v>94</v>
      </c>
      <c r="H603" s="306">
        <v>30</v>
      </c>
      <c r="I603" s="306" t="s">
        <v>75</v>
      </c>
      <c r="J603" s="169">
        <v>4.0573669999999993</v>
      </c>
      <c r="K603" s="169">
        <v>2.3969999999999998</v>
      </c>
      <c r="L603" s="169">
        <v>2.2213669999999999</v>
      </c>
      <c r="M603" s="169">
        <v>-0.56100000000000005</v>
      </c>
      <c r="N603" s="169">
        <v>0</v>
      </c>
      <c r="O603" s="16">
        <v>18.384630999999999</v>
      </c>
      <c r="P603" s="308">
        <v>1499.03</v>
      </c>
      <c r="Q603" s="25">
        <v>18.384630999999999</v>
      </c>
      <c r="R603" s="101">
        <v>1499.03</v>
      </c>
      <c r="S603" s="309">
        <v>1.2264351614043748E-2</v>
      </c>
      <c r="T603" s="13">
        <v>49.7</v>
      </c>
      <c r="U603" s="77">
        <v>0.60953827521797432</v>
      </c>
      <c r="V603" s="77">
        <v>735.86109684262487</v>
      </c>
      <c r="W603" s="109">
        <v>36.572296513078456</v>
      </c>
    </row>
    <row r="604" spans="1:23" s="282" customFormat="1" x14ac:dyDescent="0.2">
      <c r="A604" s="386"/>
      <c r="B604" s="349">
        <v>557</v>
      </c>
      <c r="C604" s="84" t="s">
        <v>493</v>
      </c>
      <c r="D604" s="196">
        <v>6.6</v>
      </c>
      <c r="E604" s="196">
        <v>307.8</v>
      </c>
      <c r="F604" s="307" t="s">
        <v>525</v>
      </c>
      <c r="G604" s="157" t="s">
        <v>121</v>
      </c>
      <c r="H604" s="306">
        <v>7</v>
      </c>
      <c r="I604" s="306" t="s">
        <v>75</v>
      </c>
      <c r="J604" s="169">
        <v>6.1999999999999993</v>
      </c>
      <c r="K604" s="169">
        <v>0.59599999999999997</v>
      </c>
      <c r="L604" s="169">
        <v>1.64</v>
      </c>
      <c r="M604" s="169">
        <v>-8.5999999999999993E-2</v>
      </c>
      <c r="N604" s="169">
        <v>0</v>
      </c>
      <c r="O604" s="16">
        <v>4.05</v>
      </c>
      <c r="P604" s="308">
        <v>328.92</v>
      </c>
      <c r="Q604" s="25">
        <v>4.05</v>
      </c>
      <c r="R604" s="101">
        <v>328.92</v>
      </c>
      <c r="S604" s="309">
        <v>1.2313024443633708E-2</v>
      </c>
      <c r="T604" s="13">
        <v>41.1</v>
      </c>
      <c r="U604" s="77">
        <v>0.50606530463334543</v>
      </c>
      <c r="V604" s="77">
        <v>738.78146661802248</v>
      </c>
      <c r="W604" s="109">
        <v>30.363918278000725</v>
      </c>
    </row>
    <row r="605" spans="1:23" s="282" customFormat="1" x14ac:dyDescent="0.2">
      <c r="A605" s="386"/>
      <c r="B605" s="348">
        <v>558</v>
      </c>
      <c r="C605" s="84" t="s">
        <v>337</v>
      </c>
      <c r="D605" s="194">
        <v>6.4</v>
      </c>
      <c r="E605" s="195">
        <v>259.07</v>
      </c>
      <c r="F605" s="85" t="s">
        <v>371</v>
      </c>
      <c r="G605" s="158" t="s">
        <v>121</v>
      </c>
      <c r="H605" s="84">
        <v>8</v>
      </c>
      <c r="I605" s="84">
        <v>1976</v>
      </c>
      <c r="J605" s="169">
        <v>5.05</v>
      </c>
      <c r="K605" s="169"/>
      <c r="L605" s="169"/>
      <c r="M605" s="169"/>
      <c r="N605" s="169">
        <v>0</v>
      </c>
      <c r="O605" s="16">
        <v>5.05</v>
      </c>
      <c r="P605" s="146">
        <v>404.24</v>
      </c>
      <c r="Q605" s="25">
        <f>N605+O605</f>
        <v>5.05</v>
      </c>
      <c r="R605" s="147">
        <v>404.24</v>
      </c>
      <c r="S605" s="309">
        <f>Q605/R605</f>
        <v>1.2492578666138926E-2</v>
      </c>
      <c r="T605" s="13">
        <v>57.552</v>
      </c>
      <c r="U605" s="77">
        <f>S605*T605</f>
        <v>0.71897288739362741</v>
      </c>
      <c r="V605" s="77">
        <f>S605*60*1000</f>
        <v>749.55471996833558</v>
      </c>
      <c r="W605" s="109">
        <f>V605*T605/1000</f>
        <v>43.13837324361765</v>
      </c>
    </row>
    <row r="606" spans="1:23" s="282" customFormat="1" x14ac:dyDescent="0.2">
      <c r="A606" s="386"/>
      <c r="B606" s="349">
        <v>559</v>
      </c>
      <c r="C606" s="84" t="s">
        <v>788</v>
      </c>
      <c r="D606" s="194">
        <v>8.5</v>
      </c>
      <c r="E606" s="195">
        <v>171</v>
      </c>
      <c r="F606" s="307" t="s">
        <v>813</v>
      </c>
      <c r="G606" s="307"/>
      <c r="H606" s="306">
        <v>28</v>
      </c>
      <c r="I606" s="306">
        <v>1955</v>
      </c>
      <c r="J606" s="323">
        <v>25.442399999999999</v>
      </c>
      <c r="K606" s="323">
        <v>2.262</v>
      </c>
      <c r="L606" s="323">
        <v>6.15</v>
      </c>
      <c r="M606" s="323">
        <v>1.4303999999999999</v>
      </c>
      <c r="N606" s="169">
        <v>2.8079999999999998</v>
      </c>
      <c r="O606" s="169">
        <v>12.792</v>
      </c>
      <c r="P606" s="324">
        <v>1247.51</v>
      </c>
      <c r="Q606" s="324">
        <v>15.6</v>
      </c>
      <c r="R606" s="324">
        <f>P606</f>
        <v>1247.51</v>
      </c>
      <c r="S606" s="309">
        <f>Q606/R606</f>
        <v>1.2504909780282323E-2</v>
      </c>
      <c r="T606" s="13">
        <v>45.1</v>
      </c>
      <c r="U606" s="77">
        <f>S606*T606</f>
        <v>0.56397143109073278</v>
      </c>
      <c r="V606" s="77">
        <f>S606*60*1000</f>
        <v>750.29458681693939</v>
      </c>
      <c r="W606" s="109">
        <f>V606*T606/1000</f>
        <v>33.838285865443972</v>
      </c>
    </row>
    <row r="607" spans="1:23" s="282" customFormat="1" x14ac:dyDescent="0.2">
      <c r="A607" s="386"/>
      <c r="B607" s="348">
        <v>560</v>
      </c>
      <c r="C607" s="84" t="s">
        <v>493</v>
      </c>
      <c r="D607" s="196">
        <v>6.6</v>
      </c>
      <c r="E607" s="196">
        <v>307.8</v>
      </c>
      <c r="F607" s="307" t="s">
        <v>526</v>
      </c>
      <c r="G607" s="157" t="s">
        <v>121</v>
      </c>
      <c r="H607" s="306">
        <v>8</v>
      </c>
      <c r="I607" s="306" t="s">
        <v>75</v>
      </c>
      <c r="J607" s="169">
        <v>9.0015000000000001</v>
      </c>
      <c r="K607" s="169">
        <v>0.46050000000000002</v>
      </c>
      <c r="L607" s="169">
        <v>2.2694999999999999</v>
      </c>
      <c r="M607" s="169">
        <v>-0.10349999999999999</v>
      </c>
      <c r="N607" s="169">
        <v>0</v>
      </c>
      <c r="O607" s="16">
        <v>6.375</v>
      </c>
      <c r="P607" s="308">
        <v>509.44</v>
      </c>
      <c r="Q607" s="25">
        <v>6.375</v>
      </c>
      <c r="R607" s="101">
        <v>509.44</v>
      </c>
      <c r="S607" s="309">
        <v>1.2513740577889447E-2</v>
      </c>
      <c r="T607" s="13">
        <v>41.1</v>
      </c>
      <c r="U607" s="77">
        <v>0.51431473775125625</v>
      </c>
      <c r="V607" s="77">
        <v>750.8244346733668</v>
      </c>
      <c r="W607" s="109">
        <v>30.858884265075375</v>
      </c>
    </row>
    <row r="608" spans="1:23" s="282" customFormat="1" x14ac:dyDescent="0.2">
      <c r="A608" s="386"/>
      <c r="B608" s="349">
        <v>561</v>
      </c>
      <c r="C608" s="84" t="s">
        <v>493</v>
      </c>
      <c r="D608" s="196">
        <v>6.6</v>
      </c>
      <c r="E608" s="196">
        <v>307.8</v>
      </c>
      <c r="F608" s="307" t="s">
        <v>527</v>
      </c>
      <c r="G608" s="157" t="s">
        <v>121</v>
      </c>
      <c r="H608" s="306">
        <v>12</v>
      </c>
      <c r="I608" s="306" t="s">
        <v>75</v>
      </c>
      <c r="J608" s="169">
        <v>8</v>
      </c>
      <c r="K608" s="169">
        <v>1.2732000000000001</v>
      </c>
      <c r="L608" s="169">
        <v>0</v>
      </c>
      <c r="M608" s="169">
        <v>5.28E-2</v>
      </c>
      <c r="N608" s="169">
        <v>0</v>
      </c>
      <c r="O608" s="16">
        <v>6.6740000000000004</v>
      </c>
      <c r="P608" s="308">
        <v>529.6</v>
      </c>
      <c r="Q608" s="25">
        <v>6.6740000000000004</v>
      </c>
      <c r="R608" s="101">
        <v>529.6</v>
      </c>
      <c r="S608" s="309">
        <v>1.2601963746223565E-2</v>
      </c>
      <c r="T608" s="13">
        <v>41.1</v>
      </c>
      <c r="U608" s="77">
        <v>0.51794070996978847</v>
      </c>
      <c r="V608" s="77">
        <v>756.11782477341387</v>
      </c>
      <c r="W608" s="109">
        <v>31.07644259818731</v>
      </c>
    </row>
    <row r="609" spans="1:23" s="282" customFormat="1" x14ac:dyDescent="0.2">
      <c r="A609" s="386"/>
      <c r="B609" s="348">
        <v>562</v>
      </c>
      <c r="C609" s="84" t="s">
        <v>677</v>
      </c>
      <c r="D609" s="194">
        <v>6.2</v>
      </c>
      <c r="E609" s="195">
        <v>271.39999999999998</v>
      </c>
      <c r="F609" s="307" t="s">
        <v>134</v>
      </c>
      <c r="G609" s="157" t="s">
        <v>121</v>
      </c>
      <c r="H609" s="306">
        <v>6</v>
      </c>
      <c r="I609" s="306">
        <v>1986</v>
      </c>
      <c r="J609" s="169">
        <v>6.2009999999999996</v>
      </c>
      <c r="K609" s="169">
        <v>0.32032899999999997</v>
      </c>
      <c r="L609" s="169">
        <v>0.97568500000000002</v>
      </c>
      <c r="M609" s="169">
        <v>-1.4329E-2</v>
      </c>
      <c r="N609" s="169">
        <v>0.49193100000000001</v>
      </c>
      <c r="O609" s="16">
        <v>4.9193150000000001</v>
      </c>
      <c r="P609" s="308">
        <v>387.39</v>
      </c>
      <c r="Q609" s="25">
        <v>4.9193150000000001</v>
      </c>
      <c r="R609" s="101">
        <v>387.39</v>
      </c>
      <c r="S609" s="309">
        <v>1.2698611218668526E-2</v>
      </c>
      <c r="T609" s="13">
        <v>66.926000000000002</v>
      </c>
      <c r="U609" s="77">
        <v>0.84986725442060984</v>
      </c>
      <c r="V609" s="77">
        <v>761.91667312011157</v>
      </c>
      <c r="W609" s="109">
        <v>50.992035265236588</v>
      </c>
    </row>
    <row r="610" spans="1:23" s="282" customFormat="1" x14ac:dyDescent="0.2">
      <c r="A610" s="386"/>
      <c r="B610" s="349">
        <v>563</v>
      </c>
      <c r="C610" s="326" t="s">
        <v>698</v>
      </c>
      <c r="D610" s="329">
        <v>6.8</v>
      </c>
      <c r="E610" s="330">
        <v>296.8</v>
      </c>
      <c r="F610" s="255" t="s">
        <v>768</v>
      </c>
      <c r="G610" s="256" t="s">
        <v>121</v>
      </c>
      <c r="H610" s="257">
        <v>39</v>
      </c>
      <c r="I610" s="328" t="s">
        <v>75</v>
      </c>
      <c r="J610" s="331">
        <v>24.91</v>
      </c>
      <c r="K610" s="331">
        <v>1.91</v>
      </c>
      <c r="L610" s="331">
        <v>7.89</v>
      </c>
      <c r="M610" s="331">
        <v>0.02</v>
      </c>
      <c r="N610" s="332">
        <v>2.7161999999999997</v>
      </c>
      <c r="O610" s="333">
        <v>12.373799999999999</v>
      </c>
      <c r="P610" s="334">
        <v>1183.53</v>
      </c>
      <c r="Q610" s="337">
        <v>15.09</v>
      </c>
      <c r="R610" s="334">
        <v>1183.53</v>
      </c>
      <c r="S610" s="309">
        <f>Q610/R610</f>
        <v>1.2749993663025018E-2</v>
      </c>
      <c r="T610" s="338">
        <v>56</v>
      </c>
      <c r="U610" s="77">
        <f>S610*T610</f>
        <v>0.71399964512940106</v>
      </c>
      <c r="V610" s="325">
        <f>S610*60*1000</f>
        <v>764.99961978150111</v>
      </c>
      <c r="W610" s="109">
        <f>V610*T610/1000</f>
        <v>42.839978707764068</v>
      </c>
    </row>
    <row r="611" spans="1:23" s="282" customFormat="1" x14ac:dyDescent="0.2">
      <c r="A611" s="386"/>
      <c r="B611" s="348">
        <v>564</v>
      </c>
      <c r="C611" s="84" t="s">
        <v>292</v>
      </c>
      <c r="D611" s="194">
        <v>7.34</v>
      </c>
      <c r="E611" s="195">
        <v>245.18</v>
      </c>
      <c r="F611" s="307" t="s">
        <v>289</v>
      </c>
      <c r="G611" s="157" t="s">
        <v>94</v>
      </c>
      <c r="H611" s="306">
        <v>13</v>
      </c>
      <c r="I611" s="306" t="s">
        <v>75</v>
      </c>
      <c r="J611" s="169">
        <v>0.187164</v>
      </c>
      <c r="K611" s="169">
        <v>5.0999999999999997E-2</v>
      </c>
      <c r="L611" s="169">
        <v>8.5164000000000004E-2</v>
      </c>
      <c r="M611" s="169">
        <v>5.0999999999999997E-2</v>
      </c>
      <c r="N611" s="169">
        <v>0</v>
      </c>
      <c r="O611" s="16">
        <v>33.163834999999999</v>
      </c>
      <c r="P611" s="308">
        <v>2599.5700000000002</v>
      </c>
      <c r="Q611" s="25">
        <v>33.163834999999999</v>
      </c>
      <c r="R611" s="101">
        <v>2599.5700000000002</v>
      </c>
      <c r="S611" s="309">
        <v>1.2757431036671448E-2</v>
      </c>
      <c r="T611" s="13">
        <v>49.7</v>
      </c>
      <c r="U611" s="77">
        <v>0.63404432252257104</v>
      </c>
      <c r="V611" s="77">
        <v>765.44586220028691</v>
      </c>
      <c r="W611" s="109">
        <v>38.04265935135426</v>
      </c>
    </row>
    <row r="612" spans="1:23" s="282" customFormat="1" x14ac:dyDescent="0.2">
      <c r="A612" s="386"/>
      <c r="B612" s="349">
        <v>565</v>
      </c>
      <c r="C612" s="84" t="s">
        <v>788</v>
      </c>
      <c r="D612" s="194">
        <v>8.5</v>
      </c>
      <c r="E612" s="195">
        <v>171</v>
      </c>
      <c r="F612" s="307" t="s">
        <v>814</v>
      </c>
      <c r="G612" s="307"/>
      <c r="H612" s="306">
        <v>13</v>
      </c>
      <c r="I612" s="306">
        <v>1959</v>
      </c>
      <c r="J612" s="323">
        <v>8.2189999999999994</v>
      </c>
      <c r="K612" s="323">
        <v>0.65680000000000005</v>
      </c>
      <c r="L612" s="323">
        <v>0.13</v>
      </c>
      <c r="M612" s="323">
        <v>0.44230000000000003</v>
      </c>
      <c r="N612" s="169">
        <v>1.2582</v>
      </c>
      <c r="O612" s="169">
        <v>5.7317</v>
      </c>
      <c r="P612" s="324">
        <v>533.41</v>
      </c>
      <c r="Q612" s="324">
        <v>6.8853999999999997</v>
      </c>
      <c r="R612" s="324">
        <f>P612</f>
        <v>533.41</v>
      </c>
      <c r="S612" s="309">
        <f>Q612/R612</f>
        <v>1.2908269436268537E-2</v>
      </c>
      <c r="T612" s="13">
        <v>45.1</v>
      </c>
      <c r="U612" s="77">
        <f>S612*T612</f>
        <v>0.58216295157571107</v>
      </c>
      <c r="V612" s="77">
        <f>S612*60*1000</f>
        <v>774.49616617611218</v>
      </c>
      <c r="W612" s="109">
        <f>V612*T612/1000</f>
        <v>34.929777094542658</v>
      </c>
    </row>
    <row r="613" spans="1:23" s="282" customFormat="1" x14ac:dyDescent="0.2">
      <c r="A613" s="386"/>
      <c r="B613" s="348">
        <v>566</v>
      </c>
      <c r="C613" s="84" t="s">
        <v>293</v>
      </c>
      <c r="D613" s="196">
        <v>7.1</v>
      </c>
      <c r="E613" s="196">
        <v>283.40000000000003</v>
      </c>
      <c r="F613" s="307" t="s">
        <v>327</v>
      </c>
      <c r="G613" s="157" t="s">
        <v>121</v>
      </c>
      <c r="H613" s="306">
        <v>7</v>
      </c>
      <c r="I613" s="306" t="s">
        <v>75</v>
      </c>
      <c r="J613" s="169">
        <v>6.7539999999999996</v>
      </c>
      <c r="K613" s="169">
        <v>0.61199999999999999</v>
      </c>
      <c r="L613" s="169">
        <v>1.121</v>
      </c>
      <c r="M613" s="169">
        <v>0</v>
      </c>
      <c r="N613" s="169">
        <v>0</v>
      </c>
      <c r="O613" s="16">
        <v>5.0209999999999999</v>
      </c>
      <c r="P613" s="13">
        <v>387.52</v>
      </c>
      <c r="Q613" s="25">
        <v>5.0209999999999999</v>
      </c>
      <c r="R613" s="101">
        <v>387.52</v>
      </c>
      <c r="S613" s="309">
        <v>1.2956750619322874E-2</v>
      </c>
      <c r="T613" s="13">
        <v>73.099999999999994</v>
      </c>
      <c r="U613" s="77">
        <v>0.94713847027250198</v>
      </c>
      <c r="V613" s="77">
        <v>777.40503715937234</v>
      </c>
      <c r="W613" s="109">
        <v>56.828308216350116</v>
      </c>
    </row>
    <row r="614" spans="1:23" s="282" customFormat="1" x14ac:dyDescent="0.2">
      <c r="A614" s="386"/>
      <c r="B614" s="349">
        <v>567</v>
      </c>
      <c r="C614" s="84" t="s">
        <v>151</v>
      </c>
      <c r="D614" s="194">
        <v>7.6</v>
      </c>
      <c r="E614" s="195">
        <v>229</v>
      </c>
      <c r="F614" s="307" t="s">
        <v>189</v>
      </c>
      <c r="G614" s="157" t="s">
        <v>121</v>
      </c>
      <c r="H614" s="306">
        <v>45</v>
      </c>
      <c r="I614" s="306">
        <v>1986</v>
      </c>
      <c r="J614" s="169">
        <v>40.654119999999999</v>
      </c>
      <c r="K614" s="169">
        <v>3.5189999999999997</v>
      </c>
      <c r="L614" s="169">
        <v>7.12</v>
      </c>
      <c r="M614" s="169">
        <v>-0.33388000000000001</v>
      </c>
      <c r="N614" s="169"/>
      <c r="O614" s="16">
        <v>30.349</v>
      </c>
      <c r="P614" s="308">
        <v>2341.9299999999998</v>
      </c>
      <c r="Q614" s="25">
        <v>30.349</v>
      </c>
      <c r="R614" s="101">
        <v>2341.9299999999998</v>
      </c>
      <c r="S614" s="309">
        <v>1.2958969738634375E-2</v>
      </c>
      <c r="T614" s="13">
        <v>47.4</v>
      </c>
      <c r="U614" s="77">
        <v>0.61425516561126936</v>
      </c>
      <c r="V614" s="77">
        <v>777.53818431806258</v>
      </c>
      <c r="W614" s="109">
        <v>36.855309936676164</v>
      </c>
    </row>
    <row r="615" spans="1:23" x14ac:dyDescent="0.2">
      <c r="A615" s="386"/>
      <c r="B615" s="348">
        <v>568</v>
      </c>
      <c r="C615" s="84" t="s">
        <v>788</v>
      </c>
      <c r="D615" s="194">
        <v>8.5</v>
      </c>
      <c r="E615" s="195">
        <v>171</v>
      </c>
      <c r="F615" s="307" t="s">
        <v>815</v>
      </c>
      <c r="G615" s="307"/>
      <c r="H615" s="306">
        <v>5</v>
      </c>
      <c r="I615" s="306">
        <v>1890</v>
      </c>
      <c r="J615" s="323">
        <v>4.3490000000000002</v>
      </c>
      <c r="K615" s="323">
        <v>0.45</v>
      </c>
      <c r="L615" s="323">
        <v>0.05</v>
      </c>
      <c r="M615" s="323">
        <v>0.2293</v>
      </c>
      <c r="N615" s="169">
        <v>0</v>
      </c>
      <c r="O615" s="169">
        <v>3.6196999999999999</v>
      </c>
      <c r="P615" s="324">
        <v>260.77999999999997</v>
      </c>
      <c r="Q615" s="324">
        <v>3.3866000000000001</v>
      </c>
      <c r="R615" s="324">
        <f>P615</f>
        <v>260.77999999999997</v>
      </c>
      <c r="S615" s="309">
        <f>Q615/R615</f>
        <v>1.2986425339366517E-2</v>
      </c>
      <c r="T615" s="13">
        <v>45.1</v>
      </c>
      <c r="U615" s="77">
        <f>S615*T615</f>
        <v>0.58568778280542988</v>
      </c>
      <c r="V615" s="77">
        <f>S615*60*1000</f>
        <v>779.18552036199105</v>
      </c>
      <c r="W615" s="109">
        <f>V615*T615/1000</f>
        <v>35.141266968325802</v>
      </c>
    </row>
    <row r="616" spans="1:23" x14ac:dyDescent="0.2">
      <c r="A616" s="386"/>
      <c r="B616" s="349">
        <v>569</v>
      </c>
      <c r="C616" s="84" t="s">
        <v>76</v>
      </c>
      <c r="D616" s="196">
        <v>7.6</v>
      </c>
      <c r="E616" s="196">
        <v>291.2</v>
      </c>
      <c r="F616" s="307" t="s">
        <v>67</v>
      </c>
      <c r="G616" s="157"/>
      <c r="H616" s="306">
        <v>32</v>
      </c>
      <c r="I616" s="306">
        <v>1961</v>
      </c>
      <c r="J616" s="169">
        <v>22.23</v>
      </c>
      <c r="K616" s="169">
        <v>3.6059999999999999</v>
      </c>
      <c r="L616" s="169"/>
      <c r="M616" s="169"/>
      <c r="N616" s="169"/>
      <c r="O616" s="16">
        <v>18.624096000000002</v>
      </c>
      <c r="P616" s="308">
        <v>1429.64</v>
      </c>
      <c r="Q616" s="25">
        <f>O616/P616*R616</f>
        <v>18.624096000000002</v>
      </c>
      <c r="R616" s="101">
        <v>1429.64</v>
      </c>
      <c r="S616" s="309">
        <f>Q616/R616</f>
        <v>1.3027122912061777E-2</v>
      </c>
      <c r="T616" s="13">
        <v>46.325000000000003</v>
      </c>
      <c r="U616" s="77">
        <f>S616*T616</f>
        <v>0.60348146890126186</v>
      </c>
      <c r="V616" s="77">
        <f>S616*60*1000</f>
        <v>781.62737472370657</v>
      </c>
      <c r="W616" s="109">
        <f>V616*T616/1000</f>
        <v>36.208888134075707</v>
      </c>
    </row>
    <row r="617" spans="1:23" x14ac:dyDescent="0.2">
      <c r="A617" s="386"/>
      <c r="B617" s="348">
        <v>570</v>
      </c>
      <c r="C617" s="84" t="s">
        <v>452</v>
      </c>
      <c r="D617" s="194">
        <v>6.7</v>
      </c>
      <c r="E617" s="195">
        <v>293.8</v>
      </c>
      <c r="F617" s="307" t="s">
        <v>485</v>
      </c>
      <c r="G617" s="157" t="s">
        <v>121</v>
      </c>
      <c r="H617" s="306">
        <v>24</v>
      </c>
      <c r="I617" s="306">
        <v>1963</v>
      </c>
      <c r="J617" s="169">
        <v>15.97</v>
      </c>
      <c r="K617" s="169">
        <v>1.79</v>
      </c>
      <c r="L617" s="169">
        <v>-0.28999999999999998</v>
      </c>
      <c r="M617" s="169">
        <v>0.39400000000000002</v>
      </c>
      <c r="N617" s="169">
        <v>0</v>
      </c>
      <c r="O617" s="16">
        <v>14.07</v>
      </c>
      <c r="P617" s="308">
        <v>1066.5999999999999</v>
      </c>
      <c r="Q617" s="25">
        <v>14.07</v>
      </c>
      <c r="R617" s="101">
        <v>1066.5999999999999</v>
      </c>
      <c r="S617" s="309">
        <v>1.3191449465591601E-2</v>
      </c>
      <c r="T617" s="13">
        <v>74.099999999999994</v>
      </c>
      <c r="U617" s="77">
        <v>0.9774864054003376</v>
      </c>
      <c r="V617" s="77">
        <v>791.48696793549607</v>
      </c>
      <c r="W617" s="109">
        <f>V617*T617/1000</f>
        <v>58.649184324020254</v>
      </c>
    </row>
    <row r="618" spans="1:23" x14ac:dyDescent="0.2">
      <c r="A618" s="386"/>
      <c r="B618" s="349">
        <v>571</v>
      </c>
      <c r="C618" s="84" t="s">
        <v>293</v>
      </c>
      <c r="D618" s="196">
        <v>7.1</v>
      </c>
      <c r="E618" s="196">
        <v>283.40000000000003</v>
      </c>
      <c r="F618" s="307" t="s">
        <v>328</v>
      </c>
      <c r="G618" s="157" t="s">
        <v>121</v>
      </c>
      <c r="H618" s="306">
        <v>5</v>
      </c>
      <c r="I618" s="306" t="s">
        <v>75</v>
      </c>
      <c r="J618" s="169">
        <v>2.5270000000000001</v>
      </c>
      <c r="K618" s="169">
        <v>0</v>
      </c>
      <c r="L618" s="169">
        <v>0</v>
      </c>
      <c r="M618" s="169">
        <v>0</v>
      </c>
      <c r="N618" s="169">
        <v>0</v>
      </c>
      <c r="O618" s="16">
        <v>2.5270000000000001</v>
      </c>
      <c r="P618" s="13">
        <v>190.21</v>
      </c>
      <c r="Q618" s="25">
        <v>2.5270000000000001</v>
      </c>
      <c r="R618" s="101">
        <v>190.21</v>
      </c>
      <c r="S618" s="309">
        <v>1.3285316229430629E-2</v>
      </c>
      <c r="T618" s="13">
        <v>73.099999999999994</v>
      </c>
      <c r="U618" s="77">
        <v>0.97115661637137896</v>
      </c>
      <c r="V618" s="77">
        <v>797.11897376583772</v>
      </c>
      <c r="W618" s="109">
        <f>V618*T618/1000</f>
        <v>58.269396982282736</v>
      </c>
    </row>
    <row r="619" spans="1:23" x14ac:dyDescent="0.2">
      <c r="A619" s="386"/>
      <c r="B619" s="348">
        <v>572</v>
      </c>
      <c r="C619" s="84" t="s">
        <v>452</v>
      </c>
      <c r="D619" s="194">
        <v>6.7</v>
      </c>
      <c r="E619" s="195">
        <v>293.8</v>
      </c>
      <c r="F619" s="307" t="s">
        <v>486</v>
      </c>
      <c r="G619" s="157" t="s">
        <v>121</v>
      </c>
      <c r="H619" s="306">
        <v>25</v>
      </c>
      <c r="I619" s="306">
        <v>1964</v>
      </c>
      <c r="J619" s="169">
        <v>11.92</v>
      </c>
      <c r="K619" s="169">
        <v>0</v>
      </c>
      <c r="L619" s="169">
        <v>0</v>
      </c>
      <c r="M619" s="169">
        <v>0</v>
      </c>
      <c r="N619" s="169">
        <v>0</v>
      </c>
      <c r="O619" s="16">
        <v>11.92</v>
      </c>
      <c r="P619" s="308">
        <v>895.04</v>
      </c>
      <c r="Q619" s="25">
        <v>11.92</v>
      </c>
      <c r="R619" s="101">
        <v>895.04</v>
      </c>
      <c r="S619" s="309">
        <v>1.33178405434394E-2</v>
      </c>
      <c r="T619" s="13">
        <v>74.099999999999994</v>
      </c>
      <c r="U619" s="77">
        <v>0.98685198426885945</v>
      </c>
      <c r="V619" s="77">
        <v>799.07043260636397</v>
      </c>
      <c r="W619" s="109">
        <f>V619*T619/1000</f>
        <v>59.211119056131565</v>
      </c>
    </row>
    <row r="620" spans="1:23" x14ac:dyDescent="0.2">
      <c r="A620" s="386"/>
      <c r="B620" s="349">
        <v>573</v>
      </c>
      <c r="C620" s="84" t="s">
        <v>138</v>
      </c>
      <c r="D620" s="194">
        <v>5.9</v>
      </c>
      <c r="E620" s="195">
        <v>326.7</v>
      </c>
      <c r="F620" s="307" t="s">
        <v>149</v>
      </c>
      <c r="G620" s="157" t="s">
        <v>121</v>
      </c>
      <c r="H620" s="306">
        <v>24</v>
      </c>
      <c r="I620" s="306">
        <v>1981</v>
      </c>
      <c r="J620" s="169">
        <v>20.506</v>
      </c>
      <c r="K620" s="169">
        <v>1.421</v>
      </c>
      <c r="L620" s="169">
        <v>5.8920000000000003</v>
      </c>
      <c r="M620" s="169">
        <v>-9.5000000000000001E-2</v>
      </c>
      <c r="N620" s="169"/>
      <c r="O620" s="16">
        <v>13.288</v>
      </c>
      <c r="P620" s="308">
        <v>996.18</v>
      </c>
      <c r="Q620" s="25">
        <v>13.288</v>
      </c>
      <c r="R620" s="101">
        <v>996.18</v>
      </c>
      <c r="S620" s="309">
        <f>Q620/R620</f>
        <v>1.3338954807364132E-2</v>
      </c>
      <c r="T620" s="13">
        <v>64.75</v>
      </c>
      <c r="U620" s="77">
        <f>S620*T620</f>
        <v>0.86369732377682751</v>
      </c>
      <c r="V620" s="77">
        <f>S620*60*1000</f>
        <v>800.33728844184793</v>
      </c>
      <c r="W620" s="109">
        <f>V620*T620/1000</f>
        <v>51.82183942660965</v>
      </c>
    </row>
    <row r="621" spans="1:23" x14ac:dyDescent="0.2">
      <c r="A621" s="386"/>
      <c r="B621" s="348">
        <v>574</v>
      </c>
      <c r="C621" s="326" t="s">
        <v>698</v>
      </c>
      <c r="D621" s="329">
        <v>6.8</v>
      </c>
      <c r="E621" s="330">
        <v>296.8</v>
      </c>
      <c r="F621" s="255" t="s">
        <v>769</v>
      </c>
      <c r="G621" s="256" t="s">
        <v>121</v>
      </c>
      <c r="H621" s="257">
        <v>19</v>
      </c>
      <c r="I621" s="328" t="s">
        <v>75</v>
      </c>
      <c r="J621" s="331">
        <v>11.08</v>
      </c>
      <c r="K621" s="331">
        <v>1.51</v>
      </c>
      <c r="L621" s="331">
        <v>0.62</v>
      </c>
      <c r="M621" s="331">
        <v>0</v>
      </c>
      <c r="N621" s="332">
        <v>1.6109999999999998</v>
      </c>
      <c r="O621" s="333">
        <v>7.3389999999999995</v>
      </c>
      <c r="P621" s="335">
        <v>670.33</v>
      </c>
      <c r="Q621" s="337">
        <v>8.9499999999999993</v>
      </c>
      <c r="R621" s="335">
        <v>670.33</v>
      </c>
      <c r="S621" s="309">
        <f>Q621/R621</f>
        <v>1.3351632777885517E-2</v>
      </c>
      <c r="T621" s="338">
        <v>56</v>
      </c>
      <c r="U621" s="77">
        <f>S621*T621</f>
        <v>0.7476914355615889</v>
      </c>
      <c r="V621" s="325">
        <f>S621*60*1000</f>
        <v>801.09796667313105</v>
      </c>
      <c r="W621" s="109">
        <f>V621*T621/1000</f>
        <v>44.861486133695337</v>
      </c>
    </row>
    <row r="622" spans="1:23" x14ac:dyDescent="0.2">
      <c r="A622" s="386"/>
      <c r="B622" s="349">
        <v>575</v>
      </c>
      <c r="C622" s="84" t="s">
        <v>452</v>
      </c>
      <c r="D622" s="194">
        <v>6.7</v>
      </c>
      <c r="E622" s="195">
        <v>293.8</v>
      </c>
      <c r="F622" s="307" t="s">
        <v>487</v>
      </c>
      <c r="G622" s="157" t="s">
        <v>121</v>
      </c>
      <c r="H622" s="306">
        <v>6</v>
      </c>
      <c r="I622" s="306">
        <v>1986</v>
      </c>
      <c r="J622" s="169">
        <v>7</v>
      </c>
      <c r="K622" s="169">
        <v>0.317</v>
      </c>
      <c r="L622" s="169">
        <v>1.63</v>
      </c>
      <c r="M622" s="169">
        <v>-1.14E-2</v>
      </c>
      <c r="N622" s="169">
        <v>0</v>
      </c>
      <c r="O622" s="16">
        <v>5.0599999999999996</v>
      </c>
      <c r="P622" s="308">
        <v>378.43</v>
      </c>
      <c r="Q622" s="25">
        <v>5.0599999999999996</v>
      </c>
      <c r="R622" s="101">
        <v>378.43</v>
      </c>
      <c r="S622" s="309">
        <v>1.3371032951932985E-2</v>
      </c>
      <c r="T622" s="13">
        <v>74.099999999999994</v>
      </c>
      <c r="U622" s="77">
        <v>0.99079354173823408</v>
      </c>
      <c r="V622" s="77">
        <v>802.26197711597911</v>
      </c>
      <c r="W622" s="109">
        <f>V622*T622/1000</f>
        <v>59.44761250429405</v>
      </c>
    </row>
    <row r="623" spans="1:23" x14ac:dyDescent="0.2">
      <c r="A623" s="386"/>
      <c r="B623" s="348">
        <v>576</v>
      </c>
      <c r="C623" s="84" t="s">
        <v>151</v>
      </c>
      <c r="D623" s="194">
        <v>7.6</v>
      </c>
      <c r="E623" s="195">
        <v>229</v>
      </c>
      <c r="F623" s="307" t="s">
        <v>190</v>
      </c>
      <c r="G623" s="157" t="s">
        <v>121</v>
      </c>
      <c r="H623" s="306">
        <v>75</v>
      </c>
      <c r="I623" s="306">
        <v>1985</v>
      </c>
      <c r="J623" s="169">
        <v>64.35596000000001</v>
      </c>
      <c r="K623" s="169">
        <v>6.0179999999999998</v>
      </c>
      <c r="L623" s="169">
        <v>11.4</v>
      </c>
      <c r="M623" s="169">
        <v>0.69196000000000002</v>
      </c>
      <c r="N623" s="169"/>
      <c r="O623" s="16">
        <v>46.246000000000002</v>
      </c>
      <c r="P623" s="307">
        <v>3452.9700000000003</v>
      </c>
      <c r="Q623" s="25">
        <v>46.246000000000002</v>
      </c>
      <c r="R623" s="101">
        <v>3452.9700000000003</v>
      </c>
      <c r="S623" s="309">
        <v>1.339310796213115E-2</v>
      </c>
      <c r="T623" s="13">
        <v>47.4</v>
      </c>
      <c r="U623" s="77">
        <v>0.63483331740501647</v>
      </c>
      <c r="V623" s="77">
        <v>803.58647772786901</v>
      </c>
      <c r="W623" s="109">
        <f>V623*T623/1000</f>
        <v>38.089999044300988</v>
      </c>
    </row>
    <row r="624" spans="1:23" x14ac:dyDescent="0.2">
      <c r="A624" s="386"/>
      <c r="B624" s="349">
        <v>577</v>
      </c>
      <c r="C624" s="84" t="s">
        <v>452</v>
      </c>
      <c r="D624" s="194">
        <v>6.7</v>
      </c>
      <c r="E624" s="195">
        <v>293.8</v>
      </c>
      <c r="F624" s="307" t="s">
        <v>488</v>
      </c>
      <c r="G624" s="157" t="s">
        <v>121</v>
      </c>
      <c r="H624" s="306">
        <v>8</v>
      </c>
      <c r="I624" s="306">
        <v>1955</v>
      </c>
      <c r="J624" s="169">
        <v>8.4</v>
      </c>
      <c r="K624" s="169">
        <v>0.84</v>
      </c>
      <c r="L624" s="169">
        <v>2.39</v>
      </c>
      <c r="M624" s="169">
        <v>-0.13</v>
      </c>
      <c r="N624" s="169">
        <v>0</v>
      </c>
      <c r="O624" s="16">
        <v>5.29</v>
      </c>
      <c r="P624" s="308">
        <v>390.37</v>
      </c>
      <c r="Q624" s="25">
        <v>5.29</v>
      </c>
      <c r="R624" s="101">
        <v>390.37</v>
      </c>
      <c r="S624" s="309">
        <v>1.3551246253554319E-2</v>
      </c>
      <c r="T624" s="13">
        <v>74.099999999999994</v>
      </c>
      <c r="U624" s="77">
        <v>1.0041473473883751</v>
      </c>
      <c r="V624" s="77">
        <v>813.07477521325927</v>
      </c>
      <c r="W624" s="109">
        <f>V624*T624/1000</f>
        <v>60.24884084330251</v>
      </c>
    </row>
    <row r="625" spans="1:23" x14ac:dyDescent="0.2">
      <c r="A625" s="386"/>
      <c r="B625" s="348">
        <v>578</v>
      </c>
      <c r="C625" s="84" t="s">
        <v>250</v>
      </c>
      <c r="D625" s="194">
        <v>7.6</v>
      </c>
      <c r="E625" s="195">
        <v>322.39999999999998</v>
      </c>
      <c r="F625" s="307" t="s">
        <v>245</v>
      </c>
      <c r="G625" s="157"/>
      <c r="H625" s="306">
        <v>51</v>
      </c>
      <c r="I625" s="306">
        <v>1980</v>
      </c>
      <c r="J625" s="169">
        <v>35.9</v>
      </c>
      <c r="K625" s="169">
        <v>3.7</v>
      </c>
      <c r="L625" s="169">
        <v>7.87</v>
      </c>
      <c r="M625" s="169">
        <v>0.42299999999999999</v>
      </c>
      <c r="N625" s="169">
        <v>0</v>
      </c>
      <c r="O625" s="16">
        <v>23.896999999999998</v>
      </c>
      <c r="P625" s="308">
        <v>2615.04</v>
      </c>
      <c r="Q625" s="25">
        <v>35.9</v>
      </c>
      <c r="R625" s="101">
        <v>2615.4</v>
      </c>
      <c r="S625" s="309">
        <v>1.3726389844765619E-2</v>
      </c>
      <c r="T625" s="13">
        <v>61</v>
      </c>
      <c r="U625" s="77">
        <v>8.3730978053070268E-2</v>
      </c>
      <c r="V625" s="77">
        <v>823.58339068593716</v>
      </c>
      <c r="W625" s="109">
        <f>V625*T625/1000</f>
        <v>50.238586831842163</v>
      </c>
    </row>
    <row r="626" spans="1:23" x14ac:dyDescent="0.2">
      <c r="A626" s="386"/>
      <c r="B626" s="349">
        <v>579</v>
      </c>
      <c r="C626" s="84" t="s">
        <v>493</v>
      </c>
      <c r="D626" s="196">
        <v>6.6</v>
      </c>
      <c r="E626" s="196">
        <v>307.8</v>
      </c>
      <c r="F626" s="307" t="s">
        <v>528</v>
      </c>
      <c r="G626" s="157" t="s">
        <v>121</v>
      </c>
      <c r="H626" s="306">
        <v>9</v>
      </c>
      <c r="I626" s="306" t="s">
        <v>75</v>
      </c>
      <c r="J626" s="169">
        <v>12.65</v>
      </c>
      <c r="K626" s="169">
        <v>1.2190000000000001</v>
      </c>
      <c r="L626" s="169">
        <v>2.6025</v>
      </c>
      <c r="M626" s="169">
        <v>-9.7000000000000003E-2</v>
      </c>
      <c r="N626" s="169">
        <v>0</v>
      </c>
      <c r="O626" s="16">
        <v>8.9254999999999995</v>
      </c>
      <c r="P626" s="308">
        <v>646.97</v>
      </c>
      <c r="Q626" s="25">
        <v>8.9254999999999995</v>
      </c>
      <c r="R626" s="101">
        <v>646.97</v>
      </c>
      <c r="S626" s="309">
        <v>1.3795848339181105E-2</v>
      </c>
      <c r="T626" s="13">
        <v>41.1</v>
      </c>
      <c r="U626" s="77">
        <v>0.56700936674034341</v>
      </c>
      <c r="V626" s="77">
        <v>827.75090035086635</v>
      </c>
      <c r="W626" s="109">
        <f>V626*T626/1000</f>
        <v>34.020562004420611</v>
      </c>
    </row>
    <row r="627" spans="1:23" x14ac:dyDescent="0.2">
      <c r="A627" s="386"/>
      <c r="B627" s="348">
        <v>580</v>
      </c>
      <c r="C627" s="84" t="s">
        <v>151</v>
      </c>
      <c r="D627" s="194">
        <v>7.6</v>
      </c>
      <c r="E627" s="195">
        <v>229</v>
      </c>
      <c r="F627" s="307" t="s">
        <v>191</v>
      </c>
      <c r="G627" s="157" t="s">
        <v>121</v>
      </c>
      <c r="H627" s="306">
        <v>30</v>
      </c>
      <c r="I627" s="306">
        <v>1986</v>
      </c>
      <c r="J627" s="169">
        <v>26.917279999999998</v>
      </c>
      <c r="K627" s="169">
        <v>1.7850000000000001</v>
      </c>
      <c r="L627" s="169">
        <v>4.8</v>
      </c>
      <c r="M627" s="169">
        <v>-0.59472000000000003</v>
      </c>
      <c r="N627" s="169"/>
      <c r="O627" s="16">
        <v>20.927</v>
      </c>
      <c r="P627" s="307">
        <v>1510.75</v>
      </c>
      <c r="Q627" s="25">
        <v>20.927</v>
      </c>
      <c r="R627" s="101">
        <v>1510.75</v>
      </c>
      <c r="S627" s="309">
        <v>1.3852060234982625E-2</v>
      </c>
      <c r="T627" s="13">
        <v>47.4</v>
      </c>
      <c r="U627" s="77">
        <v>0.65658765513817641</v>
      </c>
      <c r="V627" s="77">
        <v>831.12361409895755</v>
      </c>
      <c r="W627" s="109">
        <f>V627*T627/1000</f>
        <v>39.395259308290591</v>
      </c>
    </row>
    <row r="628" spans="1:23" x14ac:dyDescent="0.2">
      <c r="A628" s="386"/>
      <c r="B628" s="349">
        <v>581</v>
      </c>
      <c r="C628" s="84" t="s">
        <v>293</v>
      </c>
      <c r="D628" s="196">
        <v>7.1</v>
      </c>
      <c r="E628" s="196">
        <v>283.40000000000003</v>
      </c>
      <c r="F628" s="307" t="s">
        <v>329</v>
      </c>
      <c r="G628" s="157" t="s">
        <v>121</v>
      </c>
      <c r="H628" s="306">
        <v>31</v>
      </c>
      <c r="I628" s="306" t="s">
        <v>75</v>
      </c>
      <c r="J628" s="169">
        <v>22.445690000000003</v>
      </c>
      <c r="K628" s="169">
        <v>1.4430000000000001</v>
      </c>
      <c r="L628" s="169">
        <v>4.9359999999999999</v>
      </c>
      <c r="M628" s="169">
        <v>0.29069</v>
      </c>
      <c r="N628" s="169">
        <v>0</v>
      </c>
      <c r="O628" s="16">
        <v>15.776</v>
      </c>
      <c r="P628" s="13">
        <v>1135.42</v>
      </c>
      <c r="Q628" s="25">
        <v>15.776</v>
      </c>
      <c r="R628" s="101">
        <v>1135.42</v>
      </c>
      <c r="S628" s="309">
        <v>1.3894417924644624E-2</v>
      </c>
      <c r="T628" s="13">
        <v>73.099999999999994</v>
      </c>
      <c r="U628" s="77">
        <v>1.015681950291522</v>
      </c>
      <c r="V628" s="77">
        <v>833.66507547867741</v>
      </c>
      <c r="W628" s="109">
        <f>V628*T628/1000</f>
        <v>60.940917017491316</v>
      </c>
    </row>
    <row r="629" spans="1:23" x14ac:dyDescent="0.2">
      <c r="A629" s="386"/>
      <c r="B629" s="348">
        <v>582</v>
      </c>
      <c r="C629" s="84" t="s">
        <v>710</v>
      </c>
      <c r="D629" s="84">
        <v>7.1</v>
      </c>
      <c r="E629" s="84">
        <v>337.9</v>
      </c>
      <c r="F629" s="307" t="s">
        <v>754</v>
      </c>
      <c r="G629" s="307" t="s">
        <v>121</v>
      </c>
      <c r="H629" s="306">
        <v>7</v>
      </c>
      <c r="I629" s="306">
        <v>1955</v>
      </c>
      <c r="J629" s="323">
        <v>3.7050010000000002</v>
      </c>
      <c r="K629" s="323">
        <v>0</v>
      </c>
      <c r="L629" s="323">
        <v>0</v>
      </c>
      <c r="M629" s="323">
        <v>0</v>
      </c>
      <c r="N629" s="16">
        <v>0</v>
      </c>
      <c r="O629" s="16">
        <v>3.7050010000000002</v>
      </c>
      <c r="P629" s="324">
        <v>266.2</v>
      </c>
      <c r="Q629" s="25">
        <v>3.7050010000000002</v>
      </c>
      <c r="R629" s="324">
        <v>266.2</v>
      </c>
      <c r="S629" s="309">
        <v>1.3918110443275735E-2</v>
      </c>
      <c r="T629" s="13">
        <v>50.466999999999999</v>
      </c>
      <c r="U629" s="77">
        <v>0.70240527974079647</v>
      </c>
      <c r="V629" s="77">
        <v>835.08662659654408</v>
      </c>
      <c r="W629" s="109">
        <v>42.144316784447788</v>
      </c>
    </row>
    <row r="630" spans="1:23" x14ac:dyDescent="0.2">
      <c r="A630" s="386"/>
      <c r="B630" s="349">
        <v>583</v>
      </c>
      <c r="C630" s="84" t="s">
        <v>710</v>
      </c>
      <c r="D630" s="84">
        <v>7.1</v>
      </c>
      <c r="E630" s="84">
        <v>337.9</v>
      </c>
      <c r="F630" s="307" t="s">
        <v>755</v>
      </c>
      <c r="G630" s="307" t="s">
        <v>121</v>
      </c>
      <c r="H630" s="306">
        <v>17</v>
      </c>
      <c r="I630" s="306">
        <v>1959</v>
      </c>
      <c r="J630" s="323">
        <v>12.938183</v>
      </c>
      <c r="K630" s="323">
        <v>1.3102499999999999</v>
      </c>
      <c r="L630" s="323">
        <v>0</v>
      </c>
      <c r="M630" s="323">
        <v>0.1</v>
      </c>
      <c r="N630" s="16">
        <v>0</v>
      </c>
      <c r="O630" s="16">
        <v>11.527933000000001</v>
      </c>
      <c r="P630" s="324">
        <v>827.04</v>
      </c>
      <c r="Q630" s="25">
        <v>11.527933000000001</v>
      </c>
      <c r="R630" s="324">
        <v>827.04</v>
      </c>
      <c r="S630" s="309">
        <v>1.3938785306635714E-2</v>
      </c>
      <c r="T630" s="13">
        <v>50.466999999999999</v>
      </c>
      <c r="U630" s="77">
        <v>0.70344867806998457</v>
      </c>
      <c r="V630" s="77">
        <v>836.32711839814283</v>
      </c>
      <c r="W630" s="109">
        <v>42.206920684199076</v>
      </c>
    </row>
    <row r="631" spans="1:23" x14ac:dyDescent="0.2">
      <c r="A631" s="386"/>
      <c r="B631" s="348">
        <v>584</v>
      </c>
      <c r="C631" s="84" t="s">
        <v>250</v>
      </c>
      <c r="D631" s="194">
        <v>7.6</v>
      </c>
      <c r="E631" s="195">
        <v>322.39999999999998</v>
      </c>
      <c r="F631" s="307" t="s">
        <v>248</v>
      </c>
      <c r="G631" s="157"/>
      <c r="H631" s="306">
        <v>10</v>
      </c>
      <c r="I631" s="306"/>
      <c r="J631" s="169">
        <v>9.1</v>
      </c>
      <c r="K631" s="169">
        <v>1.2</v>
      </c>
      <c r="L631" s="169">
        <v>1.9</v>
      </c>
      <c r="M631" s="169">
        <v>-0.3</v>
      </c>
      <c r="N631" s="169">
        <v>0</v>
      </c>
      <c r="O631" s="16">
        <v>6.3</v>
      </c>
      <c r="P631" s="307">
        <v>649.29999999999995</v>
      </c>
      <c r="Q631" s="25">
        <v>9.1</v>
      </c>
      <c r="R631" s="101">
        <v>649.29999999999995</v>
      </c>
      <c r="S631" s="309">
        <v>1.4015093177267828E-2</v>
      </c>
      <c r="T631" s="13">
        <v>61</v>
      </c>
      <c r="U631" s="77">
        <v>8.5492068381333747E-2</v>
      </c>
      <c r="V631" s="77">
        <v>840.90559063606975</v>
      </c>
      <c r="W631" s="109">
        <f>V631*T631/1000</f>
        <v>51.295241028800255</v>
      </c>
    </row>
    <row r="632" spans="1:23" x14ac:dyDescent="0.2">
      <c r="A632" s="386"/>
      <c r="B632" s="349">
        <v>585</v>
      </c>
      <c r="C632" s="84" t="s">
        <v>293</v>
      </c>
      <c r="D632" s="196">
        <v>7.1</v>
      </c>
      <c r="E632" s="196">
        <v>283.39999999999998</v>
      </c>
      <c r="F632" s="307" t="s">
        <v>330</v>
      </c>
      <c r="G632" s="157" t="s">
        <v>121</v>
      </c>
      <c r="H632" s="306">
        <v>6</v>
      </c>
      <c r="I632" s="306" t="s">
        <v>75</v>
      </c>
      <c r="J632" s="169">
        <v>3.294</v>
      </c>
      <c r="K632" s="169">
        <v>0</v>
      </c>
      <c r="L632" s="169">
        <v>0</v>
      </c>
      <c r="M632" s="169">
        <v>0</v>
      </c>
      <c r="N632" s="169">
        <v>0</v>
      </c>
      <c r="O632" s="16">
        <v>3.294</v>
      </c>
      <c r="P632" s="13">
        <v>234.73</v>
      </c>
      <c r="Q632" s="25">
        <v>3.294</v>
      </c>
      <c r="R632" s="101">
        <v>234.73</v>
      </c>
      <c r="S632" s="309">
        <v>1.4033144463852086E-2</v>
      </c>
      <c r="T632" s="13">
        <v>73.099999999999994</v>
      </c>
      <c r="U632" s="77">
        <v>1.0258228603075874</v>
      </c>
      <c r="V632" s="77">
        <v>841.9886678311251</v>
      </c>
      <c r="W632" s="109">
        <f>V632*T632/1000</f>
        <v>61.54937161845524</v>
      </c>
    </row>
    <row r="633" spans="1:23" x14ac:dyDescent="0.2">
      <c r="A633" s="386"/>
      <c r="B633" s="348">
        <v>586</v>
      </c>
      <c r="C633" s="84" t="s">
        <v>452</v>
      </c>
      <c r="D633" s="194">
        <v>6.7</v>
      </c>
      <c r="E633" s="195">
        <v>293.8</v>
      </c>
      <c r="F633" s="307" t="s">
        <v>489</v>
      </c>
      <c r="G633" s="157" t="s">
        <v>121</v>
      </c>
      <c r="H633" s="306">
        <v>12</v>
      </c>
      <c r="I633" s="306">
        <v>1965</v>
      </c>
      <c r="J633" s="169">
        <v>7.8</v>
      </c>
      <c r="K633" s="169">
        <v>1.1100000000000001</v>
      </c>
      <c r="L633" s="169">
        <v>0.27400000000000002</v>
      </c>
      <c r="M633" s="169">
        <v>-0.09</v>
      </c>
      <c r="N633" s="169">
        <v>0</v>
      </c>
      <c r="O633" s="16">
        <v>6.5</v>
      </c>
      <c r="P633" s="308">
        <v>461.73</v>
      </c>
      <c r="Q633" s="25">
        <v>6.5</v>
      </c>
      <c r="R633" s="101">
        <v>461.73</v>
      </c>
      <c r="S633" s="309">
        <v>1.4077491174495917E-2</v>
      </c>
      <c r="T633" s="13">
        <v>74.099999999999994</v>
      </c>
      <c r="U633" s="77">
        <v>1.0431420960301474</v>
      </c>
      <c r="V633" s="77">
        <v>844.64947046975499</v>
      </c>
      <c r="W633" s="109">
        <f>V633*T633/1000</f>
        <v>62.588525761808839</v>
      </c>
    </row>
    <row r="634" spans="1:23" x14ac:dyDescent="0.2">
      <c r="A634" s="386"/>
      <c r="B634" s="349">
        <v>587</v>
      </c>
      <c r="C634" s="84" t="s">
        <v>710</v>
      </c>
      <c r="D634" s="84">
        <v>7.1</v>
      </c>
      <c r="E634" s="84">
        <v>337.9</v>
      </c>
      <c r="F634" s="307" t="s">
        <v>756</v>
      </c>
      <c r="G634" s="307" t="s">
        <v>121</v>
      </c>
      <c r="H634" s="306">
        <v>12</v>
      </c>
      <c r="I634" s="306">
        <v>1955</v>
      </c>
      <c r="J634" s="323">
        <v>6.6970000000000001</v>
      </c>
      <c r="K634" s="323">
        <v>0</v>
      </c>
      <c r="L634" s="323">
        <v>0</v>
      </c>
      <c r="M634" s="323">
        <v>0</v>
      </c>
      <c r="N634" s="16">
        <v>0</v>
      </c>
      <c r="O634" s="16">
        <v>6.6970000000000001</v>
      </c>
      <c r="P634" s="324">
        <v>475.24</v>
      </c>
      <c r="Q634" s="25">
        <v>6.6970000000000001</v>
      </c>
      <c r="R634" s="324">
        <v>475.24</v>
      </c>
      <c r="S634" s="309">
        <v>1.4091827287265381E-2</v>
      </c>
      <c r="T634" s="13">
        <v>50.466999999999999</v>
      </c>
      <c r="U634" s="77">
        <v>0.71117224770642196</v>
      </c>
      <c r="V634" s="77">
        <v>845.50963723592292</v>
      </c>
      <c r="W634" s="109">
        <v>42.670334862385324</v>
      </c>
    </row>
    <row r="635" spans="1:23" x14ac:dyDescent="0.2">
      <c r="A635" s="386"/>
      <c r="B635" s="348">
        <v>588</v>
      </c>
      <c r="C635" s="84" t="s">
        <v>710</v>
      </c>
      <c r="D635" s="84">
        <v>7.1</v>
      </c>
      <c r="E635" s="84">
        <v>337.9</v>
      </c>
      <c r="F635" s="307" t="s">
        <v>757</v>
      </c>
      <c r="G635" s="307" t="s">
        <v>121</v>
      </c>
      <c r="H635" s="306">
        <v>24</v>
      </c>
      <c r="I635" s="306">
        <v>1967</v>
      </c>
      <c r="J635" s="323">
        <v>18.915813</v>
      </c>
      <c r="K635" s="323">
        <v>1.474817</v>
      </c>
      <c r="L635" s="323">
        <v>1.131812</v>
      </c>
      <c r="M635" s="323">
        <v>0.5</v>
      </c>
      <c r="N635" s="16">
        <v>0</v>
      </c>
      <c r="O635" s="16">
        <v>15.809184</v>
      </c>
      <c r="P635" s="324">
        <v>1119.6199999999999</v>
      </c>
      <c r="Q635" s="25">
        <v>15.809184</v>
      </c>
      <c r="R635" s="324">
        <v>1119.6199999999999</v>
      </c>
      <c r="S635" s="309">
        <v>1.4120133616762832E-2</v>
      </c>
      <c r="T635" s="13">
        <v>50.466999999999999</v>
      </c>
      <c r="U635" s="77">
        <v>0.7126007832371698</v>
      </c>
      <c r="V635" s="77">
        <v>847.20801700576988</v>
      </c>
      <c r="W635" s="109">
        <v>42.756046994230189</v>
      </c>
    </row>
    <row r="636" spans="1:23" x14ac:dyDescent="0.2">
      <c r="A636" s="386"/>
      <c r="B636" s="349">
        <v>589</v>
      </c>
      <c r="C636" s="84" t="s">
        <v>251</v>
      </c>
      <c r="D636" s="194">
        <v>7.34</v>
      </c>
      <c r="E636" s="195">
        <v>245.18</v>
      </c>
      <c r="F636" s="307" t="s">
        <v>290</v>
      </c>
      <c r="G636" s="157" t="s">
        <v>94</v>
      </c>
      <c r="H636" s="306">
        <v>12</v>
      </c>
      <c r="I636" s="306" t="s">
        <v>75</v>
      </c>
      <c r="J636" s="169">
        <v>1.4558079999999998</v>
      </c>
      <c r="K636" s="169">
        <v>-0.30599999999999999</v>
      </c>
      <c r="L636" s="169">
        <v>2.3738079999999999</v>
      </c>
      <c r="M636" s="169">
        <v>-0.61199999999999999</v>
      </c>
      <c r="N636" s="169">
        <v>0</v>
      </c>
      <c r="O636" s="16">
        <v>7.6421910000000004</v>
      </c>
      <c r="P636" s="308">
        <v>540.32000000000005</v>
      </c>
      <c r="Q636" s="25">
        <v>7.6421910000000004</v>
      </c>
      <c r="R636" s="101">
        <v>540.32000000000005</v>
      </c>
      <c r="S636" s="309">
        <v>1.4143824030204323E-2</v>
      </c>
      <c r="T636" s="13">
        <v>49.7</v>
      </c>
      <c r="U636" s="77">
        <v>0.70294805430115492</v>
      </c>
      <c r="V636" s="77">
        <v>848.62944181225942</v>
      </c>
      <c r="W636" s="109">
        <f>V636*T636/1000</f>
        <v>42.176883258069296</v>
      </c>
    </row>
    <row r="637" spans="1:23" x14ac:dyDescent="0.2">
      <c r="A637" s="386"/>
      <c r="B637" s="348">
        <v>590</v>
      </c>
      <c r="C637" s="84" t="s">
        <v>710</v>
      </c>
      <c r="D637" s="84">
        <v>7.1</v>
      </c>
      <c r="E637" s="84">
        <v>337.9</v>
      </c>
      <c r="F637" s="307" t="s">
        <v>758</v>
      </c>
      <c r="G637" s="307" t="s">
        <v>121</v>
      </c>
      <c r="H637" s="306">
        <v>8</v>
      </c>
      <c r="I637" s="306">
        <v>1952</v>
      </c>
      <c r="J637" s="323">
        <v>2.9709989999999999</v>
      </c>
      <c r="K637" s="323">
        <v>0</v>
      </c>
      <c r="L637" s="323">
        <v>0</v>
      </c>
      <c r="M637" s="323">
        <v>0</v>
      </c>
      <c r="N637" s="16">
        <v>0</v>
      </c>
      <c r="O637" s="16">
        <v>2.9709989999999999</v>
      </c>
      <c r="P637" s="324">
        <v>209.16</v>
      </c>
      <c r="Q637" s="25">
        <v>2.9709989999999999</v>
      </c>
      <c r="R637" s="324">
        <v>209.16</v>
      </c>
      <c r="S637" s="309">
        <v>1.4204432013769364E-2</v>
      </c>
      <c r="T637" s="13">
        <v>50.466999999999999</v>
      </c>
      <c r="U637" s="77">
        <v>0.7168550704388984</v>
      </c>
      <c r="V637" s="77">
        <v>852.26592082616185</v>
      </c>
      <c r="W637" s="109">
        <v>43.011304226333905</v>
      </c>
    </row>
    <row r="638" spans="1:23" x14ac:dyDescent="0.2">
      <c r="A638" s="386"/>
      <c r="B638" s="349">
        <v>591</v>
      </c>
      <c r="C638" s="326" t="s">
        <v>698</v>
      </c>
      <c r="D638" s="329">
        <v>6.8</v>
      </c>
      <c r="E638" s="330">
        <v>296.8</v>
      </c>
      <c r="F638" s="255" t="s">
        <v>770</v>
      </c>
      <c r="G638" s="256" t="s">
        <v>121</v>
      </c>
      <c r="H638" s="259">
        <v>17</v>
      </c>
      <c r="I638" s="258" t="s">
        <v>75</v>
      </c>
      <c r="J638" s="331">
        <v>18.27</v>
      </c>
      <c r="K638" s="331">
        <v>1.39</v>
      </c>
      <c r="L638" s="331">
        <v>3.26</v>
      </c>
      <c r="M638" s="331">
        <v>0.14000000000000001</v>
      </c>
      <c r="N638" s="332">
        <v>2.4300000000000002</v>
      </c>
      <c r="O638" s="333">
        <v>11.05</v>
      </c>
      <c r="P638" s="336">
        <v>948</v>
      </c>
      <c r="Q638" s="337">
        <v>11.57</v>
      </c>
      <c r="R638" s="336">
        <v>814.13</v>
      </c>
      <c r="S638" s="309">
        <f>Q638/R638</f>
        <v>1.4211489565548499E-2</v>
      </c>
      <c r="T638" s="338">
        <v>56</v>
      </c>
      <c r="U638" s="77">
        <f>S638*T638</f>
        <v>0.79584341567071593</v>
      </c>
      <c r="V638" s="325">
        <f>S638*60*1000</f>
        <v>852.68937393291003</v>
      </c>
      <c r="W638" s="109">
        <f>V638*T638/1000</f>
        <v>47.750604940242965</v>
      </c>
    </row>
    <row r="639" spans="1:23" x14ac:dyDescent="0.2">
      <c r="A639" s="386"/>
      <c r="B639" s="348">
        <v>592</v>
      </c>
      <c r="C639" s="84" t="s">
        <v>710</v>
      </c>
      <c r="D639" s="84">
        <v>7.1</v>
      </c>
      <c r="E639" s="84">
        <v>337.9</v>
      </c>
      <c r="F639" s="307" t="s">
        <v>759</v>
      </c>
      <c r="G639" s="307" t="s">
        <v>121</v>
      </c>
      <c r="H639" s="306">
        <v>4</v>
      </c>
      <c r="I639" s="306">
        <v>1961</v>
      </c>
      <c r="J639" s="323">
        <v>2.3250000000000002</v>
      </c>
      <c r="K639" s="323">
        <v>0</v>
      </c>
      <c r="L639" s="323">
        <v>0</v>
      </c>
      <c r="M639" s="323">
        <v>0</v>
      </c>
      <c r="N639" s="16">
        <v>0</v>
      </c>
      <c r="O639" s="16">
        <v>2.3250000000000002</v>
      </c>
      <c r="P639" s="324">
        <v>161.66</v>
      </c>
      <c r="Q639" s="25">
        <v>2.3250000000000002</v>
      </c>
      <c r="R639" s="324">
        <v>161.66</v>
      </c>
      <c r="S639" s="309">
        <v>1.4382036372633925E-2</v>
      </c>
      <c r="T639" s="13">
        <v>50.466999999999999</v>
      </c>
      <c r="U639" s="77">
        <v>0.72581822961771625</v>
      </c>
      <c r="V639" s="77">
        <v>862.92218235803557</v>
      </c>
      <c r="W639" s="109">
        <v>43.549093777062986</v>
      </c>
    </row>
    <row r="640" spans="1:23" x14ac:dyDescent="0.2">
      <c r="A640" s="386"/>
      <c r="B640" s="349">
        <v>593</v>
      </c>
      <c r="C640" s="84" t="s">
        <v>250</v>
      </c>
      <c r="D640" s="194">
        <v>7.6</v>
      </c>
      <c r="E640" s="195">
        <v>322.39999999999998</v>
      </c>
      <c r="F640" s="307" t="s">
        <v>249</v>
      </c>
      <c r="G640" s="157"/>
      <c r="H640" s="306">
        <v>35</v>
      </c>
      <c r="I640" s="306"/>
      <c r="J640" s="169">
        <v>21.94</v>
      </c>
      <c r="K640" s="169">
        <v>1.5</v>
      </c>
      <c r="L640" s="169">
        <v>5.8</v>
      </c>
      <c r="M640" s="169">
        <v>0.04</v>
      </c>
      <c r="N640" s="169">
        <v>0</v>
      </c>
      <c r="O640" s="16">
        <v>14.6</v>
      </c>
      <c r="P640" s="307">
        <v>1523.06</v>
      </c>
      <c r="Q640" s="25">
        <v>21.94</v>
      </c>
      <c r="R640" s="101">
        <v>1523.06</v>
      </c>
      <c r="S640" s="309">
        <v>1.440521056294565E-2</v>
      </c>
      <c r="T640" s="13">
        <v>61</v>
      </c>
      <c r="U640" s="77">
        <v>8.7871784433968467E-2</v>
      </c>
      <c r="V640" s="77">
        <v>864.31263377673906</v>
      </c>
      <c r="W640" s="109">
        <f>V640*T640/1000</f>
        <v>52.723070660381083</v>
      </c>
    </row>
    <row r="641" spans="1:23" x14ac:dyDescent="0.2">
      <c r="A641" s="386"/>
      <c r="B641" s="348">
        <v>594</v>
      </c>
      <c r="C641" s="84" t="s">
        <v>710</v>
      </c>
      <c r="D641" s="84">
        <v>7.1</v>
      </c>
      <c r="E641" s="84">
        <v>337.9</v>
      </c>
      <c r="F641" s="307" t="s">
        <v>760</v>
      </c>
      <c r="G641" s="307" t="s">
        <v>121</v>
      </c>
      <c r="H641" s="306">
        <v>14</v>
      </c>
      <c r="I641" s="306">
        <v>1961</v>
      </c>
      <c r="J641" s="323">
        <v>10.276119999999999</v>
      </c>
      <c r="K641" s="323">
        <v>1.4150700000000001</v>
      </c>
      <c r="L641" s="323">
        <v>0</v>
      </c>
      <c r="M641" s="323">
        <v>-0.14000000000000001</v>
      </c>
      <c r="N641" s="16">
        <v>0</v>
      </c>
      <c r="O641" s="16">
        <v>9.0010499999999993</v>
      </c>
      <c r="P641" s="324">
        <v>620.24</v>
      </c>
      <c r="Q641" s="25">
        <v>9.0010499999999993</v>
      </c>
      <c r="R641" s="324">
        <v>620.24</v>
      </c>
      <c r="S641" s="309">
        <v>1.4512204952921449E-2</v>
      </c>
      <c r="T641" s="13">
        <v>50.466999999999999</v>
      </c>
      <c r="U641" s="77">
        <v>0.73238744735908679</v>
      </c>
      <c r="V641" s="77">
        <v>870.73229717528704</v>
      </c>
      <c r="W641" s="109">
        <v>43.943246841545211</v>
      </c>
    </row>
    <row r="642" spans="1:23" x14ac:dyDescent="0.2">
      <c r="A642" s="386"/>
      <c r="B642" s="349">
        <v>595</v>
      </c>
      <c r="C642" s="84" t="s">
        <v>788</v>
      </c>
      <c r="D642" s="194">
        <v>8.5</v>
      </c>
      <c r="E642" s="195">
        <v>171</v>
      </c>
      <c r="F642" s="307" t="s">
        <v>816</v>
      </c>
      <c r="G642" s="307"/>
      <c r="H642" s="306">
        <v>18</v>
      </c>
      <c r="I642" s="306">
        <v>1930</v>
      </c>
      <c r="J642" s="323">
        <v>9.5981000000000005</v>
      </c>
      <c r="K642" s="323">
        <v>0.52749999999999997</v>
      </c>
      <c r="L642" s="323">
        <v>0.19</v>
      </c>
      <c r="M642" s="323">
        <v>0.1055</v>
      </c>
      <c r="N642" s="169">
        <v>0</v>
      </c>
      <c r="O642" s="169">
        <v>8.7751000000000001</v>
      </c>
      <c r="P642" s="324">
        <v>600.13</v>
      </c>
      <c r="Q642" s="324">
        <v>8.7751000000000001</v>
      </c>
      <c r="R642" s="324">
        <f>P642</f>
        <v>600.13</v>
      </c>
      <c r="S642" s="309">
        <f>Q642/R642</f>
        <v>1.4621998566977155E-2</v>
      </c>
      <c r="T642" s="13">
        <v>45.1</v>
      </c>
      <c r="U642" s="77">
        <f>S642*T642</f>
        <v>0.65945213537066971</v>
      </c>
      <c r="V642" s="77">
        <f>S642*60*1000</f>
        <v>877.31991401862933</v>
      </c>
      <c r="W642" s="109">
        <f>V642*T642/1000</f>
        <v>39.567128122240184</v>
      </c>
    </row>
    <row r="643" spans="1:23" x14ac:dyDescent="0.2">
      <c r="A643" s="386"/>
      <c r="B643" s="348">
        <v>596</v>
      </c>
      <c r="C643" s="84" t="s">
        <v>337</v>
      </c>
      <c r="D643" s="194">
        <v>6.4</v>
      </c>
      <c r="E643" s="195">
        <v>259.07</v>
      </c>
      <c r="F643" s="85" t="s">
        <v>374</v>
      </c>
      <c r="G643" s="158" t="s">
        <v>121</v>
      </c>
      <c r="H643" s="84">
        <v>24</v>
      </c>
      <c r="I643" s="84">
        <v>1960</v>
      </c>
      <c r="J643" s="169">
        <v>13.48</v>
      </c>
      <c r="K643" s="169"/>
      <c r="L643" s="169"/>
      <c r="M643" s="169"/>
      <c r="N643" s="169">
        <v>0</v>
      </c>
      <c r="O643" s="16">
        <v>13.48</v>
      </c>
      <c r="P643" s="146">
        <v>914.41</v>
      </c>
      <c r="Q643" s="25">
        <f>N643+O643</f>
        <v>13.48</v>
      </c>
      <c r="R643" s="147">
        <v>914.41</v>
      </c>
      <c r="S643" s="309">
        <f>Q643/R643</f>
        <v>1.4741746043897158E-2</v>
      </c>
      <c r="T643" s="13">
        <v>57.552</v>
      </c>
      <c r="U643" s="77">
        <f>S643*T643</f>
        <v>0.84841696831836921</v>
      </c>
      <c r="V643" s="77">
        <f>S643*60*1000</f>
        <v>884.5047626338295</v>
      </c>
      <c r="W643" s="109">
        <f>V643*T643/1000</f>
        <v>50.905018099102158</v>
      </c>
    </row>
    <row r="644" spans="1:23" x14ac:dyDescent="0.2">
      <c r="A644" s="386"/>
      <c r="B644" s="349">
        <v>597</v>
      </c>
      <c r="C644" s="84" t="s">
        <v>534</v>
      </c>
      <c r="D644" s="194">
        <v>7.3</v>
      </c>
      <c r="E644" s="195">
        <v>246.1</v>
      </c>
      <c r="F644" s="307" t="s">
        <v>566</v>
      </c>
      <c r="G644" s="157" t="s">
        <v>94</v>
      </c>
      <c r="H644" s="306">
        <v>20</v>
      </c>
      <c r="I644" s="306">
        <v>1992</v>
      </c>
      <c r="J644" s="169">
        <v>21</v>
      </c>
      <c r="K644" s="169">
        <v>1.3514999999999999</v>
      </c>
      <c r="L644" s="169">
        <v>3.2</v>
      </c>
      <c r="M644" s="169">
        <v>7.6499999999999999E-2</v>
      </c>
      <c r="N644" s="169"/>
      <c r="O644" s="16">
        <v>16.372</v>
      </c>
      <c r="P644" s="308"/>
      <c r="Q644" s="25">
        <v>16.372</v>
      </c>
      <c r="R644" s="101">
        <v>1101.98</v>
      </c>
      <c r="S644" s="309">
        <v>1.4856893954518231E-2</v>
      </c>
      <c r="T644" s="13">
        <v>49.81</v>
      </c>
      <c r="U644" s="77">
        <v>0.74002188787455314</v>
      </c>
      <c r="V644" s="77">
        <v>891.41363727109388</v>
      </c>
      <c r="W644" s="109">
        <f>V644*T644/1000</f>
        <v>44.401313272473189</v>
      </c>
    </row>
    <row r="645" spans="1:23" x14ac:dyDescent="0.2">
      <c r="A645" s="386"/>
      <c r="B645" s="348">
        <v>598</v>
      </c>
      <c r="C645" s="84" t="s">
        <v>710</v>
      </c>
      <c r="D645" s="84">
        <v>7.1</v>
      </c>
      <c r="E645" s="84">
        <v>337.9</v>
      </c>
      <c r="F645" s="307" t="s">
        <v>761</v>
      </c>
      <c r="G645" s="307" t="s">
        <v>121</v>
      </c>
      <c r="H645" s="306">
        <v>8</v>
      </c>
      <c r="I645" s="306">
        <v>1961</v>
      </c>
      <c r="J645" s="323">
        <v>5.4182790000000001</v>
      </c>
      <c r="K645" s="323">
        <v>0.41927999999999999</v>
      </c>
      <c r="L645" s="323">
        <v>0.29616500000000001</v>
      </c>
      <c r="M645" s="323">
        <v>-0.01</v>
      </c>
      <c r="N645" s="16">
        <v>0</v>
      </c>
      <c r="O645" s="16">
        <v>4.712834</v>
      </c>
      <c r="P645" s="324">
        <v>316.22000000000003</v>
      </c>
      <c r="Q645" s="25">
        <v>4.712834</v>
      </c>
      <c r="R645" s="324">
        <v>316.22000000000003</v>
      </c>
      <c r="S645" s="309">
        <v>1.4903655682752513E-2</v>
      </c>
      <c r="T645" s="13">
        <v>50.466999999999999</v>
      </c>
      <c r="U645" s="77">
        <v>0.752142791341471</v>
      </c>
      <c r="V645" s="77">
        <v>894.21934096515076</v>
      </c>
      <c r="W645" s="109">
        <v>45.128567480488265</v>
      </c>
    </row>
    <row r="646" spans="1:23" x14ac:dyDescent="0.2">
      <c r="A646" s="386"/>
      <c r="B646" s="349">
        <v>599</v>
      </c>
      <c r="C646" s="84" t="s">
        <v>293</v>
      </c>
      <c r="D646" s="196">
        <v>7.1</v>
      </c>
      <c r="E646" s="196">
        <v>283.39999999999998</v>
      </c>
      <c r="F646" s="307" t="s">
        <v>331</v>
      </c>
      <c r="G646" s="157" t="s">
        <v>121</v>
      </c>
      <c r="H646" s="306">
        <v>5</v>
      </c>
      <c r="I646" s="306" t="s">
        <v>75</v>
      </c>
      <c r="J646" s="169">
        <v>5.7930000000000001</v>
      </c>
      <c r="K646" s="169">
        <v>0.61199999999999999</v>
      </c>
      <c r="L646" s="169">
        <v>1.2010000000000001</v>
      </c>
      <c r="M646" s="169">
        <v>0</v>
      </c>
      <c r="N646" s="169">
        <v>0</v>
      </c>
      <c r="O646" s="16">
        <v>3.98</v>
      </c>
      <c r="P646" s="13">
        <v>265.25</v>
      </c>
      <c r="Q646" s="25">
        <v>3.98</v>
      </c>
      <c r="R646" s="101">
        <v>265.25</v>
      </c>
      <c r="S646" s="309">
        <v>1.5004712535344016E-2</v>
      </c>
      <c r="T646" s="13">
        <v>73.099999999999994</v>
      </c>
      <c r="U646" s="77">
        <v>1.0968444863336475</v>
      </c>
      <c r="V646" s="77">
        <v>900.28275212064091</v>
      </c>
      <c r="W646" s="109">
        <f>V646*T646/1000</f>
        <v>65.810669180018849</v>
      </c>
    </row>
    <row r="647" spans="1:23" x14ac:dyDescent="0.2">
      <c r="A647" s="386"/>
      <c r="B647" s="348">
        <v>600</v>
      </c>
      <c r="C647" s="84" t="s">
        <v>710</v>
      </c>
      <c r="D647" s="84">
        <v>7.1</v>
      </c>
      <c r="E647" s="84">
        <v>337.9</v>
      </c>
      <c r="F647" s="307" t="s">
        <v>762</v>
      </c>
      <c r="G647" s="307" t="s">
        <v>121</v>
      </c>
      <c r="H647" s="306">
        <v>8</v>
      </c>
      <c r="I647" s="306">
        <v>1959</v>
      </c>
      <c r="J647" s="323">
        <v>5.4050000000000002</v>
      </c>
      <c r="K647" s="323">
        <v>0</v>
      </c>
      <c r="L647" s="323">
        <v>0</v>
      </c>
      <c r="M647" s="323">
        <v>0</v>
      </c>
      <c r="N647" s="16">
        <v>0</v>
      </c>
      <c r="O647" s="16">
        <v>5.4050000000000002</v>
      </c>
      <c r="P647" s="324">
        <v>359.86</v>
      </c>
      <c r="Q647" s="25">
        <v>5.4050000000000002</v>
      </c>
      <c r="R647" s="324">
        <v>359.86</v>
      </c>
      <c r="S647" s="309">
        <v>1.5019729894959151E-2</v>
      </c>
      <c r="T647" s="13">
        <v>50.466999999999999</v>
      </c>
      <c r="U647" s="77">
        <v>0.75800070860890345</v>
      </c>
      <c r="V647" s="77">
        <v>901.18379369754905</v>
      </c>
      <c r="W647" s="109">
        <v>45.480042516534212</v>
      </c>
    </row>
    <row r="648" spans="1:23" x14ac:dyDescent="0.2">
      <c r="A648" s="386"/>
      <c r="B648" s="349">
        <v>601</v>
      </c>
      <c r="C648" s="84" t="s">
        <v>534</v>
      </c>
      <c r="D648" s="194">
        <v>7.3</v>
      </c>
      <c r="E648" s="195">
        <v>246.1</v>
      </c>
      <c r="F648" s="307" t="s">
        <v>570</v>
      </c>
      <c r="G648" s="157" t="s">
        <v>94</v>
      </c>
      <c r="H648" s="306">
        <v>6</v>
      </c>
      <c r="I648" s="306"/>
      <c r="J648" s="169">
        <v>4.8570000000000002</v>
      </c>
      <c r="K648" s="169">
        <v>0</v>
      </c>
      <c r="L648" s="169">
        <v>0</v>
      </c>
      <c r="M648" s="169">
        <v>0</v>
      </c>
      <c r="N648" s="169"/>
      <c r="O648" s="16">
        <v>4.8570000000000002</v>
      </c>
      <c r="P648" s="308"/>
      <c r="Q648" s="25">
        <v>4.8570000000000002</v>
      </c>
      <c r="R648" s="101">
        <v>321.16000000000003</v>
      </c>
      <c r="S648" s="309">
        <v>1.5123303026528832E-2</v>
      </c>
      <c r="T648" s="13">
        <v>49.81</v>
      </c>
      <c r="U648" s="77">
        <v>0.75329172375140119</v>
      </c>
      <c r="V648" s="77">
        <v>907.39818159172989</v>
      </c>
      <c r="W648" s="109">
        <f>V648*T648/1000</f>
        <v>45.197503425084072</v>
      </c>
    </row>
    <row r="649" spans="1:23" x14ac:dyDescent="0.2">
      <c r="A649" s="386"/>
      <c r="B649" s="348">
        <v>602</v>
      </c>
      <c r="C649" s="84" t="s">
        <v>452</v>
      </c>
      <c r="D649" s="194">
        <v>6.7</v>
      </c>
      <c r="E649" s="195">
        <v>293.8</v>
      </c>
      <c r="F649" s="307" t="s">
        <v>490</v>
      </c>
      <c r="G649" s="157" t="s">
        <v>121</v>
      </c>
      <c r="H649" s="306">
        <v>12</v>
      </c>
      <c r="I649" s="306">
        <v>1959</v>
      </c>
      <c r="J649" s="169">
        <v>11</v>
      </c>
      <c r="K649" s="169">
        <v>0.84</v>
      </c>
      <c r="L649" s="169">
        <v>2.23</v>
      </c>
      <c r="M649" s="169">
        <v>-0.08</v>
      </c>
      <c r="N649" s="169">
        <v>0</v>
      </c>
      <c r="O649" s="16">
        <v>8</v>
      </c>
      <c r="P649" s="308">
        <v>527.71</v>
      </c>
      <c r="Q649" s="25">
        <v>8</v>
      </c>
      <c r="R649" s="101">
        <v>527.71</v>
      </c>
      <c r="S649" s="309">
        <v>1.5159841579655492E-2</v>
      </c>
      <c r="T649" s="13">
        <v>74.099999999999994</v>
      </c>
      <c r="U649" s="77">
        <v>1.123344261052472</v>
      </c>
      <c r="V649" s="77">
        <v>909.59049477932956</v>
      </c>
      <c r="W649" s="109">
        <f>V649*T649/1000</f>
        <v>67.400655663148314</v>
      </c>
    </row>
    <row r="650" spans="1:23" x14ac:dyDescent="0.2">
      <c r="A650" s="386"/>
      <c r="B650" s="349">
        <v>603</v>
      </c>
      <c r="C650" s="84" t="s">
        <v>293</v>
      </c>
      <c r="D650" s="196">
        <v>7.1</v>
      </c>
      <c r="E650" s="196">
        <v>283.39999999999998</v>
      </c>
      <c r="F650" s="307" t="s">
        <v>332</v>
      </c>
      <c r="G650" s="157" t="s">
        <v>121</v>
      </c>
      <c r="H650" s="306">
        <v>15</v>
      </c>
      <c r="I650" s="306" t="s">
        <v>75</v>
      </c>
      <c r="J650" s="169">
        <v>9.3281099999999988</v>
      </c>
      <c r="K650" s="169">
        <v>0.32600000000000001</v>
      </c>
      <c r="L650" s="169">
        <v>0.56999999999999995</v>
      </c>
      <c r="M650" s="169">
        <v>0.82111000000000001</v>
      </c>
      <c r="N650" s="169">
        <v>0</v>
      </c>
      <c r="O650" s="16">
        <v>7.6109999999999998</v>
      </c>
      <c r="P650" s="13">
        <v>502.04</v>
      </c>
      <c r="Q650" s="25">
        <v>7.6109999999999998</v>
      </c>
      <c r="R650" s="101">
        <v>502.04</v>
      </c>
      <c r="S650" s="309">
        <v>1.5160146601864393E-2</v>
      </c>
      <c r="T650" s="13">
        <v>73.099999999999994</v>
      </c>
      <c r="U650" s="77">
        <v>1.108206716596287</v>
      </c>
      <c r="V650" s="77">
        <v>909.60879611186351</v>
      </c>
      <c r="W650" s="109">
        <f>V650*T650/1000</f>
        <v>66.492402995777212</v>
      </c>
    </row>
    <row r="651" spans="1:23" x14ac:dyDescent="0.2">
      <c r="A651" s="386"/>
      <c r="B651" s="348">
        <v>604</v>
      </c>
      <c r="C651" s="84" t="s">
        <v>534</v>
      </c>
      <c r="D651" s="194">
        <v>7.3</v>
      </c>
      <c r="E651" s="195">
        <v>246.1</v>
      </c>
      <c r="F651" s="307" t="s">
        <v>573</v>
      </c>
      <c r="G651" s="157" t="s">
        <v>94</v>
      </c>
      <c r="H651" s="306">
        <v>11</v>
      </c>
      <c r="I651" s="306"/>
      <c r="J651" s="169">
        <v>8.0969999999999995</v>
      </c>
      <c r="K651" s="169">
        <v>0</v>
      </c>
      <c r="L651" s="169">
        <v>0</v>
      </c>
      <c r="M651" s="169">
        <v>0</v>
      </c>
      <c r="N651" s="169"/>
      <c r="O651" s="16">
        <v>8.0969999999999995</v>
      </c>
      <c r="P651" s="308"/>
      <c r="Q651" s="25">
        <v>8.0969999999999995</v>
      </c>
      <c r="R651" s="101">
        <v>533.47</v>
      </c>
      <c r="S651" s="309">
        <v>1.5177985641179446E-2</v>
      </c>
      <c r="T651" s="13">
        <v>49.81</v>
      </c>
      <c r="U651" s="77">
        <v>0.75601546478714821</v>
      </c>
      <c r="V651" s="77">
        <v>910.6791384707667</v>
      </c>
      <c r="W651" s="109">
        <f>V651*T651/1000</f>
        <v>45.36092788722889</v>
      </c>
    </row>
    <row r="652" spans="1:23" x14ac:dyDescent="0.2">
      <c r="A652" s="386"/>
      <c r="B652" s="349">
        <v>605</v>
      </c>
      <c r="C652" s="84" t="s">
        <v>677</v>
      </c>
      <c r="D652" s="194">
        <v>6.2</v>
      </c>
      <c r="E652" s="195">
        <v>271.39999999999998</v>
      </c>
      <c r="F652" s="307" t="s">
        <v>135</v>
      </c>
      <c r="G652" s="157" t="s">
        <v>121</v>
      </c>
      <c r="H652" s="306">
        <v>8</v>
      </c>
      <c r="I652" s="306">
        <v>1987</v>
      </c>
      <c r="J652" s="169">
        <v>5.0250000000000004</v>
      </c>
      <c r="K652" s="169">
        <v>0.177483</v>
      </c>
      <c r="L652" s="169">
        <v>5.1633999999999999E-2</v>
      </c>
      <c r="M652" s="169">
        <v>7.7517000000000003E-2</v>
      </c>
      <c r="N652" s="169">
        <v>0.47183700000000001</v>
      </c>
      <c r="O652" s="16">
        <v>4.2465299999999999</v>
      </c>
      <c r="P652" s="308">
        <v>310.43</v>
      </c>
      <c r="Q652" s="25">
        <v>4.7183659999999996</v>
      </c>
      <c r="R652" s="101">
        <v>310.43</v>
      </c>
      <c r="S652" s="309">
        <v>1.5199452372515541E-2</v>
      </c>
      <c r="T652" s="13">
        <v>66.926000000000002</v>
      </c>
      <c r="U652" s="77">
        <v>1.0172385494829752</v>
      </c>
      <c r="V652" s="77">
        <v>911.96714235093248</v>
      </c>
      <c r="W652" s="109">
        <f>V652*T652/1000</f>
        <v>61.034312968978504</v>
      </c>
    </row>
    <row r="653" spans="1:23" x14ac:dyDescent="0.2">
      <c r="A653" s="386"/>
      <c r="B653" s="348">
        <v>606</v>
      </c>
      <c r="C653" s="84" t="s">
        <v>534</v>
      </c>
      <c r="D653" s="194">
        <v>7.3</v>
      </c>
      <c r="E653" s="195">
        <v>246.1</v>
      </c>
      <c r="F653" s="307" t="s">
        <v>571</v>
      </c>
      <c r="G653" s="157" t="s">
        <v>94</v>
      </c>
      <c r="H653" s="306">
        <v>8</v>
      </c>
      <c r="I653" s="306"/>
      <c r="J653" s="169">
        <v>7.4370000000000003</v>
      </c>
      <c r="K653" s="169">
        <v>0</v>
      </c>
      <c r="L653" s="169">
        <v>0</v>
      </c>
      <c r="M653" s="169">
        <v>0</v>
      </c>
      <c r="N653" s="169"/>
      <c r="O653" s="16">
        <v>7.4370000000000003</v>
      </c>
      <c r="P653" s="308"/>
      <c r="Q653" s="25">
        <v>7.4370000000000003</v>
      </c>
      <c r="R653" s="101">
        <v>487.61</v>
      </c>
      <c r="S653" s="309">
        <v>1.525194315128894E-2</v>
      </c>
      <c r="T653" s="13">
        <v>49.81</v>
      </c>
      <c r="U653" s="77">
        <v>0.75969928836570211</v>
      </c>
      <c r="V653" s="77">
        <v>915.11658907733636</v>
      </c>
      <c r="W653" s="109">
        <f>V653*T653/1000</f>
        <v>45.581957301942133</v>
      </c>
    </row>
    <row r="654" spans="1:23" x14ac:dyDescent="0.2">
      <c r="A654" s="386"/>
      <c r="B654" s="349">
        <v>607</v>
      </c>
      <c r="C654" s="84" t="s">
        <v>493</v>
      </c>
      <c r="D654" s="196">
        <v>6.6</v>
      </c>
      <c r="E654" s="196">
        <v>307.8</v>
      </c>
      <c r="F654" s="307" t="s">
        <v>529</v>
      </c>
      <c r="G654" s="157" t="s">
        <v>121</v>
      </c>
      <c r="H654" s="306">
        <v>5</v>
      </c>
      <c r="I654" s="306" t="s">
        <v>75</v>
      </c>
      <c r="J654" s="169">
        <v>4.4000000000000004</v>
      </c>
      <c r="K654" s="169">
        <v>0.3251</v>
      </c>
      <c r="L654" s="169">
        <v>1.0960000000000001</v>
      </c>
      <c r="M654" s="169">
        <v>3.1899999999999998E-2</v>
      </c>
      <c r="N654" s="169">
        <v>0</v>
      </c>
      <c r="O654" s="16">
        <v>2.9470000000000001</v>
      </c>
      <c r="P654" s="308">
        <v>192.6</v>
      </c>
      <c r="Q654" s="25">
        <v>2.9470000000000001</v>
      </c>
      <c r="R654" s="101">
        <v>192.6</v>
      </c>
      <c r="S654" s="309">
        <v>1.5301142263759088E-2</v>
      </c>
      <c r="T654" s="13">
        <v>41.1</v>
      </c>
      <c r="U654" s="77">
        <v>0.62887694704049857</v>
      </c>
      <c r="V654" s="77">
        <v>918.06853582554527</v>
      </c>
      <c r="W654" s="109">
        <f>V654*T654/1000</f>
        <v>37.732616822429911</v>
      </c>
    </row>
    <row r="655" spans="1:23" x14ac:dyDescent="0.2">
      <c r="A655" s="386"/>
      <c r="B655" s="348">
        <v>608</v>
      </c>
      <c r="C655" s="84" t="s">
        <v>452</v>
      </c>
      <c r="D655" s="194">
        <v>6.7</v>
      </c>
      <c r="E655" s="195">
        <v>293.8</v>
      </c>
      <c r="F655" s="307" t="s">
        <v>491</v>
      </c>
      <c r="G655" s="157" t="s">
        <v>121</v>
      </c>
      <c r="H655" s="306">
        <v>9</v>
      </c>
      <c r="I655" s="306" t="s">
        <v>75</v>
      </c>
      <c r="J655" s="169">
        <v>6.6</v>
      </c>
      <c r="K655" s="169">
        <v>0</v>
      </c>
      <c r="L655" s="169">
        <v>0</v>
      </c>
      <c r="M655" s="169">
        <v>0</v>
      </c>
      <c r="N655" s="169">
        <v>0</v>
      </c>
      <c r="O655" s="16">
        <v>6.6</v>
      </c>
      <c r="P655" s="307">
        <v>422.73</v>
      </c>
      <c r="Q655" s="25">
        <v>6.6</v>
      </c>
      <c r="R655" s="101">
        <v>422.73</v>
      </c>
      <c r="S655" s="309">
        <v>1.5612802498048398E-2</v>
      </c>
      <c r="T655" s="13">
        <v>74.099999999999994</v>
      </c>
      <c r="U655" s="77">
        <v>1.1569086651053861</v>
      </c>
      <c r="V655" s="77">
        <v>936.76814988290391</v>
      </c>
      <c r="W655" s="109">
        <f>V655*T655/1000</f>
        <v>69.414519906323164</v>
      </c>
    </row>
    <row r="656" spans="1:23" x14ac:dyDescent="0.2">
      <c r="A656" s="386"/>
      <c r="B656" s="349">
        <v>609</v>
      </c>
      <c r="C656" s="84" t="s">
        <v>138</v>
      </c>
      <c r="D656" s="194">
        <v>5.9</v>
      </c>
      <c r="E656" s="195">
        <v>326.7</v>
      </c>
      <c r="F656" s="307" t="s">
        <v>150</v>
      </c>
      <c r="G656" s="157" t="s">
        <v>121</v>
      </c>
      <c r="H656" s="306">
        <v>8</v>
      </c>
      <c r="I656" s="306">
        <v>1992</v>
      </c>
      <c r="J656" s="169">
        <v>6.7089999999999996</v>
      </c>
      <c r="K656" s="169">
        <v>0.42099999999999999</v>
      </c>
      <c r="L656" s="169">
        <v>7.3999999999999996E-2</v>
      </c>
      <c r="M656" s="169">
        <v>8.8999999999999996E-2</v>
      </c>
      <c r="N656" s="169"/>
      <c r="O656" s="16">
        <v>6.125</v>
      </c>
      <c r="P656" s="308">
        <v>390.46</v>
      </c>
      <c r="Q656" s="25">
        <v>6.125</v>
      </c>
      <c r="R656" s="101">
        <v>390.46</v>
      </c>
      <c r="S656" s="309">
        <f>Q656/R656</f>
        <v>1.5686626030835427E-2</v>
      </c>
      <c r="T656" s="13">
        <v>64.75</v>
      </c>
      <c r="U656" s="77">
        <f>S656*T656</f>
        <v>1.0157090354965939</v>
      </c>
      <c r="V656" s="77">
        <f>S656*60*1000</f>
        <v>941.19756185012557</v>
      </c>
      <c r="W656" s="109">
        <f>V656*T656/1000</f>
        <v>60.942542129795626</v>
      </c>
    </row>
    <row r="657" spans="1:23" x14ac:dyDescent="0.2">
      <c r="A657" s="386"/>
      <c r="B657" s="348">
        <v>610</v>
      </c>
      <c r="C657" s="84" t="s">
        <v>250</v>
      </c>
      <c r="D657" s="194">
        <v>7.6</v>
      </c>
      <c r="E657" s="195">
        <v>322.39999999999998</v>
      </c>
      <c r="F657" s="307" t="s">
        <v>244</v>
      </c>
      <c r="G657" s="157"/>
      <c r="H657" s="306">
        <v>10</v>
      </c>
      <c r="I657" s="306"/>
      <c r="J657" s="169">
        <v>9.5</v>
      </c>
      <c r="K657" s="169">
        <v>0.92600000000000005</v>
      </c>
      <c r="L657" s="169">
        <v>2.5230000000000001</v>
      </c>
      <c r="M657" s="169">
        <v>0.14399999999999999</v>
      </c>
      <c r="N657" s="169">
        <v>0</v>
      </c>
      <c r="O657" s="16">
        <v>6.0049999999999999</v>
      </c>
      <c r="P657" s="308">
        <v>600.91999999999996</v>
      </c>
      <c r="Q657" s="25">
        <v>9.5</v>
      </c>
      <c r="R657" s="101">
        <v>600.91999999999996</v>
      </c>
      <c r="S657" s="309">
        <v>1.5809092724489118E-2</v>
      </c>
      <c r="T657" s="13">
        <v>61</v>
      </c>
      <c r="U657" s="77">
        <v>9.6435465619383612E-2</v>
      </c>
      <c r="V657" s="77">
        <v>948.54556346934714</v>
      </c>
      <c r="W657" s="109">
        <f>V657*T657/1000</f>
        <v>57.861279371630175</v>
      </c>
    </row>
    <row r="658" spans="1:23" x14ac:dyDescent="0.2">
      <c r="A658" s="386"/>
      <c r="B658" s="349">
        <v>611</v>
      </c>
      <c r="C658" s="84" t="s">
        <v>76</v>
      </c>
      <c r="D658" s="196">
        <v>7.6</v>
      </c>
      <c r="E658" s="196">
        <v>291.2</v>
      </c>
      <c r="F658" s="307" t="s">
        <v>65</v>
      </c>
      <c r="G658" s="157"/>
      <c r="H658" s="306">
        <v>28</v>
      </c>
      <c r="I658" s="306">
        <v>1957</v>
      </c>
      <c r="J658" s="169">
        <v>20.61</v>
      </c>
      <c r="K658" s="169"/>
      <c r="L658" s="169"/>
      <c r="M658" s="169"/>
      <c r="N658" s="169"/>
      <c r="O658" s="16">
        <v>20.610000000000003</v>
      </c>
      <c r="P658" s="308">
        <v>1301.0899999999999</v>
      </c>
      <c r="Q658" s="25">
        <f>O658/P658*R658</f>
        <v>20.610000000000007</v>
      </c>
      <c r="R658" s="101">
        <v>1301.0899999999999</v>
      </c>
      <c r="S658" s="309">
        <f>Q658/R658</f>
        <v>1.5840564449807474E-2</v>
      </c>
      <c r="T658" s="13">
        <v>46.325000000000003</v>
      </c>
      <c r="U658" s="77">
        <f>S658*T658</f>
        <v>0.73381414813733126</v>
      </c>
      <c r="V658" s="77">
        <f>S658*60*1000</f>
        <v>950.43386698844847</v>
      </c>
      <c r="W658" s="109">
        <f>V658*T658/1000</f>
        <v>44.028848888239878</v>
      </c>
    </row>
    <row r="659" spans="1:23" x14ac:dyDescent="0.2">
      <c r="A659" s="386"/>
      <c r="B659" s="348">
        <v>612</v>
      </c>
      <c r="C659" s="84" t="s">
        <v>250</v>
      </c>
      <c r="D659" s="194">
        <v>7.6</v>
      </c>
      <c r="E659" s="195">
        <v>322.39999999999998</v>
      </c>
      <c r="F659" s="307" t="s">
        <v>247</v>
      </c>
      <c r="G659" s="157"/>
      <c r="H659" s="306">
        <v>12</v>
      </c>
      <c r="I659" s="306">
        <v>1989</v>
      </c>
      <c r="J659" s="169">
        <v>10.4</v>
      </c>
      <c r="K659" s="169">
        <v>2.0169999999999999</v>
      </c>
      <c r="L659" s="169">
        <v>2.7509999999999999</v>
      </c>
      <c r="M659" s="169">
        <v>-0.997</v>
      </c>
      <c r="N659" s="169">
        <v>0</v>
      </c>
      <c r="O659" s="16">
        <v>6.5780000000000003</v>
      </c>
      <c r="P659" s="308">
        <v>653.45000000000005</v>
      </c>
      <c r="Q659" s="25">
        <v>10.4</v>
      </c>
      <c r="R659" s="101">
        <v>653.45000000000005</v>
      </c>
      <c r="S659" s="309">
        <v>1.5915525288851481E-2</v>
      </c>
      <c r="T659" s="13">
        <v>61</v>
      </c>
      <c r="U659" s="77">
        <v>9.7084704261994031E-2</v>
      </c>
      <c r="V659" s="77">
        <v>954.9315173310888</v>
      </c>
      <c r="W659" s="109">
        <f>V659*T659/1000</f>
        <v>58.250822557196415</v>
      </c>
    </row>
    <row r="660" spans="1:23" x14ac:dyDescent="0.2">
      <c r="A660" s="386"/>
      <c r="B660" s="349">
        <v>613</v>
      </c>
      <c r="C660" s="84" t="s">
        <v>293</v>
      </c>
      <c r="D660" s="196">
        <v>7.1</v>
      </c>
      <c r="E660" s="196">
        <v>283.39999999999998</v>
      </c>
      <c r="F660" s="307" t="s">
        <v>333</v>
      </c>
      <c r="G660" s="157" t="s">
        <v>121</v>
      </c>
      <c r="H660" s="306">
        <v>5</v>
      </c>
      <c r="I660" s="306" t="s">
        <v>75</v>
      </c>
      <c r="J660" s="169">
        <v>4.7679999999999998</v>
      </c>
      <c r="K660" s="169">
        <v>0.10199999999999999</v>
      </c>
      <c r="L660" s="169">
        <v>1.1559999999999999</v>
      </c>
      <c r="M660" s="169">
        <v>0</v>
      </c>
      <c r="N660" s="169">
        <v>0</v>
      </c>
      <c r="O660" s="16">
        <v>3.51</v>
      </c>
      <c r="P660" s="13">
        <v>220.11</v>
      </c>
      <c r="Q660" s="25">
        <v>3.51</v>
      </c>
      <c r="R660" s="101">
        <v>220.11</v>
      </c>
      <c r="S660" s="309">
        <v>1.5946572168461223E-2</v>
      </c>
      <c r="T660" s="13">
        <v>73</v>
      </c>
      <c r="U660" s="77">
        <v>1.1656944255145154</v>
      </c>
      <c r="V660" s="77">
        <v>956.79433010767332</v>
      </c>
      <c r="W660" s="109">
        <v>69.941665530870921</v>
      </c>
    </row>
    <row r="661" spans="1:23" x14ac:dyDescent="0.2">
      <c r="A661" s="386"/>
      <c r="B661" s="348">
        <v>614</v>
      </c>
      <c r="C661" s="84" t="s">
        <v>411</v>
      </c>
      <c r="D661" s="194">
        <v>7</v>
      </c>
      <c r="E661" s="195">
        <v>308</v>
      </c>
      <c r="F661" s="307" t="s">
        <v>442</v>
      </c>
      <c r="G661" s="157" t="s">
        <v>121</v>
      </c>
      <c r="H661" s="306">
        <v>8</v>
      </c>
      <c r="I661" s="306">
        <v>1955</v>
      </c>
      <c r="J661" s="169">
        <v>6.7910000000000004</v>
      </c>
      <c r="K661" s="169">
        <v>0.40799999999999997</v>
      </c>
      <c r="L661" s="169">
        <v>0</v>
      </c>
      <c r="M661" s="169">
        <v>9.9000000000000005E-2</v>
      </c>
      <c r="N661" s="169">
        <v>0</v>
      </c>
      <c r="O661" s="16">
        <v>6.383</v>
      </c>
      <c r="P661" s="310">
        <v>399.33</v>
      </c>
      <c r="Q661" s="25">
        <v>5.4660000000000002</v>
      </c>
      <c r="R661" s="101">
        <v>341.96</v>
      </c>
      <c r="S661" s="309">
        <v>1.5984325652123058E-2</v>
      </c>
      <c r="T661" s="13">
        <v>39.57</v>
      </c>
      <c r="U661" s="77">
        <v>0.63249976605450942</v>
      </c>
      <c r="V661" s="77">
        <v>959.05953912738346</v>
      </c>
      <c r="W661" s="109">
        <v>37.949985963270564</v>
      </c>
    </row>
    <row r="662" spans="1:23" x14ac:dyDescent="0.2">
      <c r="A662" s="386"/>
      <c r="B662" s="349">
        <v>615</v>
      </c>
      <c r="C662" s="84" t="s">
        <v>337</v>
      </c>
      <c r="D662" s="194">
        <v>6.4</v>
      </c>
      <c r="E662" s="195">
        <v>259.07</v>
      </c>
      <c r="F662" s="85" t="s">
        <v>373</v>
      </c>
      <c r="G662" s="158" t="s">
        <v>121</v>
      </c>
      <c r="H662" s="84">
        <v>16</v>
      </c>
      <c r="I662" s="84">
        <v>1964</v>
      </c>
      <c r="J662" s="169">
        <v>10.25</v>
      </c>
      <c r="K662" s="169"/>
      <c r="L662" s="169"/>
      <c r="M662" s="169"/>
      <c r="N662" s="169">
        <v>0</v>
      </c>
      <c r="O662" s="16">
        <v>10.25</v>
      </c>
      <c r="P662" s="146">
        <v>636.07000000000005</v>
      </c>
      <c r="Q662" s="25">
        <f>N662+O662</f>
        <v>10.25</v>
      </c>
      <c r="R662" s="147">
        <v>636.07000000000005</v>
      </c>
      <c r="S662" s="309">
        <f>Q662/R662</f>
        <v>1.6114578584118099E-2</v>
      </c>
      <c r="T662" s="13">
        <v>57.552</v>
      </c>
      <c r="U662" s="77">
        <f>S662*T662</f>
        <v>0.92742622667316477</v>
      </c>
      <c r="V662" s="77">
        <f>S662*60*1000</f>
        <v>966.87471504708594</v>
      </c>
      <c r="W662" s="109">
        <f>V662*T662/1000</f>
        <v>55.645573600389895</v>
      </c>
    </row>
    <row r="663" spans="1:23" x14ac:dyDescent="0.2">
      <c r="A663" s="386"/>
      <c r="B663" s="348">
        <v>616</v>
      </c>
      <c r="C663" s="84" t="s">
        <v>493</v>
      </c>
      <c r="D663" s="196">
        <v>6.6</v>
      </c>
      <c r="E663" s="196">
        <v>307.8</v>
      </c>
      <c r="F663" s="307" t="s">
        <v>530</v>
      </c>
      <c r="G663" s="157" t="s">
        <v>121</v>
      </c>
      <c r="H663" s="306">
        <v>17</v>
      </c>
      <c r="I663" s="306" t="s">
        <v>75</v>
      </c>
      <c r="J663" s="169">
        <v>13.8</v>
      </c>
      <c r="K663" s="169">
        <v>1.2461</v>
      </c>
      <c r="L663" s="169">
        <v>0</v>
      </c>
      <c r="M663" s="169">
        <v>-7.3099999999999998E-2</v>
      </c>
      <c r="N663" s="169">
        <v>0</v>
      </c>
      <c r="O663" s="16">
        <v>12.627000000000001</v>
      </c>
      <c r="P663" s="308">
        <v>781.76</v>
      </c>
      <c r="Q663" s="25">
        <v>12.627000000000001</v>
      </c>
      <c r="R663" s="101">
        <v>781.76</v>
      </c>
      <c r="S663" s="309">
        <v>1.6152015963978715E-2</v>
      </c>
      <c r="T663" s="13">
        <v>41.1</v>
      </c>
      <c r="U663" s="77">
        <v>0.66384785611952524</v>
      </c>
      <c r="V663" s="77">
        <v>969.12095783872292</v>
      </c>
      <c r="W663" s="109">
        <v>39.830871367171518</v>
      </c>
    </row>
    <row r="664" spans="1:23" x14ac:dyDescent="0.2">
      <c r="A664" s="386"/>
      <c r="B664" s="349">
        <v>617</v>
      </c>
      <c r="C664" s="84" t="s">
        <v>80</v>
      </c>
      <c r="D664" s="196">
        <v>6.8</v>
      </c>
      <c r="E664" s="196">
        <v>291.2</v>
      </c>
      <c r="F664" s="307" t="s">
        <v>97</v>
      </c>
      <c r="G664" s="157" t="s">
        <v>94</v>
      </c>
      <c r="H664" s="306">
        <v>8</v>
      </c>
      <c r="I664" s="306" t="s">
        <v>75</v>
      </c>
      <c r="J664" s="169">
        <f>+K664+L664+M664+N664+O664</f>
        <v>6.9119785</v>
      </c>
      <c r="K664" s="169">
        <v>0.20399999999999999</v>
      </c>
      <c r="L664" s="169">
        <v>0.36703249999999998</v>
      </c>
      <c r="M664" s="169">
        <v>4.827E-2</v>
      </c>
      <c r="N664" s="169">
        <v>0.62926800000000005</v>
      </c>
      <c r="O664" s="16">
        <v>5.6634080000000004</v>
      </c>
      <c r="P664" s="310">
        <v>388.27</v>
      </c>
      <c r="Q664" s="25">
        <v>6.2926739999999999</v>
      </c>
      <c r="R664" s="101">
        <v>388.27</v>
      </c>
      <c r="S664" s="309">
        <f>Q664/R664</f>
        <v>1.6206953923815902E-2</v>
      </c>
      <c r="T664" s="13">
        <v>48.832000000000001</v>
      </c>
      <c r="U664" s="77">
        <f>S664*T664</f>
        <v>0.79141797400777814</v>
      </c>
      <c r="V664" s="77">
        <f>S664*60*1000</f>
        <v>972.41723542895409</v>
      </c>
      <c r="W664" s="109">
        <f>V664*T664/1000</f>
        <v>47.485078440466687</v>
      </c>
    </row>
    <row r="665" spans="1:23" x14ac:dyDescent="0.2">
      <c r="A665" s="386"/>
      <c r="B665" s="348">
        <v>618</v>
      </c>
      <c r="C665" s="84" t="s">
        <v>411</v>
      </c>
      <c r="D665" s="196">
        <v>7</v>
      </c>
      <c r="E665" s="195">
        <v>308</v>
      </c>
      <c r="F665" s="307" t="s">
        <v>443</v>
      </c>
      <c r="G665" s="157" t="s">
        <v>121</v>
      </c>
      <c r="H665" s="306">
        <v>24</v>
      </c>
      <c r="I665" s="306">
        <v>1961</v>
      </c>
      <c r="J665" s="169">
        <v>16.314</v>
      </c>
      <c r="K665" s="169">
        <v>1.887</v>
      </c>
      <c r="L665" s="169">
        <v>0</v>
      </c>
      <c r="M665" s="169">
        <v>-0.17599999999999999</v>
      </c>
      <c r="N665" s="169">
        <v>0</v>
      </c>
      <c r="O665" s="16">
        <v>14.427</v>
      </c>
      <c r="P665" s="310">
        <v>886.96</v>
      </c>
      <c r="Q665" s="25">
        <v>14.427</v>
      </c>
      <c r="R665" s="101">
        <v>886.96</v>
      </c>
      <c r="S665" s="309">
        <v>1.6265671507170558E-2</v>
      </c>
      <c r="T665" s="13">
        <v>39.57</v>
      </c>
      <c r="U665" s="77">
        <v>0.64363262153873901</v>
      </c>
      <c r="V665" s="77">
        <v>975.9402904302334</v>
      </c>
      <c r="W665" s="109">
        <v>38.617957292324341</v>
      </c>
    </row>
    <row r="666" spans="1:23" x14ac:dyDescent="0.2">
      <c r="A666" s="386"/>
      <c r="B666" s="349">
        <v>619</v>
      </c>
      <c r="C666" s="84" t="s">
        <v>76</v>
      </c>
      <c r="D666" s="196">
        <v>7.6</v>
      </c>
      <c r="E666" s="196">
        <v>291.2</v>
      </c>
      <c r="F666" s="307" t="s">
        <v>66</v>
      </c>
      <c r="G666" s="157"/>
      <c r="H666" s="306">
        <v>22</v>
      </c>
      <c r="I666" s="306">
        <v>1958</v>
      </c>
      <c r="J666" s="169">
        <v>21.8</v>
      </c>
      <c r="K666" s="169"/>
      <c r="L666" s="169"/>
      <c r="M666" s="169"/>
      <c r="N666" s="169"/>
      <c r="O666" s="16">
        <v>21.8</v>
      </c>
      <c r="P666" s="308">
        <v>1333.81</v>
      </c>
      <c r="Q666" s="25">
        <f>O666/P666*R666</f>
        <v>18.201997285970268</v>
      </c>
      <c r="R666" s="101">
        <v>1113.67</v>
      </c>
      <c r="S666" s="309">
        <f>Q666/R666</f>
        <v>1.6344156963885411E-2</v>
      </c>
      <c r="T666" s="13">
        <v>46.325000000000003</v>
      </c>
      <c r="U666" s="77">
        <f>S666*T666</f>
        <v>0.75714307135199166</v>
      </c>
      <c r="V666" s="77">
        <f>S666*60*1000</f>
        <v>980.64941783312463</v>
      </c>
      <c r="W666" s="109">
        <f>V666*T666/1000</f>
        <v>45.428584281119505</v>
      </c>
    </row>
    <row r="667" spans="1:23" x14ac:dyDescent="0.2">
      <c r="A667" s="386"/>
      <c r="B667" s="348">
        <v>620</v>
      </c>
      <c r="C667" s="84" t="s">
        <v>91</v>
      </c>
      <c r="D667" s="196">
        <v>6.8</v>
      </c>
      <c r="E667" s="196">
        <v>291.2</v>
      </c>
      <c r="F667" s="307" t="s">
        <v>102</v>
      </c>
      <c r="G667" s="157" t="s">
        <v>94</v>
      </c>
      <c r="H667" s="306">
        <v>24</v>
      </c>
      <c r="I667" s="306" t="s">
        <v>75</v>
      </c>
      <c r="J667" s="169">
        <f>+K667+L667+M667+N667+O667</f>
        <v>21.966429000000002</v>
      </c>
      <c r="K667" s="169">
        <v>1.4279999999999999</v>
      </c>
      <c r="L667" s="169">
        <v>2.975924</v>
      </c>
      <c r="M667" s="169">
        <v>2.6429999999999999E-2</v>
      </c>
      <c r="N667" s="169">
        <v>0</v>
      </c>
      <c r="O667" s="16">
        <v>17.536075</v>
      </c>
      <c r="P667" s="308">
        <v>1067.26</v>
      </c>
      <c r="Q667" s="25">
        <v>17.536073999999999</v>
      </c>
      <c r="R667" s="101">
        <v>1067.26</v>
      </c>
      <c r="S667" s="309">
        <f>Q667/R667</f>
        <v>1.6430929670370856E-2</v>
      </c>
      <c r="T667" s="13">
        <v>48.832000000000001</v>
      </c>
      <c r="U667" s="77">
        <f>S667*T667</f>
        <v>0.8023551576635497</v>
      </c>
      <c r="V667" s="77">
        <f>S667*60*1000</f>
        <v>985.85578022225138</v>
      </c>
      <c r="W667" s="109">
        <f>V667*T667/1000</f>
        <v>48.14130945981298</v>
      </c>
    </row>
    <row r="668" spans="1:23" x14ac:dyDescent="0.2">
      <c r="A668" s="386"/>
      <c r="B668" s="349">
        <v>621</v>
      </c>
      <c r="C668" s="84" t="s">
        <v>89</v>
      </c>
      <c r="D668" s="196">
        <v>6.8</v>
      </c>
      <c r="E668" s="196">
        <v>291.2</v>
      </c>
      <c r="F668" s="307" t="s">
        <v>101</v>
      </c>
      <c r="G668" s="157" t="s">
        <v>94</v>
      </c>
      <c r="H668" s="306">
        <v>12</v>
      </c>
      <c r="I668" s="306" t="s">
        <v>75</v>
      </c>
      <c r="J668" s="169">
        <f>+K668+L668+M668+N668+O668</f>
        <v>8.7840000000000007</v>
      </c>
      <c r="K668" s="169">
        <v>0</v>
      </c>
      <c r="L668" s="169">
        <v>0</v>
      </c>
      <c r="M668" s="169">
        <v>0</v>
      </c>
      <c r="N668" s="169">
        <v>0</v>
      </c>
      <c r="O668" s="16">
        <v>8.7840000000000007</v>
      </c>
      <c r="P668" s="310">
        <v>528.85</v>
      </c>
      <c r="Q668" s="25">
        <v>8.7840000000000007</v>
      </c>
      <c r="R668" s="101">
        <v>528.85</v>
      </c>
      <c r="S668" s="309">
        <f>Q668/R668</f>
        <v>1.660962465727522E-2</v>
      </c>
      <c r="T668" s="13">
        <v>48.832000000000001</v>
      </c>
      <c r="U668" s="77">
        <f>S668*T668</f>
        <v>0.81108119126406353</v>
      </c>
      <c r="V668" s="77">
        <f>S668*60*1000</f>
        <v>996.57747943651316</v>
      </c>
      <c r="W668" s="109">
        <f>V668*T668/1000</f>
        <v>48.664871475843817</v>
      </c>
    </row>
    <row r="669" spans="1:23" x14ac:dyDescent="0.2">
      <c r="A669" s="386"/>
      <c r="B669" s="348">
        <v>622</v>
      </c>
      <c r="C669" s="84" t="s">
        <v>80</v>
      </c>
      <c r="D669" s="196">
        <v>6.8</v>
      </c>
      <c r="E669" s="196">
        <v>291.2</v>
      </c>
      <c r="F669" s="307" t="s">
        <v>100</v>
      </c>
      <c r="G669" s="157" t="s">
        <v>94</v>
      </c>
      <c r="H669" s="306">
        <v>13</v>
      </c>
      <c r="I669" s="306" t="s">
        <v>75</v>
      </c>
      <c r="J669" s="169">
        <f>+K669+L669+M669+N669+O669</f>
        <v>13.5304</v>
      </c>
      <c r="K669" s="169">
        <v>0.96899999999999997</v>
      </c>
      <c r="L669" s="169">
        <v>2.5540159999999998</v>
      </c>
      <c r="M669" s="169">
        <v>2.3999999999999998E-3</v>
      </c>
      <c r="N669" s="169">
        <v>0</v>
      </c>
      <c r="O669" s="16">
        <v>10.004984</v>
      </c>
      <c r="P669" s="310">
        <v>596.38</v>
      </c>
      <c r="Q669" s="25">
        <v>10.004986000000001</v>
      </c>
      <c r="R669" s="101">
        <v>596.38</v>
      </c>
      <c r="S669" s="309">
        <f>Q669/R669</f>
        <v>1.6776193031288775E-2</v>
      </c>
      <c r="T669" s="13">
        <v>48.832000000000001</v>
      </c>
      <c r="U669" s="77">
        <f>S669*T669</f>
        <v>0.8192150581038935</v>
      </c>
      <c r="V669" s="77">
        <f>S669*60*1000</f>
        <v>1006.5715818773265</v>
      </c>
      <c r="W669" s="109">
        <f>V669*T669/1000</f>
        <v>49.152903486233605</v>
      </c>
    </row>
    <row r="670" spans="1:23" x14ac:dyDescent="0.2">
      <c r="A670" s="386"/>
      <c r="B670" s="349">
        <v>623</v>
      </c>
      <c r="C670" s="84" t="s">
        <v>534</v>
      </c>
      <c r="D670" s="194">
        <v>7.3</v>
      </c>
      <c r="E670" s="195">
        <v>246.1</v>
      </c>
      <c r="F670" s="307" t="s">
        <v>574</v>
      </c>
      <c r="G670" s="157" t="s">
        <v>94</v>
      </c>
      <c r="H670" s="306">
        <v>4</v>
      </c>
      <c r="I670" s="306"/>
      <c r="J670" s="169">
        <v>2.819</v>
      </c>
      <c r="K670" s="169">
        <v>0</v>
      </c>
      <c r="L670" s="169">
        <v>0</v>
      </c>
      <c r="M670" s="169">
        <v>0</v>
      </c>
      <c r="N670" s="169"/>
      <c r="O670" s="16">
        <v>2.819</v>
      </c>
      <c r="P670" s="308"/>
      <c r="Q670" s="25">
        <v>2.819</v>
      </c>
      <c r="R670" s="101">
        <v>167.13</v>
      </c>
      <c r="S670" s="309">
        <v>1.6867109435768565E-2</v>
      </c>
      <c r="T670" s="13">
        <v>49.81</v>
      </c>
      <c r="U670" s="77">
        <v>0.84015072099563226</v>
      </c>
      <c r="V670" s="77">
        <v>1012.0265661461139</v>
      </c>
      <c r="W670" s="109">
        <f>V670*T670/1000</f>
        <v>50.409043259737935</v>
      </c>
    </row>
    <row r="671" spans="1:23" x14ac:dyDescent="0.2">
      <c r="A671" s="386"/>
      <c r="B671" s="348">
        <v>624</v>
      </c>
      <c r="C671" s="84" t="s">
        <v>788</v>
      </c>
      <c r="D671" s="194">
        <v>8.5</v>
      </c>
      <c r="E671" s="195">
        <v>171</v>
      </c>
      <c r="F671" s="307" t="s">
        <v>817</v>
      </c>
      <c r="G671" s="307"/>
      <c r="H671" s="306">
        <v>17</v>
      </c>
      <c r="I671" s="306">
        <v>1997</v>
      </c>
      <c r="J671" s="323">
        <v>16.32</v>
      </c>
      <c r="K671" s="323">
        <v>2.4830999999999999</v>
      </c>
      <c r="L671" s="323">
        <v>0</v>
      </c>
      <c r="M671" s="323">
        <v>0</v>
      </c>
      <c r="N671" s="169">
        <v>0</v>
      </c>
      <c r="O671" s="169">
        <v>13.8369</v>
      </c>
      <c r="P671" s="324">
        <v>818.09</v>
      </c>
      <c r="Q671" s="324">
        <v>13.8369</v>
      </c>
      <c r="R671" s="324">
        <f>P671</f>
        <v>818.09</v>
      </c>
      <c r="S671" s="309">
        <f>Q671/R671</f>
        <v>1.6913664755711474E-2</v>
      </c>
      <c r="T671" s="13">
        <v>45.1</v>
      </c>
      <c r="U671" s="77">
        <f>S671*T671</f>
        <v>0.76280628048258747</v>
      </c>
      <c r="V671" s="325">
        <f>S671*60*1000</f>
        <v>1014.8198853426884</v>
      </c>
      <c r="W671" s="109">
        <f>V671*T671/1000</f>
        <v>45.768376828955248</v>
      </c>
    </row>
    <row r="672" spans="1:23" x14ac:dyDescent="0.2">
      <c r="A672" s="386"/>
      <c r="B672" s="349">
        <v>625</v>
      </c>
      <c r="C672" s="84" t="s">
        <v>452</v>
      </c>
      <c r="D672" s="194">
        <v>6.7</v>
      </c>
      <c r="E672" s="195">
        <v>293.8</v>
      </c>
      <c r="F672" s="307" t="s">
        <v>492</v>
      </c>
      <c r="G672" s="157" t="s">
        <v>121</v>
      </c>
      <c r="H672" s="306">
        <v>9</v>
      </c>
      <c r="I672" s="306">
        <v>1977</v>
      </c>
      <c r="J672" s="169">
        <v>11</v>
      </c>
      <c r="K672" s="169">
        <v>0.64</v>
      </c>
      <c r="L672" s="169">
        <v>2.66</v>
      </c>
      <c r="M672" s="169">
        <v>-0.13300000000000001</v>
      </c>
      <c r="N672" s="169">
        <v>0</v>
      </c>
      <c r="O672" s="16">
        <v>7.82</v>
      </c>
      <c r="P672" s="307">
        <v>460.02</v>
      </c>
      <c r="Q672" s="25">
        <v>7.82</v>
      </c>
      <c r="R672" s="101">
        <v>460.02</v>
      </c>
      <c r="S672" s="309">
        <v>1.6999260901699929E-2</v>
      </c>
      <c r="T672" s="13">
        <v>74.099999999999994</v>
      </c>
      <c r="U672" s="77">
        <v>1.2596452328159646</v>
      </c>
      <c r="V672" s="77">
        <v>1019.9556541019956</v>
      </c>
      <c r="W672" s="109">
        <f>V672*T672/1000</f>
        <v>75.578713968957857</v>
      </c>
    </row>
    <row r="673" spans="1:23" x14ac:dyDescent="0.2">
      <c r="A673" s="386"/>
      <c r="B673" s="348">
        <v>626</v>
      </c>
      <c r="C673" s="84" t="s">
        <v>250</v>
      </c>
      <c r="D673" s="194">
        <v>7.6</v>
      </c>
      <c r="E673" s="195">
        <v>322.39999999999998</v>
      </c>
      <c r="F673" s="307" t="s">
        <v>246</v>
      </c>
      <c r="G673" s="157"/>
      <c r="H673" s="306">
        <v>38</v>
      </c>
      <c r="I673" s="306">
        <v>1985</v>
      </c>
      <c r="J673" s="169">
        <v>24.4</v>
      </c>
      <c r="K673" s="169">
        <v>1.728</v>
      </c>
      <c r="L673" s="169">
        <v>7.5960000000000001</v>
      </c>
      <c r="M673" s="169">
        <v>0.36199999999999999</v>
      </c>
      <c r="N673" s="169">
        <v>0</v>
      </c>
      <c r="O673" s="16">
        <v>14.682</v>
      </c>
      <c r="P673" s="308">
        <v>1467.5</v>
      </c>
      <c r="Q673" s="25">
        <v>24.4</v>
      </c>
      <c r="R673" s="101">
        <v>1431.01</v>
      </c>
      <c r="S673" s="309">
        <v>1.705089412373079E-2</v>
      </c>
      <c r="T673" s="13">
        <v>61</v>
      </c>
      <c r="U673" s="77">
        <v>0.10401045415475781</v>
      </c>
      <c r="V673" s="77">
        <v>1023.0536474238475</v>
      </c>
      <c r="W673" s="109">
        <f>V673*T673/1000</f>
        <v>62.406272492854697</v>
      </c>
    </row>
    <row r="674" spans="1:23" x14ac:dyDescent="0.2">
      <c r="A674" s="386"/>
      <c r="B674" s="349">
        <v>627</v>
      </c>
      <c r="C674" s="84" t="s">
        <v>710</v>
      </c>
      <c r="D674" s="84">
        <v>7.1</v>
      </c>
      <c r="E674" s="84">
        <v>337.9</v>
      </c>
      <c r="F674" s="307" t="s">
        <v>763</v>
      </c>
      <c r="G674" s="307" t="s">
        <v>121</v>
      </c>
      <c r="H674" s="306">
        <v>4</v>
      </c>
      <c r="I674" s="306">
        <v>1940</v>
      </c>
      <c r="J674" s="323">
        <v>2.7589999999999999</v>
      </c>
      <c r="K674" s="323">
        <v>0</v>
      </c>
      <c r="L674" s="323">
        <v>0</v>
      </c>
      <c r="M674" s="323">
        <v>0</v>
      </c>
      <c r="N674" s="16">
        <v>0</v>
      </c>
      <c r="O674" s="16">
        <v>2.7589999999999999</v>
      </c>
      <c r="P674" s="324">
        <v>161.63</v>
      </c>
      <c r="Q674" s="25">
        <v>2.7589999999999999</v>
      </c>
      <c r="R674" s="324">
        <v>161.63</v>
      </c>
      <c r="S674" s="309">
        <v>1.7069850894017198E-2</v>
      </c>
      <c r="T674" s="13">
        <v>50.466999999999999</v>
      </c>
      <c r="U674" s="77">
        <v>0.86146416506836587</v>
      </c>
      <c r="V674" s="325">
        <v>1024.1910536410319</v>
      </c>
      <c r="W674" s="109">
        <v>51.687849904101952</v>
      </c>
    </row>
    <row r="675" spans="1:23" x14ac:dyDescent="0.2">
      <c r="A675" s="386"/>
      <c r="B675" s="348">
        <v>628</v>
      </c>
      <c r="C675" s="84" t="s">
        <v>411</v>
      </c>
      <c r="D675" s="194">
        <v>7</v>
      </c>
      <c r="E675" s="195">
        <v>308</v>
      </c>
      <c r="F675" s="307" t="s">
        <v>444</v>
      </c>
      <c r="G675" s="157" t="s">
        <v>121</v>
      </c>
      <c r="H675" s="306">
        <v>6</v>
      </c>
      <c r="I675" s="306">
        <v>1953</v>
      </c>
      <c r="J675" s="169">
        <v>3.4780000000000002</v>
      </c>
      <c r="K675" s="169">
        <v>0.30599999999999999</v>
      </c>
      <c r="L675" s="169">
        <v>0</v>
      </c>
      <c r="M675" s="169">
        <v>0</v>
      </c>
      <c r="N675" s="169">
        <v>0.57099999999999995</v>
      </c>
      <c r="O675" s="16">
        <v>2.601</v>
      </c>
      <c r="P675" s="310">
        <v>272.16000000000003</v>
      </c>
      <c r="Q675" s="25">
        <v>2.4470000000000001</v>
      </c>
      <c r="R675" s="101">
        <v>142.96</v>
      </c>
      <c r="S675" s="309">
        <v>1.7116675993284834E-2</v>
      </c>
      <c r="T675" s="13">
        <v>39.57</v>
      </c>
      <c r="U675" s="77">
        <v>0.67730686905428095</v>
      </c>
      <c r="V675" s="77">
        <v>1027.0005595970902</v>
      </c>
      <c r="W675" s="109">
        <f>V675*T675/1000</f>
        <v>40.638412143256858</v>
      </c>
    </row>
    <row r="676" spans="1:23" x14ac:dyDescent="0.2">
      <c r="A676" s="386"/>
      <c r="B676" s="349">
        <v>629</v>
      </c>
      <c r="C676" s="84" t="s">
        <v>633</v>
      </c>
      <c r="D676" s="194">
        <v>6.6</v>
      </c>
      <c r="E676" s="195">
        <v>308.60000000000002</v>
      </c>
      <c r="F676" s="69" t="s">
        <v>626</v>
      </c>
      <c r="G676" s="30"/>
      <c r="H676" s="31">
        <v>6</v>
      </c>
      <c r="I676" s="31">
        <v>1959</v>
      </c>
      <c r="J676" s="170">
        <v>7.234</v>
      </c>
      <c r="K676" s="170">
        <v>1.1568929999999999</v>
      </c>
      <c r="L676" s="170">
        <v>0.70345199999999997</v>
      </c>
      <c r="M676" s="170">
        <v>1.6107E-2</v>
      </c>
      <c r="N676" s="170">
        <v>0</v>
      </c>
      <c r="O676" s="92">
        <v>5.3575470000000003</v>
      </c>
      <c r="P676" s="32">
        <v>310.93</v>
      </c>
      <c r="Q676" s="33">
        <v>5.3575470000000003</v>
      </c>
      <c r="R676" s="105">
        <v>310.93</v>
      </c>
      <c r="S676" s="35">
        <v>1.723071752484482E-2</v>
      </c>
      <c r="T676" s="34">
        <v>50.7</v>
      </c>
      <c r="U676" s="34">
        <v>0.87359737850963237</v>
      </c>
      <c r="V676" s="34">
        <v>1033.843051490689</v>
      </c>
      <c r="W676" s="109">
        <f>V676*T676/1000</f>
        <v>52.415842710577941</v>
      </c>
    </row>
    <row r="677" spans="1:23" x14ac:dyDescent="0.2">
      <c r="A677" s="386"/>
      <c r="B677" s="348">
        <v>630</v>
      </c>
      <c r="C677" s="84" t="s">
        <v>411</v>
      </c>
      <c r="D677" s="196">
        <v>7</v>
      </c>
      <c r="E677" s="195">
        <v>308</v>
      </c>
      <c r="F677" s="307" t="s">
        <v>445</v>
      </c>
      <c r="G677" s="157" t="s">
        <v>121</v>
      </c>
      <c r="H677" s="306">
        <v>82</v>
      </c>
      <c r="I677" s="306">
        <v>1961</v>
      </c>
      <c r="J677" s="169">
        <v>26.834</v>
      </c>
      <c r="K677" s="169">
        <v>3.4169999999999998</v>
      </c>
      <c r="L677" s="169">
        <v>0</v>
      </c>
      <c r="M677" s="169">
        <v>1.0289999999999999</v>
      </c>
      <c r="N677" s="169">
        <v>0</v>
      </c>
      <c r="O677" s="16">
        <v>23.417000000000002</v>
      </c>
      <c r="P677" s="310">
        <v>1344.76</v>
      </c>
      <c r="Q677" s="25">
        <v>23.417000000000002</v>
      </c>
      <c r="R677" s="101">
        <v>1344.76</v>
      </c>
      <c r="S677" s="309">
        <v>1.7413516166453494E-2</v>
      </c>
      <c r="T677" s="13">
        <v>39.57</v>
      </c>
      <c r="U677" s="77">
        <v>0.68905283470656475</v>
      </c>
      <c r="V677" s="77">
        <v>1044.8109699872098</v>
      </c>
      <c r="W677" s="109">
        <f>V677*T677/1000</f>
        <v>41.34317008239389</v>
      </c>
    </row>
    <row r="678" spans="1:23" x14ac:dyDescent="0.2">
      <c r="A678" s="386"/>
      <c r="B678" s="349">
        <v>631</v>
      </c>
      <c r="C678" s="84" t="s">
        <v>411</v>
      </c>
      <c r="D678" s="194">
        <v>7</v>
      </c>
      <c r="E678" s="195">
        <v>308</v>
      </c>
      <c r="F678" s="307" t="s">
        <v>446</v>
      </c>
      <c r="G678" s="157" t="s">
        <v>121</v>
      </c>
      <c r="H678" s="306">
        <v>6</v>
      </c>
      <c r="I678" s="306">
        <v>1955</v>
      </c>
      <c r="J678" s="169">
        <v>4.67</v>
      </c>
      <c r="K678" s="169">
        <v>0.30599999999999999</v>
      </c>
      <c r="L678" s="169">
        <v>0</v>
      </c>
      <c r="M678" s="169">
        <v>0.1</v>
      </c>
      <c r="N678" s="169">
        <v>0</v>
      </c>
      <c r="O678" s="16">
        <v>4.3639999999999999</v>
      </c>
      <c r="P678" s="310">
        <v>249.66</v>
      </c>
      <c r="Q678" s="25">
        <v>3.609</v>
      </c>
      <c r="R678" s="101">
        <v>206.48</v>
      </c>
      <c r="S678" s="309">
        <v>1.7478690430065866E-2</v>
      </c>
      <c r="T678" s="13">
        <v>39.57</v>
      </c>
      <c r="U678" s="77">
        <v>0.69163178031770634</v>
      </c>
      <c r="V678" s="77">
        <v>1048.7214258039519</v>
      </c>
      <c r="W678" s="109">
        <f>V678*T678/1000</f>
        <v>41.497906819062372</v>
      </c>
    </row>
    <row r="679" spans="1:23" x14ac:dyDescent="0.2">
      <c r="A679" s="386"/>
      <c r="B679" s="348">
        <v>632</v>
      </c>
      <c r="C679" s="326" t="s">
        <v>774</v>
      </c>
      <c r="D679" s="326">
        <v>5.8</v>
      </c>
      <c r="E679" s="327">
        <v>274.5</v>
      </c>
      <c r="F679" s="255" t="s">
        <v>771</v>
      </c>
      <c r="G679" s="256" t="s">
        <v>121</v>
      </c>
      <c r="H679" s="257">
        <v>4</v>
      </c>
      <c r="I679" s="258" t="s">
        <v>75</v>
      </c>
      <c r="J679" s="331">
        <v>4.07</v>
      </c>
      <c r="K679" s="331">
        <v>0.19</v>
      </c>
      <c r="L679" s="331">
        <v>0.55000000000000004</v>
      </c>
      <c r="M679" s="331">
        <v>-0.03</v>
      </c>
      <c r="N679" s="332">
        <v>0.6048</v>
      </c>
      <c r="O679" s="333">
        <v>2.7551999999999999</v>
      </c>
      <c r="P679" s="335">
        <v>191.55</v>
      </c>
      <c r="Q679" s="337">
        <v>3.36</v>
      </c>
      <c r="R679" s="335">
        <v>191.55</v>
      </c>
      <c r="S679" s="309">
        <f>Q679/R679</f>
        <v>1.7541111981205951E-2</v>
      </c>
      <c r="T679" s="338">
        <v>56</v>
      </c>
      <c r="U679" s="77">
        <f>S679*T679</f>
        <v>0.98230227094753331</v>
      </c>
      <c r="V679" s="325">
        <f>S679*60*1000</f>
        <v>1052.4667188723572</v>
      </c>
      <c r="W679" s="109">
        <f>V679*T679/1000</f>
        <v>58.938136256852005</v>
      </c>
    </row>
    <row r="680" spans="1:23" x14ac:dyDescent="0.2">
      <c r="A680" s="386"/>
      <c r="B680" s="349">
        <v>633</v>
      </c>
      <c r="C680" s="84" t="s">
        <v>337</v>
      </c>
      <c r="D680" s="194">
        <v>6.4</v>
      </c>
      <c r="E680" s="195">
        <v>259.07</v>
      </c>
      <c r="F680" s="307" t="s">
        <v>378</v>
      </c>
      <c r="G680" s="158" t="s">
        <v>121</v>
      </c>
      <c r="H680" s="306">
        <v>6</v>
      </c>
      <c r="I680" s="306">
        <v>1961</v>
      </c>
      <c r="J680" s="169">
        <v>3.29</v>
      </c>
      <c r="K680" s="169"/>
      <c r="L680" s="169"/>
      <c r="M680" s="169"/>
      <c r="N680" s="169">
        <v>0</v>
      </c>
      <c r="O680" s="16">
        <v>3.29</v>
      </c>
      <c r="P680" s="306">
        <v>186.85</v>
      </c>
      <c r="Q680" s="25">
        <f>N680+O680</f>
        <v>3.29</v>
      </c>
      <c r="R680" s="101">
        <v>186.85</v>
      </c>
      <c r="S680" s="309">
        <f>Q680/R680</f>
        <v>1.760770671661761E-2</v>
      </c>
      <c r="T680" s="13">
        <v>57.552</v>
      </c>
      <c r="U680" s="77">
        <f>S680*T680</f>
        <v>1.0133587369547767</v>
      </c>
      <c r="V680" s="77">
        <f>S680*60*1000</f>
        <v>1056.4624029970566</v>
      </c>
      <c r="W680" s="109">
        <f>V680*T680/1000</f>
        <v>60.801524217286605</v>
      </c>
    </row>
    <row r="681" spans="1:23" x14ac:dyDescent="0.2">
      <c r="A681" s="386"/>
      <c r="B681" s="348">
        <v>634</v>
      </c>
      <c r="C681" s="84" t="s">
        <v>91</v>
      </c>
      <c r="D681" s="196">
        <v>6.8</v>
      </c>
      <c r="E681" s="196">
        <v>291.2</v>
      </c>
      <c r="F681" s="307" t="s">
        <v>99</v>
      </c>
      <c r="G681" s="157" t="s">
        <v>94</v>
      </c>
      <c r="H681" s="306">
        <v>12</v>
      </c>
      <c r="I681" s="306" t="s">
        <v>75</v>
      </c>
      <c r="J681" s="169">
        <f>+K681+L681+M681+N681+O681</f>
        <v>11.236090000000001</v>
      </c>
      <c r="K681" s="169">
        <v>0.71399999999999997</v>
      </c>
      <c r="L681" s="169">
        <v>1.2101580000000001</v>
      </c>
      <c r="M681" s="169">
        <v>-5.391E-2</v>
      </c>
      <c r="N681" s="169">
        <v>0</v>
      </c>
      <c r="O681" s="16">
        <v>9.3658420000000007</v>
      </c>
      <c r="P681" s="310">
        <v>529.87</v>
      </c>
      <c r="Q681" s="25">
        <v>9.3658479999999997</v>
      </c>
      <c r="R681" s="101">
        <v>529.87</v>
      </c>
      <c r="S681" s="309">
        <f>Q681/R681</f>
        <v>1.767574688131051E-2</v>
      </c>
      <c r="T681" s="13">
        <v>48.832000000000001</v>
      </c>
      <c r="U681" s="77">
        <f>S681*T681</f>
        <v>0.86314207170815482</v>
      </c>
      <c r="V681" s="77">
        <f>S681*60*1000</f>
        <v>1060.5448128786306</v>
      </c>
      <c r="W681" s="109">
        <f>V681*T681/1000</f>
        <v>51.788524302489293</v>
      </c>
    </row>
    <row r="682" spans="1:23" x14ac:dyDescent="0.2">
      <c r="A682" s="386"/>
      <c r="B682" s="349">
        <v>635</v>
      </c>
      <c r="C682" s="84" t="s">
        <v>493</v>
      </c>
      <c r="D682" s="196">
        <v>6.6</v>
      </c>
      <c r="E682" s="196">
        <v>307.8</v>
      </c>
      <c r="F682" s="307" t="s">
        <v>531</v>
      </c>
      <c r="G682" s="157" t="s">
        <v>121</v>
      </c>
      <c r="H682" s="306">
        <v>10</v>
      </c>
      <c r="I682" s="306" t="s">
        <v>75</v>
      </c>
      <c r="J682" s="169">
        <v>6.2</v>
      </c>
      <c r="K682" s="169">
        <v>0.61199999999999999</v>
      </c>
      <c r="L682" s="169">
        <v>0</v>
      </c>
      <c r="M682" s="169">
        <v>0</v>
      </c>
      <c r="N682" s="169">
        <v>0</v>
      </c>
      <c r="O682" s="16">
        <v>5.5880000000000001</v>
      </c>
      <c r="P682" s="308">
        <v>314.19</v>
      </c>
      <c r="Q682" s="25">
        <v>5.5880000000000001</v>
      </c>
      <c r="R682" s="101">
        <v>314.19</v>
      </c>
      <c r="S682" s="309">
        <v>1.7785416467742451E-2</v>
      </c>
      <c r="T682" s="13">
        <v>41.1</v>
      </c>
      <c r="U682" s="77">
        <v>0.73098061682421478</v>
      </c>
      <c r="V682" s="77">
        <v>1067.1249880645471</v>
      </c>
      <c r="W682" s="109">
        <f>V682*T682/1000</f>
        <v>43.858837009452884</v>
      </c>
    </row>
    <row r="683" spans="1:23" x14ac:dyDescent="0.2">
      <c r="A683" s="386"/>
      <c r="B683" s="348">
        <v>636</v>
      </c>
      <c r="C683" s="84" t="s">
        <v>293</v>
      </c>
      <c r="D683" s="196">
        <v>7.1</v>
      </c>
      <c r="E683" s="196">
        <v>283.39999999999998</v>
      </c>
      <c r="F683" s="307" t="s">
        <v>334</v>
      </c>
      <c r="G683" s="157" t="s">
        <v>121</v>
      </c>
      <c r="H683" s="306">
        <v>3</v>
      </c>
      <c r="I683" s="306" t="s">
        <v>75</v>
      </c>
      <c r="J683" s="169">
        <v>2.5910000000000002</v>
      </c>
      <c r="K683" s="169">
        <v>0</v>
      </c>
      <c r="L683" s="169">
        <v>0</v>
      </c>
      <c r="M683" s="169">
        <v>0</v>
      </c>
      <c r="N683" s="169">
        <v>0</v>
      </c>
      <c r="O683" s="16">
        <v>2.5910000000000002</v>
      </c>
      <c r="P683" s="13">
        <v>145.55000000000001</v>
      </c>
      <c r="Q683" s="25">
        <v>2.5910000000000002</v>
      </c>
      <c r="R683" s="101">
        <v>145.55000000000001</v>
      </c>
      <c r="S683" s="309">
        <v>1.7801442803160424E-2</v>
      </c>
      <c r="T683" s="13">
        <v>73.099999999999994</v>
      </c>
      <c r="U683" s="77">
        <v>1.3012854689110269</v>
      </c>
      <c r="V683" s="77">
        <v>1068.0865681896255</v>
      </c>
      <c r="W683" s="109">
        <f>V683*T683/1000</f>
        <v>78.077128134661621</v>
      </c>
    </row>
    <row r="684" spans="1:23" x14ac:dyDescent="0.2">
      <c r="A684" s="386"/>
      <c r="B684" s="349">
        <v>637</v>
      </c>
      <c r="C684" s="84" t="s">
        <v>337</v>
      </c>
      <c r="D684" s="194">
        <v>6.4</v>
      </c>
      <c r="E684" s="195">
        <v>259.07</v>
      </c>
      <c r="F684" s="85" t="s">
        <v>376</v>
      </c>
      <c r="G684" s="158" t="s">
        <v>121</v>
      </c>
      <c r="H684" s="84">
        <v>10</v>
      </c>
      <c r="I684" s="84">
        <v>1938</v>
      </c>
      <c r="J684" s="169">
        <v>5.54</v>
      </c>
      <c r="K684" s="169"/>
      <c r="L684" s="169"/>
      <c r="M684" s="169"/>
      <c r="N684" s="169">
        <v>0</v>
      </c>
      <c r="O684" s="16">
        <v>5.54</v>
      </c>
      <c r="P684" s="146">
        <v>304.82</v>
      </c>
      <c r="Q684" s="25">
        <f>N684+O684</f>
        <v>5.54</v>
      </c>
      <c r="R684" s="147">
        <v>304.82</v>
      </c>
      <c r="S684" s="309">
        <f>Q684/R684</f>
        <v>1.81746604553507E-2</v>
      </c>
      <c r="T684" s="13">
        <v>57.552</v>
      </c>
      <c r="U684" s="77">
        <f>S684*T684</f>
        <v>1.0459880585263435</v>
      </c>
      <c r="V684" s="77">
        <f>S684*60*1000</f>
        <v>1090.479627321042</v>
      </c>
      <c r="W684" s="109">
        <f>V684*T684/1000</f>
        <v>62.759283511580605</v>
      </c>
    </row>
    <row r="685" spans="1:23" x14ac:dyDescent="0.2">
      <c r="A685" s="386"/>
      <c r="B685" s="348">
        <v>638</v>
      </c>
      <c r="C685" s="84" t="s">
        <v>633</v>
      </c>
      <c r="D685" s="194">
        <v>6.6</v>
      </c>
      <c r="E685" s="195">
        <v>308.60000000000002</v>
      </c>
      <c r="F685" s="69" t="s">
        <v>627</v>
      </c>
      <c r="G685" s="30"/>
      <c r="H685" s="31">
        <v>4</v>
      </c>
      <c r="I685" s="31">
        <v>1940</v>
      </c>
      <c r="J685" s="170">
        <v>8.9309999999999992</v>
      </c>
      <c r="K685" s="170">
        <v>1.500373</v>
      </c>
      <c r="L685" s="170">
        <v>0.291462</v>
      </c>
      <c r="M685" s="170">
        <v>0.13162699999999999</v>
      </c>
      <c r="N685" s="170">
        <v>0</v>
      </c>
      <c r="O685" s="92">
        <v>7.0075390000000004</v>
      </c>
      <c r="P685" s="32">
        <v>383.02000000000004</v>
      </c>
      <c r="Q685" s="33">
        <v>7.0075390000000004</v>
      </c>
      <c r="R685" s="105">
        <v>383.02000000000004</v>
      </c>
      <c r="S685" s="35">
        <v>1.8295491097070647E-2</v>
      </c>
      <c r="T685" s="34">
        <v>50.7</v>
      </c>
      <c r="U685" s="34">
        <v>0.92758139862148181</v>
      </c>
      <c r="V685" s="34">
        <v>1097.729465824239</v>
      </c>
      <c r="W685" s="109">
        <f>V685*T685/1000</f>
        <v>55.65488391728892</v>
      </c>
    </row>
    <row r="686" spans="1:23" x14ac:dyDescent="0.2">
      <c r="A686" s="386"/>
      <c r="B686" s="349">
        <v>639</v>
      </c>
      <c r="C686" s="84" t="s">
        <v>337</v>
      </c>
      <c r="D686" s="194">
        <v>6.4</v>
      </c>
      <c r="E686" s="195">
        <v>259.07</v>
      </c>
      <c r="F686" s="85" t="s">
        <v>375</v>
      </c>
      <c r="G686" s="158" t="s">
        <v>121</v>
      </c>
      <c r="H686" s="84">
        <v>24</v>
      </c>
      <c r="I686" s="84">
        <v>1961</v>
      </c>
      <c r="J686" s="169">
        <v>16.66</v>
      </c>
      <c r="K686" s="169"/>
      <c r="L686" s="169"/>
      <c r="M686" s="169"/>
      <c r="N686" s="169">
        <v>0</v>
      </c>
      <c r="O686" s="16">
        <v>16.66</v>
      </c>
      <c r="P686" s="146">
        <v>909.58</v>
      </c>
      <c r="Q686" s="25">
        <f>N686+O686</f>
        <v>16.66</v>
      </c>
      <c r="R686" s="147">
        <v>909.58</v>
      </c>
      <c r="S686" s="309">
        <f>Q686/R686</f>
        <v>1.8316145913498536E-2</v>
      </c>
      <c r="T686" s="13">
        <v>57.552</v>
      </c>
      <c r="U686" s="77">
        <f>S686*T686</f>
        <v>1.0541308296136678</v>
      </c>
      <c r="V686" s="77">
        <f>S686*60*1000</f>
        <v>1098.9687548099121</v>
      </c>
      <c r="W686" s="109">
        <f>V686*T686/1000</f>
        <v>63.247849776820061</v>
      </c>
    </row>
    <row r="687" spans="1:23" x14ac:dyDescent="0.2">
      <c r="A687" s="386"/>
      <c r="B687" s="348">
        <v>640</v>
      </c>
      <c r="C687" s="84" t="s">
        <v>411</v>
      </c>
      <c r="D687" s="196">
        <v>7</v>
      </c>
      <c r="E687" s="195">
        <v>308</v>
      </c>
      <c r="F687" s="307" t="s">
        <v>447</v>
      </c>
      <c r="G687" s="157" t="s">
        <v>121</v>
      </c>
      <c r="H687" s="306">
        <v>13</v>
      </c>
      <c r="I687" s="306">
        <v>1950</v>
      </c>
      <c r="J687" s="169">
        <v>8.8849999999999998</v>
      </c>
      <c r="K687" s="169">
        <v>0</v>
      </c>
      <c r="L687" s="169">
        <v>0</v>
      </c>
      <c r="M687" s="169">
        <v>0</v>
      </c>
      <c r="N687" s="169">
        <v>0</v>
      </c>
      <c r="O687" s="16">
        <v>8.8849999999999998</v>
      </c>
      <c r="P687" s="310">
        <v>483.99</v>
      </c>
      <c r="Q687" s="25">
        <v>8.8849999999999998</v>
      </c>
      <c r="R687" s="101">
        <v>483.99</v>
      </c>
      <c r="S687" s="309">
        <v>1.8357817310275006E-2</v>
      </c>
      <c r="T687" s="13">
        <v>39.57</v>
      </c>
      <c r="U687" s="77">
        <v>0.72641883096758197</v>
      </c>
      <c r="V687" s="77">
        <v>1101.4690386165003</v>
      </c>
      <c r="W687" s="109">
        <f>V687*T687/1000</f>
        <v>43.585129858054913</v>
      </c>
    </row>
    <row r="688" spans="1:23" x14ac:dyDescent="0.2">
      <c r="A688" s="386"/>
      <c r="B688" s="349">
        <v>641</v>
      </c>
      <c r="C688" s="84" t="s">
        <v>250</v>
      </c>
      <c r="D688" s="194">
        <v>7.6</v>
      </c>
      <c r="E688" s="195">
        <v>322.39999999999998</v>
      </c>
      <c r="F688" s="307" t="s">
        <v>243</v>
      </c>
      <c r="G688" s="157"/>
      <c r="H688" s="306">
        <v>7</v>
      </c>
      <c r="I688" s="306"/>
      <c r="J688" s="169">
        <v>7.6</v>
      </c>
      <c r="K688" s="169">
        <v>0.34799999999999998</v>
      </c>
      <c r="L688" s="169">
        <v>1.577</v>
      </c>
      <c r="M688" s="169">
        <v>0.11</v>
      </c>
      <c r="N688" s="169">
        <v>1</v>
      </c>
      <c r="O688" s="16">
        <v>4.5599999999999996</v>
      </c>
      <c r="P688" s="308">
        <v>464.42</v>
      </c>
      <c r="Q688" s="25">
        <v>7.6</v>
      </c>
      <c r="R688" s="101">
        <v>412.66</v>
      </c>
      <c r="S688" s="309">
        <v>1.8417098822274994E-2</v>
      </c>
      <c r="T688" s="13">
        <v>61</v>
      </c>
      <c r="U688" s="77">
        <v>0.11234430281587746</v>
      </c>
      <c r="V688" s="77">
        <v>1105.0259293364998</v>
      </c>
      <c r="W688" s="109">
        <f>V688*T688/1000</f>
        <v>67.40658168952649</v>
      </c>
    </row>
    <row r="689" spans="1:23" x14ac:dyDescent="0.2">
      <c r="A689" s="386"/>
      <c r="B689" s="348">
        <v>642</v>
      </c>
      <c r="C689" s="84" t="s">
        <v>633</v>
      </c>
      <c r="D689" s="194">
        <v>6.6</v>
      </c>
      <c r="E689" s="195">
        <v>308.60000000000002</v>
      </c>
      <c r="F689" s="69" t="s">
        <v>628</v>
      </c>
      <c r="G689" s="30"/>
      <c r="H689" s="31">
        <v>4</v>
      </c>
      <c r="I689" s="31">
        <v>1955</v>
      </c>
      <c r="J689" s="170">
        <v>3.972</v>
      </c>
      <c r="K689" s="170">
        <v>0</v>
      </c>
      <c r="L689" s="170">
        <v>0</v>
      </c>
      <c r="M689" s="170">
        <v>0</v>
      </c>
      <c r="N689" s="170">
        <v>0</v>
      </c>
      <c r="O689" s="92">
        <v>3.972</v>
      </c>
      <c r="P689" s="32">
        <v>214.32</v>
      </c>
      <c r="Q689" s="33">
        <v>3.972</v>
      </c>
      <c r="R689" s="105">
        <v>214.32</v>
      </c>
      <c r="S689" s="35">
        <v>1.853303471444569E-2</v>
      </c>
      <c r="T689" s="34">
        <v>50.7</v>
      </c>
      <c r="U689" s="34">
        <v>0.93962486002239654</v>
      </c>
      <c r="V689" s="34">
        <v>1111.9820828667414</v>
      </c>
      <c r="W689" s="109">
        <f>V689*T689/1000</f>
        <v>56.377491601343792</v>
      </c>
    </row>
    <row r="690" spans="1:23" x14ac:dyDescent="0.2">
      <c r="A690" s="386"/>
      <c r="B690" s="349">
        <v>643</v>
      </c>
      <c r="C690" s="84" t="s">
        <v>89</v>
      </c>
      <c r="D690" s="196">
        <v>6.8</v>
      </c>
      <c r="E690" s="196">
        <v>291.2</v>
      </c>
      <c r="F690" s="307" t="s">
        <v>98</v>
      </c>
      <c r="G690" s="157" t="s">
        <v>94</v>
      </c>
      <c r="H690" s="306">
        <v>4</v>
      </c>
      <c r="I690" s="306" t="s">
        <v>75</v>
      </c>
      <c r="J690" s="169">
        <f>+K690+L690+M690+N690+O690</f>
        <v>3.198</v>
      </c>
      <c r="K690" s="169">
        <v>0</v>
      </c>
      <c r="L690" s="169">
        <v>0</v>
      </c>
      <c r="M690" s="169">
        <v>0</v>
      </c>
      <c r="N690" s="169">
        <v>0</v>
      </c>
      <c r="O690" s="16">
        <v>3.198</v>
      </c>
      <c r="P690" s="310">
        <v>172.05</v>
      </c>
      <c r="Q690" s="25">
        <v>3.1979000000000002</v>
      </c>
      <c r="R690" s="101">
        <v>172.05</v>
      </c>
      <c r="S690" s="309">
        <f>Q690/R690</f>
        <v>1.8587038651554779E-2</v>
      </c>
      <c r="T690" s="13">
        <v>48.832000000000001</v>
      </c>
      <c r="U690" s="77">
        <f>S690*T690</f>
        <v>0.90764227143272302</v>
      </c>
      <c r="V690" s="77">
        <f>S690*60*1000</f>
        <v>1115.2223190932868</v>
      </c>
      <c r="W690" s="109">
        <f>V690*T690/1000</f>
        <v>54.458536285963383</v>
      </c>
    </row>
    <row r="691" spans="1:23" x14ac:dyDescent="0.2">
      <c r="A691" s="386"/>
      <c r="B691" s="348">
        <v>644</v>
      </c>
      <c r="C691" s="84" t="s">
        <v>293</v>
      </c>
      <c r="D691" s="196">
        <v>7.1</v>
      </c>
      <c r="E691" s="196">
        <v>283.39999999999998</v>
      </c>
      <c r="F691" s="307" t="s">
        <v>335</v>
      </c>
      <c r="G691" s="157" t="s">
        <v>121</v>
      </c>
      <c r="H691" s="306">
        <v>4</v>
      </c>
      <c r="I691" s="306" t="s">
        <v>75</v>
      </c>
      <c r="J691" s="169">
        <v>3.6160000000000001</v>
      </c>
      <c r="K691" s="169">
        <v>0.10199999999999999</v>
      </c>
      <c r="L691" s="169">
        <v>0.58599999999999997</v>
      </c>
      <c r="M691" s="169">
        <v>0.10199999999999999</v>
      </c>
      <c r="N691" s="169">
        <v>0</v>
      </c>
      <c r="O691" s="16">
        <v>2.8260000000000001</v>
      </c>
      <c r="P691" s="13">
        <v>151.85</v>
      </c>
      <c r="Q691" s="25">
        <v>2.8260000000000001</v>
      </c>
      <c r="R691" s="101">
        <v>151.85</v>
      </c>
      <c r="S691" s="309">
        <v>1.8610470859400725E-2</v>
      </c>
      <c r="T691" s="13">
        <v>73.099999999999994</v>
      </c>
      <c r="U691" s="77">
        <v>1.3604254198221928</v>
      </c>
      <c r="V691" s="77">
        <v>1116.6282515640435</v>
      </c>
      <c r="W691" s="109">
        <f>V691*T691/1000</f>
        <v>81.625525189331569</v>
      </c>
    </row>
    <row r="692" spans="1:23" x14ac:dyDescent="0.2">
      <c r="A692" s="386"/>
      <c r="B692" s="349">
        <v>645</v>
      </c>
      <c r="C692" s="84" t="s">
        <v>89</v>
      </c>
      <c r="D692" s="196">
        <v>6.8</v>
      </c>
      <c r="E692" s="196">
        <v>291.2</v>
      </c>
      <c r="F692" s="307" t="s">
        <v>93</v>
      </c>
      <c r="G692" s="157" t="s">
        <v>94</v>
      </c>
      <c r="H692" s="306">
        <v>12</v>
      </c>
      <c r="I692" s="306" t="s">
        <v>75</v>
      </c>
      <c r="J692" s="169">
        <f>+K692+L692+M692+N692+O692</f>
        <v>10.149000000000001</v>
      </c>
      <c r="K692" s="169">
        <v>0</v>
      </c>
      <c r="L692" s="169">
        <v>0</v>
      </c>
      <c r="M692" s="169">
        <v>0</v>
      </c>
      <c r="N692" s="169">
        <v>1.0148999999999999</v>
      </c>
      <c r="O692" s="16">
        <v>9.1341000000000001</v>
      </c>
      <c r="P692" s="310">
        <v>535.41999999999996</v>
      </c>
      <c r="Q692" s="25">
        <v>10.0148999</v>
      </c>
      <c r="R692" s="101">
        <v>535.41999999999996</v>
      </c>
      <c r="S692" s="309">
        <f>Q692/R692</f>
        <v>1.8704754958723993E-2</v>
      </c>
      <c r="T692" s="13">
        <v>48.832000000000001</v>
      </c>
      <c r="U692" s="77">
        <f>S692*T692</f>
        <v>0.91339059414441004</v>
      </c>
      <c r="V692" s="77">
        <f>S692*60*1000</f>
        <v>1122.2852975234396</v>
      </c>
      <c r="W692" s="109">
        <f>V692*T692/1000</f>
        <v>54.803435648664596</v>
      </c>
    </row>
    <row r="693" spans="1:23" x14ac:dyDescent="0.2">
      <c r="A693" s="386"/>
      <c r="B693" s="348">
        <v>646</v>
      </c>
      <c r="C693" s="84" t="s">
        <v>534</v>
      </c>
      <c r="D693" s="194">
        <v>7.3</v>
      </c>
      <c r="E693" s="195">
        <v>246.1</v>
      </c>
      <c r="F693" s="307" t="s">
        <v>567</v>
      </c>
      <c r="G693" s="157" t="s">
        <v>94</v>
      </c>
      <c r="H693" s="306">
        <v>4</v>
      </c>
      <c r="I693" s="306"/>
      <c r="J693" s="169">
        <v>3.012</v>
      </c>
      <c r="K693" s="169">
        <v>0</v>
      </c>
      <c r="L693" s="169">
        <v>0</v>
      </c>
      <c r="M693" s="169">
        <v>0</v>
      </c>
      <c r="N693" s="169"/>
      <c r="O693" s="16">
        <v>3.012</v>
      </c>
      <c r="P693" s="308"/>
      <c r="Q693" s="25">
        <v>3.012</v>
      </c>
      <c r="R693" s="101">
        <v>160.13</v>
      </c>
      <c r="S693" s="309">
        <v>1.8809717104852307E-2</v>
      </c>
      <c r="T693" s="13">
        <v>49.81</v>
      </c>
      <c r="U693" s="77">
        <v>0.93691200899269345</v>
      </c>
      <c r="V693" s="77">
        <v>1128.5830262911386</v>
      </c>
      <c r="W693" s="109">
        <f>V693*T693/1000</f>
        <v>56.214720539561618</v>
      </c>
    </row>
    <row r="694" spans="1:23" x14ac:dyDescent="0.2">
      <c r="A694" s="386"/>
      <c r="B694" s="349">
        <v>647</v>
      </c>
      <c r="C694" s="84" t="s">
        <v>411</v>
      </c>
      <c r="D694" s="194">
        <v>7</v>
      </c>
      <c r="E694" s="195">
        <v>308</v>
      </c>
      <c r="F694" s="307" t="s">
        <v>448</v>
      </c>
      <c r="G694" s="157" t="s">
        <v>121</v>
      </c>
      <c r="H694" s="306">
        <v>20</v>
      </c>
      <c r="I694" s="306">
        <v>1957</v>
      </c>
      <c r="J694" s="169">
        <v>13.680999999999999</v>
      </c>
      <c r="K694" s="169">
        <v>1.2749999999999999</v>
      </c>
      <c r="L694" s="169">
        <v>0</v>
      </c>
      <c r="M694" s="169">
        <v>-7.4999999999999997E-2</v>
      </c>
      <c r="N694" s="169">
        <v>0</v>
      </c>
      <c r="O694" s="16">
        <v>12.406000000000001</v>
      </c>
      <c r="P694" s="310">
        <v>654.08000000000004</v>
      </c>
      <c r="Q694" s="25">
        <v>12.406000000000001</v>
      </c>
      <c r="R694" s="101">
        <v>654.08000000000004</v>
      </c>
      <c r="S694" s="309">
        <v>1.8967098825831703E-2</v>
      </c>
      <c r="T694" s="13">
        <v>39.57</v>
      </c>
      <c r="U694" s="77">
        <v>0.75052810053816055</v>
      </c>
      <c r="V694" s="77">
        <v>1138.0259295499022</v>
      </c>
      <c r="W694" s="109">
        <f>V694*T694/1000</f>
        <v>45.031686032289635</v>
      </c>
    </row>
    <row r="695" spans="1:23" x14ac:dyDescent="0.2">
      <c r="A695" s="386"/>
      <c r="B695" s="348">
        <v>648</v>
      </c>
      <c r="C695" s="84" t="s">
        <v>633</v>
      </c>
      <c r="D695" s="194">
        <v>6.6</v>
      </c>
      <c r="E695" s="195">
        <v>308.60000000000002</v>
      </c>
      <c r="F695" s="69" t="s">
        <v>629</v>
      </c>
      <c r="G695" s="30"/>
      <c r="H695" s="31">
        <v>4</v>
      </c>
      <c r="I695" s="31">
        <v>1952</v>
      </c>
      <c r="J695" s="170">
        <v>2.0596549999999998</v>
      </c>
      <c r="K695" s="170">
        <v>0</v>
      </c>
      <c r="L695" s="170">
        <v>0</v>
      </c>
      <c r="M695" s="170">
        <v>0</v>
      </c>
      <c r="N695" s="170">
        <v>0</v>
      </c>
      <c r="O695" s="92">
        <v>2.0596549999999998</v>
      </c>
      <c r="P695" s="32">
        <v>108</v>
      </c>
      <c r="Q695" s="33">
        <v>2.0596549999999998</v>
      </c>
      <c r="R695" s="105">
        <v>108</v>
      </c>
      <c r="S695" s="35">
        <v>1.9070879629629629E-2</v>
      </c>
      <c r="T695" s="34">
        <v>50.7</v>
      </c>
      <c r="U695" s="34">
        <v>0.96689359722222223</v>
      </c>
      <c r="V695" s="34">
        <v>1144.2527777777777</v>
      </c>
      <c r="W695" s="109">
        <f>V695*T695/1000</f>
        <v>58.01361583333334</v>
      </c>
    </row>
    <row r="696" spans="1:23" x14ac:dyDescent="0.2">
      <c r="A696" s="386"/>
      <c r="B696" s="349">
        <v>649</v>
      </c>
      <c r="C696" s="84" t="s">
        <v>534</v>
      </c>
      <c r="D696" s="194">
        <v>7.3</v>
      </c>
      <c r="E696" s="195">
        <v>246.1</v>
      </c>
      <c r="F696" s="307" t="s">
        <v>569</v>
      </c>
      <c r="G696" s="157" t="s">
        <v>94</v>
      </c>
      <c r="H696" s="306">
        <v>8</v>
      </c>
      <c r="I696" s="306"/>
      <c r="J696" s="169">
        <v>7.33</v>
      </c>
      <c r="K696" s="169">
        <v>0</v>
      </c>
      <c r="L696" s="169">
        <v>0</v>
      </c>
      <c r="M696" s="169">
        <v>0</v>
      </c>
      <c r="N696" s="169"/>
      <c r="O696" s="16">
        <v>7.33</v>
      </c>
      <c r="P696" s="308"/>
      <c r="Q696" s="25">
        <v>7.33</v>
      </c>
      <c r="R696" s="101">
        <v>381.84</v>
      </c>
      <c r="S696" s="309">
        <v>1.9196522103498849E-2</v>
      </c>
      <c r="T696" s="13">
        <v>49.81</v>
      </c>
      <c r="U696" s="77">
        <v>0.95617876597527773</v>
      </c>
      <c r="V696" s="77">
        <v>1151.791326209931</v>
      </c>
      <c r="W696" s="109">
        <f>V696*T696/1000</f>
        <v>57.370725958516658</v>
      </c>
    </row>
    <row r="697" spans="1:23" x14ac:dyDescent="0.2">
      <c r="A697" s="386"/>
      <c r="B697" s="348">
        <v>650</v>
      </c>
      <c r="C697" s="84" t="s">
        <v>534</v>
      </c>
      <c r="D697" s="194">
        <v>7.3</v>
      </c>
      <c r="E697" s="195">
        <v>246.1</v>
      </c>
      <c r="F697" s="307" t="s">
        <v>572</v>
      </c>
      <c r="G697" s="157" t="s">
        <v>94</v>
      </c>
      <c r="H697" s="306">
        <v>8</v>
      </c>
      <c r="I697" s="306">
        <v>1960</v>
      </c>
      <c r="J697" s="169">
        <v>8.9779999999999998</v>
      </c>
      <c r="K697" s="169">
        <v>0.66300000000000003</v>
      </c>
      <c r="L697" s="169">
        <v>1.28</v>
      </c>
      <c r="M697" s="169">
        <v>0.153</v>
      </c>
      <c r="N697" s="169"/>
      <c r="O697" s="16">
        <v>6.8819999999999997</v>
      </c>
      <c r="P697" s="308"/>
      <c r="Q697" s="25">
        <v>6.8819999999999997</v>
      </c>
      <c r="R697" s="101">
        <v>358.27</v>
      </c>
      <c r="S697" s="309">
        <v>1.9208976470259861E-2</v>
      </c>
      <c r="T697" s="13">
        <v>49.81</v>
      </c>
      <c r="U697" s="77">
        <v>0.9567991179836437</v>
      </c>
      <c r="V697" s="77">
        <v>1152.5385882155915</v>
      </c>
      <c r="W697" s="109">
        <f>V697*T697/1000</f>
        <v>57.407947079018619</v>
      </c>
    </row>
    <row r="698" spans="1:23" x14ac:dyDescent="0.2">
      <c r="A698" s="386"/>
      <c r="B698" s="349">
        <v>651</v>
      </c>
      <c r="C698" s="84" t="s">
        <v>411</v>
      </c>
      <c r="D698" s="196">
        <v>7</v>
      </c>
      <c r="E698" s="195">
        <v>308</v>
      </c>
      <c r="F698" s="307" t="s">
        <v>449</v>
      </c>
      <c r="G698" s="157" t="s">
        <v>121</v>
      </c>
      <c r="H698" s="306">
        <v>147</v>
      </c>
      <c r="I698" s="306">
        <v>1973</v>
      </c>
      <c r="J698" s="169">
        <v>86.159000000000006</v>
      </c>
      <c r="K698" s="169">
        <v>10.608000000000001</v>
      </c>
      <c r="L698" s="169">
        <v>0</v>
      </c>
      <c r="M698" s="169">
        <v>0.254</v>
      </c>
      <c r="N698" s="169">
        <v>0</v>
      </c>
      <c r="O698" s="16">
        <v>75.551000000000002</v>
      </c>
      <c r="P698" s="310">
        <v>3914.4</v>
      </c>
      <c r="Q698" s="25">
        <v>59.856999999999999</v>
      </c>
      <c r="R698" s="101">
        <v>3101.3</v>
      </c>
      <c r="S698" s="309">
        <v>1.9300615870763871E-2</v>
      </c>
      <c r="T698" s="13">
        <v>39.57</v>
      </c>
      <c r="U698" s="77">
        <v>0.76372537000612639</v>
      </c>
      <c r="V698" s="77">
        <v>1158.0369522458323</v>
      </c>
      <c r="W698" s="109">
        <f>V698*T698/1000</f>
        <v>45.823522200367577</v>
      </c>
    </row>
    <row r="699" spans="1:23" x14ac:dyDescent="0.2">
      <c r="A699" s="386"/>
      <c r="B699" s="348">
        <v>652</v>
      </c>
      <c r="C699" s="84" t="s">
        <v>89</v>
      </c>
      <c r="D699" s="196">
        <v>6.8</v>
      </c>
      <c r="E699" s="196">
        <v>291.2</v>
      </c>
      <c r="F699" s="307" t="s">
        <v>96</v>
      </c>
      <c r="G699" s="157" t="s">
        <v>94</v>
      </c>
      <c r="H699" s="306">
        <v>5</v>
      </c>
      <c r="I699" s="306" t="s">
        <v>75</v>
      </c>
      <c r="J699" s="169">
        <f>+K699+L699+M699+N699+O699</f>
        <v>4.3899999999999997</v>
      </c>
      <c r="K699" s="169">
        <v>0</v>
      </c>
      <c r="L699" s="169">
        <v>0</v>
      </c>
      <c r="M699" s="169">
        <v>0</v>
      </c>
      <c r="N699" s="169">
        <v>0</v>
      </c>
      <c r="O699" s="16">
        <v>4.3899999999999997</v>
      </c>
      <c r="P699" s="310">
        <v>224.51</v>
      </c>
      <c r="Q699" s="25">
        <v>4.3899999999999997</v>
      </c>
      <c r="R699" s="101">
        <v>224.51</v>
      </c>
      <c r="S699" s="309">
        <f>Q699/R699</f>
        <v>1.9553694712930381E-2</v>
      </c>
      <c r="T699" s="13">
        <v>48.832000000000001</v>
      </c>
      <c r="U699" s="77">
        <f>S699*T699</f>
        <v>0.95484602022181642</v>
      </c>
      <c r="V699" s="77">
        <f>S699*60*1000</f>
        <v>1173.2216827758227</v>
      </c>
      <c r="W699" s="109">
        <f>V699*T699/1000</f>
        <v>57.290761213308976</v>
      </c>
    </row>
    <row r="700" spans="1:23" x14ac:dyDescent="0.2">
      <c r="A700" s="386"/>
      <c r="B700" s="349">
        <v>653</v>
      </c>
      <c r="C700" s="326" t="s">
        <v>698</v>
      </c>
      <c r="D700" s="329">
        <v>6.8</v>
      </c>
      <c r="E700" s="330">
        <v>296.8</v>
      </c>
      <c r="F700" s="255" t="s">
        <v>772</v>
      </c>
      <c r="G700" s="256" t="s">
        <v>121</v>
      </c>
      <c r="H700" s="257">
        <v>4</v>
      </c>
      <c r="I700" s="328" t="s">
        <v>75</v>
      </c>
      <c r="J700" s="331">
        <v>3.61</v>
      </c>
      <c r="K700" s="331">
        <v>0.48</v>
      </c>
      <c r="L700" s="331">
        <v>0</v>
      </c>
      <c r="M700" s="331">
        <v>0</v>
      </c>
      <c r="N700" s="332">
        <v>0.56340000000000001</v>
      </c>
      <c r="O700" s="333">
        <v>2.5665999999999998</v>
      </c>
      <c r="P700" s="335">
        <v>158.1</v>
      </c>
      <c r="Q700" s="337">
        <v>3.13</v>
      </c>
      <c r="R700" s="335">
        <v>158.1</v>
      </c>
      <c r="S700" s="309">
        <f>Q700/R700</f>
        <v>1.9797596457938015E-2</v>
      </c>
      <c r="T700" s="338">
        <v>56</v>
      </c>
      <c r="U700" s="77">
        <f>S700*T700</f>
        <v>1.1086654016445288</v>
      </c>
      <c r="V700" s="325">
        <f>S700*60*1000</f>
        <v>1187.855787476281</v>
      </c>
      <c r="W700" s="109">
        <f>V700*T700/1000</f>
        <v>66.519924098671737</v>
      </c>
    </row>
    <row r="701" spans="1:23" x14ac:dyDescent="0.2">
      <c r="A701" s="386"/>
      <c r="B701" s="348">
        <v>654</v>
      </c>
      <c r="C701" s="84" t="s">
        <v>250</v>
      </c>
      <c r="D701" s="194">
        <v>7.6</v>
      </c>
      <c r="E701" s="195">
        <v>322.39999999999998</v>
      </c>
      <c r="F701" s="307" t="s">
        <v>241</v>
      </c>
      <c r="G701" s="157"/>
      <c r="H701" s="306">
        <v>2</v>
      </c>
      <c r="I701" s="306">
        <v>1985</v>
      </c>
      <c r="J701" s="169">
        <v>2.4</v>
      </c>
      <c r="K701" s="169">
        <v>0.218</v>
      </c>
      <c r="L701" s="169">
        <v>0.32800000000000001</v>
      </c>
      <c r="M701" s="169">
        <v>-6.5000000000000002E-2</v>
      </c>
      <c r="N701" s="169">
        <v>0</v>
      </c>
      <c r="O701" s="16">
        <v>1.998</v>
      </c>
      <c r="P701" s="308">
        <v>121.22</v>
      </c>
      <c r="Q701" s="25">
        <v>2.4</v>
      </c>
      <c r="R701" s="101">
        <v>121.22</v>
      </c>
      <c r="S701" s="309">
        <v>1.9798713083649562E-2</v>
      </c>
      <c r="T701" s="13">
        <v>61</v>
      </c>
      <c r="U701" s="77">
        <v>0.12077214981026232</v>
      </c>
      <c r="V701" s="77">
        <v>1187.9227850189739</v>
      </c>
      <c r="W701" s="109">
        <f>V701*T701/1000</f>
        <v>72.463289886157412</v>
      </c>
    </row>
    <row r="702" spans="1:23" x14ac:dyDescent="0.2">
      <c r="A702" s="386"/>
      <c r="B702" s="349">
        <v>655</v>
      </c>
      <c r="C702" s="84" t="s">
        <v>91</v>
      </c>
      <c r="D702" s="196">
        <v>6.8</v>
      </c>
      <c r="E702" s="196">
        <v>291.2</v>
      </c>
      <c r="F702" s="307" t="s">
        <v>95</v>
      </c>
      <c r="G702" s="157" t="s">
        <v>94</v>
      </c>
      <c r="H702" s="306">
        <v>8</v>
      </c>
      <c r="I702" s="306" t="s">
        <v>75</v>
      </c>
      <c r="J702" s="169">
        <f>+K702+L702+M702+N702+O702</f>
        <v>8.6111599999999999</v>
      </c>
      <c r="K702" s="169">
        <v>0.40799999999999997</v>
      </c>
      <c r="L702" s="169">
        <v>1.084033</v>
      </c>
      <c r="M702" s="169">
        <v>0.18815999999999999</v>
      </c>
      <c r="N702" s="169">
        <v>0</v>
      </c>
      <c r="O702" s="16">
        <v>6.9309669999999999</v>
      </c>
      <c r="P702" s="310">
        <v>347.21</v>
      </c>
      <c r="Q702" s="25">
        <v>6.9309649999999996</v>
      </c>
      <c r="R702" s="101">
        <v>347.21</v>
      </c>
      <c r="S702" s="309">
        <f>Q702/R702</f>
        <v>1.9961881858241409E-2</v>
      </c>
      <c r="T702" s="13">
        <v>48.832000000000001</v>
      </c>
      <c r="U702" s="77">
        <f>S702*T702</f>
        <v>0.97477861490164452</v>
      </c>
      <c r="V702" s="77">
        <f>S702*60*1000</f>
        <v>1197.7129114944844</v>
      </c>
      <c r="W702" s="109">
        <f>V702*T702/1000</f>
        <v>58.486716894098656</v>
      </c>
    </row>
    <row r="703" spans="1:23" x14ac:dyDescent="0.2">
      <c r="A703" s="386"/>
      <c r="B703" s="348">
        <v>656</v>
      </c>
      <c r="C703" s="84" t="s">
        <v>250</v>
      </c>
      <c r="D703" s="194">
        <v>7.6</v>
      </c>
      <c r="E703" s="195">
        <v>322.39999999999998</v>
      </c>
      <c r="F703" s="307" t="s">
        <v>242</v>
      </c>
      <c r="G703" s="157"/>
      <c r="H703" s="306">
        <v>8</v>
      </c>
      <c r="I703" s="306"/>
      <c r="J703" s="169">
        <v>7.5</v>
      </c>
      <c r="K703" s="169">
        <v>0.16300000000000001</v>
      </c>
      <c r="L703" s="169">
        <v>1.3</v>
      </c>
      <c r="M703" s="169">
        <v>0.34599999999999997</v>
      </c>
      <c r="N703" s="169">
        <v>0</v>
      </c>
      <c r="O703" s="16">
        <v>5.6840000000000002</v>
      </c>
      <c r="P703" s="308">
        <v>371.23</v>
      </c>
      <c r="Q703" s="25">
        <v>7.5</v>
      </c>
      <c r="R703" s="101">
        <v>371.23</v>
      </c>
      <c r="S703" s="309">
        <v>2.0203108584974275E-2</v>
      </c>
      <c r="T703" s="13">
        <v>61</v>
      </c>
      <c r="U703" s="77">
        <v>0.12323896236834307</v>
      </c>
      <c r="V703" s="77">
        <v>1212.1865150984565</v>
      </c>
      <c r="W703" s="109">
        <f>V703*T703/1000</f>
        <v>73.943377421005849</v>
      </c>
    </row>
    <row r="704" spans="1:23" x14ac:dyDescent="0.2">
      <c r="A704" s="386"/>
      <c r="B704" s="349">
        <v>657</v>
      </c>
      <c r="C704" s="84" t="s">
        <v>788</v>
      </c>
      <c r="D704" s="194">
        <v>8.5</v>
      </c>
      <c r="E704" s="195">
        <v>171</v>
      </c>
      <c r="F704" s="437" t="s">
        <v>818</v>
      </c>
      <c r="G704" s="437"/>
      <c r="H704" s="306">
        <v>13</v>
      </c>
      <c r="I704" s="306">
        <v>1978</v>
      </c>
      <c r="J704" s="323">
        <v>22.549700000000001</v>
      </c>
      <c r="K704" s="323">
        <v>2.7869000000000002</v>
      </c>
      <c r="L704" s="323">
        <v>0.13</v>
      </c>
      <c r="M704" s="323">
        <v>0.4657</v>
      </c>
      <c r="N704" s="169">
        <v>0</v>
      </c>
      <c r="O704" s="169">
        <v>19.167100000000001</v>
      </c>
      <c r="P704" s="449">
        <v>946.44</v>
      </c>
      <c r="Q704" s="324">
        <v>13.2392</v>
      </c>
      <c r="R704" s="449">
        <v>653.73</v>
      </c>
      <c r="S704" s="309">
        <f>Q704/R704</f>
        <v>2.0251785905496152E-2</v>
      </c>
      <c r="T704" s="13">
        <v>45.1</v>
      </c>
      <c r="U704" s="77">
        <f>S704*T704</f>
        <v>0.91335554433787647</v>
      </c>
      <c r="V704" s="325">
        <f>S704*60*1000</f>
        <v>1215.1071543297692</v>
      </c>
      <c r="W704" s="109">
        <f>V704*T704/1000</f>
        <v>54.801332660272593</v>
      </c>
    </row>
    <row r="705" spans="1:23" x14ac:dyDescent="0.2">
      <c r="A705" s="386"/>
      <c r="B705" s="348">
        <v>658</v>
      </c>
      <c r="C705" s="84" t="s">
        <v>534</v>
      </c>
      <c r="D705" s="194">
        <v>7.3</v>
      </c>
      <c r="E705" s="195">
        <v>246.1</v>
      </c>
      <c r="F705" s="307" t="s">
        <v>575</v>
      </c>
      <c r="G705" s="157" t="s">
        <v>94</v>
      </c>
      <c r="H705" s="306">
        <v>3</v>
      </c>
      <c r="I705" s="306"/>
      <c r="J705" s="169">
        <v>3.7250000000000001</v>
      </c>
      <c r="K705" s="169">
        <v>0</v>
      </c>
      <c r="L705" s="169">
        <v>0</v>
      </c>
      <c r="M705" s="169">
        <v>0</v>
      </c>
      <c r="N705" s="169"/>
      <c r="O705" s="16">
        <v>3.7250000000000001</v>
      </c>
      <c r="P705" s="308"/>
      <c r="Q705" s="25">
        <v>3.7250000000000001</v>
      </c>
      <c r="R705" s="101">
        <v>182.98</v>
      </c>
      <c r="S705" s="309">
        <v>2.0357416111050391E-2</v>
      </c>
      <c r="T705" s="13">
        <v>49.81</v>
      </c>
      <c r="U705" s="77">
        <v>1.0140028964914201</v>
      </c>
      <c r="V705" s="77">
        <v>1221.4449666630235</v>
      </c>
      <c r="W705" s="109">
        <v>60.840173789485206</v>
      </c>
    </row>
    <row r="706" spans="1:23" x14ac:dyDescent="0.2">
      <c r="A706" s="386"/>
      <c r="B706" s="349">
        <v>659</v>
      </c>
      <c r="C706" s="84" t="s">
        <v>493</v>
      </c>
      <c r="D706" s="196">
        <v>6.6</v>
      </c>
      <c r="E706" s="196">
        <v>307.8</v>
      </c>
      <c r="F706" s="307" t="s">
        <v>532</v>
      </c>
      <c r="G706" s="157" t="s">
        <v>121</v>
      </c>
      <c r="H706" s="306">
        <v>4</v>
      </c>
      <c r="I706" s="306" t="s">
        <v>75</v>
      </c>
      <c r="J706" s="169">
        <v>4.8</v>
      </c>
      <c r="K706" s="169">
        <v>0</v>
      </c>
      <c r="L706" s="169">
        <v>1.4245000000000001</v>
      </c>
      <c r="M706" s="169">
        <v>5.0999999999999997E-2</v>
      </c>
      <c r="N706" s="169">
        <v>0</v>
      </c>
      <c r="O706" s="16">
        <v>3.3245</v>
      </c>
      <c r="P706" s="307">
        <v>162.94</v>
      </c>
      <c r="Q706" s="25">
        <v>3.3245</v>
      </c>
      <c r="R706" s="101">
        <v>162.94</v>
      </c>
      <c r="S706" s="309">
        <v>2.0403215907696084E-2</v>
      </c>
      <c r="T706" s="13">
        <v>41.1</v>
      </c>
      <c r="U706" s="77">
        <v>0.83857217380630911</v>
      </c>
      <c r="V706" s="77">
        <v>1224.1929544617651</v>
      </c>
      <c r="W706" s="109">
        <v>50.314330428378547</v>
      </c>
    </row>
    <row r="707" spans="1:23" x14ac:dyDescent="0.2">
      <c r="A707" s="386"/>
      <c r="B707" s="348">
        <v>660</v>
      </c>
      <c r="C707" s="84" t="s">
        <v>633</v>
      </c>
      <c r="D707" s="194">
        <v>6.6</v>
      </c>
      <c r="E707" s="195">
        <v>308.60000000000002</v>
      </c>
      <c r="F707" s="69" t="s">
        <v>630</v>
      </c>
      <c r="G707" s="30"/>
      <c r="H707" s="31">
        <v>13</v>
      </c>
      <c r="I707" s="31" t="s">
        <v>75</v>
      </c>
      <c r="J707" s="170">
        <v>8.1780000000000008</v>
      </c>
      <c r="K707" s="170">
        <v>0</v>
      </c>
      <c r="L707" s="170">
        <v>0</v>
      </c>
      <c r="M707" s="170">
        <v>0</v>
      </c>
      <c r="N707" s="170">
        <v>0</v>
      </c>
      <c r="O707" s="92">
        <v>8.1780010000000001</v>
      </c>
      <c r="P707" s="32">
        <v>397.64</v>
      </c>
      <c r="Q707" s="33">
        <v>8.1780010000000001</v>
      </c>
      <c r="R707" s="105">
        <v>397.64</v>
      </c>
      <c r="S707" s="35">
        <v>2.0566343929182176E-2</v>
      </c>
      <c r="T707" s="34">
        <v>50.7</v>
      </c>
      <c r="U707" s="34">
        <v>1.0427136372095365</v>
      </c>
      <c r="V707" s="34">
        <v>1233.9806357509306</v>
      </c>
      <c r="W707" s="113">
        <v>62.562818232572184</v>
      </c>
    </row>
    <row r="708" spans="1:23" x14ac:dyDescent="0.2">
      <c r="A708" s="386"/>
      <c r="B708" s="349">
        <v>661</v>
      </c>
      <c r="C708" s="84" t="s">
        <v>337</v>
      </c>
      <c r="D708" s="194">
        <v>6.4</v>
      </c>
      <c r="E708" s="195">
        <v>259.07</v>
      </c>
      <c r="F708" s="85" t="s">
        <v>372</v>
      </c>
      <c r="G708" s="158" t="s">
        <v>121</v>
      </c>
      <c r="H708" s="84">
        <v>8</v>
      </c>
      <c r="I708" s="84">
        <v>1962</v>
      </c>
      <c r="J708" s="169">
        <v>10.01</v>
      </c>
      <c r="K708" s="169">
        <v>0.64644000000000001</v>
      </c>
      <c r="L708" s="169">
        <v>1.7327589999999999</v>
      </c>
      <c r="M708" s="169">
        <v>-3.4439999999999998E-2</v>
      </c>
      <c r="N708" s="169">
        <v>0</v>
      </c>
      <c r="O708" s="16">
        <v>7.665241</v>
      </c>
      <c r="P708" s="146">
        <v>367.54</v>
      </c>
      <c r="Q708" s="25">
        <f>N708+O708</f>
        <v>7.665241</v>
      </c>
      <c r="R708" s="147">
        <v>367.54</v>
      </c>
      <c r="S708" s="309">
        <f>Q708/R708</f>
        <v>2.0855528649942862E-2</v>
      </c>
      <c r="T708" s="13">
        <v>57.552</v>
      </c>
      <c r="U708" s="77">
        <f>S708*T708</f>
        <v>1.2002773848615116</v>
      </c>
      <c r="V708" s="77">
        <f>S708*60*1000</f>
        <v>1251.3317189965717</v>
      </c>
      <c r="W708" s="109">
        <f>V708*T708/1000</f>
        <v>72.016643091690696</v>
      </c>
    </row>
    <row r="709" spans="1:23" x14ac:dyDescent="0.2">
      <c r="A709" s="386"/>
      <c r="B709" s="348">
        <v>662</v>
      </c>
      <c r="C709" s="84" t="s">
        <v>411</v>
      </c>
      <c r="D709" s="194">
        <v>7</v>
      </c>
      <c r="E709" s="195">
        <v>308</v>
      </c>
      <c r="F709" s="307" t="s">
        <v>450</v>
      </c>
      <c r="G709" s="157" t="s">
        <v>121</v>
      </c>
      <c r="H709" s="306">
        <v>66</v>
      </c>
      <c r="I709" s="306">
        <v>1963</v>
      </c>
      <c r="J709" s="169">
        <v>30.141999999999999</v>
      </c>
      <c r="K709" s="169">
        <v>2.3460000000000001</v>
      </c>
      <c r="L709" s="169">
        <v>0</v>
      </c>
      <c r="M709" s="169">
        <v>-0.433</v>
      </c>
      <c r="N709" s="169">
        <v>0</v>
      </c>
      <c r="O709" s="16">
        <v>27.795999999999999</v>
      </c>
      <c r="P709" s="310">
        <v>1312.02</v>
      </c>
      <c r="Q709" s="25">
        <v>27.795999999999999</v>
      </c>
      <c r="R709" s="101">
        <v>1312.02</v>
      </c>
      <c r="S709" s="309">
        <v>2.1185652657733877E-2</v>
      </c>
      <c r="T709" s="13">
        <v>39.57</v>
      </c>
      <c r="U709" s="77">
        <v>0.83831627566652955</v>
      </c>
      <c r="V709" s="77">
        <v>1271.1391594640327</v>
      </c>
      <c r="W709" s="109">
        <v>50.298976539991777</v>
      </c>
    </row>
    <row r="710" spans="1:23" x14ac:dyDescent="0.2">
      <c r="A710" s="386"/>
      <c r="B710" s="349">
        <v>663</v>
      </c>
      <c r="C710" s="326" t="s">
        <v>698</v>
      </c>
      <c r="D710" s="329">
        <v>6.8</v>
      </c>
      <c r="E710" s="330">
        <v>296.8</v>
      </c>
      <c r="F710" s="255" t="s">
        <v>773</v>
      </c>
      <c r="G710" s="256" t="s">
        <v>121</v>
      </c>
      <c r="H710" s="257">
        <v>4</v>
      </c>
      <c r="I710" s="328" t="s">
        <v>75</v>
      </c>
      <c r="J710" s="331">
        <v>6.54</v>
      </c>
      <c r="K710" s="331">
        <v>0.55000000000000004</v>
      </c>
      <c r="L710" s="331">
        <v>1.31</v>
      </c>
      <c r="M710" s="331">
        <v>0</v>
      </c>
      <c r="N710" s="332">
        <v>0.84239999999999993</v>
      </c>
      <c r="O710" s="333">
        <v>3.8375999999999997</v>
      </c>
      <c r="P710" s="335">
        <v>220.87</v>
      </c>
      <c r="Q710" s="337">
        <v>4.68</v>
      </c>
      <c r="R710" s="335">
        <v>220.87</v>
      </c>
      <c r="S710" s="309">
        <f>Q710/R710</f>
        <v>2.1188934667451441E-2</v>
      </c>
      <c r="T710" s="338">
        <v>56</v>
      </c>
      <c r="U710" s="77">
        <f>S710*T710</f>
        <v>1.1865803413772806</v>
      </c>
      <c r="V710" s="325">
        <f>S710*60*1000</f>
        <v>1271.3360800470866</v>
      </c>
      <c r="W710" s="109">
        <f>V710*T710/1000</f>
        <v>71.194820482636842</v>
      </c>
    </row>
    <row r="711" spans="1:23" x14ac:dyDescent="0.2">
      <c r="A711" s="386"/>
      <c r="B711" s="348">
        <v>664</v>
      </c>
      <c r="C711" s="84" t="s">
        <v>292</v>
      </c>
      <c r="D711" s="194">
        <v>7.34</v>
      </c>
      <c r="E711" s="195">
        <v>245.18</v>
      </c>
      <c r="F711" s="307" t="s">
        <v>291</v>
      </c>
      <c r="G711" s="157" t="s">
        <v>94</v>
      </c>
      <c r="H711" s="306">
        <v>4</v>
      </c>
      <c r="I711" s="306" t="s">
        <v>75</v>
      </c>
      <c r="J711" s="169">
        <v>0</v>
      </c>
      <c r="K711" s="169">
        <v>0</v>
      </c>
      <c r="L711" s="169">
        <v>0</v>
      </c>
      <c r="M711" s="169">
        <v>0</v>
      </c>
      <c r="N711" s="169">
        <v>0</v>
      </c>
      <c r="O711" s="16">
        <v>2.8739999999999997</v>
      </c>
      <c r="P711" s="308">
        <v>135.59</v>
      </c>
      <c r="Q711" s="25">
        <v>2.8739999999999997</v>
      </c>
      <c r="R711" s="101">
        <v>135.59</v>
      </c>
      <c r="S711" s="309">
        <v>2.1196253411018509E-2</v>
      </c>
      <c r="T711" s="13">
        <v>49.7</v>
      </c>
      <c r="U711" s="77">
        <v>1.0534537945276199</v>
      </c>
      <c r="V711" s="77">
        <v>1271.7752046611106</v>
      </c>
      <c r="W711" s="109">
        <v>63.207227671657201</v>
      </c>
    </row>
    <row r="712" spans="1:23" x14ac:dyDescent="0.2">
      <c r="A712" s="386"/>
      <c r="B712" s="349">
        <v>665</v>
      </c>
      <c r="C712" s="84" t="s">
        <v>411</v>
      </c>
      <c r="D712" s="196">
        <v>7</v>
      </c>
      <c r="E712" s="195">
        <v>308</v>
      </c>
      <c r="F712" s="307" t="s">
        <v>451</v>
      </c>
      <c r="G712" s="157" t="s">
        <v>121</v>
      </c>
      <c r="H712" s="306">
        <v>23</v>
      </c>
      <c r="I712" s="306">
        <v>1963</v>
      </c>
      <c r="J712" s="169">
        <v>10.731999999999999</v>
      </c>
      <c r="K712" s="169">
        <v>0</v>
      </c>
      <c r="L712" s="169">
        <v>0</v>
      </c>
      <c r="M712" s="169">
        <v>0</v>
      </c>
      <c r="N712" s="169">
        <v>0</v>
      </c>
      <c r="O712" s="16">
        <v>10.731999999999999</v>
      </c>
      <c r="P712" s="310">
        <v>502.6</v>
      </c>
      <c r="Q712" s="25">
        <v>10.731999999999999</v>
      </c>
      <c r="R712" s="101">
        <v>502.6</v>
      </c>
      <c r="S712" s="309">
        <v>2.1352964584162352E-2</v>
      </c>
      <c r="T712" s="77">
        <v>39.57</v>
      </c>
      <c r="U712" s="77">
        <v>0.84493680859530429</v>
      </c>
      <c r="V712" s="77">
        <v>1281.177875049741</v>
      </c>
      <c r="W712" s="109">
        <v>50.696208515718254</v>
      </c>
    </row>
    <row r="713" spans="1:23" x14ac:dyDescent="0.2">
      <c r="A713" s="386"/>
      <c r="B713" s="348">
        <v>666</v>
      </c>
      <c r="C713" s="84" t="s">
        <v>293</v>
      </c>
      <c r="D713" s="196">
        <v>7.1</v>
      </c>
      <c r="E713" s="196">
        <v>283.40000000000003</v>
      </c>
      <c r="F713" s="307" t="s">
        <v>336</v>
      </c>
      <c r="G713" s="157" t="s">
        <v>121</v>
      </c>
      <c r="H713" s="306">
        <v>18</v>
      </c>
      <c r="I713" s="306" t="s">
        <v>75</v>
      </c>
      <c r="J713" s="169">
        <v>2.5499999999999998</v>
      </c>
      <c r="K713" s="169">
        <v>0.20399999999999999</v>
      </c>
      <c r="L713" s="169">
        <v>0.02</v>
      </c>
      <c r="M713" s="169">
        <v>0</v>
      </c>
      <c r="N713" s="169">
        <v>0</v>
      </c>
      <c r="O713" s="16">
        <v>2.3260000000000001</v>
      </c>
      <c r="P713" s="13">
        <v>107.98</v>
      </c>
      <c r="Q713" s="25">
        <v>2.3260000000000001</v>
      </c>
      <c r="R713" s="101">
        <v>107.98</v>
      </c>
      <c r="S713" s="309">
        <v>2.1541026115947399E-2</v>
      </c>
      <c r="T713" s="13">
        <v>73.099999999999994</v>
      </c>
      <c r="U713" s="77">
        <v>1.5746490090757548</v>
      </c>
      <c r="V713" s="77">
        <v>1292.4615669568441</v>
      </c>
      <c r="W713" s="109">
        <v>94.478940544545296</v>
      </c>
    </row>
    <row r="714" spans="1:23" x14ac:dyDescent="0.2">
      <c r="A714" s="386"/>
      <c r="B714" s="349">
        <v>667</v>
      </c>
      <c r="C714" s="84" t="s">
        <v>76</v>
      </c>
      <c r="D714" s="196">
        <v>7.6</v>
      </c>
      <c r="E714" s="196">
        <v>291.2</v>
      </c>
      <c r="F714" s="307" t="s">
        <v>73</v>
      </c>
      <c r="G714" s="157"/>
      <c r="H714" s="306">
        <v>8</v>
      </c>
      <c r="I714" s="306" t="s">
        <v>75</v>
      </c>
      <c r="J714" s="169">
        <v>8.7929999999999993</v>
      </c>
      <c r="K714" s="169">
        <v>0.91800000000000004</v>
      </c>
      <c r="L714" s="169"/>
      <c r="M714" s="169"/>
      <c r="N714" s="169"/>
      <c r="O714" s="16">
        <v>7.875</v>
      </c>
      <c r="P714" s="307">
        <v>364.25</v>
      </c>
      <c r="Q714" s="25">
        <f>O714/P714*R714</f>
        <v>7.875</v>
      </c>
      <c r="R714" s="101">
        <v>364.25</v>
      </c>
      <c r="S714" s="309">
        <f>Q714/R714</f>
        <v>2.1619766643788608E-2</v>
      </c>
      <c r="T714" s="13">
        <v>46.325000000000003</v>
      </c>
      <c r="U714" s="77">
        <f>S714*T714</f>
        <v>1.0015356897735073</v>
      </c>
      <c r="V714" s="77">
        <f>S714*60*1000</f>
        <v>1297.1859986273164</v>
      </c>
      <c r="W714" s="109">
        <f>V714*T714/1000</f>
        <v>60.092141386410432</v>
      </c>
    </row>
    <row r="715" spans="1:23" x14ac:dyDescent="0.2">
      <c r="A715" s="386"/>
      <c r="B715" s="348">
        <v>668</v>
      </c>
      <c r="C715" s="84" t="s">
        <v>76</v>
      </c>
      <c r="D715" s="196">
        <v>7.6</v>
      </c>
      <c r="E715" s="196">
        <v>291.2</v>
      </c>
      <c r="F715" s="307" t="s">
        <v>68</v>
      </c>
      <c r="G715" s="157"/>
      <c r="H715" s="306">
        <v>18</v>
      </c>
      <c r="I715" s="306">
        <v>1959</v>
      </c>
      <c r="J715" s="169">
        <v>23.28</v>
      </c>
      <c r="K715" s="169">
        <v>2.04</v>
      </c>
      <c r="L715" s="169"/>
      <c r="M715" s="169"/>
      <c r="N715" s="169"/>
      <c r="O715" s="16">
        <v>21.24</v>
      </c>
      <c r="P715" s="308">
        <v>963.76</v>
      </c>
      <c r="Q715" s="25">
        <f>O715/P715*R715</f>
        <v>21.24</v>
      </c>
      <c r="R715" s="101">
        <v>963.76</v>
      </c>
      <c r="S715" s="309">
        <f>Q715/R715</f>
        <v>2.2038681829501118E-2</v>
      </c>
      <c r="T715" s="13">
        <v>46.325000000000003</v>
      </c>
      <c r="U715" s="77">
        <f>S715*T715</f>
        <v>1.0209419357516394</v>
      </c>
      <c r="V715" s="77">
        <f>S715*60*1000</f>
        <v>1322.3209097700669</v>
      </c>
      <c r="W715" s="109">
        <f>V715*T715/1000</f>
        <v>61.256516145098352</v>
      </c>
    </row>
    <row r="716" spans="1:23" x14ac:dyDescent="0.2">
      <c r="A716" s="386"/>
      <c r="B716" s="349">
        <v>669</v>
      </c>
      <c r="C716" s="84" t="s">
        <v>76</v>
      </c>
      <c r="D716" s="196">
        <v>7.6</v>
      </c>
      <c r="E716" s="196">
        <v>291.2</v>
      </c>
      <c r="F716" s="307" t="s">
        <v>69</v>
      </c>
      <c r="G716" s="157"/>
      <c r="H716" s="306">
        <v>25</v>
      </c>
      <c r="I716" s="306">
        <v>1957</v>
      </c>
      <c r="J716" s="169">
        <v>34.479999999999997</v>
      </c>
      <c r="K716" s="169"/>
      <c r="L716" s="169"/>
      <c r="M716" s="169"/>
      <c r="N716" s="169"/>
      <c r="O716" s="16">
        <v>34.479999999999997</v>
      </c>
      <c r="P716" s="308">
        <v>1489.95</v>
      </c>
      <c r="Q716" s="25">
        <f>O716/P716*R716</f>
        <v>34.479999999999997</v>
      </c>
      <c r="R716" s="101">
        <v>1489.95</v>
      </c>
      <c r="S716" s="309">
        <f>Q716/R716</f>
        <v>2.3141716164971977E-2</v>
      </c>
      <c r="T716" s="13">
        <v>46.325000000000003</v>
      </c>
      <c r="U716" s="77">
        <f>S716*T716</f>
        <v>1.0720400013423268</v>
      </c>
      <c r="V716" s="77">
        <f>S716*60*1000</f>
        <v>1388.5029698983187</v>
      </c>
      <c r="W716" s="109">
        <f>V716*T716/1000</f>
        <v>64.322400080539623</v>
      </c>
    </row>
    <row r="717" spans="1:23" x14ac:dyDescent="0.2">
      <c r="A717" s="386"/>
      <c r="B717" s="348">
        <v>670</v>
      </c>
      <c r="C717" s="84" t="s">
        <v>76</v>
      </c>
      <c r="D717" s="196">
        <v>7.6</v>
      </c>
      <c r="E717" s="196">
        <v>291.2</v>
      </c>
      <c r="F717" s="307" t="s">
        <v>72</v>
      </c>
      <c r="G717" s="157"/>
      <c r="H717" s="306">
        <v>24</v>
      </c>
      <c r="I717" s="306">
        <v>1962</v>
      </c>
      <c r="J717" s="169">
        <v>9.4160000000000004</v>
      </c>
      <c r="K717" s="169"/>
      <c r="L717" s="169"/>
      <c r="M717" s="169"/>
      <c r="N717" s="169"/>
      <c r="O717" s="16">
        <v>9.4160000000000004</v>
      </c>
      <c r="P717" s="308">
        <v>402.03</v>
      </c>
      <c r="Q717" s="25">
        <f>O717/P717*R717</f>
        <v>9.4160000000000004</v>
      </c>
      <c r="R717" s="101">
        <v>402.03</v>
      </c>
      <c r="S717" s="309">
        <f>Q717/R717</f>
        <v>2.3421137726040347E-2</v>
      </c>
      <c r="T717" s="13">
        <v>46.325000000000003</v>
      </c>
      <c r="U717" s="77">
        <f>S717*T717</f>
        <v>1.0849842051588192</v>
      </c>
      <c r="V717" s="77">
        <f>S717*60*1000</f>
        <v>1405.2682635624208</v>
      </c>
      <c r="W717" s="109">
        <f>V717*T717/1000</f>
        <v>65.099052309529142</v>
      </c>
    </row>
    <row r="718" spans="1:23" x14ac:dyDescent="0.2">
      <c r="A718" s="386"/>
      <c r="B718" s="349">
        <v>671</v>
      </c>
      <c r="C718" s="84" t="s">
        <v>633</v>
      </c>
      <c r="D718" s="194">
        <v>6.6</v>
      </c>
      <c r="E718" s="195">
        <v>308.60000000000002</v>
      </c>
      <c r="F718" s="69" t="s">
        <v>631</v>
      </c>
      <c r="G718" s="30"/>
      <c r="H718" s="31">
        <v>6</v>
      </c>
      <c r="I718" s="31">
        <v>1940</v>
      </c>
      <c r="J718" s="170">
        <v>6.6219999999999999</v>
      </c>
      <c r="K718" s="170">
        <v>5.3679999999999999E-2</v>
      </c>
      <c r="L718" s="170">
        <v>0</v>
      </c>
      <c r="M718" s="170">
        <v>0</v>
      </c>
      <c r="N718" s="170">
        <v>0</v>
      </c>
      <c r="O718" s="92">
        <v>6.0099989999999996</v>
      </c>
      <c r="P718" s="32">
        <v>250.65</v>
      </c>
      <c r="Q718" s="33">
        <v>6.0099989999999996</v>
      </c>
      <c r="R718" s="105">
        <v>250.65</v>
      </c>
      <c r="S718" s="35">
        <v>2.3977654099341709E-2</v>
      </c>
      <c r="T718" s="34">
        <v>50.7</v>
      </c>
      <c r="U718" s="34">
        <v>1.2156670628366248</v>
      </c>
      <c r="V718" s="34">
        <v>1438.6592459605026</v>
      </c>
      <c r="W718" s="113">
        <v>72.940023770197485</v>
      </c>
    </row>
    <row r="719" spans="1:23" x14ac:dyDescent="0.2">
      <c r="A719" s="386"/>
      <c r="B719" s="348">
        <v>672</v>
      </c>
      <c r="C719" s="84" t="s">
        <v>76</v>
      </c>
      <c r="D719" s="196">
        <v>7.6</v>
      </c>
      <c r="E719" s="196">
        <v>291.2</v>
      </c>
      <c r="F719" s="307" t="s">
        <v>71</v>
      </c>
      <c r="G719" s="157"/>
      <c r="H719" s="306">
        <v>7</v>
      </c>
      <c r="I719" s="306">
        <v>1959</v>
      </c>
      <c r="J719" s="169">
        <v>7.74</v>
      </c>
      <c r="K719" s="169"/>
      <c r="L719" s="169"/>
      <c r="M719" s="169"/>
      <c r="N719" s="169"/>
      <c r="O719" s="16">
        <v>7.74</v>
      </c>
      <c r="P719" s="308">
        <v>321.98</v>
      </c>
      <c r="Q719" s="25">
        <f>O719/P719*R719</f>
        <v>7.74</v>
      </c>
      <c r="R719" s="101">
        <v>321.98</v>
      </c>
      <c r="S719" s="309">
        <f>Q719/R719</f>
        <v>2.403876017143922E-2</v>
      </c>
      <c r="T719" s="13">
        <v>46.325000000000003</v>
      </c>
      <c r="U719" s="77">
        <f>S719*T719</f>
        <v>1.113595564941922</v>
      </c>
      <c r="V719" s="77">
        <f>S719*60*1000</f>
        <v>1442.3256102863531</v>
      </c>
      <c r="W719" s="109">
        <f>V719*T719/1000</f>
        <v>66.815733896515312</v>
      </c>
    </row>
    <row r="720" spans="1:23" x14ac:dyDescent="0.2">
      <c r="A720" s="386"/>
      <c r="B720" s="349">
        <v>673</v>
      </c>
      <c r="C720" s="84" t="s">
        <v>493</v>
      </c>
      <c r="D720" s="196">
        <v>6.6</v>
      </c>
      <c r="E720" s="196">
        <v>307.8</v>
      </c>
      <c r="F720" s="307" t="s">
        <v>533</v>
      </c>
      <c r="G720" s="157" t="s">
        <v>121</v>
      </c>
      <c r="H720" s="306">
        <v>6</v>
      </c>
      <c r="I720" s="306" t="s">
        <v>75</v>
      </c>
      <c r="J720" s="169">
        <v>10.199999999999999</v>
      </c>
      <c r="K720" s="169">
        <v>0.2167</v>
      </c>
      <c r="L720" s="169">
        <v>2.1204999999999998</v>
      </c>
      <c r="M720" s="169">
        <v>3.8300000000000001E-2</v>
      </c>
      <c r="N720" s="169">
        <v>0</v>
      </c>
      <c r="O720" s="16">
        <v>7.8244999999999996</v>
      </c>
      <c r="P720" s="307">
        <v>323.73</v>
      </c>
      <c r="Q720" s="25">
        <v>7.8244999999999996</v>
      </c>
      <c r="R720" s="101">
        <v>323.73</v>
      </c>
      <c r="S720" s="309">
        <v>2.4169832885429211E-2</v>
      </c>
      <c r="T720" s="13">
        <v>41.1</v>
      </c>
      <c r="U720" s="77">
        <v>0.99338013159114058</v>
      </c>
      <c r="V720" s="77">
        <v>1450.1899731257527</v>
      </c>
      <c r="W720" s="109">
        <v>59.602807895468437</v>
      </c>
    </row>
    <row r="721" spans="1:23" x14ac:dyDescent="0.2">
      <c r="A721" s="386"/>
      <c r="B721" s="348">
        <v>674</v>
      </c>
      <c r="C721" s="84" t="s">
        <v>337</v>
      </c>
      <c r="D721" s="194">
        <v>6.4</v>
      </c>
      <c r="E721" s="195">
        <v>259.07</v>
      </c>
      <c r="F721" s="85" t="s">
        <v>377</v>
      </c>
      <c r="G721" s="158" t="s">
        <v>121</v>
      </c>
      <c r="H721" s="84">
        <v>6</v>
      </c>
      <c r="I721" s="84">
        <v>1962</v>
      </c>
      <c r="J721" s="169">
        <v>6.11</v>
      </c>
      <c r="K721" s="169"/>
      <c r="L721" s="169"/>
      <c r="M721" s="169"/>
      <c r="N721" s="169">
        <v>0</v>
      </c>
      <c r="O721" s="16">
        <v>6.11</v>
      </c>
      <c r="P721" s="146">
        <v>248.28</v>
      </c>
      <c r="Q721" s="25">
        <f>N721+O721</f>
        <v>6.11</v>
      </c>
      <c r="R721" s="147">
        <v>248.28</v>
      </c>
      <c r="S721" s="309">
        <f>Q721/R721</f>
        <v>2.4609312067021105E-2</v>
      </c>
      <c r="T721" s="13">
        <v>57.552</v>
      </c>
      <c r="U721" s="77">
        <f>S721*T721</f>
        <v>1.4163151280811985</v>
      </c>
      <c r="V721" s="77">
        <f>S721*60*1000</f>
        <v>1476.5587240212662</v>
      </c>
      <c r="W721" s="109">
        <f>V721*T721/1000</f>
        <v>84.978907684871913</v>
      </c>
    </row>
    <row r="722" spans="1:23" x14ac:dyDescent="0.2">
      <c r="A722" s="386"/>
      <c r="B722" s="349">
        <v>675</v>
      </c>
      <c r="C722" s="84" t="s">
        <v>76</v>
      </c>
      <c r="D722" s="196">
        <v>7.6</v>
      </c>
      <c r="E722" s="196">
        <v>291.2</v>
      </c>
      <c r="F722" s="307" t="s">
        <v>74</v>
      </c>
      <c r="G722" s="157"/>
      <c r="H722" s="306">
        <v>8</v>
      </c>
      <c r="I722" s="306">
        <v>1901</v>
      </c>
      <c r="J722" s="169">
        <v>8.9510000000000005</v>
      </c>
      <c r="K722" s="169"/>
      <c r="L722" s="169"/>
      <c r="M722" s="169"/>
      <c r="N722" s="169"/>
      <c r="O722" s="16">
        <v>8.9510000000000005</v>
      </c>
      <c r="P722" s="307">
        <v>330.14</v>
      </c>
      <c r="Q722" s="25">
        <f>O722/P722*R722</f>
        <v>7.9847019446295517</v>
      </c>
      <c r="R722" s="101">
        <v>294.5</v>
      </c>
      <c r="S722" s="309">
        <f>Q722/R722</f>
        <v>2.7112740049675899E-2</v>
      </c>
      <c r="T722" s="13">
        <v>46.325000000000003</v>
      </c>
      <c r="U722" s="77">
        <f>S722*T722</f>
        <v>1.255997682801236</v>
      </c>
      <c r="V722" s="77">
        <f>S722*60*1000</f>
        <v>1626.764402980554</v>
      </c>
      <c r="W722" s="109">
        <f>V722*T722/1000</f>
        <v>75.359860968074159</v>
      </c>
    </row>
    <row r="723" spans="1:23" x14ac:dyDescent="0.2">
      <c r="A723" s="386"/>
      <c r="B723" s="348">
        <v>676</v>
      </c>
      <c r="C723" s="84" t="s">
        <v>633</v>
      </c>
      <c r="D723" s="194">
        <v>6.6</v>
      </c>
      <c r="E723" s="195">
        <v>308.60000000000002</v>
      </c>
      <c r="F723" s="69" t="s">
        <v>632</v>
      </c>
      <c r="G723" s="30"/>
      <c r="H723" s="31">
        <v>8</v>
      </c>
      <c r="I723" s="31" t="s">
        <v>75</v>
      </c>
      <c r="J723" s="170">
        <v>7.2583000000000002</v>
      </c>
      <c r="K723" s="170">
        <v>0</v>
      </c>
      <c r="L723" s="170">
        <v>0</v>
      </c>
      <c r="M723" s="170">
        <v>0</v>
      </c>
      <c r="N723" s="170">
        <v>0</v>
      </c>
      <c r="O723" s="92">
        <v>7.2583000000000002</v>
      </c>
      <c r="P723" s="32">
        <v>248.01</v>
      </c>
      <c r="Q723" s="33">
        <v>7.2583000000000002</v>
      </c>
      <c r="R723" s="105">
        <v>248.01</v>
      </c>
      <c r="S723" s="35">
        <v>2.9266158622636186E-2</v>
      </c>
      <c r="T723" s="34">
        <v>50.7</v>
      </c>
      <c r="U723" s="34">
        <v>1.4837942421676547</v>
      </c>
      <c r="V723" s="34">
        <v>1755.9695173581711</v>
      </c>
      <c r="W723" s="113">
        <v>89.02765453005928</v>
      </c>
    </row>
    <row r="724" spans="1:23" x14ac:dyDescent="0.2">
      <c r="A724" s="386"/>
      <c r="B724" s="349">
        <v>677</v>
      </c>
      <c r="C724" s="84" t="s">
        <v>534</v>
      </c>
      <c r="D724" s="194">
        <v>7.3</v>
      </c>
      <c r="E724" s="195">
        <v>246.1</v>
      </c>
      <c r="F724" s="307" t="s">
        <v>568</v>
      </c>
      <c r="G724" s="157" t="s">
        <v>94</v>
      </c>
      <c r="H724" s="306">
        <v>3</v>
      </c>
      <c r="I724" s="306">
        <v>1940</v>
      </c>
      <c r="J724" s="169">
        <v>3.5</v>
      </c>
      <c r="K724" s="169">
        <v>0</v>
      </c>
      <c r="L724" s="169">
        <v>0</v>
      </c>
      <c r="M724" s="169">
        <v>0</v>
      </c>
      <c r="N724" s="169"/>
      <c r="O724" s="16">
        <v>3.5</v>
      </c>
      <c r="P724" s="308"/>
      <c r="Q724" s="25">
        <v>3.5</v>
      </c>
      <c r="R724" s="101">
        <v>112.26</v>
      </c>
      <c r="S724" s="309">
        <v>3.1177623374309637E-2</v>
      </c>
      <c r="T724" s="13">
        <v>49.81</v>
      </c>
      <c r="U724" s="77">
        <v>1.552957420274363</v>
      </c>
      <c r="V724" s="77">
        <v>1870.6574024585782</v>
      </c>
      <c r="W724" s="109">
        <v>93.177445216461777</v>
      </c>
    </row>
    <row r="725" spans="1:23" ht="13.5" thickBot="1" x14ac:dyDescent="0.25">
      <c r="A725" s="387"/>
      <c r="B725" s="350">
        <v>678</v>
      </c>
      <c r="C725" s="199" t="s">
        <v>788</v>
      </c>
      <c r="D725" s="200">
        <v>8.5</v>
      </c>
      <c r="E725" s="201">
        <v>171</v>
      </c>
      <c r="F725" s="438" t="s">
        <v>819</v>
      </c>
      <c r="G725" s="438"/>
      <c r="H725" s="319">
        <v>8</v>
      </c>
      <c r="I725" s="319">
        <v>1920</v>
      </c>
      <c r="J725" s="450">
        <v>4.8533999999999997</v>
      </c>
      <c r="K725" s="450">
        <v>0.18770000000000001</v>
      </c>
      <c r="L725" s="450">
        <v>0.05</v>
      </c>
      <c r="M725" s="450">
        <v>0.21060000000000001</v>
      </c>
      <c r="N725" s="202">
        <v>3.1697000000000002</v>
      </c>
      <c r="O725" s="202">
        <v>1.2357</v>
      </c>
      <c r="P725" s="451">
        <v>119.56</v>
      </c>
      <c r="Q725" s="452">
        <f>O725+N725</f>
        <v>4.4054000000000002</v>
      </c>
      <c r="R725" s="451">
        <f>P725</f>
        <v>119.56</v>
      </c>
      <c r="S725" s="322">
        <f>Q725/R725</f>
        <v>3.6846771495483439E-2</v>
      </c>
      <c r="T725" s="14">
        <v>45.1</v>
      </c>
      <c r="U725" s="23">
        <f>S725*T725</f>
        <v>1.6617893944463031</v>
      </c>
      <c r="V725" s="453">
        <f>S725*60*1000</f>
        <v>2210.8062897290065</v>
      </c>
      <c r="W725" s="203">
        <f>V725*T725/1000</f>
        <v>99.707363666778193</v>
      </c>
    </row>
    <row r="727" spans="1:23" s="38" customFormat="1" x14ac:dyDescent="0.2">
      <c r="C727" s="70"/>
      <c r="D727" s="70"/>
      <c r="E727" s="68"/>
      <c r="G727" s="159"/>
      <c r="H727" s="11"/>
      <c r="I727" s="11"/>
      <c r="J727" s="171"/>
      <c r="K727" s="171"/>
      <c r="L727" s="171"/>
      <c r="M727" s="171"/>
      <c r="N727" s="171"/>
      <c r="O727" s="11"/>
      <c r="Q727" s="98"/>
    </row>
    <row r="728" spans="1:23" s="38" customFormat="1" x14ac:dyDescent="0.2">
      <c r="A728" s="41" t="s">
        <v>678</v>
      </c>
      <c r="C728" s="70"/>
      <c r="D728" s="70"/>
      <c r="E728" s="68"/>
      <c r="G728" s="159"/>
      <c r="H728" s="11"/>
      <c r="I728" s="11"/>
      <c r="J728" s="171"/>
      <c r="K728" s="171"/>
      <c r="L728" s="171"/>
      <c r="M728" s="171"/>
      <c r="N728" s="171"/>
      <c r="O728" s="11"/>
      <c r="Q728" s="98"/>
    </row>
    <row r="729" spans="1:23" s="38" customFormat="1" x14ac:dyDescent="0.2">
      <c r="A729" s="172" t="s">
        <v>679</v>
      </c>
      <c r="C729" s="70"/>
      <c r="D729" s="70"/>
      <c r="E729" s="68"/>
      <c r="G729" s="159"/>
      <c r="H729" s="11"/>
      <c r="I729" s="11"/>
      <c r="J729" s="171"/>
      <c r="K729" s="171"/>
      <c r="L729" s="171"/>
      <c r="M729" s="171"/>
      <c r="N729" s="171"/>
      <c r="O729" s="11"/>
      <c r="Q729" s="98"/>
    </row>
    <row r="730" spans="1:23" s="38" customFormat="1" x14ac:dyDescent="0.2">
      <c r="A730" s="172" t="s">
        <v>680</v>
      </c>
      <c r="C730" s="70"/>
      <c r="D730" s="70"/>
      <c r="E730" s="68"/>
      <c r="G730" s="159"/>
      <c r="H730" s="11"/>
      <c r="I730" s="11"/>
      <c r="J730" s="171"/>
      <c r="K730" s="171"/>
      <c r="L730" s="171"/>
      <c r="M730" s="171"/>
      <c r="N730" s="171"/>
      <c r="O730" s="11"/>
      <c r="Q730" s="98"/>
    </row>
    <row r="731" spans="1:23" s="38" customFormat="1" x14ac:dyDescent="0.2">
      <c r="A731" s="172" t="s">
        <v>681</v>
      </c>
      <c r="C731" s="70"/>
      <c r="D731" s="70"/>
      <c r="E731" s="68"/>
      <c r="G731" s="159"/>
      <c r="H731" s="11"/>
      <c r="I731" s="11"/>
      <c r="J731" s="171"/>
      <c r="K731" s="171"/>
      <c r="L731" s="171"/>
      <c r="M731" s="171"/>
      <c r="N731" s="171"/>
      <c r="O731" s="11"/>
      <c r="Q731" s="98"/>
    </row>
    <row r="732" spans="1:23" s="38" customFormat="1" x14ac:dyDescent="0.2">
      <c r="A732" s="172" t="s">
        <v>682</v>
      </c>
      <c r="C732" s="70"/>
      <c r="D732" s="70"/>
      <c r="E732" s="68"/>
      <c r="G732" s="159"/>
      <c r="H732" s="11"/>
      <c r="I732" s="11"/>
      <c r="J732" s="171"/>
      <c r="K732" s="171"/>
      <c r="L732" s="171"/>
      <c r="M732" s="171"/>
      <c r="N732" s="171"/>
      <c r="O732" s="11"/>
      <c r="Q732" s="98"/>
    </row>
    <row r="733" spans="1:23" s="38" customFormat="1" x14ac:dyDescent="0.2">
      <c r="A733" s="172"/>
      <c r="C733" s="70"/>
      <c r="D733" s="70"/>
      <c r="E733" s="68"/>
      <c r="G733" s="159"/>
      <c r="H733" s="11"/>
      <c r="I733" s="11"/>
      <c r="J733" s="171"/>
      <c r="K733" s="171"/>
      <c r="L733" s="171"/>
      <c r="M733" s="171"/>
      <c r="N733" s="171"/>
      <c r="O733" s="11"/>
      <c r="Q733" s="98"/>
    </row>
    <row r="734" spans="1:23" s="38" customFormat="1" x14ac:dyDescent="0.2">
      <c r="A734" s="172" t="s">
        <v>820</v>
      </c>
      <c r="C734" s="70"/>
      <c r="D734" s="70"/>
      <c r="E734" s="68"/>
      <c r="G734" s="159"/>
      <c r="H734" s="11"/>
      <c r="I734" s="11"/>
      <c r="J734" s="171"/>
      <c r="K734" s="171"/>
      <c r="L734" s="171"/>
      <c r="M734" s="171"/>
      <c r="N734" s="171"/>
      <c r="O734" s="11"/>
      <c r="Q734" s="98"/>
    </row>
    <row r="735" spans="1:23" x14ac:dyDescent="0.2">
      <c r="A735" s="7" t="s">
        <v>77</v>
      </c>
      <c r="C735" s="8"/>
      <c r="D735" s="8"/>
      <c r="E735" s="38"/>
      <c r="F735" s="38"/>
      <c r="H735" s="38"/>
      <c r="I735" s="38"/>
    </row>
    <row r="736" spans="1:23" x14ac:dyDescent="0.2">
      <c r="A736" s="7" t="s">
        <v>78</v>
      </c>
      <c r="C736" s="8"/>
      <c r="D736" s="8"/>
      <c r="E736" s="38"/>
      <c r="F736" s="38"/>
      <c r="H736" s="38"/>
      <c r="I736" s="38"/>
    </row>
    <row r="737" spans="1:9" x14ac:dyDescent="0.2">
      <c r="A737" s="7" t="s">
        <v>79</v>
      </c>
      <c r="C737" s="8"/>
      <c r="D737" s="8"/>
      <c r="E737" s="38"/>
      <c r="F737" s="38"/>
      <c r="H737" s="38"/>
      <c r="I737" s="38"/>
    </row>
    <row r="738" spans="1:9" x14ac:dyDescent="0.2">
      <c r="C738" s="38"/>
      <c r="D738" s="38"/>
      <c r="E738" s="38"/>
      <c r="F738" s="38"/>
      <c r="H738" s="38"/>
      <c r="I738" s="38"/>
    </row>
    <row r="739" spans="1:9" x14ac:dyDescent="0.2">
      <c r="C739" s="38"/>
      <c r="D739" s="38"/>
      <c r="E739" s="38"/>
      <c r="F739" s="38"/>
      <c r="H739" s="38"/>
      <c r="I739" s="38"/>
    </row>
  </sheetData>
  <autoFilter ref="C7:W67" xr:uid="{00000000-0009-0000-0000-000000000000}"/>
  <sortState ref="C570:W725">
    <sortCondition ref="S570:S725"/>
  </sortState>
  <mergeCells count="23">
    <mergeCell ref="C4:C6"/>
    <mergeCell ref="A570:A725"/>
    <mergeCell ref="A4:A6"/>
    <mergeCell ref="B4:B6"/>
    <mergeCell ref="A8:A185"/>
    <mergeCell ref="A186:A363"/>
    <mergeCell ref="A364:A569"/>
    <mergeCell ref="H4:H5"/>
    <mergeCell ref="I4:I5"/>
    <mergeCell ref="J4:O4"/>
    <mergeCell ref="A2:W2"/>
    <mergeCell ref="V4:V5"/>
    <mergeCell ref="W4:W5"/>
    <mergeCell ref="P4:P5"/>
    <mergeCell ref="Q4:Q5"/>
    <mergeCell ref="R4:R5"/>
    <mergeCell ref="S4:S5"/>
    <mergeCell ref="T4:T5"/>
    <mergeCell ref="U4:U5"/>
    <mergeCell ref="D4:D5"/>
    <mergeCell ref="E4:E5"/>
    <mergeCell ref="G4:G6"/>
    <mergeCell ref="F4:F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2017_spalis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Adomas ŪSELIS</dc:creator>
  <cp:lastModifiedBy>Ramune</cp:lastModifiedBy>
  <dcterms:created xsi:type="dcterms:W3CDTF">2017-06-16T06:42:05Z</dcterms:created>
  <dcterms:modified xsi:type="dcterms:W3CDTF">2017-11-17T10:29:54Z</dcterms:modified>
</cp:coreProperties>
</file>