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Ramune\Documents\Ramunes_LSTA_doc\25_Šilumos suvartojimas daugiabuciuose\2017_12\"/>
    </mc:Choice>
  </mc:AlternateContent>
  <bookViews>
    <workbookView xWindow="0" yWindow="0" windowWidth="28800" windowHeight="11760" xr2:uid="{00000000-000D-0000-FFFF-FFFF00000000}"/>
  </bookViews>
  <sheets>
    <sheet name="VŠT" sheetId="1" r:id="rId1"/>
  </sheets>
  <definedNames>
    <definedName name="_xlnm._FilterDatabase" localSheetId="0" hidden="1">VŠT!$A$5:$Z$81</definedName>
    <definedName name="_xlnm.Print_Titles" localSheetId="0">VŠT!$3:$3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7" i="1" l="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V848" i="1" l="1"/>
  <c r="Y848" i="1" s="1"/>
  <c r="Z848" i="1" s="1"/>
  <c r="V847" i="1"/>
  <c r="Y847" i="1" s="1"/>
  <c r="Z847" i="1" s="1"/>
  <c r="V846" i="1"/>
  <c r="Y846" i="1" s="1"/>
  <c r="Z846" i="1" s="1"/>
  <c r="V845" i="1"/>
  <c r="Y845" i="1" s="1"/>
  <c r="Z845" i="1" s="1"/>
  <c r="V844" i="1"/>
  <c r="Y844" i="1" s="1"/>
  <c r="Z844" i="1" s="1"/>
  <c r="M848" i="1"/>
  <c r="M847" i="1"/>
  <c r="M846" i="1"/>
  <c r="M845" i="1"/>
  <c r="M844" i="1"/>
  <c r="V843" i="1"/>
  <c r="Y843" i="1" s="1"/>
  <c r="Z843" i="1" s="1"/>
  <c r="V842" i="1"/>
  <c r="Y842" i="1" s="1"/>
  <c r="Z842" i="1" s="1"/>
  <c r="V841" i="1"/>
  <c r="Y841" i="1" s="1"/>
  <c r="Z841" i="1" s="1"/>
  <c r="V840" i="1"/>
  <c r="Y840" i="1" s="1"/>
  <c r="Z840" i="1" s="1"/>
  <c r="V839" i="1"/>
  <c r="Y839" i="1" s="1"/>
  <c r="Z839" i="1" s="1"/>
  <c r="V838" i="1"/>
  <c r="Y838" i="1" s="1"/>
  <c r="Z838" i="1" s="1"/>
  <c r="V837" i="1"/>
  <c r="Y837" i="1" s="1"/>
  <c r="Z837" i="1" s="1"/>
  <c r="M843" i="1"/>
  <c r="M842" i="1"/>
  <c r="M841" i="1"/>
  <c r="M840" i="1"/>
  <c r="M839" i="1"/>
  <c r="M838" i="1"/>
  <c r="M837" i="1"/>
  <c r="V836" i="1"/>
  <c r="Y836" i="1" s="1"/>
  <c r="Z836" i="1" s="1"/>
  <c r="V835" i="1"/>
  <c r="Y835" i="1" s="1"/>
  <c r="Z835" i="1" s="1"/>
  <c r="V834" i="1"/>
  <c r="Y834" i="1" s="1"/>
  <c r="Z834" i="1" s="1"/>
  <c r="V833" i="1"/>
  <c r="Y833" i="1" s="1"/>
  <c r="Z833" i="1" s="1"/>
  <c r="V832" i="1"/>
  <c r="Y832" i="1" s="1"/>
  <c r="Z832" i="1" s="1"/>
  <c r="V831" i="1"/>
  <c r="Y831" i="1" s="1"/>
  <c r="Z831" i="1" s="1"/>
  <c r="V830" i="1"/>
  <c r="Y830" i="1" s="1"/>
  <c r="Z830" i="1" s="1"/>
  <c r="V829" i="1"/>
  <c r="Y829" i="1" s="1"/>
  <c r="Z829" i="1" s="1"/>
  <c r="V828" i="1"/>
  <c r="Y828" i="1" s="1"/>
  <c r="Z828" i="1" s="1"/>
  <c r="M836" i="1"/>
  <c r="M835" i="1"/>
  <c r="M834" i="1"/>
  <c r="M833" i="1"/>
  <c r="M832" i="1"/>
  <c r="M831" i="1"/>
  <c r="M830" i="1"/>
  <c r="M829" i="1"/>
  <c r="M828" i="1"/>
  <c r="Y827" i="1"/>
  <c r="Z827" i="1" s="1"/>
  <c r="V827" i="1"/>
  <c r="X827" i="1" s="1"/>
  <c r="V826" i="1"/>
  <c r="X826" i="1" s="1"/>
  <c r="Y825" i="1"/>
  <c r="Z825" i="1" s="1"/>
  <c r="V825" i="1"/>
  <c r="X825" i="1" s="1"/>
  <c r="V824" i="1"/>
  <c r="X824" i="1" s="1"/>
  <c r="Y823" i="1"/>
  <c r="Z823" i="1" s="1"/>
  <c r="V823" i="1"/>
  <c r="X823" i="1" s="1"/>
  <c r="V822" i="1"/>
  <c r="X822" i="1" s="1"/>
  <c r="Y821" i="1"/>
  <c r="Z821" i="1" s="1"/>
  <c r="V821" i="1"/>
  <c r="X821" i="1" s="1"/>
  <c r="M827" i="1"/>
  <c r="M826" i="1"/>
  <c r="M825" i="1"/>
  <c r="M824" i="1"/>
  <c r="M823" i="1"/>
  <c r="M822" i="1"/>
  <c r="M821" i="1"/>
  <c r="V820" i="1"/>
  <c r="Y820" i="1" s="1"/>
  <c r="Z820" i="1" s="1"/>
  <c r="M820" i="1"/>
  <c r="V819" i="1"/>
  <c r="Y819" i="1" s="1"/>
  <c r="Z819" i="1" s="1"/>
  <c r="M819" i="1"/>
  <c r="V818" i="1"/>
  <c r="X818" i="1" s="1"/>
  <c r="M818" i="1"/>
  <c r="V817" i="1"/>
  <c r="X817" i="1" s="1"/>
  <c r="M817" i="1"/>
  <c r="V816" i="1"/>
  <c r="Y816" i="1" s="1"/>
  <c r="Z816" i="1" s="1"/>
  <c r="M816" i="1"/>
  <c r="V815" i="1"/>
  <c r="Y815" i="1" s="1"/>
  <c r="Z815" i="1" s="1"/>
  <c r="M815" i="1"/>
  <c r="V814" i="1"/>
  <c r="Y814" i="1" s="1"/>
  <c r="Z814" i="1" s="1"/>
  <c r="M814" i="1"/>
  <c r="V813" i="1"/>
  <c r="X813" i="1" s="1"/>
  <c r="M813" i="1"/>
  <c r="V812" i="1"/>
  <c r="Y812" i="1" s="1"/>
  <c r="Z812" i="1" s="1"/>
  <c r="M812" i="1"/>
  <c r="V811" i="1"/>
  <c r="Y811" i="1" s="1"/>
  <c r="Z811" i="1" s="1"/>
  <c r="M811" i="1"/>
  <c r="V810" i="1"/>
  <c r="X810" i="1" s="1"/>
  <c r="M810" i="1"/>
  <c r="Y809" i="1"/>
  <c r="Z809" i="1" s="1"/>
  <c r="V809" i="1"/>
  <c r="X809" i="1" s="1"/>
  <c r="M809" i="1"/>
  <c r="V808" i="1"/>
  <c r="Y808" i="1" s="1"/>
  <c r="Z808" i="1" s="1"/>
  <c r="M808" i="1"/>
  <c r="V807" i="1"/>
  <c r="Y807" i="1" s="1"/>
  <c r="Z807" i="1" s="1"/>
  <c r="M807" i="1"/>
  <c r="V806" i="1"/>
  <c r="Y806" i="1" s="1"/>
  <c r="Z806" i="1" s="1"/>
  <c r="M806" i="1"/>
  <c r="V805" i="1"/>
  <c r="X805" i="1" s="1"/>
  <c r="M805" i="1"/>
  <c r="V804" i="1"/>
  <c r="Y804" i="1" s="1"/>
  <c r="Z804" i="1" s="1"/>
  <c r="M804" i="1"/>
  <c r="V803" i="1"/>
  <c r="Y803" i="1" s="1"/>
  <c r="Z803" i="1" s="1"/>
  <c r="M803" i="1"/>
  <c r="V802" i="1"/>
  <c r="X802" i="1" s="1"/>
  <c r="M802" i="1"/>
  <c r="V801" i="1"/>
  <c r="X801" i="1" s="1"/>
  <c r="M801" i="1"/>
  <c r="V800" i="1"/>
  <c r="Y800" i="1" s="1"/>
  <c r="Z800" i="1" s="1"/>
  <c r="M800" i="1"/>
  <c r="V799" i="1"/>
  <c r="Y799" i="1" s="1"/>
  <c r="Z799" i="1" s="1"/>
  <c r="M799" i="1"/>
  <c r="V798" i="1"/>
  <c r="Y798" i="1" s="1"/>
  <c r="Z798" i="1" s="1"/>
  <c r="M798" i="1"/>
  <c r="V797" i="1"/>
  <c r="Y797" i="1" s="1"/>
  <c r="Z797" i="1" s="1"/>
  <c r="M797" i="1"/>
  <c r="V796" i="1"/>
  <c r="Y796" i="1" s="1"/>
  <c r="Z796" i="1" s="1"/>
  <c r="M796" i="1"/>
  <c r="V795" i="1"/>
  <c r="Y795" i="1" s="1"/>
  <c r="Z795" i="1" s="1"/>
  <c r="M795" i="1"/>
  <c r="V794" i="1"/>
  <c r="X794" i="1" s="1"/>
  <c r="M794" i="1"/>
  <c r="V793" i="1"/>
  <c r="X793" i="1" s="1"/>
  <c r="M793" i="1"/>
  <c r="V792" i="1"/>
  <c r="Y792" i="1" s="1"/>
  <c r="Z792" i="1" s="1"/>
  <c r="M792" i="1"/>
  <c r="V791" i="1"/>
  <c r="Y791" i="1" s="1"/>
  <c r="Z791" i="1" s="1"/>
  <c r="M791" i="1"/>
  <c r="V790" i="1"/>
  <c r="Y790" i="1" s="1"/>
  <c r="Z790" i="1" s="1"/>
  <c r="M790" i="1"/>
  <c r="V789" i="1"/>
  <c r="X789" i="1" s="1"/>
  <c r="M789" i="1"/>
  <c r="V788" i="1"/>
  <c r="Y788" i="1" s="1"/>
  <c r="Z788" i="1" s="1"/>
  <c r="M788" i="1"/>
  <c r="V787" i="1"/>
  <c r="Y787" i="1" s="1"/>
  <c r="Z787" i="1" s="1"/>
  <c r="M787" i="1"/>
  <c r="V786" i="1"/>
  <c r="X786" i="1" s="1"/>
  <c r="M786" i="1"/>
  <c r="V785" i="1"/>
  <c r="X785" i="1" s="1"/>
  <c r="M785" i="1"/>
  <c r="V784" i="1"/>
  <c r="Y784" i="1" s="1"/>
  <c r="Z784" i="1" s="1"/>
  <c r="M784" i="1"/>
  <c r="Y794" i="1" l="1"/>
  <c r="Z794" i="1" s="1"/>
  <c r="Y822" i="1"/>
  <c r="Z822" i="1" s="1"/>
  <c r="Y824" i="1"/>
  <c r="Z824" i="1" s="1"/>
  <c r="Y826" i="1"/>
  <c r="Z826" i="1" s="1"/>
  <c r="Y793" i="1"/>
  <c r="Z793" i="1" s="1"/>
  <c r="X844" i="1"/>
  <c r="X845" i="1"/>
  <c r="X846" i="1"/>
  <c r="X847" i="1"/>
  <c r="X848" i="1"/>
  <c r="X837" i="1"/>
  <c r="X838" i="1"/>
  <c r="X839" i="1"/>
  <c r="X840" i="1"/>
  <c r="X841" i="1"/>
  <c r="X842" i="1"/>
  <c r="X843" i="1"/>
  <c r="X828" i="1"/>
  <c r="X829" i="1"/>
  <c r="X830" i="1"/>
  <c r="X831" i="1"/>
  <c r="X832" i="1"/>
  <c r="X833" i="1"/>
  <c r="X834" i="1"/>
  <c r="X835" i="1"/>
  <c r="X836" i="1"/>
  <c r="Y802" i="1"/>
  <c r="Z802" i="1" s="1"/>
  <c r="Y818" i="1"/>
  <c r="Z818" i="1" s="1"/>
  <c r="Y801" i="1"/>
  <c r="Z801" i="1" s="1"/>
  <c r="Y817" i="1"/>
  <c r="Z817" i="1" s="1"/>
  <c r="Y810" i="1"/>
  <c r="Z810" i="1" s="1"/>
  <c r="X795" i="1"/>
  <c r="X803" i="1"/>
  <c r="X811" i="1"/>
  <c r="X819" i="1"/>
  <c r="Y785" i="1"/>
  <c r="Z785" i="1" s="1"/>
  <c r="X797" i="1"/>
  <c r="Y786" i="1"/>
  <c r="Z786" i="1" s="1"/>
  <c r="Y789" i="1"/>
  <c r="Z789" i="1" s="1"/>
  <c r="X790" i="1"/>
  <c r="X791" i="1"/>
  <c r="X798" i="1"/>
  <c r="X799" i="1"/>
  <c r="Y805" i="1"/>
  <c r="Z805" i="1" s="1"/>
  <c r="X806" i="1"/>
  <c r="X807" i="1"/>
  <c r="Y813" i="1"/>
  <c r="Z813" i="1" s="1"/>
  <c r="X814" i="1"/>
  <c r="X815" i="1"/>
  <c r="X787" i="1"/>
  <c r="X784" i="1"/>
  <c r="X788" i="1"/>
  <c r="X792" i="1"/>
  <c r="X796" i="1"/>
  <c r="X800" i="1"/>
  <c r="X804" i="1"/>
  <c r="X808" i="1"/>
  <c r="X812" i="1"/>
  <c r="X816" i="1"/>
  <c r="X820" i="1"/>
  <c r="E745" i="1" l="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V783" i="1"/>
  <c r="Y783" i="1" s="1"/>
  <c r="Z783" i="1" s="1"/>
  <c r="V782" i="1"/>
  <c r="Y782" i="1" s="1"/>
  <c r="Z782" i="1" s="1"/>
  <c r="V781" i="1"/>
  <c r="Y781" i="1" s="1"/>
  <c r="Z781" i="1" s="1"/>
  <c r="V780" i="1"/>
  <c r="Y780" i="1" s="1"/>
  <c r="Z780" i="1" s="1"/>
  <c r="V779" i="1"/>
  <c r="Y779" i="1" s="1"/>
  <c r="Z779" i="1" s="1"/>
  <c r="V778" i="1"/>
  <c r="Y778" i="1" s="1"/>
  <c r="Z778" i="1" s="1"/>
  <c r="V777" i="1"/>
  <c r="Y777" i="1" s="1"/>
  <c r="Z777" i="1" s="1"/>
  <c r="V776" i="1"/>
  <c r="Y776" i="1" s="1"/>
  <c r="Z776" i="1" s="1"/>
  <c r="V775" i="1"/>
  <c r="Y775" i="1" s="1"/>
  <c r="Z775" i="1" s="1"/>
  <c r="V774" i="1"/>
  <c r="Y774" i="1" s="1"/>
  <c r="Z774" i="1" s="1"/>
  <c r="V773" i="1"/>
  <c r="Y773" i="1" s="1"/>
  <c r="Z773" i="1" s="1"/>
  <c r="V772" i="1"/>
  <c r="Y772" i="1" s="1"/>
  <c r="Z772" i="1" s="1"/>
  <c r="V771" i="1"/>
  <c r="Y771" i="1" s="1"/>
  <c r="Z771" i="1" s="1"/>
  <c r="V770" i="1"/>
  <c r="Y770" i="1" s="1"/>
  <c r="Z770" i="1" s="1"/>
  <c r="V769" i="1"/>
  <c r="Y769" i="1" s="1"/>
  <c r="Z769" i="1" s="1"/>
  <c r="V768" i="1"/>
  <c r="Y768" i="1" s="1"/>
  <c r="Z768" i="1" s="1"/>
  <c r="V767" i="1"/>
  <c r="Y767" i="1" s="1"/>
  <c r="Z767" i="1" s="1"/>
  <c r="V766" i="1"/>
  <c r="Y766" i="1" s="1"/>
  <c r="Z766" i="1" s="1"/>
  <c r="V765" i="1"/>
  <c r="Y765" i="1" s="1"/>
  <c r="Z765" i="1" s="1"/>
  <c r="V764" i="1"/>
  <c r="Y764" i="1" s="1"/>
  <c r="Z764" i="1" s="1"/>
  <c r="V763" i="1"/>
  <c r="Y763" i="1" s="1"/>
  <c r="Z763" i="1" s="1"/>
  <c r="V762" i="1"/>
  <c r="Y762" i="1" s="1"/>
  <c r="Z762" i="1" s="1"/>
  <c r="V761" i="1"/>
  <c r="Y761" i="1" s="1"/>
  <c r="Z761" i="1" s="1"/>
  <c r="V760" i="1"/>
  <c r="Y760" i="1" s="1"/>
  <c r="Z760" i="1" s="1"/>
  <c r="V759" i="1"/>
  <c r="Y759" i="1" s="1"/>
  <c r="Z759" i="1" s="1"/>
  <c r="V758" i="1"/>
  <c r="Y758" i="1" s="1"/>
  <c r="Z758" i="1" s="1"/>
  <c r="V757" i="1"/>
  <c r="Y757" i="1" s="1"/>
  <c r="Z757" i="1" s="1"/>
  <c r="V756" i="1"/>
  <c r="Y756" i="1" s="1"/>
  <c r="Z756" i="1" s="1"/>
  <c r="V755" i="1"/>
  <c r="Y755" i="1" s="1"/>
  <c r="Z755" i="1" s="1"/>
  <c r="V754" i="1"/>
  <c r="Y754" i="1" s="1"/>
  <c r="Z754" i="1" s="1"/>
  <c r="V753" i="1"/>
  <c r="Y753" i="1" s="1"/>
  <c r="Z753" i="1" s="1"/>
  <c r="V752" i="1"/>
  <c r="Y752" i="1" s="1"/>
  <c r="Z752" i="1" s="1"/>
  <c r="V751" i="1"/>
  <c r="Y751" i="1" s="1"/>
  <c r="Z751" i="1" s="1"/>
  <c r="V750" i="1"/>
  <c r="Y750" i="1" s="1"/>
  <c r="Z750" i="1" s="1"/>
  <c r="V749" i="1"/>
  <c r="Y749" i="1" s="1"/>
  <c r="Z749" i="1" s="1"/>
  <c r="V748" i="1"/>
  <c r="Y748" i="1" s="1"/>
  <c r="Z748" i="1" s="1"/>
  <c r="V747" i="1"/>
  <c r="Y747" i="1" s="1"/>
  <c r="Z747" i="1" s="1"/>
  <c r="V746" i="1"/>
  <c r="Y746" i="1" s="1"/>
  <c r="Z746" i="1" s="1"/>
  <c r="V745" i="1"/>
  <c r="Y745" i="1" s="1"/>
  <c r="Z745" i="1" s="1"/>
  <c r="V744" i="1"/>
  <c r="Y744" i="1" s="1"/>
  <c r="Z744" i="1" s="1"/>
  <c r="E744" i="1"/>
  <c r="X744" i="1" l="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V743" i="1" l="1"/>
  <c r="Y743" i="1" s="1"/>
  <c r="Z743" i="1" s="1"/>
  <c r="V742" i="1"/>
  <c r="X742" i="1" s="1"/>
  <c r="V741" i="1"/>
  <c r="X741" i="1" s="1"/>
  <c r="V740" i="1"/>
  <c r="Y740" i="1" s="1"/>
  <c r="Z740" i="1" s="1"/>
  <c r="V739" i="1"/>
  <c r="X739" i="1" s="1"/>
  <c r="V738" i="1"/>
  <c r="Y738" i="1" s="1"/>
  <c r="Z738" i="1" s="1"/>
  <c r="V737" i="1"/>
  <c r="X737" i="1" s="1"/>
  <c r="V736" i="1"/>
  <c r="Y736" i="1" s="1"/>
  <c r="Z736" i="1" s="1"/>
  <c r="V735" i="1"/>
  <c r="X735" i="1" s="1"/>
  <c r="V734" i="1"/>
  <c r="Y734" i="1" s="1"/>
  <c r="Z734" i="1" s="1"/>
  <c r="V733" i="1"/>
  <c r="X733" i="1" s="1"/>
  <c r="V732" i="1"/>
  <c r="Y732" i="1" s="1"/>
  <c r="Z732" i="1" s="1"/>
  <c r="V731" i="1"/>
  <c r="X731" i="1" s="1"/>
  <c r="V730" i="1"/>
  <c r="Y730" i="1" s="1"/>
  <c r="Z730" i="1" s="1"/>
  <c r="V729" i="1"/>
  <c r="X729" i="1" s="1"/>
  <c r="V728" i="1"/>
  <c r="Y728" i="1" s="1"/>
  <c r="Z728" i="1" s="1"/>
  <c r="V727" i="1"/>
  <c r="X727" i="1" s="1"/>
  <c r="V726" i="1"/>
  <c r="Y726" i="1" s="1"/>
  <c r="Z726" i="1" s="1"/>
  <c r="V725" i="1"/>
  <c r="X725" i="1" s="1"/>
  <c r="V724" i="1"/>
  <c r="Y724" i="1" s="1"/>
  <c r="Z724" i="1" s="1"/>
  <c r="V723" i="1"/>
  <c r="X723" i="1" s="1"/>
  <c r="V722" i="1"/>
  <c r="Y722" i="1" s="1"/>
  <c r="Z722" i="1" s="1"/>
  <c r="V721" i="1"/>
  <c r="X721" i="1" s="1"/>
  <c r="V720" i="1"/>
  <c r="Y720" i="1" s="1"/>
  <c r="Z720" i="1" s="1"/>
  <c r="V719" i="1"/>
  <c r="X719" i="1" s="1"/>
  <c r="V718" i="1"/>
  <c r="Y718" i="1" s="1"/>
  <c r="Z718" i="1" s="1"/>
  <c r="V717" i="1"/>
  <c r="X717" i="1" s="1"/>
  <c r="V716" i="1"/>
  <c r="Y716" i="1" s="1"/>
  <c r="Z716" i="1" s="1"/>
  <c r="V715" i="1"/>
  <c r="X715" i="1" s="1"/>
  <c r="V714" i="1"/>
  <c r="Y714" i="1" s="1"/>
  <c r="Z714" i="1" s="1"/>
  <c r="X714" i="1" l="1"/>
  <c r="X716" i="1"/>
  <c r="X718" i="1"/>
  <c r="X720" i="1"/>
  <c r="X722" i="1"/>
  <c r="X724" i="1"/>
  <c r="X726" i="1"/>
  <c r="X728" i="1"/>
  <c r="X730" i="1"/>
  <c r="X732" i="1"/>
  <c r="X734" i="1"/>
  <c r="X736" i="1"/>
  <c r="X738" i="1"/>
  <c r="X740" i="1"/>
  <c r="X743" i="1"/>
  <c r="Y715" i="1"/>
  <c r="Z715" i="1" s="1"/>
  <c r="Y717" i="1"/>
  <c r="Z717" i="1" s="1"/>
  <c r="Y719" i="1"/>
  <c r="Z719" i="1" s="1"/>
  <c r="Y721" i="1"/>
  <c r="Z721" i="1" s="1"/>
  <c r="Y723" i="1"/>
  <c r="Z723" i="1" s="1"/>
  <c r="Y725" i="1"/>
  <c r="Z725" i="1" s="1"/>
  <c r="Y727" i="1"/>
  <c r="Z727" i="1" s="1"/>
  <c r="Y729" i="1"/>
  <c r="Z729" i="1" s="1"/>
  <c r="Y731" i="1"/>
  <c r="Z731" i="1" s="1"/>
  <c r="Y733" i="1"/>
  <c r="Z733" i="1" s="1"/>
  <c r="Y735" i="1"/>
  <c r="Z735" i="1" s="1"/>
  <c r="Y737" i="1"/>
  <c r="Z737" i="1" s="1"/>
  <c r="Y739" i="1"/>
  <c r="Z739" i="1" s="1"/>
  <c r="Y741" i="1"/>
  <c r="Z741" i="1" s="1"/>
  <c r="Y742" i="1"/>
  <c r="Z742" i="1" s="1"/>
  <c r="V713" i="1" l="1"/>
  <c r="Y713" i="1" s="1"/>
  <c r="Z713" i="1" s="1"/>
  <c r="V712" i="1"/>
  <c r="Y712" i="1" s="1"/>
  <c r="Z712" i="1" s="1"/>
  <c r="V711" i="1"/>
  <c r="Y711" i="1" s="1"/>
  <c r="Z711" i="1" s="1"/>
  <c r="V710" i="1"/>
  <c r="Y710" i="1" s="1"/>
  <c r="Z710" i="1" s="1"/>
  <c r="V709" i="1"/>
  <c r="Y709" i="1" s="1"/>
  <c r="Z709" i="1" s="1"/>
  <c r="V708" i="1"/>
  <c r="Y708" i="1" s="1"/>
  <c r="Z708" i="1" s="1"/>
  <c r="V707" i="1"/>
  <c r="Y707" i="1" s="1"/>
  <c r="Z707" i="1" s="1"/>
  <c r="V706" i="1"/>
  <c r="Y706" i="1" s="1"/>
  <c r="Z706" i="1" s="1"/>
  <c r="V705" i="1"/>
  <c r="Y705" i="1" s="1"/>
  <c r="Z705" i="1" s="1"/>
  <c r="V704" i="1"/>
  <c r="Y704" i="1" s="1"/>
  <c r="Z704" i="1" s="1"/>
  <c r="V703" i="1"/>
  <c r="Y703" i="1" s="1"/>
  <c r="Z703" i="1" s="1"/>
  <c r="V702" i="1"/>
  <c r="Y702" i="1" s="1"/>
  <c r="Z702" i="1" s="1"/>
  <c r="V701" i="1"/>
  <c r="Y701" i="1" s="1"/>
  <c r="Z701" i="1" s="1"/>
  <c r="V700" i="1"/>
  <c r="Y700" i="1" s="1"/>
  <c r="Z700" i="1" s="1"/>
  <c r="V699" i="1"/>
  <c r="Y699" i="1" s="1"/>
  <c r="Z699" i="1" s="1"/>
  <c r="V698" i="1"/>
  <c r="Y698" i="1" s="1"/>
  <c r="Z698" i="1" s="1"/>
  <c r="V697" i="1"/>
  <c r="Y697" i="1" s="1"/>
  <c r="Z697" i="1" s="1"/>
  <c r="V696" i="1"/>
  <c r="Y696" i="1" s="1"/>
  <c r="Z696" i="1" s="1"/>
  <c r="V695" i="1"/>
  <c r="Y695" i="1" s="1"/>
  <c r="Z695" i="1" s="1"/>
  <c r="V694" i="1"/>
  <c r="Y694" i="1" s="1"/>
  <c r="Z694" i="1" s="1"/>
  <c r="V693" i="1"/>
  <c r="Y693" i="1" s="1"/>
  <c r="Z693" i="1" s="1"/>
  <c r="V692" i="1"/>
  <c r="Y692" i="1" s="1"/>
  <c r="Z692" i="1" s="1"/>
  <c r="V691" i="1"/>
  <c r="Y691" i="1" s="1"/>
  <c r="Z691" i="1" s="1"/>
  <c r="V690" i="1"/>
  <c r="Y690" i="1" s="1"/>
  <c r="Z690" i="1" s="1"/>
  <c r="V689" i="1"/>
  <c r="Y689" i="1" s="1"/>
  <c r="Z689" i="1" s="1"/>
  <c r="V688" i="1"/>
  <c r="Y688" i="1" s="1"/>
  <c r="Z688" i="1" s="1"/>
  <c r="V687" i="1"/>
  <c r="Y687" i="1" s="1"/>
  <c r="Z687" i="1" s="1"/>
  <c r="V686" i="1"/>
  <c r="Y686" i="1" s="1"/>
  <c r="Z686" i="1" s="1"/>
  <c r="V685" i="1"/>
  <c r="Y685" i="1" s="1"/>
  <c r="Z685" i="1" s="1"/>
  <c r="V684" i="1"/>
  <c r="Y684" i="1" s="1"/>
  <c r="Z684" i="1" s="1"/>
  <c r="V683" i="1"/>
  <c r="Y683" i="1" s="1"/>
  <c r="Z683" i="1" s="1"/>
  <c r="V682" i="1"/>
  <c r="Y682" i="1" s="1"/>
  <c r="Z682" i="1" s="1"/>
  <c r="V681" i="1"/>
  <c r="Y681" i="1" s="1"/>
  <c r="Z681" i="1" s="1"/>
  <c r="X705" i="1" l="1"/>
  <c r="X706" i="1"/>
  <c r="X707" i="1"/>
  <c r="X708" i="1"/>
  <c r="X709" i="1"/>
  <c r="X710" i="1"/>
  <c r="X711" i="1"/>
  <c r="X712" i="1"/>
  <c r="X713" i="1"/>
  <c r="X696" i="1"/>
  <c r="X697" i="1"/>
  <c r="X698" i="1"/>
  <c r="X699" i="1"/>
  <c r="X700" i="1"/>
  <c r="X701" i="1"/>
  <c r="X702" i="1"/>
  <c r="X703" i="1"/>
  <c r="X704" i="1"/>
  <c r="X687" i="1"/>
  <c r="X688" i="1"/>
  <c r="X689" i="1"/>
  <c r="X690" i="1"/>
  <c r="X691" i="1"/>
  <c r="X692" i="1"/>
  <c r="X693" i="1"/>
  <c r="X694" i="1"/>
  <c r="X695" i="1"/>
  <c r="X681" i="1"/>
  <c r="X682" i="1"/>
  <c r="X683" i="1"/>
  <c r="X684" i="1"/>
  <c r="X685" i="1"/>
  <c r="X686" i="1"/>
  <c r="E670" i="1" l="1"/>
  <c r="E660" i="1"/>
  <c r="E661" i="1"/>
  <c r="E662" i="1"/>
  <c r="E663" i="1"/>
  <c r="E664" i="1"/>
  <c r="E665" i="1"/>
  <c r="E666" i="1"/>
  <c r="E667" i="1"/>
  <c r="E668" i="1"/>
  <c r="E669" i="1"/>
  <c r="E659" i="1"/>
  <c r="V680" i="1"/>
  <c r="Y680" i="1" s="1"/>
  <c r="Z680" i="1" s="1"/>
  <c r="V679" i="1"/>
  <c r="Y679" i="1" s="1"/>
  <c r="Z679" i="1" s="1"/>
  <c r="V678" i="1"/>
  <c r="Y678" i="1" s="1"/>
  <c r="Z678" i="1" s="1"/>
  <c r="V677" i="1"/>
  <c r="Y677" i="1" s="1"/>
  <c r="Z677" i="1" s="1"/>
  <c r="V676" i="1"/>
  <c r="Y676" i="1" s="1"/>
  <c r="Z676" i="1" s="1"/>
  <c r="V675" i="1"/>
  <c r="Y675" i="1" s="1"/>
  <c r="Z675" i="1" s="1"/>
  <c r="V674" i="1"/>
  <c r="Y674" i="1" s="1"/>
  <c r="Z674" i="1" s="1"/>
  <c r="V673" i="1"/>
  <c r="Y673" i="1" s="1"/>
  <c r="Z673" i="1" s="1"/>
  <c r="V672" i="1"/>
  <c r="Y672" i="1" s="1"/>
  <c r="Z672" i="1" s="1"/>
  <c r="V671" i="1"/>
  <c r="Y671" i="1" s="1"/>
  <c r="Z671" i="1" s="1"/>
  <c r="V670" i="1"/>
  <c r="Y670" i="1" s="1"/>
  <c r="Z670" i="1" s="1"/>
  <c r="V669" i="1"/>
  <c r="Y669" i="1" s="1"/>
  <c r="Z669" i="1" s="1"/>
  <c r="V668" i="1"/>
  <c r="Y668" i="1" s="1"/>
  <c r="Z668" i="1" s="1"/>
  <c r="V667" i="1"/>
  <c r="Y667" i="1" s="1"/>
  <c r="Z667" i="1" s="1"/>
  <c r="V666" i="1"/>
  <c r="Y666" i="1" s="1"/>
  <c r="Z666" i="1" s="1"/>
  <c r="V665" i="1"/>
  <c r="Y665" i="1" s="1"/>
  <c r="Z665" i="1" s="1"/>
  <c r="V664" i="1"/>
  <c r="Y664" i="1" s="1"/>
  <c r="Z664" i="1" s="1"/>
  <c r="V663" i="1"/>
  <c r="Y663" i="1" s="1"/>
  <c r="Z663" i="1" s="1"/>
  <c r="V662" i="1"/>
  <c r="Y662" i="1" s="1"/>
  <c r="Z662" i="1" s="1"/>
  <c r="V661" i="1"/>
  <c r="Y661" i="1" s="1"/>
  <c r="Z661" i="1" s="1"/>
  <c r="V660" i="1"/>
  <c r="Y660" i="1" s="1"/>
  <c r="Z660" i="1" s="1"/>
  <c r="V659" i="1"/>
  <c r="Y659" i="1" s="1"/>
  <c r="Z659" i="1" s="1"/>
  <c r="X659" i="1" l="1"/>
  <c r="X660" i="1"/>
  <c r="X661" i="1"/>
  <c r="X662" i="1"/>
  <c r="X663" i="1"/>
  <c r="X664" i="1"/>
  <c r="X665" i="1"/>
  <c r="X666" i="1"/>
  <c r="X667" i="1"/>
  <c r="X668" i="1"/>
  <c r="X669" i="1"/>
  <c r="X670" i="1"/>
  <c r="X671" i="1"/>
  <c r="X672" i="1"/>
  <c r="X673" i="1"/>
  <c r="X674" i="1"/>
  <c r="X675" i="1"/>
  <c r="X676" i="1"/>
  <c r="X677" i="1"/>
  <c r="X678" i="1"/>
  <c r="X679" i="1"/>
  <c r="X680" i="1"/>
  <c r="E658" i="1" l="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V658" i="1"/>
  <c r="Y658" i="1" s="1"/>
  <c r="Z658" i="1" s="1"/>
  <c r="V657" i="1"/>
  <c r="Y657" i="1" s="1"/>
  <c r="Z657" i="1" s="1"/>
  <c r="V656" i="1"/>
  <c r="Y656" i="1" s="1"/>
  <c r="Z656" i="1" s="1"/>
  <c r="V655" i="1"/>
  <c r="Y655" i="1" s="1"/>
  <c r="Z655" i="1" s="1"/>
  <c r="V654" i="1"/>
  <c r="Y654" i="1" s="1"/>
  <c r="Z654" i="1" s="1"/>
  <c r="V653" i="1"/>
  <c r="Y653" i="1" s="1"/>
  <c r="Z653" i="1" s="1"/>
  <c r="V652" i="1"/>
  <c r="Y652" i="1" s="1"/>
  <c r="Z652" i="1" s="1"/>
  <c r="V651" i="1"/>
  <c r="Y651" i="1" s="1"/>
  <c r="Z651" i="1" s="1"/>
  <c r="V650" i="1"/>
  <c r="Y650" i="1" s="1"/>
  <c r="Z650" i="1" s="1"/>
  <c r="V649" i="1"/>
  <c r="Y649" i="1" s="1"/>
  <c r="Z649" i="1" s="1"/>
  <c r="V648" i="1"/>
  <c r="Y648" i="1" s="1"/>
  <c r="Z648" i="1" s="1"/>
  <c r="V647" i="1"/>
  <c r="Y647" i="1" s="1"/>
  <c r="Z647" i="1" s="1"/>
  <c r="V646" i="1"/>
  <c r="Y646" i="1" s="1"/>
  <c r="Z646" i="1" s="1"/>
  <c r="V645" i="1"/>
  <c r="Y645" i="1" s="1"/>
  <c r="Z645" i="1" s="1"/>
  <c r="V644" i="1"/>
  <c r="Y644" i="1" s="1"/>
  <c r="Z644" i="1" s="1"/>
  <c r="V643" i="1"/>
  <c r="Y643" i="1" s="1"/>
  <c r="Z643" i="1" s="1"/>
  <c r="V642" i="1"/>
  <c r="Y642" i="1" s="1"/>
  <c r="Z642" i="1" s="1"/>
  <c r="V641" i="1"/>
  <c r="Y641" i="1" s="1"/>
  <c r="Z641" i="1" s="1"/>
  <c r="V640" i="1"/>
  <c r="Y640" i="1" s="1"/>
  <c r="Z640" i="1" s="1"/>
  <c r="V639" i="1"/>
  <c r="Y639" i="1" s="1"/>
  <c r="Z639" i="1" s="1"/>
  <c r="V638" i="1"/>
  <c r="Y638" i="1" s="1"/>
  <c r="Z638" i="1" s="1"/>
  <c r="V637" i="1"/>
  <c r="X637" i="1" s="1"/>
  <c r="V636" i="1"/>
  <c r="Y636" i="1" s="1"/>
  <c r="Z636" i="1" s="1"/>
  <c r="V635" i="1"/>
  <c r="Y635" i="1" s="1"/>
  <c r="Z635" i="1" s="1"/>
  <c r="V634" i="1"/>
  <c r="Y634" i="1" s="1"/>
  <c r="Z634" i="1" s="1"/>
  <c r="V633" i="1"/>
  <c r="X633" i="1" s="1"/>
  <c r="V632" i="1"/>
  <c r="Y632" i="1" s="1"/>
  <c r="Z632" i="1" s="1"/>
  <c r="V631" i="1"/>
  <c r="X631" i="1" s="1"/>
  <c r="V630" i="1"/>
  <c r="Y630" i="1" s="1"/>
  <c r="Z630" i="1" s="1"/>
  <c r="V629" i="1"/>
  <c r="X629" i="1" s="1"/>
  <c r="V628" i="1"/>
  <c r="Y628" i="1" s="1"/>
  <c r="Z628" i="1" s="1"/>
  <c r="V627" i="1"/>
  <c r="X627" i="1" s="1"/>
  <c r="V626" i="1"/>
  <c r="Y626" i="1" s="1"/>
  <c r="Z626" i="1" s="1"/>
  <c r="V625" i="1"/>
  <c r="X625" i="1" s="1"/>
  <c r="V624" i="1"/>
  <c r="Y624" i="1" s="1"/>
  <c r="Z624" i="1" s="1"/>
  <c r="V623" i="1"/>
  <c r="X623" i="1" s="1"/>
  <c r="V622" i="1"/>
  <c r="Y622" i="1" s="1"/>
  <c r="Z622" i="1" s="1"/>
  <c r="V621" i="1"/>
  <c r="X621" i="1" s="1"/>
  <c r="V620" i="1"/>
  <c r="Y620" i="1" s="1"/>
  <c r="Z620" i="1" s="1"/>
  <c r="V619" i="1"/>
  <c r="X619" i="1" s="1"/>
  <c r="E619" i="1"/>
  <c r="X620" i="1" l="1"/>
  <c r="X622" i="1"/>
  <c r="X624" i="1"/>
  <c r="X626" i="1"/>
  <c r="X628" i="1"/>
  <c r="X630" i="1"/>
  <c r="X632" i="1"/>
  <c r="X634" i="1"/>
  <c r="X635" i="1"/>
  <c r="X636" i="1"/>
  <c r="X638" i="1"/>
  <c r="X639" i="1"/>
  <c r="X640" i="1"/>
  <c r="X641" i="1"/>
  <c r="X642" i="1"/>
  <c r="X643" i="1"/>
  <c r="X644" i="1"/>
  <c r="X645" i="1"/>
  <c r="X646" i="1"/>
  <c r="X647" i="1"/>
  <c r="X648" i="1"/>
  <c r="X649" i="1"/>
  <c r="X650" i="1"/>
  <c r="X651" i="1"/>
  <c r="X652" i="1"/>
  <c r="X653" i="1"/>
  <c r="X654" i="1"/>
  <c r="X655" i="1"/>
  <c r="X656" i="1"/>
  <c r="X657" i="1"/>
  <c r="X658" i="1"/>
  <c r="Y619" i="1"/>
  <c r="Z619" i="1" s="1"/>
  <c r="Y621" i="1"/>
  <c r="Z621" i="1" s="1"/>
  <c r="Y623" i="1"/>
  <c r="Z623" i="1" s="1"/>
  <c r="Y625" i="1"/>
  <c r="Z625" i="1" s="1"/>
  <c r="Y627" i="1"/>
  <c r="Z627" i="1" s="1"/>
  <c r="Y629" i="1"/>
  <c r="Z629" i="1" s="1"/>
  <c r="Y631" i="1"/>
  <c r="Z631" i="1" s="1"/>
  <c r="Y633" i="1"/>
  <c r="Z633" i="1" s="1"/>
  <c r="Y637" i="1"/>
  <c r="Z637" i="1" s="1"/>
  <c r="T618" i="1" l="1"/>
  <c r="V618" i="1" s="1"/>
  <c r="T617" i="1"/>
  <c r="V617" i="1" s="1"/>
  <c r="Y617" i="1" s="1"/>
  <c r="Z617" i="1" s="1"/>
  <c r="T616" i="1"/>
  <c r="V616" i="1" s="1"/>
  <c r="T615" i="1"/>
  <c r="V615" i="1" s="1"/>
  <c r="T614" i="1"/>
  <c r="V614" i="1" s="1"/>
  <c r="T613" i="1"/>
  <c r="V613" i="1" s="1"/>
  <c r="Y613" i="1" s="1"/>
  <c r="Z613" i="1" s="1"/>
  <c r="T612" i="1"/>
  <c r="V612" i="1" s="1"/>
  <c r="T611" i="1"/>
  <c r="V611" i="1" s="1"/>
  <c r="T610" i="1"/>
  <c r="V610" i="1" s="1"/>
  <c r="T609" i="1"/>
  <c r="V609" i="1" s="1"/>
  <c r="Y609" i="1" s="1"/>
  <c r="Z609" i="1" s="1"/>
  <c r="T608" i="1"/>
  <c r="V608" i="1" s="1"/>
  <c r="X608" i="1" s="1"/>
  <c r="T607" i="1"/>
  <c r="V607" i="1" s="1"/>
  <c r="T606" i="1"/>
  <c r="V606" i="1" s="1"/>
  <c r="T605" i="1"/>
  <c r="V605" i="1" s="1"/>
  <c r="Y605" i="1" s="1"/>
  <c r="Z605" i="1" s="1"/>
  <c r="T604" i="1"/>
  <c r="V604" i="1" s="1"/>
  <c r="Y604" i="1" s="1"/>
  <c r="Z604" i="1" s="1"/>
  <c r="T603" i="1"/>
  <c r="V603" i="1" s="1"/>
  <c r="X603" i="1" s="1"/>
  <c r="T602" i="1"/>
  <c r="V602" i="1" s="1"/>
  <c r="T601" i="1"/>
  <c r="V601" i="1" s="1"/>
  <c r="T600" i="1"/>
  <c r="V600" i="1" s="1"/>
  <c r="X600" i="1" s="1"/>
  <c r="T599" i="1"/>
  <c r="V599" i="1" s="1"/>
  <c r="X599" i="1" s="1"/>
  <c r="T598" i="1"/>
  <c r="V598" i="1" s="1"/>
  <c r="T597" i="1"/>
  <c r="V597" i="1" s="1"/>
  <c r="T596" i="1"/>
  <c r="V596" i="1" s="1"/>
  <c r="X596" i="1" s="1"/>
  <c r="T595" i="1"/>
  <c r="V595" i="1" s="1"/>
  <c r="X595" i="1" s="1"/>
  <c r="T594" i="1"/>
  <c r="V594" i="1" s="1"/>
  <c r="T593" i="1"/>
  <c r="V593" i="1" s="1"/>
  <c r="T592" i="1"/>
  <c r="V592" i="1" s="1"/>
  <c r="X592" i="1" s="1"/>
  <c r="T591" i="1"/>
  <c r="V591" i="1" s="1"/>
  <c r="X591" i="1" s="1"/>
  <c r="T590" i="1"/>
  <c r="V590" i="1" s="1"/>
  <c r="T589" i="1"/>
  <c r="V589" i="1" s="1"/>
  <c r="T588" i="1"/>
  <c r="V588" i="1" s="1"/>
  <c r="X588" i="1" s="1"/>
  <c r="T587" i="1"/>
  <c r="V587" i="1" s="1"/>
  <c r="X587" i="1" s="1"/>
  <c r="T586" i="1"/>
  <c r="V586" i="1" s="1"/>
  <c r="T585" i="1"/>
  <c r="V585" i="1" s="1"/>
  <c r="T584" i="1"/>
  <c r="V584" i="1" s="1"/>
  <c r="X584" i="1" s="1"/>
  <c r="V583" i="1"/>
  <c r="X583" i="1" s="1"/>
  <c r="T583" i="1"/>
  <c r="T582" i="1"/>
  <c r="V582" i="1" s="1"/>
  <c r="T581" i="1"/>
  <c r="V581" i="1" s="1"/>
  <c r="V580" i="1"/>
  <c r="X580" i="1" s="1"/>
  <c r="T580" i="1"/>
  <c r="T579" i="1"/>
  <c r="V579" i="1" s="1"/>
  <c r="X579" i="1" s="1"/>
  <c r="T578" i="1"/>
  <c r="V578" i="1" s="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V577" i="1"/>
  <c r="Y577" i="1" s="1"/>
  <c r="Z577" i="1" s="1"/>
  <c r="V576" i="1"/>
  <c r="Y576" i="1" s="1"/>
  <c r="Z576" i="1" s="1"/>
  <c r="V575" i="1"/>
  <c r="Y575" i="1" s="1"/>
  <c r="Z575" i="1" s="1"/>
  <c r="V574" i="1"/>
  <c r="Y574" i="1" s="1"/>
  <c r="Z574" i="1" s="1"/>
  <c r="V573" i="1"/>
  <c r="Y573" i="1" s="1"/>
  <c r="Z573" i="1" s="1"/>
  <c r="V572" i="1"/>
  <c r="Y572" i="1" s="1"/>
  <c r="Z572" i="1" s="1"/>
  <c r="V571" i="1"/>
  <c r="Y571" i="1" s="1"/>
  <c r="Z571" i="1" s="1"/>
  <c r="V570" i="1"/>
  <c r="Y570" i="1" s="1"/>
  <c r="Z570" i="1" s="1"/>
  <c r="V569" i="1"/>
  <c r="Y569" i="1" s="1"/>
  <c r="Z569" i="1" s="1"/>
  <c r="V568" i="1"/>
  <c r="Y568" i="1" s="1"/>
  <c r="Z568" i="1" s="1"/>
  <c r="V567" i="1"/>
  <c r="Y567" i="1" s="1"/>
  <c r="Z567" i="1" s="1"/>
  <c r="V566" i="1"/>
  <c r="Y566" i="1" s="1"/>
  <c r="Z566" i="1" s="1"/>
  <c r="V565" i="1"/>
  <c r="Y565" i="1" s="1"/>
  <c r="Z565" i="1" s="1"/>
  <c r="V564" i="1"/>
  <c r="Y564" i="1" s="1"/>
  <c r="Z564" i="1" s="1"/>
  <c r="V563" i="1"/>
  <c r="Y563" i="1" s="1"/>
  <c r="Z563" i="1" s="1"/>
  <c r="V562" i="1"/>
  <c r="Y562" i="1" s="1"/>
  <c r="Z562" i="1" s="1"/>
  <c r="V561" i="1"/>
  <c r="Y561" i="1" s="1"/>
  <c r="Z561" i="1" s="1"/>
  <c r="V560" i="1"/>
  <c r="Y560" i="1" s="1"/>
  <c r="Z560" i="1" s="1"/>
  <c r="V559" i="1"/>
  <c r="Y559" i="1" s="1"/>
  <c r="Z559" i="1" s="1"/>
  <c r="V558" i="1"/>
  <c r="Y558" i="1" s="1"/>
  <c r="Z558" i="1" s="1"/>
  <c r="V557" i="1"/>
  <c r="Y557" i="1" s="1"/>
  <c r="Z557" i="1" s="1"/>
  <c r="V556" i="1"/>
  <c r="Y556" i="1" s="1"/>
  <c r="Z556" i="1" s="1"/>
  <c r="V555" i="1"/>
  <c r="Y555" i="1" s="1"/>
  <c r="Z555" i="1" s="1"/>
  <c r="V554" i="1"/>
  <c r="Y554" i="1" s="1"/>
  <c r="Z554" i="1" s="1"/>
  <c r="V553" i="1"/>
  <c r="Y553" i="1" s="1"/>
  <c r="Z553" i="1" s="1"/>
  <c r="V552" i="1"/>
  <c r="Y552" i="1" s="1"/>
  <c r="Z552" i="1" s="1"/>
  <c r="V551" i="1"/>
  <c r="Y551" i="1" s="1"/>
  <c r="Z551" i="1" s="1"/>
  <c r="V550" i="1"/>
  <c r="Y550" i="1" s="1"/>
  <c r="Z550" i="1" s="1"/>
  <c r="V549" i="1"/>
  <c r="Y549" i="1" s="1"/>
  <c r="Z549" i="1" s="1"/>
  <c r="V548" i="1"/>
  <c r="Y548" i="1" s="1"/>
  <c r="Z548" i="1" s="1"/>
  <c r="V547" i="1"/>
  <c r="Y547" i="1" s="1"/>
  <c r="Z547" i="1" s="1"/>
  <c r="V546" i="1"/>
  <c r="Y546" i="1" s="1"/>
  <c r="Z546" i="1" s="1"/>
  <c r="V545" i="1"/>
  <c r="Y545" i="1" s="1"/>
  <c r="Z545" i="1" s="1"/>
  <c r="V544" i="1"/>
  <c r="Y544" i="1" s="1"/>
  <c r="Z544" i="1" s="1"/>
  <c r="V543" i="1"/>
  <c r="Y543" i="1" s="1"/>
  <c r="Z543" i="1" s="1"/>
  <c r="V542" i="1"/>
  <c r="Y542" i="1" s="1"/>
  <c r="Z542" i="1" s="1"/>
  <c r="V541" i="1"/>
  <c r="Y541" i="1" s="1"/>
  <c r="Z541" i="1" s="1"/>
  <c r="V540" i="1"/>
  <c r="Y540" i="1" s="1"/>
  <c r="Z540" i="1" s="1"/>
  <c r="V539" i="1"/>
  <c r="Y539" i="1" s="1"/>
  <c r="Z539" i="1" s="1"/>
  <c r="V538" i="1"/>
  <c r="Y538" i="1" s="1"/>
  <c r="Z538" i="1" s="1"/>
  <c r="E538" i="1"/>
  <c r="Y612" i="1" l="1"/>
  <c r="Z612" i="1" s="1"/>
  <c r="X612" i="1"/>
  <c r="Y616" i="1"/>
  <c r="Z616" i="1" s="1"/>
  <c r="X616" i="1"/>
  <c r="Y607" i="1"/>
  <c r="Z607" i="1" s="1"/>
  <c r="X607" i="1"/>
  <c r="Y611" i="1"/>
  <c r="Z611" i="1" s="1"/>
  <c r="X611" i="1"/>
  <c r="Y615" i="1"/>
  <c r="Z615" i="1" s="1"/>
  <c r="X615" i="1"/>
  <c r="Y579" i="1"/>
  <c r="Z579" i="1" s="1"/>
  <c r="Y583" i="1"/>
  <c r="Z583" i="1" s="1"/>
  <c r="Y587" i="1"/>
  <c r="Z587" i="1" s="1"/>
  <c r="Y591" i="1"/>
  <c r="Z591" i="1" s="1"/>
  <c r="Y595" i="1"/>
  <c r="Z595" i="1" s="1"/>
  <c r="Y599" i="1"/>
  <c r="Z599" i="1" s="1"/>
  <c r="Y603" i="1"/>
  <c r="Z603" i="1" s="1"/>
  <c r="X604" i="1"/>
  <c r="Y578" i="1"/>
  <c r="Z578" i="1" s="1"/>
  <c r="X578" i="1"/>
  <c r="Y582" i="1"/>
  <c r="Z582" i="1" s="1"/>
  <c r="X582" i="1"/>
  <c r="Y586" i="1"/>
  <c r="Z586" i="1" s="1"/>
  <c r="X586" i="1"/>
  <c r="Y590" i="1"/>
  <c r="Z590" i="1" s="1"/>
  <c r="X590" i="1"/>
  <c r="Y594" i="1"/>
  <c r="Z594" i="1" s="1"/>
  <c r="X594" i="1"/>
  <c r="Y598" i="1"/>
  <c r="Z598" i="1" s="1"/>
  <c r="X598" i="1"/>
  <c r="Y602" i="1"/>
  <c r="Z602" i="1" s="1"/>
  <c r="X602" i="1"/>
  <c r="Y614" i="1"/>
  <c r="Z614" i="1" s="1"/>
  <c r="X614" i="1"/>
  <c r="Y606" i="1"/>
  <c r="Z606" i="1" s="1"/>
  <c r="X606" i="1"/>
  <c r="Y581" i="1"/>
  <c r="Z581" i="1" s="1"/>
  <c r="X581" i="1"/>
  <c r="Y585" i="1"/>
  <c r="Z585" i="1" s="1"/>
  <c r="X585" i="1"/>
  <c r="Y589" i="1"/>
  <c r="Z589" i="1" s="1"/>
  <c r="X589" i="1"/>
  <c r="Y593" i="1"/>
  <c r="Z593" i="1" s="1"/>
  <c r="X593" i="1"/>
  <c r="Y597" i="1"/>
  <c r="Z597" i="1" s="1"/>
  <c r="X597" i="1"/>
  <c r="Y601" i="1"/>
  <c r="Z601" i="1" s="1"/>
  <c r="X601" i="1"/>
  <c r="Y610" i="1"/>
  <c r="Z610" i="1" s="1"/>
  <c r="X610" i="1"/>
  <c r="Y618" i="1"/>
  <c r="Z618" i="1" s="1"/>
  <c r="X618" i="1"/>
  <c r="Y580" i="1"/>
  <c r="Z580" i="1" s="1"/>
  <c r="Y584" i="1"/>
  <c r="Z584" i="1" s="1"/>
  <c r="Y588" i="1"/>
  <c r="Z588" i="1" s="1"/>
  <c r="Y592" i="1"/>
  <c r="Z592" i="1" s="1"/>
  <c r="Y596" i="1"/>
  <c r="Z596" i="1" s="1"/>
  <c r="Y600" i="1"/>
  <c r="Z600" i="1" s="1"/>
  <c r="X605" i="1"/>
  <c r="Y608" i="1"/>
  <c r="Z608" i="1" s="1"/>
  <c r="X609" i="1"/>
  <c r="X613" i="1"/>
  <c r="X61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V537" i="1" l="1"/>
  <c r="Y537" i="1" s="1"/>
  <c r="Z537" i="1" s="1"/>
  <c r="V536" i="1"/>
  <c r="Y536" i="1" s="1"/>
  <c r="Z536" i="1" s="1"/>
  <c r="V535" i="1"/>
  <c r="Y535" i="1" s="1"/>
  <c r="Z535" i="1" s="1"/>
  <c r="V534" i="1"/>
  <c r="Y534" i="1" s="1"/>
  <c r="Z534" i="1" s="1"/>
  <c r="V533" i="1"/>
  <c r="Y533" i="1" s="1"/>
  <c r="Z533" i="1" s="1"/>
  <c r="V532" i="1"/>
  <c r="Y532" i="1" s="1"/>
  <c r="Z532" i="1" s="1"/>
  <c r="V531" i="1"/>
  <c r="Y531" i="1" s="1"/>
  <c r="Z531" i="1" s="1"/>
  <c r="V530" i="1"/>
  <c r="Y530" i="1" s="1"/>
  <c r="Z530" i="1" s="1"/>
  <c r="V529" i="1"/>
  <c r="Y529" i="1" s="1"/>
  <c r="Z529" i="1" s="1"/>
  <c r="V528" i="1"/>
  <c r="Y528" i="1" s="1"/>
  <c r="Z528" i="1" s="1"/>
  <c r="V527" i="1"/>
  <c r="Y527" i="1" s="1"/>
  <c r="Z527" i="1" s="1"/>
  <c r="V526" i="1"/>
  <c r="Y526" i="1" s="1"/>
  <c r="Z526" i="1" s="1"/>
  <c r="V525" i="1"/>
  <c r="Y525" i="1" s="1"/>
  <c r="Z525" i="1" s="1"/>
  <c r="V524" i="1"/>
  <c r="Y524" i="1" s="1"/>
  <c r="Z524" i="1" s="1"/>
  <c r="V523" i="1"/>
  <c r="Y523" i="1" s="1"/>
  <c r="Z523" i="1" s="1"/>
  <c r="V522" i="1"/>
  <c r="Y522" i="1" s="1"/>
  <c r="Z522" i="1" s="1"/>
  <c r="V521" i="1"/>
  <c r="Y521" i="1" s="1"/>
  <c r="Z521" i="1" s="1"/>
  <c r="V520" i="1"/>
  <c r="Y520" i="1" s="1"/>
  <c r="Z520" i="1" s="1"/>
  <c r="V519" i="1"/>
  <c r="Y519" i="1" s="1"/>
  <c r="Z519" i="1" s="1"/>
  <c r="V518" i="1"/>
  <c r="Y518" i="1" s="1"/>
  <c r="Z518" i="1" s="1"/>
  <c r="V517" i="1"/>
  <c r="Y517" i="1" s="1"/>
  <c r="Z517" i="1" s="1"/>
  <c r="V516" i="1"/>
  <c r="Y516" i="1" s="1"/>
  <c r="Z516" i="1" s="1"/>
  <c r="V515" i="1"/>
  <c r="Y515" i="1" s="1"/>
  <c r="Z515" i="1" s="1"/>
  <c r="V514" i="1"/>
  <c r="Y514" i="1" s="1"/>
  <c r="Z514" i="1" s="1"/>
  <c r="V513" i="1"/>
  <c r="Y513" i="1" s="1"/>
  <c r="Z513" i="1" s="1"/>
  <c r="V512" i="1"/>
  <c r="Y512" i="1" s="1"/>
  <c r="Z512" i="1" s="1"/>
  <c r="V511" i="1"/>
  <c r="Y511" i="1" s="1"/>
  <c r="Z511" i="1" s="1"/>
  <c r="V510" i="1"/>
  <c r="Y510" i="1" s="1"/>
  <c r="Z510" i="1" s="1"/>
  <c r="V509" i="1"/>
  <c r="Y509" i="1" s="1"/>
  <c r="Z509" i="1" s="1"/>
  <c r="V508" i="1"/>
  <c r="Y508" i="1" s="1"/>
  <c r="Z508" i="1" s="1"/>
  <c r="V507" i="1"/>
  <c r="Y507" i="1" s="1"/>
  <c r="Z507" i="1" s="1"/>
  <c r="V506" i="1"/>
  <c r="Y506" i="1" s="1"/>
  <c r="Z506" i="1" s="1"/>
  <c r="V505" i="1"/>
  <c r="Y505" i="1" s="1"/>
  <c r="Z505" i="1" s="1"/>
  <c r="V504" i="1"/>
  <c r="Y504" i="1" s="1"/>
  <c r="Z504" i="1" s="1"/>
  <c r="V503" i="1"/>
  <c r="Y503" i="1" s="1"/>
  <c r="Z503" i="1" s="1"/>
  <c r="V502" i="1"/>
  <c r="Y502" i="1" s="1"/>
  <c r="Z502" i="1" s="1"/>
  <c r="V501" i="1"/>
  <c r="Y501" i="1" s="1"/>
  <c r="Z501" i="1" s="1"/>
  <c r="V500" i="1"/>
  <c r="Y500" i="1" s="1"/>
  <c r="Z500" i="1" s="1"/>
  <c r="V499" i="1"/>
  <c r="Y499" i="1" s="1"/>
  <c r="Z499" i="1" s="1"/>
  <c r="V498" i="1"/>
  <c r="Y498" i="1" s="1"/>
  <c r="Z498" i="1" s="1"/>
  <c r="X498" i="1" l="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V497" i="1" l="1"/>
  <c r="Y497" i="1" s="1"/>
  <c r="Z497" i="1" s="1"/>
  <c r="V496" i="1"/>
  <c r="Y496" i="1" s="1"/>
  <c r="Z496" i="1" s="1"/>
  <c r="V495" i="1"/>
  <c r="Y495" i="1" s="1"/>
  <c r="Z495" i="1" s="1"/>
  <c r="V494" i="1"/>
  <c r="Y494" i="1" s="1"/>
  <c r="Z494" i="1" s="1"/>
  <c r="V493" i="1"/>
  <c r="Y493" i="1" s="1"/>
  <c r="Z493" i="1" s="1"/>
  <c r="V492" i="1"/>
  <c r="Y492" i="1" s="1"/>
  <c r="Z492" i="1" s="1"/>
  <c r="V491" i="1"/>
  <c r="Y491" i="1" s="1"/>
  <c r="Z491" i="1" s="1"/>
  <c r="V490" i="1"/>
  <c r="Y490" i="1" s="1"/>
  <c r="Z490" i="1" s="1"/>
  <c r="V489" i="1"/>
  <c r="Y489" i="1" s="1"/>
  <c r="Z489" i="1" s="1"/>
  <c r="V488" i="1"/>
  <c r="Y488" i="1" s="1"/>
  <c r="Z488" i="1" s="1"/>
  <c r="V487" i="1"/>
  <c r="Y487" i="1" s="1"/>
  <c r="Z487" i="1" s="1"/>
  <c r="V486" i="1"/>
  <c r="Y486" i="1" s="1"/>
  <c r="Z486" i="1" s="1"/>
  <c r="V485" i="1"/>
  <c r="Y485" i="1" s="1"/>
  <c r="Z485" i="1" s="1"/>
  <c r="V484" i="1"/>
  <c r="Y484" i="1" s="1"/>
  <c r="Z484" i="1" s="1"/>
  <c r="V483" i="1"/>
  <c r="Y483" i="1" s="1"/>
  <c r="Z483" i="1" s="1"/>
  <c r="V482" i="1"/>
  <c r="Y482" i="1" s="1"/>
  <c r="Z482" i="1" s="1"/>
  <c r="V481" i="1"/>
  <c r="Y481" i="1" s="1"/>
  <c r="Z481" i="1" s="1"/>
  <c r="V480" i="1"/>
  <c r="Y480" i="1" s="1"/>
  <c r="Z480" i="1" s="1"/>
  <c r="V479" i="1"/>
  <c r="Y479" i="1" s="1"/>
  <c r="Z479" i="1" s="1"/>
  <c r="V478" i="1"/>
  <c r="Y478" i="1" s="1"/>
  <c r="Z478" i="1" s="1"/>
  <c r="V477" i="1"/>
  <c r="Y477" i="1" s="1"/>
  <c r="Z477" i="1" s="1"/>
  <c r="V476" i="1"/>
  <c r="Y476" i="1" s="1"/>
  <c r="Z476" i="1" s="1"/>
  <c r="V475" i="1"/>
  <c r="Y475" i="1" s="1"/>
  <c r="Z475" i="1" s="1"/>
  <c r="V474" i="1"/>
  <c r="Y474" i="1" s="1"/>
  <c r="Z474" i="1" s="1"/>
  <c r="V473" i="1"/>
  <c r="Y473" i="1" s="1"/>
  <c r="Z473" i="1" s="1"/>
  <c r="V472" i="1"/>
  <c r="Y472" i="1" s="1"/>
  <c r="Z472" i="1" s="1"/>
  <c r="V471" i="1"/>
  <c r="Y471" i="1" s="1"/>
  <c r="Z471" i="1" s="1"/>
  <c r="X471" i="1" l="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V470" i="1" l="1"/>
  <c r="Y470" i="1" s="1"/>
  <c r="Z470" i="1" s="1"/>
  <c r="V469" i="1"/>
  <c r="Y469" i="1" s="1"/>
  <c r="Z469" i="1" s="1"/>
  <c r="V468" i="1"/>
  <c r="Y468" i="1" s="1"/>
  <c r="Z468" i="1" s="1"/>
  <c r="V467" i="1"/>
  <c r="Y467" i="1" s="1"/>
  <c r="Z467" i="1" s="1"/>
  <c r="V466" i="1"/>
  <c r="Y466" i="1" s="1"/>
  <c r="Z466" i="1" s="1"/>
  <c r="V465" i="1"/>
  <c r="Y465" i="1" s="1"/>
  <c r="Z465" i="1" s="1"/>
  <c r="V464" i="1"/>
  <c r="Y464" i="1" s="1"/>
  <c r="Z464" i="1" s="1"/>
  <c r="V463" i="1"/>
  <c r="Y463" i="1" s="1"/>
  <c r="Z463" i="1" s="1"/>
  <c r="V462" i="1"/>
  <c r="Y462" i="1" s="1"/>
  <c r="Z462" i="1" s="1"/>
  <c r="V461" i="1"/>
  <c r="Y461" i="1" s="1"/>
  <c r="Z461" i="1" s="1"/>
  <c r="V460" i="1"/>
  <c r="Y460" i="1" s="1"/>
  <c r="Z460" i="1" s="1"/>
  <c r="V459" i="1"/>
  <c r="Y459" i="1" s="1"/>
  <c r="Z459" i="1" s="1"/>
  <c r="X468" i="1" l="1"/>
  <c r="X469" i="1"/>
  <c r="X470" i="1"/>
  <c r="X465" i="1"/>
  <c r="X466" i="1"/>
  <c r="X467" i="1"/>
  <c r="X462" i="1"/>
  <c r="X463" i="1"/>
  <c r="X464" i="1"/>
  <c r="X459" i="1"/>
  <c r="X460" i="1"/>
  <c r="X461" i="1"/>
  <c r="E458" i="1" l="1"/>
  <c r="V458" i="1"/>
  <c r="Y458" i="1" s="1"/>
  <c r="Z458" i="1" s="1"/>
  <c r="V457" i="1"/>
  <c r="X457" i="1" s="1"/>
  <c r="E457" i="1"/>
  <c r="V456" i="1"/>
  <c r="Y456" i="1" s="1"/>
  <c r="Z456" i="1" s="1"/>
  <c r="E456" i="1"/>
  <c r="V455" i="1"/>
  <c r="X455" i="1" s="1"/>
  <c r="E455" i="1"/>
  <c r="V454" i="1"/>
  <c r="Y454" i="1" s="1"/>
  <c r="Z454" i="1" s="1"/>
  <c r="E454" i="1"/>
  <c r="V453" i="1"/>
  <c r="X453" i="1" s="1"/>
  <c r="E453" i="1"/>
  <c r="V452" i="1"/>
  <c r="X452" i="1" s="1"/>
  <c r="E452" i="1"/>
  <c r="V451" i="1"/>
  <c r="X451" i="1" s="1"/>
  <c r="E451" i="1"/>
  <c r="V450" i="1"/>
  <c r="Y450" i="1" s="1"/>
  <c r="Z450" i="1" s="1"/>
  <c r="E450" i="1"/>
  <c r="V449" i="1"/>
  <c r="X449" i="1" s="1"/>
  <c r="E449" i="1"/>
  <c r="V448" i="1"/>
  <c r="Y448" i="1" s="1"/>
  <c r="Z448" i="1" s="1"/>
  <c r="E448" i="1"/>
  <c r="V447" i="1"/>
  <c r="X447" i="1" s="1"/>
  <c r="E447" i="1"/>
  <c r="V446" i="1"/>
  <c r="Y446" i="1" s="1"/>
  <c r="Z446" i="1" s="1"/>
  <c r="E446" i="1"/>
  <c r="V445" i="1"/>
  <c r="Y445" i="1" s="1"/>
  <c r="Z445" i="1" s="1"/>
  <c r="E445" i="1"/>
  <c r="V444" i="1"/>
  <c r="Y444" i="1" s="1"/>
  <c r="Z444" i="1" s="1"/>
  <c r="E444" i="1"/>
  <c r="V443" i="1"/>
  <c r="X443" i="1" s="1"/>
  <c r="E443" i="1"/>
  <c r="V442" i="1"/>
  <c r="Y442" i="1" s="1"/>
  <c r="Z442" i="1" s="1"/>
  <c r="E442" i="1"/>
  <c r="V441" i="1"/>
  <c r="Y441" i="1" s="1"/>
  <c r="Z441" i="1" s="1"/>
  <c r="E441" i="1"/>
  <c r="V440" i="1"/>
  <c r="Y440" i="1" s="1"/>
  <c r="Z440" i="1" s="1"/>
  <c r="E440" i="1"/>
  <c r="V439" i="1"/>
  <c r="Y439" i="1" s="1"/>
  <c r="Z439" i="1" s="1"/>
  <c r="E439" i="1"/>
  <c r="V438" i="1"/>
  <c r="Y438" i="1" s="1"/>
  <c r="Z438" i="1" s="1"/>
  <c r="E438" i="1"/>
  <c r="V437" i="1"/>
  <c r="X437" i="1" s="1"/>
  <c r="E437" i="1"/>
  <c r="V436" i="1"/>
  <c r="Y436" i="1" s="1"/>
  <c r="Z436" i="1" s="1"/>
  <c r="E436" i="1"/>
  <c r="V435" i="1"/>
  <c r="Y435" i="1" s="1"/>
  <c r="Z435" i="1" s="1"/>
  <c r="E435" i="1"/>
  <c r="V434" i="1"/>
  <c r="Y434" i="1" s="1"/>
  <c r="Z434" i="1" s="1"/>
  <c r="E434" i="1"/>
  <c r="V433" i="1"/>
  <c r="X433" i="1" s="1"/>
  <c r="E433" i="1"/>
  <c r="V432" i="1"/>
  <c r="Y432" i="1" s="1"/>
  <c r="Z432" i="1" s="1"/>
  <c r="E432" i="1"/>
  <c r="V431" i="1"/>
  <c r="X431" i="1" s="1"/>
  <c r="E431" i="1"/>
  <c r="V430" i="1"/>
  <c r="Y430" i="1" s="1"/>
  <c r="Z430" i="1" s="1"/>
  <c r="E430" i="1"/>
  <c r="V429" i="1"/>
  <c r="X429" i="1" s="1"/>
  <c r="E429" i="1"/>
  <c r="Y451" i="1" l="1"/>
  <c r="Z451" i="1" s="1"/>
  <c r="X448" i="1"/>
  <c r="Y431" i="1"/>
  <c r="Z431" i="1" s="1"/>
  <c r="Y452" i="1"/>
  <c r="Z452" i="1" s="1"/>
  <c r="X444" i="1"/>
  <c r="Y447" i="1"/>
  <c r="Z447" i="1" s="1"/>
  <c r="X432" i="1"/>
  <c r="X435" i="1"/>
  <c r="X436" i="1"/>
  <c r="X439" i="1"/>
  <c r="X440" i="1"/>
  <c r="Y443" i="1"/>
  <c r="Z443" i="1" s="1"/>
  <c r="X456" i="1"/>
  <c r="Y455" i="1"/>
  <c r="Z455" i="1" s="1"/>
  <c r="X441" i="1"/>
  <c r="X445" i="1"/>
  <c r="X458" i="1"/>
  <c r="Y429" i="1"/>
  <c r="Z429" i="1" s="1"/>
  <c r="X430" i="1"/>
  <c r="Y433" i="1"/>
  <c r="Z433" i="1" s="1"/>
  <c r="X434" i="1"/>
  <c r="Y437" i="1"/>
  <c r="Z437" i="1" s="1"/>
  <c r="X438" i="1"/>
  <c r="X442" i="1"/>
  <c r="X446" i="1"/>
  <c r="Y449" i="1"/>
  <c r="Z449" i="1" s="1"/>
  <c r="X450" i="1"/>
  <c r="Y453" i="1"/>
  <c r="Z453" i="1" s="1"/>
  <c r="X454" i="1"/>
  <c r="Y457" i="1"/>
  <c r="Z457" i="1" s="1"/>
  <c r="V428" i="1" l="1"/>
  <c r="Y428" i="1" s="1"/>
  <c r="Z428" i="1" s="1"/>
  <c r="V427" i="1"/>
  <c r="Y427" i="1" s="1"/>
  <c r="Z427" i="1" s="1"/>
  <c r="V426" i="1"/>
  <c r="Y426" i="1" s="1"/>
  <c r="Z426" i="1" s="1"/>
  <c r="V425" i="1"/>
  <c r="Y425" i="1" s="1"/>
  <c r="Z425" i="1" s="1"/>
  <c r="V424" i="1"/>
  <c r="Y424" i="1" s="1"/>
  <c r="Z424" i="1" s="1"/>
  <c r="V423" i="1"/>
  <c r="Y423" i="1" s="1"/>
  <c r="Z423" i="1" s="1"/>
  <c r="V422" i="1"/>
  <c r="Y422" i="1" s="1"/>
  <c r="Z422" i="1" s="1"/>
  <c r="V421" i="1"/>
  <c r="Y421" i="1" s="1"/>
  <c r="Z421" i="1" s="1"/>
  <c r="V420" i="1"/>
  <c r="Y420" i="1" s="1"/>
  <c r="Z420" i="1" s="1"/>
  <c r="V419" i="1"/>
  <c r="Y419" i="1" s="1"/>
  <c r="Z419" i="1" s="1"/>
  <c r="V418" i="1"/>
  <c r="X418" i="1" s="1"/>
  <c r="V417" i="1"/>
  <c r="Y417" i="1" s="1"/>
  <c r="Z417" i="1" s="1"/>
  <c r="V416" i="1"/>
  <c r="Y416" i="1" s="1"/>
  <c r="Z416" i="1" s="1"/>
  <c r="V415" i="1"/>
  <c r="Y415" i="1" s="1"/>
  <c r="Z415" i="1" s="1"/>
  <c r="V414" i="1"/>
  <c r="Y414" i="1" s="1"/>
  <c r="Z414" i="1" s="1"/>
  <c r="V413" i="1"/>
  <c r="Y413" i="1" s="1"/>
  <c r="Z413" i="1" s="1"/>
  <c r="V412" i="1"/>
  <c r="Y412" i="1" s="1"/>
  <c r="Z412" i="1" s="1"/>
  <c r="V411" i="1"/>
  <c r="Y411" i="1" s="1"/>
  <c r="Z411" i="1" s="1"/>
  <c r="V410" i="1"/>
  <c r="X410" i="1" s="1"/>
  <c r="V409" i="1"/>
  <c r="Y409" i="1" s="1"/>
  <c r="Z409" i="1" s="1"/>
  <c r="V408" i="1"/>
  <c r="Y408" i="1" s="1"/>
  <c r="Z408" i="1" s="1"/>
  <c r="V407" i="1"/>
  <c r="Y407" i="1" s="1"/>
  <c r="Z407" i="1" s="1"/>
  <c r="V406" i="1"/>
  <c r="X406" i="1" s="1"/>
  <c r="V405" i="1"/>
  <c r="Y405" i="1" s="1"/>
  <c r="Z405" i="1" s="1"/>
  <c r="V404" i="1"/>
  <c r="X404" i="1" s="1"/>
  <c r="V403" i="1"/>
  <c r="Y403" i="1" s="1"/>
  <c r="Z403" i="1" s="1"/>
  <c r="V402" i="1"/>
  <c r="X402" i="1" s="1"/>
  <c r="V401" i="1"/>
  <c r="Y401" i="1" s="1"/>
  <c r="Z401" i="1" s="1"/>
  <c r="V400" i="1"/>
  <c r="X400" i="1" s="1"/>
  <c r="V399" i="1"/>
  <c r="Y399" i="1" s="1"/>
  <c r="Z399" i="1" s="1"/>
  <c r="V398" i="1"/>
  <c r="X398" i="1" s="1"/>
  <c r="V397" i="1"/>
  <c r="Y397" i="1" s="1"/>
  <c r="Z397" i="1" s="1"/>
  <c r="V396" i="1"/>
  <c r="X396" i="1" s="1"/>
  <c r="V395" i="1"/>
  <c r="Y395" i="1" s="1"/>
  <c r="Z395" i="1" s="1"/>
  <c r="V394" i="1"/>
  <c r="X394" i="1" s="1"/>
  <c r="V393" i="1"/>
  <c r="Y393" i="1" s="1"/>
  <c r="Z393" i="1" s="1"/>
  <c r="V392" i="1"/>
  <c r="X392" i="1" s="1"/>
  <c r="E392" i="1"/>
  <c r="X393" i="1" l="1"/>
  <c r="X395" i="1"/>
  <c r="X397" i="1"/>
  <c r="X399" i="1"/>
  <c r="X401" i="1"/>
  <c r="X403" i="1"/>
  <c r="X405" i="1"/>
  <c r="X407" i="1"/>
  <c r="X408" i="1"/>
  <c r="X409" i="1"/>
  <c r="X411" i="1"/>
  <c r="X412" i="1"/>
  <c r="X413" i="1"/>
  <c r="X414" i="1"/>
  <c r="X415" i="1"/>
  <c r="X416" i="1"/>
  <c r="X417" i="1"/>
  <c r="X419" i="1"/>
  <c r="X420" i="1"/>
  <c r="X421" i="1"/>
  <c r="X422" i="1"/>
  <c r="X423" i="1"/>
  <c r="X424" i="1"/>
  <c r="X425" i="1"/>
  <c r="X426" i="1"/>
  <c r="X427" i="1"/>
  <c r="X428" i="1"/>
  <c r="Y392" i="1"/>
  <c r="Z392" i="1" s="1"/>
  <c r="Y394" i="1"/>
  <c r="Z394" i="1" s="1"/>
  <c r="Y396" i="1"/>
  <c r="Z396" i="1" s="1"/>
  <c r="Y398" i="1"/>
  <c r="Z398" i="1" s="1"/>
  <c r="Y400" i="1"/>
  <c r="Z400" i="1" s="1"/>
  <c r="Y402" i="1"/>
  <c r="Z402" i="1" s="1"/>
  <c r="Y404" i="1"/>
  <c r="Z404" i="1" s="1"/>
  <c r="Y406" i="1"/>
  <c r="Z406" i="1" s="1"/>
  <c r="Y410" i="1"/>
  <c r="Z410" i="1" s="1"/>
  <c r="Y418" i="1"/>
  <c r="Z418" i="1" s="1"/>
  <c r="V391" i="1" l="1"/>
  <c r="Y391" i="1" s="1"/>
  <c r="Z391" i="1" s="1"/>
  <c r="V390" i="1"/>
  <c r="Y390" i="1" s="1"/>
  <c r="Z390" i="1" s="1"/>
  <c r="V389" i="1"/>
  <c r="Y389" i="1" s="1"/>
  <c r="Z389" i="1" s="1"/>
  <c r="V388" i="1"/>
  <c r="Y388" i="1" s="1"/>
  <c r="Z388" i="1" s="1"/>
  <c r="V387" i="1"/>
  <c r="Y387" i="1" s="1"/>
  <c r="Z387" i="1" s="1"/>
  <c r="V386" i="1"/>
  <c r="Y386" i="1" s="1"/>
  <c r="Z386" i="1" s="1"/>
  <c r="V385" i="1"/>
  <c r="Y385" i="1" s="1"/>
  <c r="Z385" i="1" s="1"/>
  <c r="V384" i="1"/>
  <c r="Y384" i="1" s="1"/>
  <c r="Z384" i="1" s="1"/>
  <c r="V383" i="1"/>
  <c r="Y383" i="1" s="1"/>
  <c r="Z383" i="1" s="1"/>
  <c r="V382" i="1"/>
  <c r="Y382" i="1" s="1"/>
  <c r="Z382" i="1" s="1"/>
  <c r="V381" i="1"/>
  <c r="Y381" i="1" s="1"/>
  <c r="Z381" i="1" s="1"/>
  <c r="V380" i="1"/>
  <c r="Y380" i="1" s="1"/>
  <c r="Z380" i="1" s="1"/>
  <c r="V379" i="1"/>
  <c r="Y379" i="1" s="1"/>
  <c r="Z379" i="1" s="1"/>
  <c r="V378" i="1"/>
  <c r="Y378" i="1" s="1"/>
  <c r="Z378" i="1" s="1"/>
  <c r="V377" i="1"/>
  <c r="Y377" i="1" s="1"/>
  <c r="Z377" i="1" s="1"/>
  <c r="V376" i="1"/>
  <c r="Y376" i="1" s="1"/>
  <c r="Z376" i="1" s="1"/>
  <c r="V375" i="1"/>
  <c r="Y375" i="1" s="1"/>
  <c r="Z375" i="1" s="1"/>
  <c r="V374" i="1"/>
  <c r="Y374" i="1" s="1"/>
  <c r="Z374" i="1" s="1"/>
  <c r="V373" i="1"/>
  <c r="Y373" i="1" s="1"/>
  <c r="Z373" i="1" s="1"/>
  <c r="V372" i="1"/>
  <c r="Y372" i="1" s="1"/>
  <c r="Z372" i="1" s="1"/>
  <c r="V371" i="1"/>
  <c r="Y371" i="1" s="1"/>
  <c r="Z371" i="1" s="1"/>
  <c r="V370" i="1"/>
  <c r="Y370" i="1" s="1"/>
  <c r="Z370" i="1" s="1"/>
  <c r="V369" i="1"/>
  <c r="Y369" i="1" s="1"/>
  <c r="Z369" i="1" s="1"/>
  <c r="V368" i="1"/>
  <c r="Y368" i="1" s="1"/>
  <c r="Z368" i="1" s="1"/>
  <c r="V367" i="1"/>
  <c r="Y367" i="1" s="1"/>
  <c r="Z367" i="1" s="1"/>
  <c r="V366" i="1"/>
  <c r="Y366" i="1" s="1"/>
  <c r="Z366" i="1" s="1"/>
  <c r="V365" i="1"/>
  <c r="Y365" i="1" s="1"/>
  <c r="Z365" i="1" s="1"/>
  <c r="V364" i="1"/>
  <c r="Y364" i="1" s="1"/>
  <c r="Z364" i="1" s="1"/>
  <c r="V363" i="1"/>
  <c r="Y363" i="1" s="1"/>
  <c r="Z363" i="1" s="1"/>
  <c r="V362" i="1"/>
  <c r="Y362" i="1" s="1"/>
  <c r="Z362" i="1" s="1"/>
  <c r="V361" i="1"/>
  <c r="Y361" i="1" s="1"/>
  <c r="Z361" i="1" s="1"/>
  <c r="V360" i="1"/>
  <c r="Y360" i="1" s="1"/>
  <c r="Z360" i="1" s="1"/>
  <c r="V359" i="1"/>
  <c r="Y359" i="1" s="1"/>
  <c r="Z359" i="1" s="1"/>
  <c r="V358" i="1"/>
  <c r="Y358" i="1" s="1"/>
  <c r="Z358" i="1" s="1"/>
  <c r="V357" i="1"/>
  <c r="Y357" i="1" s="1"/>
  <c r="Z357" i="1" s="1"/>
  <c r="V356" i="1"/>
  <c r="Y356" i="1" s="1"/>
  <c r="Z356" i="1" s="1"/>
  <c r="E356" i="1"/>
  <c r="X356" i="1" l="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E342" i="1" l="1"/>
  <c r="E343" i="1"/>
  <c r="E344" i="1"/>
  <c r="E345" i="1"/>
  <c r="E346" i="1"/>
  <c r="E347" i="1"/>
  <c r="E348" i="1"/>
  <c r="E349" i="1"/>
  <c r="E350" i="1"/>
  <c r="E351" i="1"/>
  <c r="E352" i="1"/>
  <c r="E353" i="1"/>
  <c r="E354" i="1"/>
  <c r="E355" i="1"/>
  <c r="V355" i="1"/>
  <c r="Y355" i="1" s="1"/>
  <c r="Z355" i="1" s="1"/>
  <c r="M355" i="1"/>
  <c r="V354" i="1"/>
  <c r="Y354" i="1" s="1"/>
  <c r="Z354" i="1" s="1"/>
  <c r="M354" i="1"/>
  <c r="V353" i="1"/>
  <c r="X353" i="1" s="1"/>
  <c r="M353" i="1"/>
  <c r="V352" i="1"/>
  <c r="X352" i="1" s="1"/>
  <c r="M352" i="1"/>
  <c r="V351" i="1"/>
  <c r="Y351" i="1" s="1"/>
  <c r="Z351" i="1" s="1"/>
  <c r="M351" i="1"/>
  <c r="V350" i="1"/>
  <c r="Y350" i="1" s="1"/>
  <c r="Z350" i="1" s="1"/>
  <c r="M350" i="1"/>
  <c r="V349" i="1"/>
  <c r="Y349" i="1" s="1"/>
  <c r="Z349" i="1" s="1"/>
  <c r="M349" i="1"/>
  <c r="V348" i="1"/>
  <c r="X348" i="1" s="1"/>
  <c r="M348" i="1"/>
  <c r="V347" i="1"/>
  <c r="X347" i="1" s="1"/>
  <c r="M347" i="1"/>
  <c r="V346" i="1"/>
  <c r="Y346" i="1" s="1"/>
  <c r="Z346" i="1" s="1"/>
  <c r="M346" i="1"/>
  <c r="V345" i="1"/>
  <c r="X345" i="1" s="1"/>
  <c r="M345" i="1"/>
  <c r="V344" i="1"/>
  <c r="X344" i="1" s="1"/>
  <c r="M344" i="1"/>
  <c r="V343" i="1"/>
  <c r="X343" i="1" s="1"/>
  <c r="M343" i="1"/>
  <c r="V342" i="1"/>
  <c r="Y342" i="1" s="1"/>
  <c r="Z342" i="1" s="1"/>
  <c r="M342" i="1"/>
  <c r="V341" i="1"/>
  <c r="Y341" i="1" s="1"/>
  <c r="Z341" i="1" s="1"/>
  <c r="M341" i="1"/>
  <c r="E341" i="1"/>
  <c r="Y347" i="1" l="1"/>
  <c r="Z347" i="1" s="1"/>
  <c r="Y344" i="1"/>
  <c r="Z344" i="1" s="1"/>
  <c r="Y348" i="1"/>
  <c r="Z348" i="1" s="1"/>
  <c r="Y353" i="1"/>
  <c r="Z353" i="1" s="1"/>
  <c r="Y343" i="1"/>
  <c r="Z343" i="1" s="1"/>
  <c r="Y352" i="1"/>
  <c r="Z352" i="1" s="1"/>
  <c r="X349" i="1"/>
  <c r="X354" i="1"/>
  <c r="X351" i="1"/>
  <c r="X355" i="1"/>
  <c r="X346" i="1"/>
  <c r="X350" i="1"/>
  <c r="X341" i="1"/>
  <c r="X342" i="1"/>
  <c r="Y345" i="1"/>
  <c r="Z345" i="1" s="1"/>
  <c r="E281" i="1" l="1"/>
  <c r="E282" i="1"/>
  <c r="E283" i="1"/>
  <c r="E284" i="1"/>
  <c r="E285" i="1"/>
  <c r="E286" i="1"/>
  <c r="E287" i="1"/>
  <c r="E288" i="1"/>
  <c r="E289" i="1"/>
  <c r="E290" i="1"/>
  <c r="E291" i="1"/>
  <c r="E292" i="1"/>
  <c r="E293" i="1"/>
  <c r="E294" i="1"/>
  <c r="E295" i="1"/>
  <c r="E296" i="1"/>
  <c r="E297" i="1"/>
  <c r="E298" i="1"/>
  <c r="E299" i="1"/>
  <c r="E300"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V340" i="1"/>
  <c r="Y340" i="1" s="1"/>
  <c r="Z340" i="1" s="1"/>
  <c r="M340" i="1"/>
  <c r="V339" i="1"/>
  <c r="Y339" i="1" s="1"/>
  <c r="Z339" i="1" s="1"/>
  <c r="M339" i="1"/>
  <c r="V338" i="1"/>
  <c r="X338" i="1" s="1"/>
  <c r="M338" i="1"/>
  <c r="V337" i="1"/>
  <c r="Y337" i="1" s="1"/>
  <c r="Z337" i="1" s="1"/>
  <c r="M337" i="1"/>
  <c r="V336" i="1"/>
  <c r="Y336" i="1" s="1"/>
  <c r="Z336" i="1" s="1"/>
  <c r="M336" i="1"/>
  <c r="V335" i="1"/>
  <c r="Y335" i="1" s="1"/>
  <c r="Z335" i="1" s="1"/>
  <c r="M335" i="1"/>
  <c r="V334" i="1"/>
  <c r="Y334" i="1" s="1"/>
  <c r="Z334" i="1" s="1"/>
  <c r="M334" i="1"/>
  <c r="V333" i="1"/>
  <c r="X333" i="1" s="1"/>
  <c r="M333" i="1"/>
  <c r="V332" i="1"/>
  <c r="Y332" i="1" s="1"/>
  <c r="Z332" i="1" s="1"/>
  <c r="M332" i="1"/>
  <c r="V331" i="1"/>
  <c r="Y331" i="1" s="1"/>
  <c r="Z331" i="1" s="1"/>
  <c r="M331" i="1"/>
  <c r="V330" i="1"/>
  <c r="Y330" i="1" s="1"/>
  <c r="Z330" i="1" s="1"/>
  <c r="M330" i="1"/>
  <c r="V329" i="1"/>
  <c r="Y329" i="1" s="1"/>
  <c r="Z329" i="1" s="1"/>
  <c r="M329" i="1"/>
  <c r="V328" i="1"/>
  <c r="Y328" i="1" s="1"/>
  <c r="Z328" i="1" s="1"/>
  <c r="M328" i="1"/>
  <c r="V327" i="1"/>
  <c r="Y327" i="1" s="1"/>
  <c r="Z327" i="1" s="1"/>
  <c r="M327" i="1"/>
  <c r="V326" i="1"/>
  <c r="Y326" i="1" s="1"/>
  <c r="Z326" i="1" s="1"/>
  <c r="M326" i="1"/>
  <c r="V325" i="1"/>
  <c r="Y325" i="1" s="1"/>
  <c r="Z325" i="1" s="1"/>
  <c r="M325" i="1"/>
  <c r="V324" i="1"/>
  <c r="Y324" i="1" s="1"/>
  <c r="Z324" i="1" s="1"/>
  <c r="M324" i="1"/>
  <c r="V323" i="1"/>
  <c r="X323" i="1" s="1"/>
  <c r="M323" i="1"/>
  <c r="V322" i="1"/>
  <c r="Y322" i="1" s="1"/>
  <c r="Z322" i="1" s="1"/>
  <c r="M322" i="1"/>
  <c r="V321" i="1"/>
  <c r="Y321" i="1" s="1"/>
  <c r="Z321" i="1" s="1"/>
  <c r="M321" i="1"/>
  <c r="V320" i="1"/>
  <c r="Y320" i="1" s="1"/>
  <c r="Z320" i="1" s="1"/>
  <c r="M320" i="1"/>
  <c r="V319" i="1"/>
  <c r="X319" i="1" s="1"/>
  <c r="M319" i="1"/>
  <c r="V318" i="1"/>
  <c r="Y318" i="1" s="1"/>
  <c r="Z318" i="1" s="1"/>
  <c r="M318" i="1"/>
  <c r="V317" i="1"/>
  <c r="Y317" i="1" s="1"/>
  <c r="Z317" i="1" s="1"/>
  <c r="M317" i="1"/>
  <c r="V316" i="1"/>
  <c r="Y316" i="1" s="1"/>
  <c r="Z316" i="1" s="1"/>
  <c r="M316" i="1"/>
  <c r="V315" i="1"/>
  <c r="Y315" i="1" s="1"/>
  <c r="Z315" i="1" s="1"/>
  <c r="M315" i="1"/>
  <c r="V314" i="1"/>
  <c r="Y314" i="1" s="1"/>
  <c r="Z314" i="1" s="1"/>
  <c r="M314" i="1"/>
  <c r="V313" i="1"/>
  <c r="Y313" i="1" s="1"/>
  <c r="Z313" i="1" s="1"/>
  <c r="M313" i="1"/>
  <c r="V312" i="1"/>
  <c r="X312" i="1" s="1"/>
  <c r="M312" i="1"/>
  <c r="V311" i="1"/>
  <c r="Y311" i="1" s="1"/>
  <c r="Z311" i="1" s="1"/>
  <c r="M311" i="1"/>
  <c r="V310" i="1"/>
  <c r="Y310" i="1" s="1"/>
  <c r="Z310" i="1" s="1"/>
  <c r="M310" i="1"/>
  <c r="V309" i="1"/>
  <c r="Y309" i="1" s="1"/>
  <c r="Z309" i="1" s="1"/>
  <c r="M309" i="1"/>
  <c r="V308" i="1"/>
  <c r="X308" i="1" s="1"/>
  <c r="M308" i="1"/>
  <c r="V307" i="1"/>
  <c r="Y307" i="1" s="1"/>
  <c r="Z307" i="1" s="1"/>
  <c r="M307" i="1"/>
  <c r="V306" i="1"/>
  <c r="Y306" i="1" s="1"/>
  <c r="Z306" i="1" s="1"/>
  <c r="M306" i="1"/>
  <c r="V305" i="1"/>
  <c r="X305" i="1" s="1"/>
  <c r="M305" i="1"/>
  <c r="V304" i="1"/>
  <c r="Y304" i="1" s="1"/>
  <c r="Z304" i="1" s="1"/>
  <c r="M304" i="1"/>
  <c r="V303" i="1"/>
  <c r="Y303" i="1" s="1"/>
  <c r="Z303" i="1" s="1"/>
  <c r="M303" i="1"/>
  <c r="V302" i="1"/>
  <c r="Y302" i="1" s="1"/>
  <c r="Z302" i="1" s="1"/>
  <c r="M302" i="1"/>
  <c r="V301" i="1"/>
  <c r="Y301" i="1" s="1"/>
  <c r="Z301" i="1" s="1"/>
  <c r="M301" i="1"/>
  <c r="E301" i="1"/>
  <c r="X328" i="1" l="1"/>
  <c r="X313" i="1"/>
  <c r="X320" i="1"/>
  <c r="Y323" i="1"/>
  <c r="Z323" i="1" s="1"/>
  <c r="X310" i="1"/>
  <c r="Y319" i="1"/>
  <c r="Z319" i="1" s="1"/>
  <c r="Y305" i="1"/>
  <c r="Z305" i="1" s="1"/>
  <c r="X309" i="1"/>
  <c r="Y333" i="1"/>
  <c r="Z333" i="1" s="1"/>
  <c r="X301" i="1"/>
  <c r="Y308" i="1"/>
  <c r="Z308" i="1" s="1"/>
  <c r="X335" i="1"/>
  <c r="X302" i="1"/>
  <c r="X311" i="1"/>
  <c r="Y312" i="1"/>
  <c r="Z312" i="1" s="1"/>
  <c r="X315" i="1"/>
  <c r="X326" i="1"/>
  <c r="X327" i="1"/>
  <c r="Y338" i="1"/>
  <c r="Z338" i="1" s="1"/>
  <c r="X334" i="1"/>
  <c r="X304" i="1"/>
  <c r="X316" i="1"/>
  <c r="X317" i="1"/>
  <c r="X322" i="1"/>
  <c r="X330" i="1"/>
  <c r="X337" i="1"/>
  <c r="X306" i="1"/>
  <c r="X324" i="1"/>
  <c r="X331" i="1"/>
  <c r="X339" i="1"/>
  <c r="X303" i="1"/>
  <c r="X307" i="1"/>
  <c r="X314" i="1"/>
  <c r="X318" i="1"/>
  <c r="X321" i="1"/>
  <c r="X325" i="1"/>
  <c r="X329" i="1"/>
  <c r="X332" i="1"/>
  <c r="X336" i="1"/>
  <c r="X340" i="1"/>
  <c r="V300" i="1" l="1"/>
  <c r="Y300" i="1" s="1"/>
  <c r="Z300" i="1" s="1"/>
  <c r="V299" i="1"/>
  <c r="Y299" i="1" s="1"/>
  <c r="Z299" i="1" s="1"/>
  <c r="V298" i="1"/>
  <c r="X298" i="1" s="1"/>
  <c r="V297" i="1"/>
  <c r="Y297" i="1" s="1"/>
  <c r="Z297" i="1" s="1"/>
  <c r="V296" i="1"/>
  <c r="Y296" i="1" s="1"/>
  <c r="Z296" i="1" s="1"/>
  <c r="V295" i="1"/>
  <c r="Y295" i="1" s="1"/>
  <c r="Z295" i="1" s="1"/>
  <c r="V294" i="1"/>
  <c r="X294" i="1" s="1"/>
  <c r="V293" i="1"/>
  <c r="Y293" i="1" s="1"/>
  <c r="Z293" i="1" s="1"/>
  <c r="V292" i="1"/>
  <c r="X292" i="1" s="1"/>
  <c r="V291" i="1"/>
  <c r="Y291" i="1" s="1"/>
  <c r="Z291" i="1" s="1"/>
  <c r="V290" i="1"/>
  <c r="X290" i="1" s="1"/>
  <c r="V289" i="1"/>
  <c r="Y289" i="1" s="1"/>
  <c r="Z289" i="1" s="1"/>
  <c r="V288" i="1"/>
  <c r="X288" i="1" s="1"/>
  <c r="V287" i="1"/>
  <c r="Y287" i="1" s="1"/>
  <c r="Z287" i="1" s="1"/>
  <c r="V286" i="1"/>
  <c r="X286" i="1" s="1"/>
  <c r="V285" i="1"/>
  <c r="Y285" i="1" s="1"/>
  <c r="Z285" i="1" s="1"/>
  <c r="V284" i="1"/>
  <c r="X284" i="1" s="1"/>
  <c r="V283" i="1"/>
  <c r="Y283" i="1" s="1"/>
  <c r="Z283" i="1" s="1"/>
  <c r="V282" i="1"/>
  <c r="X282" i="1" s="1"/>
  <c r="V281" i="1"/>
  <c r="Y281" i="1" s="1"/>
  <c r="Z281" i="1" s="1"/>
  <c r="V280" i="1"/>
  <c r="X280" i="1" s="1"/>
  <c r="E280" i="1"/>
  <c r="V279" i="1"/>
  <c r="Y279" i="1" s="1"/>
  <c r="Z279" i="1" s="1"/>
  <c r="E279" i="1"/>
  <c r="V278" i="1"/>
  <c r="Y278" i="1" s="1"/>
  <c r="Z278" i="1" s="1"/>
  <c r="E278" i="1"/>
  <c r="V277" i="1"/>
  <c r="Y277" i="1" s="1"/>
  <c r="Z277" i="1" s="1"/>
  <c r="E277" i="1"/>
  <c r="V276" i="1"/>
  <c r="Y276" i="1" s="1"/>
  <c r="Z276" i="1" s="1"/>
  <c r="E276" i="1"/>
  <c r="V275" i="1"/>
  <c r="Y275" i="1" s="1"/>
  <c r="Z275" i="1" s="1"/>
  <c r="E275" i="1"/>
  <c r="V274" i="1"/>
  <c r="Y274" i="1" s="1"/>
  <c r="Z274" i="1" s="1"/>
  <c r="E274" i="1"/>
  <c r="V273" i="1"/>
  <c r="Y273" i="1" s="1"/>
  <c r="Z273" i="1" s="1"/>
  <c r="E273" i="1"/>
  <c r="V272" i="1"/>
  <c r="Y272" i="1" s="1"/>
  <c r="Z272" i="1" s="1"/>
  <c r="E272" i="1"/>
  <c r="V271" i="1"/>
  <c r="Y271" i="1" s="1"/>
  <c r="Z271" i="1" s="1"/>
  <c r="E271" i="1"/>
  <c r="V270" i="1"/>
  <c r="Y270" i="1" s="1"/>
  <c r="Z270" i="1" s="1"/>
  <c r="E270" i="1"/>
  <c r="V269" i="1"/>
  <c r="Y269" i="1" s="1"/>
  <c r="Z269" i="1" s="1"/>
  <c r="E269" i="1"/>
  <c r="V268" i="1"/>
  <c r="Y268" i="1" s="1"/>
  <c r="Z268" i="1" s="1"/>
  <c r="E268" i="1"/>
  <c r="V267" i="1"/>
  <c r="Y267" i="1" s="1"/>
  <c r="Z267" i="1" s="1"/>
  <c r="E267" i="1"/>
  <c r="V266" i="1"/>
  <c r="Y266" i="1" s="1"/>
  <c r="Z266" i="1" s="1"/>
  <c r="E266" i="1"/>
  <c r="V265" i="1"/>
  <c r="Y265" i="1" s="1"/>
  <c r="Z265" i="1" s="1"/>
  <c r="E265" i="1"/>
  <c r="V264" i="1"/>
  <c r="Y264" i="1" s="1"/>
  <c r="Z264" i="1" s="1"/>
  <c r="E264" i="1"/>
  <c r="V263" i="1"/>
  <c r="Y263" i="1" s="1"/>
  <c r="Z263" i="1" s="1"/>
  <c r="E263" i="1"/>
  <c r="V262" i="1"/>
  <c r="Y262" i="1" s="1"/>
  <c r="Z262" i="1" s="1"/>
  <c r="E262" i="1"/>
  <c r="V261" i="1"/>
  <c r="Y261" i="1" s="1"/>
  <c r="Z261" i="1" s="1"/>
  <c r="E261" i="1"/>
  <c r="X262" i="1" l="1"/>
  <c r="X263" i="1"/>
  <c r="X266" i="1"/>
  <c r="X267" i="1"/>
  <c r="X270" i="1"/>
  <c r="X271" i="1"/>
  <c r="X274" i="1"/>
  <c r="X275" i="1"/>
  <c r="X278" i="1"/>
  <c r="X279" i="1"/>
  <c r="X264" i="1"/>
  <c r="X268" i="1"/>
  <c r="X272" i="1"/>
  <c r="X276" i="1"/>
  <c r="X281" i="1"/>
  <c r="X283" i="1"/>
  <c r="X285" i="1"/>
  <c r="X287" i="1"/>
  <c r="X289" i="1"/>
  <c r="X291" i="1"/>
  <c r="X293" i="1"/>
  <c r="X295" i="1"/>
  <c r="X296" i="1"/>
  <c r="X297" i="1"/>
  <c r="X299" i="1"/>
  <c r="X300" i="1"/>
  <c r="X261" i="1"/>
  <c r="X265" i="1"/>
  <c r="X269" i="1"/>
  <c r="X273" i="1"/>
  <c r="X277" i="1"/>
  <c r="Y280" i="1"/>
  <c r="Z280" i="1" s="1"/>
  <c r="Y282" i="1"/>
  <c r="Z282" i="1" s="1"/>
  <c r="Y284" i="1"/>
  <c r="Z284" i="1" s="1"/>
  <c r="Y286" i="1"/>
  <c r="Z286" i="1" s="1"/>
  <c r="Y288" i="1"/>
  <c r="Z288" i="1" s="1"/>
  <c r="Y290" i="1"/>
  <c r="Z290" i="1" s="1"/>
  <c r="Y292" i="1"/>
  <c r="Z292" i="1" s="1"/>
  <c r="Y294" i="1"/>
  <c r="Z294" i="1" s="1"/>
  <c r="Y298" i="1"/>
  <c r="Z298" i="1" s="1"/>
  <c r="U260" i="1" l="1"/>
  <c r="T260" i="1"/>
  <c r="M260" i="1"/>
  <c r="E260" i="1"/>
  <c r="U259" i="1"/>
  <c r="T259" i="1"/>
  <c r="M259" i="1"/>
  <c r="E259" i="1"/>
  <c r="U258" i="1"/>
  <c r="T258" i="1"/>
  <c r="M258" i="1"/>
  <c r="E258" i="1"/>
  <c r="U257" i="1"/>
  <c r="T257" i="1"/>
  <c r="M257" i="1"/>
  <c r="E257" i="1"/>
  <c r="U256" i="1"/>
  <c r="T256" i="1"/>
  <c r="M256" i="1"/>
  <c r="E256" i="1"/>
  <c r="U255" i="1"/>
  <c r="T255" i="1"/>
  <c r="M255" i="1"/>
  <c r="E255" i="1"/>
  <c r="U254" i="1"/>
  <c r="T254" i="1"/>
  <c r="M254" i="1"/>
  <c r="E254" i="1"/>
  <c r="U253" i="1"/>
  <c r="T253" i="1"/>
  <c r="M253" i="1"/>
  <c r="E253" i="1"/>
  <c r="U252" i="1"/>
  <c r="T252" i="1"/>
  <c r="M252" i="1"/>
  <c r="E252" i="1"/>
  <c r="U251" i="1"/>
  <c r="T251" i="1"/>
  <c r="M251" i="1"/>
  <c r="E251" i="1"/>
  <c r="U250" i="1"/>
  <c r="T250" i="1"/>
  <c r="M250" i="1"/>
  <c r="E250" i="1"/>
  <c r="U249" i="1"/>
  <c r="T249" i="1"/>
  <c r="M249" i="1"/>
  <c r="E249" i="1"/>
  <c r="U248" i="1"/>
  <c r="T248" i="1"/>
  <c r="M248" i="1"/>
  <c r="E248" i="1"/>
  <c r="U247" i="1"/>
  <c r="T247" i="1"/>
  <c r="M247" i="1"/>
  <c r="E247" i="1"/>
  <c r="U246" i="1"/>
  <c r="T246" i="1"/>
  <c r="M246" i="1"/>
  <c r="E246" i="1"/>
  <c r="U245" i="1"/>
  <c r="T245" i="1"/>
  <c r="M245" i="1"/>
  <c r="E245" i="1"/>
  <c r="U244" i="1"/>
  <c r="T244" i="1"/>
  <c r="M244" i="1"/>
  <c r="E244" i="1"/>
  <c r="U243" i="1"/>
  <c r="T243" i="1"/>
  <c r="V243" i="1" s="1"/>
  <c r="Y243" i="1" s="1"/>
  <c r="Z243" i="1" s="1"/>
  <c r="M243" i="1"/>
  <c r="E243" i="1"/>
  <c r="U242" i="1"/>
  <c r="T242" i="1"/>
  <c r="M242" i="1"/>
  <c r="E242" i="1"/>
  <c r="U241" i="1"/>
  <c r="T241" i="1"/>
  <c r="V241" i="1" s="1"/>
  <c r="Y241" i="1" s="1"/>
  <c r="Z241" i="1" s="1"/>
  <c r="M241" i="1"/>
  <c r="E241" i="1"/>
  <c r="U240" i="1"/>
  <c r="T240" i="1"/>
  <c r="M240" i="1"/>
  <c r="E240" i="1"/>
  <c r="U239" i="1"/>
  <c r="T239" i="1"/>
  <c r="M239" i="1"/>
  <c r="E239" i="1"/>
  <c r="U238" i="1"/>
  <c r="T238" i="1"/>
  <c r="M238" i="1"/>
  <c r="E238" i="1"/>
  <c r="U237" i="1"/>
  <c r="T237" i="1"/>
  <c r="V237" i="1" s="1"/>
  <c r="Y237" i="1" s="1"/>
  <c r="Z237" i="1" s="1"/>
  <c r="M237" i="1"/>
  <c r="E237" i="1"/>
  <c r="U236" i="1"/>
  <c r="T236" i="1"/>
  <c r="V236" i="1" s="1"/>
  <c r="Y236" i="1" s="1"/>
  <c r="Z236" i="1" s="1"/>
  <c r="M236" i="1"/>
  <c r="E236" i="1"/>
  <c r="U235" i="1"/>
  <c r="T235" i="1"/>
  <c r="V235" i="1" s="1"/>
  <c r="Y235" i="1" s="1"/>
  <c r="Z235" i="1" s="1"/>
  <c r="M235" i="1"/>
  <c r="E235" i="1"/>
  <c r="U234" i="1"/>
  <c r="T234" i="1"/>
  <c r="M234" i="1"/>
  <c r="E234" i="1"/>
  <c r="U233" i="1"/>
  <c r="T233" i="1"/>
  <c r="V233" i="1" s="1"/>
  <c r="Y233" i="1" s="1"/>
  <c r="Z233" i="1" s="1"/>
  <c r="M233" i="1"/>
  <c r="E233" i="1"/>
  <c r="U232" i="1"/>
  <c r="T232" i="1"/>
  <c r="M232" i="1"/>
  <c r="E232" i="1"/>
  <c r="U231" i="1"/>
  <c r="T231" i="1"/>
  <c r="M231" i="1"/>
  <c r="E231" i="1"/>
  <c r="U230" i="1"/>
  <c r="T230" i="1"/>
  <c r="M230" i="1"/>
  <c r="E230" i="1"/>
  <c r="U229" i="1"/>
  <c r="T229" i="1"/>
  <c r="V229" i="1" s="1"/>
  <c r="Y229" i="1" s="1"/>
  <c r="Z229" i="1" s="1"/>
  <c r="M229" i="1"/>
  <c r="E229" i="1"/>
  <c r="U228" i="1"/>
  <c r="T228" i="1"/>
  <c r="M228" i="1"/>
  <c r="E228" i="1"/>
  <c r="U227" i="1"/>
  <c r="T227" i="1"/>
  <c r="M227" i="1"/>
  <c r="E227" i="1"/>
  <c r="U226" i="1"/>
  <c r="T226" i="1"/>
  <c r="M226" i="1"/>
  <c r="E226" i="1"/>
  <c r="U225" i="1"/>
  <c r="T225" i="1"/>
  <c r="M225" i="1"/>
  <c r="E225" i="1"/>
  <c r="U224" i="1"/>
  <c r="T224" i="1"/>
  <c r="M224" i="1"/>
  <c r="E224" i="1"/>
  <c r="U223" i="1"/>
  <c r="T223" i="1"/>
  <c r="M223" i="1"/>
  <c r="E223" i="1"/>
  <c r="U222" i="1"/>
  <c r="T222" i="1"/>
  <c r="M222" i="1"/>
  <c r="E222" i="1"/>
  <c r="U221" i="1"/>
  <c r="T221" i="1"/>
  <c r="M221" i="1"/>
  <c r="E221" i="1"/>
  <c r="V244" i="1" l="1"/>
  <c r="Y244" i="1" s="1"/>
  <c r="Z244" i="1" s="1"/>
  <c r="V245" i="1"/>
  <c r="Y245" i="1" s="1"/>
  <c r="Z245" i="1" s="1"/>
  <c r="V251" i="1"/>
  <c r="Y251" i="1" s="1"/>
  <c r="Z251" i="1" s="1"/>
  <c r="V252" i="1"/>
  <c r="Y252" i="1" s="1"/>
  <c r="Z252" i="1" s="1"/>
  <c r="V253" i="1"/>
  <c r="Y253" i="1" s="1"/>
  <c r="Z253" i="1" s="1"/>
  <c r="V257" i="1"/>
  <c r="Y257" i="1" s="1"/>
  <c r="Z257" i="1" s="1"/>
  <c r="V259" i="1"/>
  <c r="Y259" i="1" s="1"/>
  <c r="Z259" i="1" s="1"/>
  <c r="V260" i="1"/>
  <c r="Y260" i="1" s="1"/>
  <c r="Z260" i="1" s="1"/>
  <c r="V222" i="1"/>
  <c r="X222" i="1" s="1"/>
  <c r="V230" i="1"/>
  <c r="Y230" i="1" s="1"/>
  <c r="Z230" i="1" s="1"/>
  <c r="V238" i="1"/>
  <c r="Y238" i="1" s="1"/>
  <c r="Z238" i="1" s="1"/>
  <c r="V246" i="1"/>
  <c r="Y246" i="1" s="1"/>
  <c r="Z246" i="1" s="1"/>
  <c r="V249" i="1"/>
  <c r="Y249" i="1" s="1"/>
  <c r="Z249" i="1" s="1"/>
  <c r="V221" i="1"/>
  <c r="X221" i="1" s="1"/>
  <c r="V225" i="1"/>
  <c r="Y225" i="1" s="1"/>
  <c r="Z225" i="1" s="1"/>
  <c r="V227" i="1"/>
  <c r="Y227" i="1" s="1"/>
  <c r="Z227" i="1" s="1"/>
  <c r="V228" i="1"/>
  <c r="Y228" i="1" s="1"/>
  <c r="Z228" i="1" s="1"/>
  <c r="V254" i="1"/>
  <c r="Y254" i="1" s="1"/>
  <c r="Z254" i="1" s="1"/>
  <c r="V223" i="1"/>
  <c r="Y223" i="1" s="1"/>
  <c r="Z223" i="1" s="1"/>
  <c r="V224" i="1"/>
  <c r="Y224" i="1" s="1"/>
  <c r="Z224" i="1" s="1"/>
  <c r="V234" i="1"/>
  <c r="Y234" i="1" s="1"/>
  <c r="Z234" i="1" s="1"/>
  <c r="V239" i="1"/>
  <c r="Y239" i="1" s="1"/>
  <c r="Z239" i="1" s="1"/>
  <c r="V240" i="1"/>
  <c r="Y240" i="1" s="1"/>
  <c r="Z240" i="1" s="1"/>
  <c r="V250" i="1"/>
  <c r="Y250" i="1" s="1"/>
  <c r="Z250" i="1" s="1"/>
  <c r="V255" i="1"/>
  <c r="Y255" i="1" s="1"/>
  <c r="Z255" i="1" s="1"/>
  <c r="V256" i="1"/>
  <c r="Y256" i="1" s="1"/>
  <c r="Z256" i="1" s="1"/>
  <c r="V226" i="1"/>
  <c r="X226" i="1" s="1"/>
  <c r="V231" i="1"/>
  <c r="Y231" i="1" s="1"/>
  <c r="Z231" i="1" s="1"/>
  <c r="V232" i="1"/>
  <c r="Y232" i="1" s="1"/>
  <c r="Z232" i="1" s="1"/>
  <c r="V242" i="1"/>
  <c r="Y242" i="1" s="1"/>
  <c r="Z242" i="1" s="1"/>
  <c r="V247" i="1"/>
  <c r="Y247" i="1" s="1"/>
  <c r="Z247" i="1" s="1"/>
  <c r="V248" i="1"/>
  <c r="Y248" i="1" s="1"/>
  <c r="Z248" i="1" s="1"/>
  <c r="V258" i="1"/>
  <c r="Y258" i="1" s="1"/>
  <c r="Z258" i="1" s="1"/>
  <c r="X223" i="1"/>
  <c r="X229" i="1"/>
  <c r="X233" i="1"/>
  <c r="X235" i="1"/>
  <c r="X236" i="1"/>
  <c r="X237" i="1"/>
  <c r="X238" i="1"/>
  <c r="X240" i="1"/>
  <c r="X241" i="1"/>
  <c r="X243" i="1"/>
  <c r="X244" i="1"/>
  <c r="X245" i="1"/>
  <c r="X247" i="1"/>
  <c r="X251" i="1"/>
  <c r="X255" i="1"/>
  <c r="X259" i="1"/>
  <c r="X225" i="1"/>
  <c r="Y222" i="1"/>
  <c r="Z222" i="1" s="1"/>
  <c r="Y226" i="1"/>
  <c r="Z226" i="1" s="1"/>
  <c r="X246" i="1" l="1"/>
  <c r="X227" i="1"/>
  <c r="X252" i="1"/>
  <c r="X260" i="1"/>
  <c r="X228" i="1"/>
  <c r="X250" i="1"/>
  <c r="X249" i="1"/>
  <c r="X253" i="1"/>
  <c r="X232" i="1"/>
  <c r="X224" i="1"/>
  <c r="X248" i="1"/>
  <c r="X231" i="1"/>
  <c r="X254" i="1"/>
  <c r="Y221" i="1"/>
  <c r="Z221" i="1" s="1"/>
  <c r="X257" i="1"/>
  <c r="X256" i="1"/>
  <c r="X239" i="1"/>
  <c r="X230" i="1"/>
  <c r="X234" i="1"/>
  <c r="X258" i="1"/>
  <c r="X242" i="1"/>
  <c r="V220" i="1"/>
  <c r="Y220" i="1" s="1"/>
  <c r="Z220" i="1" s="1"/>
  <c r="E220" i="1"/>
  <c r="V219" i="1"/>
  <c r="Y219" i="1" s="1"/>
  <c r="Z219" i="1" s="1"/>
  <c r="E219" i="1"/>
  <c r="V218" i="1"/>
  <c r="Y218" i="1" s="1"/>
  <c r="Z218" i="1" s="1"/>
  <c r="E218" i="1"/>
  <c r="V217" i="1"/>
  <c r="Y217" i="1" s="1"/>
  <c r="Z217" i="1" s="1"/>
  <c r="E217" i="1"/>
  <c r="V216" i="1"/>
  <c r="Y216" i="1" s="1"/>
  <c r="Z216" i="1" s="1"/>
  <c r="E216" i="1"/>
  <c r="V215" i="1"/>
  <c r="Y215" i="1" s="1"/>
  <c r="Z215" i="1" s="1"/>
  <c r="E215" i="1"/>
  <c r="V214" i="1"/>
  <c r="X214" i="1" s="1"/>
  <c r="E214" i="1"/>
  <c r="V213" i="1"/>
  <c r="Y213" i="1" s="1"/>
  <c r="Z213" i="1" s="1"/>
  <c r="E213" i="1"/>
  <c r="V212" i="1"/>
  <c r="Y212" i="1" s="1"/>
  <c r="Z212" i="1" s="1"/>
  <c r="E212" i="1"/>
  <c r="V211" i="1"/>
  <c r="Y211" i="1" s="1"/>
  <c r="Z211" i="1" s="1"/>
  <c r="E211" i="1"/>
  <c r="V210" i="1"/>
  <c r="Y210" i="1" s="1"/>
  <c r="Z210" i="1" s="1"/>
  <c r="E210" i="1"/>
  <c r="V209" i="1"/>
  <c r="X209" i="1" s="1"/>
  <c r="E209" i="1"/>
  <c r="V208" i="1"/>
  <c r="Y208" i="1" s="1"/>
  <c r="Z208" i="1" s="1"/>
  <c r="E208" i="1"/>
  <c r="V207" i="1"/>
  <c r="Y207" i="1" s="1"/>
  <c r="Z207" i="1" s="1"/>
  <c r="E207" i="1"/>
  <c r="V206" i="1"/>
  <c r="Y206" i="1" s="1"/>
  <c r="Z206" i="1" s="1"/>
  <c r="E206" i="1"/>
  <c r="V205" i="1"/>
  <c r="X205" i="1" s="1"/>
  <c r="E205" i="1"/>
  <c r="V204" i="1"/>
  <c r="Y204" i="1" s="1"/>
  <c r="Z204" i="1" s="1"/>
  <c r="E204" i="1"/>
  <c r="V203" i="1"/>
  <c r="Y203" i="1" s="1"/>
  <c r="Z203" i="1" s="1"/>
  <c r="E203" i="1"/>
  <c r="V202" i="1"/>
  <c r="Y202" i="1" s="1"/>
  <c r="Z202" i="1" s="1"/>
  <c r="E202" i="1"/>
  <c r="V201" i="1"/>
  <c r="X201" i="1" s="1"/>
  <c r="E201" i="1"/>
  <c r="V200" i="1"/>
  <c r="Y200" i="1" s="1"/>
  <c r="Z200" i="1" s="1"/>
  <c r="E200" i="1"/>
  <c r="V199" i="1"/>
  <c r="Y199" i="1" s="1"/>
  <c r="Z199" i="1" s="1"/>
  <c r="E199" i="1"/>
  <c r="V198" i="1"/>
  <c r="Y198" i="1" s="1"/>
  <c r="Z198" i="1" s="1"/>
  <c r="E198" i="1"/>
  <c r="V197" i="1"/>
  <c r="Y197" i="1" s="1"/>
  <c r="Z197" i="1" s="1"/>
  <c r="E197" i="1"/>
  <c r="V196" i="1"/>
  <c r="Y196" i="1" s="1"/>
  <c r="Z196" i="1" s="1"/>
  <c r="E196" i="1"/>
  <c r="V195" i="1"/>
  <c r="Y195" i="1" s="1"/>
  <c r="Z195" i="1" s="1"/>
  <c r="E195" i="1"/>
  <c r="V194" i="1"/>
  <c r="Y194" i="1" s="1"/>
  <c r="Z194" i="1" s="1"/>
  <c r="E194" i="1"/>
  <c r="V193" i="1"/>
  <c r="Y193" i="1" s="1"/>
  <c r="Z193" i="1" s="1"/>
  <c r="E193" i="1"/>
  <c r="V192" i="1"/>
  <c r="Y192" i="1" s="1"/>
  <c r="Z192" i="1" s="1"/>
  <c r="E192" i="1"/>
  <c r="V191" i="1"/>
  <c r="Y191" i="1" s="1"/>
  <c r="Z191" i="1" s="1"/>
  <c r="E191" i="1"/>
  <c r="V190" i="1"/>
  <c r="X190" i="1" s="1"/>
  <c r="E190" i="1"/>
  <c r="V189" i="1"/>
  <c r="Y189" i="1" s="1"/>
  <c r="Z189" i="1" s="1"/>
  <c r="E189" i="1"/>
  <c r="V188" i="1"/>
  <c r="Y188" i="1" s="1"/>
  <c r="Z188" i="1" s="1"/>
  <c r="E188" i="1"/>
  <c r="V187" i="1"/>
  <c r="X187" i="1" s="1"/>
  <c r="E187" i="1"/>
  <c r="V186" i="1"/>
  <c r="X186" i="1" s="1"/>
  <c r="E186" i="1"/>
  <c r="V185" i="1"/>
  <c r="Y185" i="1" s="1"/>
  <c r="Z185" i="1" s="1"/>
  <c r="E185" i="1"/>
  <c r="V184" i="1"/>
  <c r="Y184" i="1" s="1"/>
  <c r="Z184" i="1" s="1"/>
  <c r="E184" i="1"/>
  <c r="V183" i="1"/>
  <c r="X183" i="1" s="1"/>
  <c r="E183" i="1"/>
  <c r="V182" i="1"/>
  <c r="X182" i="1" s="1"/>
  <c r="E182" i="1"/>
  <c r="V181" i="1"/>
  <c r="Y181" i="1" s="1"/>
  <c r="Z181" i="1" s="1"/>
  <c r="E181" i="1"/>
  <c r="X207" i="1" l="1"/>
  <c r="Y183" i="1"/>
  <c r="Z183" i="1" s="1"/>
  <c r="Y187" i="1"/>
  <c r="Z187" i="1" s="1"/>
  <c r="X191" i="1"/>
  <c r="X206" i="1"/>
  <c r="X217" i="1"/>
  <c r="Y205" i="1"/>
  <c r="Z205" i="1" s="1"/>
  <c r="Y186" i="1"/>
  <c r="Z186" i="1" s="1"/>
  <c r="Y209" i="1"/>
  <c r="Z209" i="1" s="1"/>
  <c r="Y214" i="1"/>
  <c r="Z214" i="1" s="1"/>
  <c r="Y182" i="1"/>
  <c r="Z182" i="1" s="1"/>
  <c r="Y190" i="1"/>
  <c r="Z190" i="1" s="1"/>
  <c r="X215" i="1"/>
  <c r="X198" i="1"/>
  <c r="X199" i="1"/>
  <c r="X210" i="1"/>
  <c r="X211" i="1"/>
  <c r="X218" i="1"/>
  <c r="X219" i="1"/>
  <c r="X194" i="1"/>
  <c r="X195" i="1"/>
  <c r="Y201" i="1"/>
  <c r="Z201" i="1" s="1"/>
  <c r="X202" i="1"/>
  <c r="X203" i="1"/>
  <c r="X213" i="1"/>
  <c r="X188" i="1"/>
  <c r="X192" i="1"/>
  <c r="X196" i="1"/>
  <c r="X200" i="1"/>
  <c r="X204" i="1"/>
  <c r="X208" i="1"/>
  <c r="X212" i="1"/>
  <c r="X216" i="1"/>
  <c r="X220" i="1"/>
  <c r="X184" i="1"/>
  <c r="X181" i="1"/>
  <c r="X185" i="1"/>
  <c r="X189" i="1"/>
  <c r="X193" i="1"/>
  <c r="X197" i="1"/>
  <c r="V180" i="1" l="1"/>
  <c r="Y180" i="1" s="1"/>
  <c r="Z180" i="1" s="1"/>
  <c r="M180" i="1"/>
  <c r="V179" i="1"/>
  <c r="Y179" i="1" s="1"/>
  <c r="Z179" i="1" s="1"/>
  <c r="M179" i="1"/>
  <c r="V178" i="1"/>
  <c r="Y178" i="1" s="1"/>
  <c r="Z178" i="1" s="1"/>
  <c r="M178" i="1"/>
  <c r="V177" i="1"/>
  <c r="Y177" i="1" s="1"/>
  <c r="Z177" i="1" s="1"/>
  <c r="M177" i="1"/>
  <c r="V176" i="1"/>
  <c r="Y176" i="1" s="1"/>
  <c r="Z176" i="1" s="1"/>
  <c r="M176" i="1"/>
  <c r="V175" i="1"/>
  <c r="Y175" i="1" s="1"/>
  <c r="Z175" i="1" s="1"/>
  <c r="M175" i="1"/>
  <c r="V174" i="1"/>
  <c r="Y174" i="1" s="1"/>
  <c r="Z174" i="1" s="1"/>
  <c r="M174" i="1"/>
  <c r="V173" i="1"/>
  <c r="X173" i="1" s="1"/>
  <c r="M173" i="1"/>
  <c r="V172" i="1"/>
  <c r="Y172" i="1" s="1"/>
  <c r="Z172" i="1" s="1"/>
  <c r="M172" i="1"/>
  <c r="V171" i="1"/>
  <c r="Y171" i="1" s="1"/>
  <c r="Z171" i="1" s="1"/>
  <c r="M171" i="1"/>
  <c r="V170" i="1"/>
  <c r="Y170" i="1" s="1"/>
  <c r="Z170" i="1" s="1"/>
  <c r="M170" i="1"/>
  <c r="V169" i="1"/>
  <c r="X169" i="1" s="1"/>
  <c r="M169" i="1"/>
  <c r="V168" i="1"/>
  <c r="Y168" i="1" s="1"/>
  <c r="Z168" i="1" s="1"/>
  <c r="M168" i="1"/>
  <c r="V167" i="1"/>
  <c r="Y167" i="1" s="1"/>
  <c r="Z167" i="1" s="1"/>
  <c r="M167" i="1"/>
  <c r="V166" i="1"/>
  <c r="Y166" i="1" s="1"/>
  <c r="Z166" i="1" s="1"/>
  <c r="V165" i="1"/>
  <c r="Y165" i="1" s="1"/>
  <c r="Z165" i="1" s="1"/>
  <c r="V164" i="1"/>
  <c r="Y164" i="1" s="1"/>
  <c r="Z164" i="1" s="1"/>
  <c r="V163" i="1"/>
  <c r="X163" i="1" s="1"/>
  <c r="V162" i="1"/>
  <c r="Y162" i="1" s="1"/>
  <c r="Z162" i="1" s="1"/>
  <c r="V161" i="1"/>
  <c r="Y161" i="1" s="1"/>
  <c r="Z161" i="1" s="1"/>
  <c r="V160" i="1"/>
  <c r="Y160" i="1" s="1"/>
  <c r="Z160" i="1" s="1"/>
  <c r="V159" i="1"/>
  <c r="X159" i="1" s="1"/>
  <c r="V158" i="1"/>
  <c r="Y158" i="1" s="1"/>
  <c r="Z158" i="1" s="1"/>
  <c r="V157" i="1"/>
  <c r="Y157" i="1" s="1"/>
  <c r="Z157" i="1" s="1"/>
  <c r="V156" i="1"/>
  <c r="Y156" i="1" s="1"/>
  <c r="Z156" i="1" s="1"/>
  <c r="V155" i="1"/>
  <c r="X155" i="1" s="1"/>
  <c r="V154" i="1"/>
  <c r="Y154" i="1" s="1"/>
  <c r="Z154" i="1" s="1"/>
  <c r="V153" i="1"/>
  <c r="Y153" i="1" s="1"/>
  <c r="Z153" i="1" s="1"/>
  <c r="V152" i="1"/>
  <c r="Y152" i="1" s="1"/>
  <c r="Z152" i="1" s="1"/>
  <c r="V151" i="1"/>
  <c r="X151" i="1" s="1"/>
  <c r="V150" i="1"/>
  <c r="Y150" i="1" s="1"/>
  <c r="Z150" i="1" s="1"/>
  <c r="V149" i="1"/>
  <c r="Y149" i="1" s="1"/>
  <c r="Z149" i="1" s="1"/>
  <c r="V148" i="1"/>
  <c r="Y148" i="1" s="1"/>
  <c r="Z148" i="1" s="1"/>
  <c r="V147" i="1"/>
  <c r="X147" i="1" s="1"/>
  <c r="V146" i="1"/>
  <c r="Y146" i="1" s="1"/>
  <c r="Z146" i="1" s="1"/>
  <c r="V145" i="1"/>
  <c r="Y145" i="1" s="1"/>
  <c r="Z145" i="1" s="1"/>
  <c r="V144" i="1"/>
  <c r="Y144" i="1" s="1"/>
  <c r="Z144" i="1" s="1"/>
  <c r="V143" i="1"/>
  <c r="X143" i="1" s="1"/>
  <c r="V142" i="1"/>
  <c r="X142" i="1" s="1"/>
  <c r="V141" i="1"/>
  <c r="Y141" i="1" s="1"/>
  <c r="Z141" i="1" s="1"/>
  <c r="X160" i="1" l="1"/>
  <c r="X164" i="1"/>
  <c r="Y143" i="1"/>
  <c r="Z143" i="1" s="1"/>
  <c r="Y147" i="1"/>
  <c r="Z147" i="1" s="1"/>
  <c r="Y151" i="1"/>
  <c r="Z151" i="1" s="1"/>
  <c r="Y155" i="1"/>
  <c r="Z155" i="1" s="1"/>
  <c r="Y159" i="1"/>
  <c r="Z159" i="1" s="1"/>
  <c r="Y163" i="1"/>
  <c r="Z163" i="1" s="1"/>
  <c r="Y173" i="1"/>
  <c r="Z173" i="1" s="1"/>
  <c r="X174" i="1"/>
  <c r="X175" i="1"/>
  <c r="X177" i="1"/>
  <c r="X144" i="1"/>
  <c r="X148" i="1"/>
  <c r="X152" i="1"/>
  <c r="X156" i="1"/>
  <c r="X154" i="1"/>
  <c r="X158" i="1"/>
  <c r="X162" i="1"/>
  <c r="X166" i="1"/>
  <c r="X167" i="1"/>
  <c r="X178" i="1"/>
  <c r="X179" i="1"/>
  <c r="X146" i="1"/>
  <c r="X150" i="1"/>
  <c r="X141" i="1"/>
  <c r="Y142" i="1"/>
  <c r="Z142" i="1" s="1"/>
  <c r="X145" i="1"/>
  <c r="X149" i="1"/>
  <c r="X153" i="1"/>
  <c r="X157" i="1"/>
  <c r="X161" i="1"/>
  <c r="X165" i="1"/>
  <c r="Y169" i="1"/>
  <c r="Z169" i="1" s="1"/>
  <c r="X170" i="1"/>
  <c r="X171" i="1"/>
  <c r="X168" i="1"/>
  <c r="X172" i="1"/>
  <c r="X176" i="1"/>
  <c r="X180" i="1"/>
  <c r="E102" i="1" l="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V140" i="1"/>
  <c r="Y140" i="1" s="1"/>
  <c r="Z140" i="1" s="1"/>
  <c r="V139" i="1"/>
  <c r="Y139" i="1" s="1"/>
  <c r="Z139" i="1" s="1"/>
  <c r="V138" i="1"/>
  <c r="Y138" i="1" s="1"/>
  <c r="Z138" i="1" s="1"/>
  <c r="V137" i="1"/>
  <c r="Y137" i="1" s="1"/>
  <c r="Z137" i="1" s="1"/>
  <c r="V136" i="1"/>
  <c r="Y136" i="1" s="1"/>
  <c r="Z136" i="1" s="1"/>
  <c r="U135" i="1"/>
  <c r="T135" i="1"/>
  <c r="V134" i="1"/>
  <c r="X134" i="1" s="1"/>
  <c r="V133" i="1"/>
  <c r="X133" i="1" s="1"/>
  <c r="V132" i="1"/>
  <c r="X132" i="1" s="1"/>
  <c r="V131" i="1"/>
  <c r="X131" i="1" s="1"/>
  <c r="V130" i="1"/>
  <c r="X130" i="1" s="1"/>
  <c r="V129" i="1"/>
  <c r="X129" i="1" s="1"/>
  <c r="V128" i="1"/>
  <c r="X128" i="1" s="1"/>
  <c r="V127" i="1"/>
  <c r="X127" i="1" s="1"/>
  <c r="V126" i="1"/>
  <c r="X126" i="1" s="1"/>
  <c r="V125" i="1"/>
  <c r="X125" i="1" s="1"/>
  <c r="V124" i="1"/>
  <c r="X124" i="1" s="1"/>
  <c r="V123" i="1"/>
  <c r="X123" i="1" s="1"/>
  <c r="V122" i="1"/>
  <c r="X122" i="1" s="1"/>
  <c r="V121" i="1"/>
  <c r="X121" i="1" s="1"/>
  <c r="V120" i="1"/>
  <c r="X120" i="1" s="1"/>
  <c r="V119" i="1"/>
  <c r="X119" i="1" s="1"/>
  <c r="V118" i="1"/>
  <c r="X118" i="1" s="1"/>
  <c r="V117" i="1"/>
  <c r="X117" i="1" s="1"/>
  <c r="V116" i="1"/>
  <c r="X116" i="1" s="1"/>
  <c r="V115" i="1"/>
  <c r="X115" i="1" s="1"/>
  <c r="V114" i="1"/>
  <c r="X114" i="1" s="1"/>
  <c r="V113" i="1"/>
  <c r="X113" i="1" s="1"/>
  <c r="V112" i="1"/>
  <c r="X112" i="1" s="1"/>
  <c r="V111" i="1"/>
  <c r="X111" i="1" s="1"/>
  <c r="V110" i="1"/>
  <c r="X110" i="1" s="1"/>
  <c r="V109" i="1"/>
  <c r="X109" i="1" s="1"/>
  <c r="V108" i="1"/>
  <c r="X108" i="1" s="1"/>
  <c r="U107" i="1"/>
  <c r="V107" i="1" s="1"/>
  <c r="V106" i="1"/>
  <c r="Y106" i="1" s="1"/>
  <c r="Z106" i="1" s="1"/>
  <c r="U105" i="1"/>
  <c r="V105" i="1" s="1"/>
  <c r="U104" i="1"/>
  <c r="V104" i="1" s="1"/>
  <c r="Y104" i="1" s="1"/>
  <c r="Z104" i="1" s="1"/>
  <c r="U103" i="1"/>
  <c r="V103" i="1" s="1"/>
  <c r="V102" i="1"/>
  <c r="X102" i="1" s="1"/>
  <c r="U101" i="1"/>
  <c r="V101" i="1" s="1"/>
  <c r="X101" i="1" s="1"/>
  <c r="E101" i="1"/>
  <c r="Y132" i="1" l="1"/>
  <c r="Z132" i="1" s="1"/>
  <c r="Y116" i="1"/>
  <c r="Z116" i="1" s="1"/>
  <c r="Y120" i="1"/>
  <c r="Z120" i="1" s="1"/>
  <c r="Y108" i="1"/>
  <c r="Z108" i="1" s="1"/>
  <c r="Y124" i="1"/>
  <c r="Z124" i="1" s="1"/>
  <c r="Y112" i="1"/>
  <c r="Z112" i="1" s="1"/>
  <c r="Y128" i="1"/>
  <c r="Z128" i="1" s="1"/>
  <c r="V135" i="1"/>
  <c r="Y135" i="1" s="1"/>
  <c r="Z135" i="1" s="1"/>
  <c r="Y110" i="1"/>
  <c r="Z110" i="1" s="1"/>
  <c r="Y118" i="1"/>
  <c r="Z118" i="1" s="1"/>
  <c r="Y126" i="1"/>
  <c r="Z126" i="1" s="1"/>
  <c r="Y134" i="1"/>
  <c r="Z134" i="1" s="1"/>
  <c r="Y102" i="1"/>
  <c r="Z102" i="1" s="1"/>
  <c r="Y114" i="1"/>
  <c r="Z114" i="1" s="1"/>
  <c r="Y122" i="1"/>
  <c r="Z122" i="1" s="1"/>
  <c r="Y130" i="1"/>
  <c r="Z130" i="1" s="1"/>
  <c r="X107" i="1"/>
  <c r="Y107" i="1"/>
  <c r="Z107" i="1" s="1"/>
  <c r="Y101" i="1"/>
  <c r="Z101" i="1" s="1"/>
  <c r="X106" i="1"/>
  <c r="Y109" i="1"/>
  <c r="Z109" i="1" s="1"/>
  <c r="Y111" i="1"/>
  <c r="Z111" i="1" s="1"/>
  <c r="Y113" i="1"/>
  <c r="Z113" i="1" s="1"/>
  <c r="Y115" i="1"/>
  <c r="Z115" i="1" s="1"/>
  <c r="Y117" i="1"/>
  <c r="Z117" i="1" s="1"/>
  <c r="Y119" i="1"/>
  <c r="Z119" i="1" s="1"/>
  <c r="Y121" i="1"/>
  <c r="Z121" i="1" s="1"/>
  <c r="Y123" i="1"/>
  <c r="Z123" i="1" s="1"/>
  <c r="Y125" i="1"/>
  <c r="Z125" i="1" s="1"/>
  <c r="Y127" i="1"/>
  <c r="Z127" i="1" s="1"/>
  <c r="Y129" i="1"/>
  <c r="Z129" i="1" s="1"/>
  <c r="Y131" i="1"/>
  <c r="Z131" i="1" s="1"/>
  <c r="Y133" i="1"/>
  <c r="Z133" i="1" s="1"/>
  <c r="Y105" i="1"/>
  <c r="Z105" i="1" s="1"/>
  <c r="X105" i="1"/>
  <c r="Y103" i="1"/>
  <c r="Z103" i="1" s="1"/>
  <c r="X103" i="1"/>
  <c r="X104" i="1"/>
  <c r="X136" i="1"/>
  <c r="X137" i="1"/>
  <c r="X138" i="1"/>
  <c r="X139" i="1"/>
  <c r="X140" i="1"/>
  <c r="X135" i="1" l="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T100" i="1"/>
  <c r="V100" i="1" s="1"/>
  <c r="T99" i="1"/>
  <c r="V99" i="1" s="1"/>
  <c r="T98" i="1"/>
  <c r="V98" i="1" s="1"/>
  <c r="T97" i="1"/>
  <c r="V97" i="1" s="1"/>
  <c r="Y97" i="1" s="1"/>
  <c r="Z97" i="1" s="1"/>
  <c r="T96" i="1"/>
  <c r="V96" i="1" s="1"/>
  <c r="T95" i="1"/>
  <c r="V95" i="1" s="1"/>
  <c r="T94" i="1"/>
  <c r="V94" i="1" s="1"/>
  <c r="T93" i="1"/>
  <c r="V93" i="1" s="1"/>
  <c r="Y93" i="1" s="1"/>
  <c r="Z93" i="1" s="1"/>
  <c r="T92" i="1"/>
  <c r="V92" i="1" s="1"/>
  <c r="T91" i="1"/>
  <c r="V91" i="1" s="1"/>
  <c r="T90" i="1"/>
  <c r="V90" i="1" s="1"/>
  <c r="T89" i="1"/>
  <c r="V89" i="1" s="1"/>
  <c r="Y89" i="1" s="1"/>
  <c r="Z89" i="1" s="1"/>
  <c r="T88" i="1"/>
  <c r="V88" i="1" s="1"/>
  <c r="T87" i="1"/>
  <c r="V87" i="1" s="1"/>
  <c r="T86" i="1"/>
  <c r="V86" i="1" s="1"/>
  <c r="T85" i="1"/>
  <c r="V85" i="1" s="1"/>
  <c r="Y85" i="1" s="1"/>
  <c r="Z85" i="1" s="1"/>
  <c r="T84" i="1"/>
  <c r="V84" i="1" s="1"/>
  <c r="T83" i="1"/>
  <c r="V83" i="1" s="1"/>
  <c r="T82" i="1"/>
  <c r="V82" i="1" s="1"/>
  <c r="T81" i="1"/>
  <c r="V81" i="1" s="1"/>
  <c r="Y81" i="1" s="1"/>
  <c r="Z81" i="1" s="1"/>
  <c r="T80" i="1"/>
  <c r="V80" i="1" s="1"/>
  <c r="T79" i="1"/>
  <c r="V79" i="1" s="1"/>
  <c r="T78" i="1"/>
  <c r="V78" i="1" s="1"/>
  <c r="V77" i="1"/>
  <c r="Y77" i="1" s="1"/>
  <c r="Z77" i="1" s="1"/>
  <c r="T77" i="1"/>
  <c r="T76" i="1"/>
  <c r="V76" i="1" s="1"/>
  <c r="T75" i="1"/>
  <c r="V75" i="1" s="1"/>
  <c r="T74" i="1"/>
  <c r="V74" i="1" s="1"/>
  <c r="T73" i="1"/>
  <c r="V73" i="1" s="1"/>
  <c r="Y73" i="1" s="1"/>
  <c r="Z73" i="1" s="1"/>
  <c r="T72" i="1"/>
  <c r="V72" i="1" s="1"/>
  <c r="T71" i="1"/>
  <c r="V71" i="1" s="1"/>
  <c r="T70" i="1"/>
  <c r="V70" i="1" s="1"/>
  <c r="T69" i="1"/>
  <c r="V69" i="1" s="1"/>
  <c r="Y69" i="1" s="1"/>
  <c r="Z69" i="1" s="1"/>
  <c r="T68" i="1"/>
  <c r="V68" i="1" s="1"/>
  <c r="T67" i="1"/>
  <c r="V67" i="1" s="1"/>
  <c r="T66" i="1"/>
  <c r="V66" i="1" s="1"/>
  <c r="T65" i="1"/>
  <c r="V65" i="1" s="1"/>
  <c r="Y65" i="1" s="1"/>
  <c r="Z65" i="1" s="1"/>
  <c r="T64" i="1"/>
  <c r="V64" i="1" s="1"/>
  <c r="T63" i="1"/>
  <c r="V63" i="1" s="1"/>
  <c r="T62" i="1"/>
  <c r="V62" i="1" s="1"/>
  <c r="T61" i="1"/>
  <c r="V61" i="1" s="1"/>
  <c r="Y61" i="1" s="1"/>
  <c r="Z61" i="1" s="1"/>
  <c r="E61" i="1"/>
  <c r="Y72" i="1" l="1"/>
  <c r="Z72" i="1" s="1"/>
  <c r="X72" i="1"/>
  <c r="X78" i="1"/>
  <c r="Y78" i="1"/>
  <c r="Z78" i="1" s="1"/>
  <c r="X63" i="1"/>
  <c r="Y63" i="1"/>
  <c r="Z63" i="1" s="1"/>
  <c r="X66" i="1"/>
  <c r="Y66" i="1"/>
  <c r="Z66" i="1" s="1"/>
  <c r="Y76" i="1"/>
  <c r="Z76" i="1" s="1"/>
  <c r="X76" i="1"/>
  <c r="X79" i="1"/>
  <c r="Y79" i="1"/>
  <c r="Z79" i="1" s="1"/>
  <c r="X82" i="1"/>
  <c r="Y82" i="1"/>
  <c r="Z82" i="1" s="1"/>
  <c r="X92" i="1"/>
  <c r="Y92" i="1"/>
  <c r="Z92" i="1" s="1"/>
  <c r="Y95" i="1"/>
  <c r="Z95" i="1" s="1"/>
  <c r="X95" i="1"/>
  <c r="X98" i="1"/>
  <c r="Y98" i="1"/>
  <c r="Z98" i="1" s="1"/>
  <c r="Y75" i="1"/>
  <c r="Z75" i="1" s="1"/>
  <c r="X75" i="1"/>
  <c r="Y64" i="1"/>
  <c r="Z64" i="1" s="1"/>
  <c r="X64" i="1"/>
  <c r="Y67" i="1"/>
  <c r="Z67" i="1" s="1"/>
  <c r="X67" i="1"/>
  <c r="X70" i="1"/>
  <c r="Y70" i="1"/>
  <c r="Z70" i="1" s="1"/>
  <c r="X80" i="1"/>
  <c r="Y80" i="1"/>
  <c r="Z80" i="1" s="1"/>
  <c r="X83" i="1"/>
  <c r="Y83" i="1"/>
  <c r="Z83" i="1" s="1"/>
  <c r="X86" i="1"/>
  <c r="Y86" i="1"/>
  <c r="Z86" i="1" s="1"/>
  <c r="Y96" i="1"/>
  <c r="Z96" i="1" s="1"/>
  <c r="X96" i="1"/>
  <c r="Y99" i="1"/>
  <c r="Z99" i="1" s="1"/>
  <c r="X99" i="1"/>
  <c r="X62" i="1"/>
  <c r="Y62" i="1"/>
  <c r="Z62" i="1" s="1"/>
  <c r="Y88" i="1"/>
  <c r="Z88" i="1" s="1"/>
  <c r="X88" i="1"/>
  <c r="X91" i="1"/>
  <c r="Y91" i="1"/>
  <c r="Z91" i="1" s="1"/>
  <c r="X94" i="1"/>
  <c r="Y94" i="1"/>
  <c r="Z94" i="1" s="1"/>
  <c r="Y68" i="1"/>
  <c r="Z68" i="1" s="1"/>
  <c r="X68" i="1"/>
  <c r="Y71" i="1"/>
  <c r="Z71" i="1" s="1"/>
  <c r="X71" i="1"/>
  <c r="X74" i="1"/>
  <c r="Y74" i="1"/>
  <c r="Z74" i="1" s="1"/>
  <c r="X84" i="1"/>
  <c r="Y84" i="1"/>
  <c r="Z84" i="1" s="1"/>
  <c r="Y87" i="1"/>
  <c r="Z87" i="1" s="1"/>
  <c r="X87" i="1"/>
  <c r="X90" i="1"/>
  <c r="Y90" i="1"/>
  <c r="Z90" i="1" s="1"/>
  <c r="Y100" i="1"/>
  <c r="Z100" i="1" s="1"/>
  <c r="X100" i="1"/>
  <c r="X65" i="1"/>
  <c r="X73" i="1"/>
  <c r="X81" i="1"/>
  <c r="X85" i="1"/>
  <c r="X93" i="1"/>
  <c r="X61" i="1"/>
  <c r="X69" i="1"/>
  <c r="X77" i="1"/>
  <c r="X89" i="1"/>
  <c r="X97" i="1"/>
</calcChain>
</file>

<file path=xl/sharedStrings.xml><?xml version="1.0" encoding="utf-8"?>
<sst xmlns="http://schemas.openxmlformats.org/spreadsheetml/2006/main" count="3465" uniqueCount="995">
  <si>
    <t>Šilumos suvartojimo ir mokėjimų už šilumą analizė Lietuvos miestų daugiabučiuose gyvenamuosiuose namuose  (2017 m. gruodžio mėn.)</t>
  </si>
  <si>
    <t>Įmonė</t>
  </si>
  <si>
    <t>Miestas</t>
  </si>
  <si>
    <t xml:space="preserve">Vidutinė lauko oro temperatūra </t>
  </si>
  <si>
    <t>Vidutinis šilumos suvartojimas šildymui daugiabučiuose namuose</t>
  </si>
  <si>
    <t>Vidutinis mokėjimas už šilumą 1 m² ploto šildymui (su PVM)</t>
  </si>
  <si>
    <t>Dieno- laipsniai</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</si>
  <si>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</si>
  <si>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</si>
  <si>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</si>
  <si>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</si>
  <si>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</si>
  <si>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</si>
  <si>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</si>
  <si>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</si>
  <si>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</si>
  <si>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</si>
  <si>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</si>
  <si>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</si>
  <si>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</si>
  <si>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</si>
  <si>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</si>
  <si>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</si>
  <si>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</si>
  <si>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</si>
  <si>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</si>
  <si>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</si>
  <si>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</si>
  <si>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</si>
  <si>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Eur/m²/mėn</t>
  </si>
  <si>
    <t>vnt.</t>
  </si>
  <si>
    <t>metai</t>
  </si>
  <si>
    <t>MWh</t>
  </si>
  <si>
    <t>m²</t>
  </si>
  <si>
    <t>EUR/MWh</t>
  </si>
  <si>
    <t>EUR/m²/mėn</t>
  </si>
  <si>
    <t>kWh/mėn</t>
  </si>
  <si>
    <t>EUR/mėn</t>
  </si>
  <si>
    <t>AB ,,Vilniaus šilumos tinklai"</t>
  </si>
  <si>
    <t>Vilnius</t>
  </si>
  <si>
    <t>I</t>
  </si>
  <si>
    <t>2008, nėra info</t>
  </si>
  <si>
    <t>2016, nėra info</t>
  </si>
  <si>
    <t>2006, nėra info</t>
  </si>
  <si>
    <t>2010, nėra info</t>
  </si>
  <si>
    <t>II</t>
  </si>
  <si>
    <t>2009, nėra info</t>
  </si>
  <si>
    <t>III</t>
  </si>
  <si>
    <t>IV</t>
  </si>
  <si>
    <t>Pilnai renovuotas</t>
  </si>
  <si>
    <t>Nerenovuotas</t>
  </si>
  <si>
    <t>Sviliškių g. 8</t>
  </si>
  <si>
    <t>M.Mironaitės g. 18</t>
  </si>
  <si>
    <t>Pavilnionių g. 31</t>
  </si>
  <si>
    <t>Žaliųjų ežerų g. 9  (renov.)</t>
  </si>
  <si>
    <t>V.Pietario g. 7</t>
  </si>
  <si>
    <t>Žirmūnų g. 3 (renov.)</t>
  </si>
  <si>
    <t>Bajorų kelias 3</t>
  </si>
  <si>
    <t>Pavilnionių g. 33</t>
  </si>
  <si>
    <t>Žirmūnų g. 131 (renov.)</t>
  </si>
  <si>
    <t>Peteliškių g. 10 (renov.)</t>
  </si>
  <si>
    <t>iki 1992</t>
  </si>
  <si>
    <t>J.Galvydžio g. 11A</t>
  </si>
  <si>
    <t>M.Marcinkevičiaus g. 31, 33, 35</t>
  </si>
  <si>
    <t>J.Franko g. 8</t>
  </si>
  <si>
    <t>M.Marcinkevičiaus g. 37, Baltupio g. 175</t>
  </si>
  <si>
    <t>Blindžių g. 7</t>
  </si>
  <si>
    <t>J.Kubiliaus g. 4</t>
  </si>
  <si>
    <t>S.Žukausko g. 27</t>
  </si>
  <si>
    <t>Tolminkiemio g. 31</t>
  </si>
  <si>
    <t>Šviesos g 11 (bt. 41-60)</t>
  </si>
  <si>
    <t>Taikos g. 134, 136</t>
  </si>
  <si>
    <t>Kovo 11-osios g. 55</t>
  </si>
  <si>
    <t>Žirmūnų g. 126 (renov.)</t>
  </si>
  <si>
    <t>Tolminkiemio g. 14</t>
  </si>
  <si>
    <t>Žirmūnų g. 128 (renov.)</t>
  </si>
  <si>
    <t>Šviesos g 14 (bt. 81-100)</t>
  </si>
  <si>
    <t>Smėlio g. 11</t>
  </si>
  <si>
    <t>Taikos g. 25, 27</t>
  </si>
  <si>
    <t>Kapsų g. 38</t>
  </si>
  <si>
    <t>Smėlio g. 15</t>
  </si>
  <si>
    <t>Taikos g. 241, 243, 245</t>
  </si>
  <si>
    <t>Musninkų g. 7</t>
  </si>
  <si>
    <t>S.Stanevičiaus g. 7 (bt. 1-40)</t>
  </si>
  <si>
    <t>Antakalnio g. 118</t>
  </si>
  <si>
    <t>Žemynos g. 25</t>
  </si>
  <si>
    <t>Šviesos g 4 (bt. 81-100)</t>
  </si>
  <si>
    <t>Žemynos g. 35</t>
  </si>
  <si>
    <t>Gedvydžių g. 20</t>
  </si>
  <si>
    <t>Gabijos g. 81 (bt. 1-36)</t>
  </si>
  <si>
    <t>Taikos g. 105</t>
  </si>
  <si>
    <t>Gedvydžių g. 29 (bt. 1-36)</t>
  </si>
  <si>
    <t>Kanklių g. 10B</t>
  </si>
  <si>
    <t>Didlaukio g. 22, 24</t>
  </si>
  <si>
    <t>Naugarduko g. 56</t>
  </si>
  <si>
    <t>Gelvonų g. 57</t>
  </si>
  <si>
    <t>Šaltkalvių g. 66</t>
  </si>
  <si>
    <t>Parko g. 4</t>
  </si>
  <si>
    <t>Parko g. 6</t>
  </si>
  <si>
    <t>Gedimino pr. 27</t>
  </si>
  <si>
    <t>Vykinto g. 8</t>
  </si>
  <si>
    <t>V.Grybo g. 30</t>
  </si>
  <si>
    <t>Lentvario g. 1</t>
  </si>
  <si>
    <t>S.Skapo g. 6, 8</t>
  </si>
  <si>
    <t>K.Vanagėlio g. 9</t>
  </si>
  <si>
    <t>Žygio g. 4</t>
  </si>
  <si>
    <t>Žirmūnų g. 30C (renov.)</t>
  </si>
  <si>
    <t>AB ,,Kauno energija"</t>
  </si>
  <si>
    <t>Kaunas</t>
  </si>
  <si>
    <t>Radvilėnų  5)</t>
  </si>
  <si>
    <t>Karaliaus Mindaugo 7</t>
  </si>
  <si>
    <t>Krėvės 82B</t>
  </si>
  <si>
    <t xml:space="preserve">Archyvo 48 </t>
  </si>
  <si>
    <t>Ašmenos 1-oji g. 10</t>
  </si>
  <si>
    <t>Jaunimo 4 (renov.)*</t>
  </si>
  <si>
    <t>Saulės 3</t>
  </si>
  <si>
    <t>Geležinio Vilko 1A</t>
  </si>
  <si>
    <t>Sukilėlių 87A</t>
  </si>
  <si>
    <t>Prūsų g. 15</t>
  </si>
  <si>
    <t>Kovo 11-osios 114 (renov.)</t>
  </si>
  <si>
    <t>Krėvės 115 A (renov)**</t>
  </si>
  <si>
    <t xml:space="preserve">Škirpos K. g. 15 (renov.)*** </t>
  </si>
  <si>
    <t>Lukšio P. 4 (renov.)***</t>
  </si>
  <si>
    <t>Sąjungos a. 7 (renov.)***</t>
  </si>
  <si>
    <t>Sąjungos a. 10 (renov.)</t>
  </si>
  <si>
    <t>Vievio 54 (renov.)</t>
  </si>
  <si>
    <t>Krėvės 61 (renov.)</t>
  </si>
  <si>
    <t>Masiulio T. 1 (renov)</t>
  </si>
  <si>
    <t>Jėgainės 23 (renov)</t>
  </si>
  <si>
    <t>Partizanų 20</t>
  </si>
  <si>
    <t>Partizanų 198</t>
  </si>
  <si>
    <t>Šiaurės 101</t>
  </si>
  <si>
    <t>Taikos 39</t>
  </si>
  <si>
    <t>Pašilės 96</t>
  </si>
  <si>
    <t>Gravrogkų 17</t>
  </si>
  <si>
    <t>Lukšio 64</t>
  </si>
  <si>
    <t>Lukšos-Daumanto 2</t>
  </si>
  <si>
    <t xml:space="preserve">Šiaurės 1 </t>
  </si>
  <si>
    <t>Baltų 2</t>
  </si>
  <si>
    <t>Kalantos R. 23</t>
  </si>
  <si>
    <t>Savanorių 237</t>
  </si>
  <si>
    <t>Baršausko 78</t>
  </si>
  <si>
    <t>Stulginskio A. 64</t>
  </si>
  <si>
    <t>Juozapavičiaus 48 A</t>
  </si>
  <si>
    <t>Draugystės 6</t>
  </si>
  <si>
    <t xml:space="preserve">Armatūrininkų 6 </t>
  </si>
  <si>
    <t>Strazdo A. 77</t>
  </si>
  <si>
    <t>Instituto 18</t>
  </si>
  <si>
    <t>Jakšto 8</t>
  </si>
  <si>
    <t>AB "Klaipėdos energija"</t>
  </si>
  <si>
    <t>Klaipėda</t>
  </si>
  <si>
    <t>Baltijos pr. 97</t>
  </si>
  <si>
    <t>Nidos g. 40C</t>
  </si>
  <si>
    <t>Vyturio g. 1</t>
  </si>
  <si>
    <t>Dragūnų g. 7</t>
  </si>
  <si>
    <t>Debreceno g. 58b</t>
  </si>
  <si>
    <t>H.Manto g. 43</t>
  </si>
  <si>
    <t>Kretingos g. 29</t>
  </si>
  <si>
    <t>Pievų tako g. 8</t>
  </si>
  <si>
    <t>Sportininkų g. 12</t>
  </si>
  <si>
    <t>Liepojos g. 6</t>
  </si>
  <si>
    <t>Panevežio g. 25c</t>
  </si>
  <si>
    <t>Birutės g. 22, H.k.</t>
  </si>
  <si>
    <t>Bijūnų g. 13</t>
  </si>
  <si>
    <t>Medžiotojų g. 6</t>
  </si>
  <si>
    <t>Gedminų g. 18</t>
  </si>
  <si>
    <t>Dalinai renovuota</t>
  </si>
  <si>
    <t>Gintaro g. 12</t>
  </si>
  <si>
    <t>Reikjaviko g. 2</t>
  </si>
  <si>
    <t>Kanto g. 15</t>
  </si>
  <si>
    <t>Debreceno g. 12a</t>
  </si>
  <si>
    <t>Vingio g. 13</t>
  </si>
  <si>
    <t>Šimkaus g. 12</t>
  </si>
  <si>
    <t>Laukininkų g. 37</t>
  </si>
  <si>
    <t>Smiltelės g. 5</t>
  </si>
  <si>
    <t>Taikos pr. 52</t>
  </si>
  <si>
    <t>Rumpiškės g. 22a</t>
  </si>
  <si>
    <t>J. Janonio g. 25</t>
  </si>
  <si>
    <t>Liepų g. 25</t>
  </si>
  <si>
    <t>Geležinkelio g. 12</t>
  </si>
  <si>
    <t>Ramioji g. 4</t>
  </si>
  <si>
    <t>Danės g. 35</t>
  </si>
  <si>
    <t>S.Daukanto g. 26</t>
  </si>
  <si>
    <t>Rumpiškės g. 20b</t>
  </si>
  <si>
    <t>Karklų g. 17</t>
  </si>
  <si>
    <t>Baltikalnio g. 9</t>
  </si>
  <si>
    <t>Klaipėdos g. 28</t>
  </si>
  <si>
    <t>S. Daukanto g. 28</t>
  </si>
  <si>
    <t>Turgaus a. 2</t>
  </si>
  <si>
    <t>Tiltų g. 3</t>
  </si>
  <si>
    <t>Jono g. 5</t>
  </si>
  <si>
    <t>Kepėjų g. 5</t>
  </si>
  <si>
    <t>AB ,,Šiaulių energija"</t>
  </si>
  <si>
    <t>Šiauliai</t>
  </si>
  <si>
    <t>Klevų g. 13, Šiauliai</t>
  </si>
  <si>
    <t>P. Cvirkos g. 63 , Šiauliai</t>
  </si>
  <si>
    <t>K. Korsako g. 41, Šiauliai</t>
  </si>
  <si>
    <t>Miglovaros g. 25, Šiauliai</t>
  </si>
  <si>
    <t>Kviečių g. 56, Šiauliai</t>
  </si>
  <si>
    <t>Kviečių g. 22, Šiauliai</t>
  </si>
  <si>
    <t>Vytauto g. 154, Šiauliai</t>
  </si>
  <si>
    <t>Kelmės g. 1A, Šiauliai</t>
  </si>
  <si>
    <t>Gegužių g. 73, Šiauliai</t>
  </si>
  <si>
    <t>Draugystės pr. 9, Šiauliai</t>
  </si>
  <si>
    <t>Grinkevičiaus g. 8, Šiauliai</t>
  </si>
  <si>
    <t>Ežero g. 9 , Šiauliai</t>
  </si>
  <si>
    <t>Vytauto g. 138, Šiauliai</t>
  </si>
  <si>
    <t>Draugystės pr. 13, Šiauliai</t>
  </si>
  <si>
    <t>Gardino g. 5, Šiauliai</t>
  </si>
  <si>
    <t>Krymo g. 26, Šiauliai</t>
  </si>
  <si>
    <t>Ežero g. 7, Šiauliai</t>
  </si>
  <si>
    <t>Spindulio g. 10, Šiauliai</t>
  </si>
  <si>
    <t>Dainų g. 10, Šiauliai</t>
  </si>
  <si>
    <t>Ežero g. 27, Šiauliai</t>
  </si>
  <si>
    <t>Dubijos g. 3, Šiauliai</t>
  </si>
  <si>
    <t>Trakų g. 7, Šiauliai</t>
  </si>
  <si>
    <t>Tilžės g. 50, Šiauliai</t>
  </si>
  <si>
    <t>Dainavos takas 3B, Šiauliai</t>
  </si>
  <si>
    <t>Gegužių g. 49, Šiauliai</t>
  </si>
  <si>
    <t>Draugystės pr. 12, Šiauliai</t>
  </si>
  <si>
    <t>Energetikų g. 1, Šiauliai</t>
  </si>
  <si>
    <t>Tiesos g. 4, Šiauliai</t>
  </si>
  <si>
    <t>Draugystės pr. 3A, Šiauliai</t>
  </si>
  <si>
    <t>Kauno g. 22A, Šiauliai</t>
  </si>
  <si>
    <t>A. Mickevičiaus g. 38, Šiauliai</t>
  </si>
  <si>
    <t>Tilžės g. 44, Šiauliai</t>
  </si>
  <si>
    <t>Energetikų g. 11, Šiauliai</t>
  </si>
  <si>
    <t>Rasos g. 1, Ginkūnų k., Šiaulių r.</t>
  </si>
  <si>
    <t>P. Cvirkos g. 75A, Šiauliai</t>
  </si>
  <si>
    <t>Vytauto g. 56, Šiauliai</t>
  </si>
  <si>
    <t>Ežero g. 29, Šiauliai</t>
  </si>
  <si>
    <t>Ežero g. 14, Šiauliai</t>
  </si>
  <si>
    <t>P. Višinskio g. 37, Šiauliai</t>
  </si>
  <si>
    <t>Ežero g. 15, Šiauliai</t>
  </si>
  <si>
    <t>AB"Panevėžio energija"</t>
  </si>
  <si>
    <t>Panevėžys</t>
  </si>
  <si>
    <t>Klaipėdos g. 99 K2</t>
  </si>
  <si>
    <t>Klaipėdos g. 99 K1</t>
  </si>
  <si>
    <t xml:space="preserve">Kniaudiškių g. 54 </t>
  </si>
  <si>
    <t>Pasvalys</t>
  </si>
  <si>
    <t xml:space="preserve">Gėlių g. 3 </t>
  </si>
  <si>
    <t xml:space="preserve">iki 1992 </t>
  </si>
  <si>
    <t xml:space="preserve">Kranto g. 47 </t>
  </si>
  <si>
    <t xml:space="preserve">Kranto g. 37  </t>
  </si>
  <si>
    <t>Klaipėdos g. 99 K3</t>
  </si>
  <si>
    <t xml:space="preserve">Molainių g. 8 </t>
  </si>
  <si>
    <t>Pušaloto g. 76</t>
  </si>
  <si>
    <t>A.Jakšto g. 10</t>
  </si>
  <si>
    <t>Margirio g. 9</t>
  </si>
  <si>
    <t>Margirio g. 18</t>
  </si>
  <si>
    <t>Rokiškis</t>
  </si>
  <si>
    <t>Jaunystės g. 4</t>
  </si>
  <si>
    <t>Taikos g. 18</t>
  </si>
  <si>
    <t>Kėdainiai</t>
  </si>
  <si>
    <t>J. Basanavičiaus g. 130</t>
  </si>
  <si>
    <t>Respublikos g. 24</t>
  </si>
  <si>
    <t>J. Basanavičiaus g. 138</t>
  </si>
  <si>
    <t>Respublikos g. 26</t>
  </si>
  <si>
    <t>Chemikų g. 3</t>
  </si>
  <si>
    <t>Liepų al. 13</t>
  </si>
  <si>
    <t>Liepų al. 15A</t>
  </si>
  <si>
    <t>Vilties g. 22</t>
  </si>
  <si>
    <t xml:space="preserve">P. Širvio g. 5, </t>
  </si>
  <si>
    <t>Ramygalos g. 67</t>
  </si>
  <si>
    <t>Kupiškis</t>
  </si>
  <si>
    <t>Technikos g. 7</t>
  </si>
  <si>
    <t>Vilties g. 47</t>
  </si>
  <si>
    <t>Vilniaus g. 20</t>
  </si>
  <si>
    <t>Švyturio g. 19</t>
  </si>
  <si>
    <t>Smėlynės g. 73</t>
  </si>
  <si>
    <t>Marijonų g. 29</t>
  </si>
  <si>
    <t>Seinų g. 17</t>
  </si>
  <si>
    <t>Švyturio g. 9</t>
  </si>
  <si>
    <t>Zarasai</t>
  </si>
  <si>
    <t>Vytauto skg. 12</t>
  </si>
  <si>
    <t>A.Smetonos g. 5A</t>
  </si>
  <si>
    <t>Vytauto g. 36</t>
  </si>
  <si>
    <t>Žagienės g. 4</t>
  </si>
  <si>
    <t>Marijonų g. 43</t>
  </si>
  <si>
    <t>A.Jakšto g. 8</t>
  </si>
  <si>
    <t>S.Kerbedžio g. 24</t>
  </si>
  <si>
    <t>Nevėžio g. 24</t>
  </si>
  <si>
    <t>UAB "Utenos šilumos tinklai"</t>
  </si>
  <si>
    <t>Utena</t>
  </si>
  <si>
    <t>Vaižganto g. 14, Utena</t>
  </si>
  <si>
    <t>renovuotas</t>
  </si>
  <si>
    <t>J. Basanavičiaus g. 100, Utena</t>
  </si>
  <si>
    <t>Taikos g. 20, Utena</t>
  </si>
  <si>
    <t>Taikos g. 26, Utena</t>
  </si>
  <si>
    <t>Aušros g. 94, Utena</t>
  </si>
  <si>
    <t>Taikos g. 22, Utena</t>
  </si>
  <si>
    <t>Taikos g. 7, Utena</t>
  </si>
  <si>
    <t>Taikos g. 28, Utena</t>
  </si>
  <si>
    <t>Aušros g. 69 Ik., Utena</t>
  </si>
  <si>
    <t>Maironio g. 13, Utena</t>
  </si>
  <si>
    <t>Krašuonos g. 17, Utena</t>
  </si>
  <si>
    <t>nerenovuotas</t>
  </si>
  <si>
    <t>Aukštakalnio g. 116, Utena</t>
  </si>
  <si>
    <t>Aukštakalnio g. 68, Utena</t>
  </si>
  <si>
    <t>Aukštakalnio g. 110, Utena</t>
  </si>
  <si>
    <t>V.Kudirkos g. 44, Utena</t>
  </si>
  <si>
    <t>Aukštakalnio g. 72, Utena</t>
  </si>
  <si>
    <t>V.Kudirkos g. 32, Utena</t>
  </si>
  <si>
    <t>V.Kudirkos g. 34, Utena</t>
  </si>
  <si>
    <t>Krašuonos g. 15, Utena</t>
  </si>
  <si>
    <t>V.Kudirkos g. 30, Utena</t>
  </si>
  <si>
    <t>Aušros g. 95, Utena</t>
  </si>
  <si>
    <t>Taikos g. 23, Utena</t>
  </si>
  <si>
    <t>Taikos g. 68, Utena</t>
  </si>
  <si>
    <t>Užpalių g. 84, Utena</t>
  </si>
  <si>
    <t>Aušros g. 71 I k., Utena</t>
  </si>
  <si>
    <t>Taikos g. 48, Utena</t>
  </si>
  <si>
    <t>Sėlių g. 30a, Utena</t>
  </si>
  <si>
    <t>Vaižganto g. 34c, Utena</t>
  </si>
  <si>
    <t>Smėlio g. 12, Utena</t>
  </si>
  <si>
    <t>Aušros g. 75, Utena</t>
  </si>
  <si>
    <t>Kęstučio g. 4, Utena</t>
  </si>
  <si>
    <t xml:space="preserve">Kęstučio g. 1, Utena </t>
  </si>
  <si>
    <t>Bažnyčios g. 4, Utena</t>
  </si>
  <si>
    <t>Utenio a. 10, Utena</t>
  </si>
  <si>
    <t>Kauno g. 27, Utena</t>
  </si>
  <si>
    <t>K.Donelaičio g. 12, Utena</t>
  </si>
  <si>
    <t>Užpalių g. 88, Utena</t>
  </si>
  <si>
    <t>Kęstučio g. 9, Utena</t>
  </si>
  <si>
    <t>J. Basanavičiaus g. 110, Utena</t>
  </si>
  <si>
    <t>Tauragnų g. 4, Utena</t>
  </si>
  <si>
    <t>UAB "Mažeikių šilumos tinklai"</t>
  </si>
  <si>
    <t>Mažeikiai</t>
  </si>
  <si>
    <t>LAISVĖS 224</t>
  </si>
  <si>
    <t>pilnai renovuotas</t>
  </si>
  <si>
    <t>VENTOS 45</t>
  </si>
  <si>
    <t>ŽEMAITIJOS 19</t>
  </si>
  <si>
    <t>GAMYKLOS 19</t>
  </si>
  <si>
    <t>PAVASARIO 45</t>
  </si>
  <si>
    <t>NAFTININKŲ 12</t>
  </si>
  <si>
    <t>NAFTININKŲ 14</t>
  </si>
  <si>
    <t>P.VILEIŠIO 4</t>
  </si>
  <si>
    <t>ŽEMAITIJOS 32</t>
  </si>
  <si>
    <t>PAVASARIO 41C</t>
  </si>
  <si>
    <t>Gamyklos g.15-ojo NSB</t>
  </si>
  <si>
    <t>ŽEMAITIJOS 41</t>
  </si>
  <si>
    <t>Sodų g.10-ojo NSB</t>
  </si>
  <si>
    <t>NAFTININKŲ 34</t>
  </si>
  <si>
    <t>MINDAUGO 2</t>
  </si>
  <si>
    <t>GAMYKLOS 17</t>
  </si>
  <si>
    <t>MINDAUGO 15</t>
  </si>
  <si>
    <t>P.VILEIŠIO 6</t>
  </si>
  <si>
    <t>LAISVĖS 32</t>
  </si>
  <si>
    <t>V.BURBOS 4</t>
  </si>
  <si>
    <t>SODŲ 8</t>
  </si>
  <si>
    <t>PAVENČIŲ 7</t>
  </si>
  <si>
    <t>ŽEMAITIJOS 22</t>
  </si>
  <si>
    <t>TAIKOS 9</t>
  </si>
  <si>
    <t>ŽEMAITIJOS 18</t>
  </si>
  <si>
    <t>NAFTININKŲ 52</t>
  </si>
  <si>
    <t>SODŲ 12</t>
  </si>
  <si>
    <t>SODŲ SKERSGATVIS 10</t>
  </si>
  <si>
    <t>Pavasario g.25-ojo NSB</t>
  </si>
  <si>
    <t>Bažnyčios 11 Viekšniai</t>
  </si>
  <si>
    <t>PAVENČIŲ 41</t>
  </si>
  <si>
    <t>S.Daukanto 4 Viekšniai</t>
  </si>
  <si>
    <t>Tilto 15 Viekšniai</t>
  </si>
  <si>
    <t>Mažeikių 6 Viekšniai</t>
  </si>
  <si>
    <t>S.Daukanto 6 Viekšniai</t>
  </si>
  <si>
    <t>MINDAUGO 20</t>
  </si>
  <si>
    <t>S.Daukanto 8 Viekšniai</t>
  </si>
  <si>
    <t>Bažnyčios 13 Viekšniai</t>
  </si>
  <si>
    <t>SODŲ 11</t>
  </si>
  <si>
    <t>Tirkšlių 7 Viekšniai</t>
  </si>
  <si>
    <t>AB „Jonavos šilumos tinklai“</t>
  </si>
  <si>
    <t>PARKO   5</t>
  </si>
  <si>
    <t>KOSMONAUTŲ   9</t>
  </si>
  <si>
    <t>J.RALIO  12</t>
  </si>
  <si>
    <t>LIETAVOS  31</t>
  </si>
  <si>
    <t>KAUNO   6</t>
  </si>
  <si>
    <t>nauja statyba</t>
  </si>
  <si>
    <t>CHEMIKŲ  28</t>
  </si>
  <si>
    <t>KOSMONAUTŲ   4</t>
  </si>
  <si>
    <t>BIRUTĖS   6</t>
  </si>
  <si>
    <t>CHEMIKŲ  17</t>
  </si>
  <si>
    <t>....</t>
  </si>
  <si>
    <t>ŽEMAITĖS  11</t>
  </si>
  <si>
    <t>PREZIDENTO  19A</t>
  </si>
  <si>
    <t>dalinai renovuotas</t>
  </si>
  <si>
    <t>BIRUTĖS   4A</t>
  </si>
  <si>
    <t>KARALIAUS MINDAUGO   8</t>
  </si>
  <si>
    <t>KĘSTUČIO  16L</t>
  </si>
  <si>
    <t>VYTAUTO   4</t>
  </si>
  <si>
    <t>SODŲ  37L</t>
  </si>
  <si>
    <t>AUŠROS   1A</t>
  </si>
  <si>
    <t>KOSMONAUTŲ  34</t>
  </si>
  <si>
    <t>KAUNO   5</t>
  </si>
  <si>
    <t>...</t>
  </si>
  <si>
    <t>SODŲ  93A</t>
  </si>
  <si>
    <t>P.VAIČIŪNO  12</t>
  </si>
  <si>
    <t>LIETAVOS  19</t>
  </si>
  <si>
    <t>A.KULVIEČIO  19</t>
  </si>
  <si>
    <t>CHEMIKŲ   6</t>
  </si>
  <si>
    <t>CHEMIKŲ  32</t>
  </si>
  <si>
    <t>VARNUTĖS  11</t>
  </si>
  <si>
    <t>ŽEIMIŲ TAKAS   4A</t>
  </si>
  <si>
    <t>ŽEIMIŲ TAKAS   4</t>
  </si>
  <si>
    <t>CHEMIKŲ  98</t>
  </si>
  <si>
    <t>A.KULVIEČIO  21</t>
  </si>
  <si>
    <t>VASARIO 16-OSIOS  15</t>
  </si>
  <si>
    <t>ŽEMAITĖS  18</t>
  </si>
  <si>
    <t>SODŲ  40</t>
  </si>
  <si>
    <t>CHEMIKŲ  84</t>
  </si>
  <si>
    <t>GIRELĖS   2</t>
  </si>
  <si>
    <t>ŽEMAITĖS  20</t>
  </si>
  <si>
    <t>GIRELĖS   1</t>
  </si>
  <si>
    <t>RUKLIO   7</t>
  </si>
  <si>
    <t>KAUNO  68</t>
  </si>
  <si>
    <t>MIŠKININKŲ  11</t>
  </si>
  <si>
    <t>UAB Akmenės energija</t>
  </si>
  <si>
    <t>Akmenė</t>
  </si>
  <si>
    <t>Stadiono 5</t>
  </si>
  <si>
    <t>iki1992</t>
  </si>
  <si>
    <t xml:space="preserve">Laižuvos 10 </t>
  </si>
  <si>
    <t>Stadiono 19</t>
  </si>
  <si>
    <t>Stadiono 13</t>
  </si>
  <si>
    <t>Stadiono 11</t>
  </si>
  <si>
    <t>Venta</t>
  </si>
  <si>
    <t>Žemaičių 47</t>
  </si>
  <si>
    <t>Naujoji Akmenė</t>
  </si>
  <si>
    <t>Respublikos 18</t>
  </si>
  <si>
    <t>Respublikos 14</t>
  </si>
  <si>
    <t>Ramučių 12</t>
  </si>
  <si>
    <t>Respublikos 23</t>
  </si>
  <si>
    <t>Naujoji  Akmenė</t>
  </si>
  <si>
    <t>Žalgirio 5</t>
  </si>
  <si>
    <t>Vytauto 4</t>
  </si>
  <si>
    <t>Ventos 14</t>
  </si>
  <si>
    <t>Daukanto 8</t>
  </si>
  <si>
    <t>Ventos 6</t>
  </si>
  <si>
    <t>UAB"Anykščių šiluma"</t>
  </si>
  <si>
    <t>Anykščių miestas</t>
  </si>
  <si>
    <t>A.Vienuolio g. 13</t>
  </si>
  <si>
    <t>Žiburio g. 5</t>
  </si>
  <si>
    <t>Ažupiečių g.6</t>
  </si>
  <si>
    <t>Liudiškių g.23</t>
  </si>
  <si>
    <t>Liudiškių g.31a</t>
  </si>
  <si>
    <t>Liudiškių g.31b</t>
  </si>
  <si>
    <t>Liudiškių g.31c</t>
  </si>
  <si>
    <t>Ramybės g.5</t>
  </si>
  <si>
    <t>Vienuolio g.7</t>
  </si>
  <si>
    <t>Statybininkų g.17</t>
  </si>
  <si>
    <t>Ažupiečių g.4</t>
  </si>
  <si>
    <t>A.Vienuolio g. 11</t>
  </si>
  <si>
    <t>A.Vienuolio g.15</t>
  </si>
  <si>
    <t>A.Vienuolio g. 9</t>
  </si>
  <si>
    <t>Statybininkų g.15</t>
  </si>
  <si>
    <t>Statybininkų g. 19</t>
  </si>
  <si>
    <t>Valaukio g.10</t>
  </si>
  <si>
    <t>Kudirkos g. 2</t>
  </si>
  <si>
    <t>Mindaugo g. 4</t>
  </si>
  <si>
    <t>Ramybės g.14</t>
  </si>
  <si>
    <t>Ramybės g. 7</t>
  </si>
  <si>
    <t>Šaltupio g. 12</t>
  </si>
  <si>
    <t>Vairuotojų g. 5</t>
  </si>
  <si>
    <t>Žiburio g. 15</t>
  </si>
  <si>
    <t>Žiburio g. 11</t>
  </si>
  <si>
    <t>Basanavičiaus g.50</t>
  </si>
  <si>
    <t>Biliūno g. 8</t>
  </si>
  <si>
    <t>Biliūno g. 16</t>
  </si>
  <si>
    <t>Biliūno g.22</t>
  </si>
  <si>
    <t>Šviesos g. 8</t>
  </si>
  <si>
    <t>Šviesos g. 9</t>
  </si>
  <si>
    <t>Biliūno g. 30</t>
  </si>
  <si>
    <t>Mindaugo g.19</t>
  </si>
  <si>
    <t>Paupio g. 4</t>
  </si>
  <si>
    <t>Biliūno g. 33</t>
  </si>
  <si>
    <t>Vilniaus 39 a</t>
  </si>
  <si>
    <t>Biržai</t>
  </si>
  <si>
    <t>Gimnazijos 9</t>
  </si>
  <si>
    <t>Respublikos 56</t>
  </si>
  <si>
    <t>Respublikos 58</t>
  </si>
  <si>
    <t>Rotušės 5</t>
  </si>
  <si>
    <t>Vilniaus 92</t>
  </si>
  <si>
    <t>Vytauto 33 b</t>
  </si>
  <si>
    <t>Vytauto 36</t>
  </si>
  <si>
    <t>Vytauto 51</t>
  </si>
  <si>
    <t xml:space="preserve">Vytauto 60 </t>
  </si>
  <si>
    <t>Gimnazijos 1</t>
  </si>
  <si>
    <t>Rotušės 23</t>
  </si>
  <si>
    <t>Vėjo 11 a</t>
  </si>
  <si>
    <t>Vėjo 11 b</t>
  </si>
  <si>
    <t>Vėjo 9 b</t>
  </si>
  <si>
    <t>Vilniaus 111</t>
  </si>
  <si>
    <t>Vilniaus 111a</t>
  </si>
  <si>
    <t>Vilniaus 77 a</t>
  </si>
  <si>
    <t>Vytauto 39 b</t>
  </si>
  <si>
    <t>Vytauto 65</t>
  </si>
  <si>
    <t>Janonio a. 7</t>
  </si>
  <si>
    <t>Karaimų 5</t>
  </si>
  <si>
    <t>Rotušės 26</t>
  </si>
  <si>
    <t>Vėjo 9 c</t>
  </si>
  <si>
    <t>Vilniaus 12</t>
  </si>
  <si>
    <t>Vilniaus 99 a</t>
  </si>
  <si>
    <t>Vytauto 15</t>
  </si>
  <si>
    <t>Vytauto 17</t>
  </si>
  <si>
    <t>Vytauto 19</t>
  </si>
  <si>
    <t>Vytauto 43</t>
  </si>
  <si>
    <t>Basanaviciaus 18</t>
  </si>
  <si>
    <t>Kęstučio 4</t>
  </si>
  <si>
    <t>Kilučių 11</t>
  </si>
  <si>
    <t>Rinkuškiai 20</t>
  </si>
  <si>
    <t>Rotušės 24 b</t>
  </si>
  <si>
    <t>Vytauto 13</t>
  </si>
  <si>
    <t xml:space="preserve">Vytauto 14a </t>
  </si>
  <si>
    <t>UAB Elektrėnų komunalinis ūkis</t>
  </si>
  <si>
    <t>Elektrėnai</t>
  </si>
  <si>
    <t>Pergalės 9b</t>
  </si>
  <si>
    <t>Nauja statyba</t>
  </si>
  <si>
    <t>Saulės 13</t>
  </si>
  <si>
    <t>Pilnai renuovuotas</t>
  </si>
  <si>
    <t>Saulės 15</t>
  </si>
  <si>
    <t>Dalinai renuovuotas</t>
  </si>
  <si>
    <t>Saulės 17</t>
  </si>
  <si>
    <t>Trakų 11</t>
  </si>
  <si>
    <t>Trakų 18</t>
  </si>
  <si>
    <t>Trakų 2</t>
  </si>
  <si>
    <t>Trakų 25</t>
  </si>
  <si>
    <t>Trakų 27</t>
  </si>
  <si>
    <t>Trakų 29</t>
  </si>
  <si>
    <t>Sodų 13</t>
  </si>
  <si>
    <t>Nerenuovotas</t>
  </si>
  <si>
    <t>Sodų 14</t>
  </si>
  <si>
    <t>Sodų 15</t>
  </si>
  <si>
    <t>Sodų 4</t>
  </si>
  <si>
    <t>Šarkinės 15</t>
  </si>
  <si>
    <t>Šviesos 12</t>
  </si>
  <si>
    <t>Šviesos 14</t>
  </si>
  <si>
    <t>Taikos 1</t>
  </si>
  <si>
    <t>Taikos 4</t>
  </si>
  <si>
    <t>Taikos 5</t>
  </si>
  <si>
    <t>Saulės 1</t>
  </si>
  <si>
    <t>Saulės 14</t>
  </si>
  <si>
    <t>Saulės 21</t>
  </si>
  <si>
    <t>Saulės 23</t>
  </si>
  <si>
    <t>Šviesos 18</t>
  </si>
  <si>
    <t>Taikos 11</t>
  </si>
  <si>
    <t>Taikos 9</t>
  </si>
  <si>
    <t>Trakų 10</t>
  </si>
  <si>
    <t>Trakų 12</t>
  </si>
  <si>
    <t>Trakų 14</t>
  </si>
  <si>
    <t>UAB Ignalinos šilumos tinklai</t>
  </si>
  <si>
    <t>Ignalina</t>
  </si>
  <si>
    <t>Turistų  g.43, Ignalina</t>
  </si>
  <si>
    <t>Aukštaičių g. 48, Ignalina</t>
  </si>
  <si>
    <t>Atgimimo g. 19, Ignalina</t>
  </si>
  <si>
    <t>Ateities g. 35, Ignalina</t>
  </si>
  <si>
    <t>Aukštaičių g. 3, Ignalina</t>
  </si>
  <si>
    <t>Ateities g. 10, Ignalina</t>
  </si>
  <si>
    <t>Aukštaičių g. 32, Ignalina</t>
  </si>
  <si>
    <t>Aukštaičių g. 44, Ignalina</t>
  </si>
  <si>
    <t>Turistų  g. 49, Ignalina</t>
  </si>
  <si>
    <t>Aukštaičių g. 31, Ignalina</t>
  </si>
  <si>
    <t>Melioratorių g. 4, Vidiškių k., Ignalinos r.</t>
  </si>
  <si>
    <t xml:space="preserve">Sodų g. 4, Vidiškių k., Ignalinos r. </t>
  </si>
  <si>
    <t>UAB ,,Kaišiadorių šiluma"</t>
  </si>
  <si>
    <t>Kaišiadorys</t>
  </si>
  <si>
    <t>Birutės g. 3, Kaišiadorys</t>
  </si>
  <si>
    <t>Dalinai renovuotas</t>
  </si>
  <si>
    <t>Gedimino g. 46,Kaišiadorys</t>
  </si>
  <si>
    <t>Gedimino g. 89, Kaišiadorys</t>
  </si>
  <si>
    <t>Gedimino g. 95, Kaišiadorys</t>
  </si>
  <si>
    <t>Gedimino g. 101, Kaišiadorys</t>
  </si>
  <si>
    <t>Gedimino g. 113, Kaišiadorys</t>
  </si>
  <si>
    <t>Gedimino g. 121, Kaišiadorys</t>
  </si>
  <si>
    <t>Girelės g. 47, Kaišiadorys</t>
  </si>
  <si>
    <t>J. Basanavičiaus g. 1, Kaišiadorys</t>
  </si>
  <si>
    <t>Gedimino g. 22,Kaišiadorys</t>
  </si>
  <si>
    <t>Gedimino g. 24, Kaišiadorys</t>
  </si>
  <si>
    <t>Gedimino g. 80, Kaišiadorys</t>
  </si>
  <si>
    <t>Gedimino g. 84, Kaišiadorys</t>
  </si>
  <si>
    <t>Gedimino g. 93, Kaišiadorys</t>
  </si>
  <si>
    <t>Gedimino g. 96, Kaišiadorys</t>
  </si>
  <si>
    <t>Gedimino g. 100, Kaišiadorys</t>
  </si>
  <si>
    <t>Girelės g. 37, Kaišiadorys</t>
  </si>
  <si>
    <t>J. Basanavičiaus g. 7, Kaišiadorys</t>
  </si>
  <si>
    <t>Birutės g.10, Kaišiadorys</t>
  </si>
  <si>
    <t>Gedimino g. 52,Kaišiadorys</t>
  </si>
  <si>
    <t>Gedimino g. 77, Kaišiadorys</t>
  </si>
  <si>
    <t>Mokyklos g. 48, Mūro Strėvininkai</t>
  </si>
  <si>
    <t>Mokyklos g.52, Mūro Strėvininkai</t>
  </si>
  <si>
    <t>Parko g. 6, Stasiūnai</t>
  </si>
  <si>
    <t>Parko g.8, Stasiūnai</t>
  </si>
  <si>
    <t>Rožių g. 1, Žiežmariai</t>
  </si>
  <si>
    <t>Žaslių g. 62A, Žiežmariai</t>
  </si>
  <si>
    <t>Karmėlava II, Vilniaus g. 5</t>
  </si>
  <si>
    <t>Babtai, Kauno g. 25</t>
  </si>
  <si>
    <t>Karmėlava II, Vilniaus g. 2</t>
  </si>
  <si>
    <t>Babtai, Kėdainių g. 2a</t>
  </si>
  <si>
    <t>Karmėlava, Vilniaus g. 3</t>
  </si>
  <si>
    <t>Babtai, Kauno g. 14</t>
  </si>
  <si>
    <t>Babtai, Kauno g. 13</t>
  </si>
  <si>
    <t>UAB "Lazdijų šiluma"</t>
  </si>
  <si>
    <t>LAZDIJAI</t>
  </si>
  <si>
    <t>V. Montvilos g. 32-II</t>
  </si>
  <si>
    <t>RENOVUOTAS</t>
  </si>
  <si>
    <t>V. Montvilos g. 26-II</t>
  </si>
  <si>
    <t>Sodų g. 10</t>
  </si>
  <si>
    <t>V. Montvilos g. 30</t>
  </si>
  <si>
    <t>Kailinių g. 5</t>
  </si>
  <si>
    <t>Ateities g. 7</t>
  </si>
  <si>
    <t>Dzūkų g. 9</t>
  </si>
  <si>
    <t>Dzūkų g.11</t>
  </si>
  <si>
    <t>M.Gustaičio g. 2</t>
  </si>
  <si>
    <t>10.</t>
  </si>
  <si>
    <t>V. Montvilos g. 26-I</t>
  </si>
  <si>
    <t>V. Montvilos g. 34-II</t>
  </si>
  <si>
    <t>Tiesos g. 8</t>
  </si>
  <si>
    <t>Dainavos g. 12</t>
  </si>
  <si>
    <t>Dzūkų g. 15</t>
  </si>
  <si>
    <t>Senamiesčio g. 3</t>
  </si>
  <si>
    <t>Gustaičio g. 3</t>
  </si>
  <si>
    <t>Sodų g. 6</t>
  </si>
  <si>
    <t>Senamiesčio g. 9</t>
  </si>
  <si>
    <t>Ateities g. 3-I</t>
  </si>
  <si>
    <t>V. Montvilos g. 34-I</t>
  </si>
  <si>
    <t>Kauno g.3</t>
  </si>
  <si>
    <t>Dzūkų g. 13</t>
  </si>
  <si>
    <t>Dzūkų g. 17</t>
  </si>
  <si>
    <t>Sodų g. 4</t>
  </si>
  <si>
    <t>V. Montvilos g.22</t>
  </si>
  <si>
    <t>Kailinių g. 3</t>
  </si>
  <si>
    <t>V, Montvilos g. 20</t>
  </si>
  <si>
    <t>Gustaičio g. 5</t>
  </si>
  <si>
    <t>Dainavos g. 13</t>
  </si>
  <si>
    <t>Kauno g. 1</t>
  </si>
  <si>
    <t>V. Montvilos g. 22A</t>
  </si>
  <si>
    <t>Vilniaus g. 5</t>
  </si>
  <si>
    <t>Nepriklausomybės a. 5</t>
  </si>
  <si>
    <t>Dainavos g. 3</t>
  </si>
  <si>
    <t>Vilniaus g. 4</t>
  </si>
  <si>
    <t>Ateities g. 5</t>
  </si>
  <si>
    <t>Kailinių g. 7</t>
  </si>
  <si>
    <t>Kauno g. 33</t>
  </si>
  <si>
    <t>M. Gustaičio g. 13</t>
  </si>
  <si>
    <t>Seinų g. 5</t>
  </si>
  <si>
    <t>UAB „Pakruojo šiluma“</t>
  </si>
  <si>
    <t>Pakruojis</t>
  </si>
  <si>
    <t>P.Mašioto 55</t>
  </si>
  <si>
    <t xml:space="preserve">Kruojos 4                  </t>
  </si>
  <si>
    <t>P.Mašioto 49</t>
  </si>
  <si>
    <t>V.Didžiojo 78</t>
  </si>
  <si>
    <t>V.Didžiojo 70</t>
  </si>
  <si>
    <t xml:space="preserve">P.Mašioto 37                         </t>
  </si>
  <si>
    <t xml:space="preserve">P. Mašioto 57               </t>
  </si>
  <si>
    <t>P.Mašioto 63</t>
  </si>
  <si>
    <t xml:space="preserve">Kruojos 6                         </t>
  </si>
  <si>
    <t xml:space="preserve">Pergalės g. 4                  </t>
  </si>
  <si>
    <t>P.Mašioto 61</t>
  </si>
  <si>
    <t xml:space="preserve">Taikos g. 18             </t>
  </si>
  <si>
    <t>Saulėtekio 50</t>
  </si>
  <si>
    <t>Mindaugo -6b</t>
  </si>
  <si>
    <t>iki 1993</t>
  </si>
  <si>
    <t>Mindaugo -6a</t>
  </si>
  <si>
    <t xml:space="preserve">Vytauto Didžiojo g. 72       </t>
  </si>
  <si>
    <t xml:space="preserve">P.Mašioto 53               </t>
  </si>
  <si>
    <t>P.Mašioto 39</t>
  </si>
  <si>
    <t>P.Mašioto 67</t>
  </si>
  <si>
    <t xml:space="preserve">Pergalės 14                        </t>
  </si>
  <si>
    <t>V.Didžiojo 35</t>
  </si>
  <si>
    <t>Mindaugo 2c</t>
  </si>
  <si>
    <t xml:space="preserve">Skvero 6                                            </t>
  </si>
  <si>
    <t>L.Giros 8</t>
  </si>
  <si>
    <t>Ušinsko 31a</t>
  </si>
  <si>
    <t xml:space="preserve">Taikos 24A               </t>
  </si>
  <si>
    <t>Vilniaus 32</t>
  </si>
  <si>
    <t>Vilniaus 34</t>
  </si>
  <si>
    <t xml:space="preserve">Taikos 24                           </t>
  </si>
  <si>
    <t>Vasario 16-osios 19</t>
  </si>
  <si>
    <t xml:space="preserve">Mažoji - 3                    </t>
  </si>
  <si>
    <t>Vilniaus 28</t>
  </si>
  <si>
    <t>Kęstučio 8</t>
  </si>
  <si>
    <t>Vasario 16-osios 13</t>
  </si>
  <si>
    <t>Basanavičiaus 2a</t>
  </si>
  <si>
    <t xml:space="preserve">Vilniaus 33                 </t>
  </si>
  <si>
    <t>Linkuva Joniškėlio 2</t>
  </si>
  <si>
    <t xml:space="preserve">Mažoji - 1                  </t>
  </si>
  <si>
    <t>V.Didžiojo 27</t>
  </si>
  <si>
    <t>Ušinsko 22</t>
  </si>
  <si>
    <t>UAB „Plungės šilumos tinklai“</t>
  </si>
  <si>
    <t>Plungė</t>
  </si>
  <si>
    <t>I. Končiaus g. 7</t>
  </si>
  <si>
    <t>I. Končiaus g. 7A</t>
  </si>
  <si>
    <t xml:space="preserve">A. Vaišvilos g. 9 </t>
  </si>
  <si>
    <t xml:space="preserve">A. Vaišvilos g. 19 </t>
  </si>
  <si>
    <t xml:space="preserve">A. Vaišvilos g. 21 </t>
  </si>
  <si>
    <t>A. Vaišvilos g. 23</t>
  </si>
  <si>
    <t xml:space="preserve">A. Vaišvilos g. 25 </t>
  </si>
  <si>
    <t>A. Vaišvilos g. 31</t>
  </si>
  <si>
    <t xml:space="preserve">Žemaičių g. 13  </t>
  </si>
  <si>
    <t xml:space="preserve">A. Jucio g. 30 </t>
  </si>
  <si>
    <t xml:space="preserve">V. Mačernio g. 10 </t>
  </si>
  <si>
    <t xml:space="preserve">A. Jucio g. 12 </t>
  </si>
  <si>
    <t>V. Mačernio g. 6</t>
  </si>
  <si>
    <t>J. Tumo-Vaižganto g. 96</t>
  </si>
  <si>
    <t>A. Jucio skg. 2</t>
  </si>
  <si>
    <t>A. Jucio g. 45</t>
  </si>
  <si>
    <t>A. Jucio g. 53</t>
  </si>
  <si>
    <t>Gandingos g. 14</t>
  </si>
  <si>
    <t>Gandingos g. 16</t>
  </si>
  <si>
    <t>V. Mačernio g. 53</t>
  </si>
  <si>
    <t>Mendeno skg. 4</t>
  </si>
  <si>
    <t>Mendeno skg. 6</t>
  </si>
  <si>
    <t>V. Mačernio g. 51</t>
  </si>
  <si>
    <t>V. Mačernio g. 45</t>
  </si>
  <si>
    <t>A. Jucio g. 10</t>
  </si>
  <si>
    <t>V. Mačernio g. 27</t>
  </si>
  <si>
    <t>V. Mačernio g. 47</t>
  </si>
  <si>
    <t>A. Jucio skg. 1</t>
  </si>
  <si>
    <t>Gandingos g. 10</t>
  </si>
  <si>
    <t>Gandingos g. 12</t>
  </si>
  <si>
    <t>A. Vaišvilos g. 3</t>
  </si>
  <si>
    <t>I. Končiaus g. 8</t>
  </si>
  <si>
    <t>Vėjo 12</t>
  </si>
  <si>
    <t>Lentpjūvės g. 6</t>
  </si>
  <si>
    <t>Stoties g. 10</t>
  </si>
  <si>
    <t>Dariaus ir Girėno g. 33</t>
  </si>
  <si>
    <t>Dariaus ir Girėno g. 35</t>
  </si>
  <si>
    <t>Dariaus ir Girėno g. 51</t>
  </si>
  <si>
    <t>S. Nėries g. 4</t>
  </si>
  <si>
    <t>Stoties g. 12</t>
  </si>
  <si>
    <t>Stoties g.8</t>
  </si>
  <si>
    <t>UAB "Radviliškio šiluma"</t>
  </si>
  <si>
    <t>Radviliškis</t>
  </si>
  <si>
    <t>Jaunystės 1</t>
  </si>
  <si>
    <t xml:space="preserve">NAUJOJI 10 </t>
  </si>
  <si>
    <t xml:space="preserve">NAUJOJI 4 </t>
  </si>
  <si>
    <t xml:space="preserve">NAUJOJI 6 </t>
  </si>
  <si>
    <t>Radvilų 23</t>
  </si>
  <si>
    <t>Vytauto 8</t>
  </si>
  <si>
    <t>Jaunystės 20</t>
  </si>
  <si>
    <t xml:space="preserve">NAUJOJI 2 </t>
  </si>
  <si>
    <t>Vaižganto 58c</t>
  </si>
  <si>
    <t>Jaunystės 35</t>
  </si>
  <si>
    <t>Gedimino 7</t>
  </si>
  <si>
    <t>Laisvės al. 38</t>
  </si>
  <si>
    <t>Povyliaus 6</t>
  </si>
  <si>
    <t>Povyliaus 6A</t>
  </si>
  <si>
    <t>Povyliaus 16</t>
  </si>
  <si>
    <t>Gedimino 3</t>
  </si>
  <si>
    <t>Jaunystės 29</t>
  </si>
  <si>
    <t>Žalioji 35</t>
  </si>
  <si>
    <t>Dariaus ir Girėno 28a</t>
  </si>
  <si>
    <t>Gedimino 43</t>
  </si>
  <si>
    <t>Kudirkos 17</t>
  </si>
  <si>
    <t>Kudirkos 6a</t>
  </si>
  <si>
    <t>Gedimino 45</t>
  </si>
  <si>
    <t>Žalioji 6</t>
  </si>
  <si>
    <t>Kęstučio 11a</t>
  </si>
  <si>
    <t>Povyliaus 10</t>
  </si>
  <si>
    <t>Stiklo 12</t>
  </si>
  <si>
    <t>vasario 16-osios 15</t>
  </si>
  <si>
    <t>Jaunystės 37</t>
  </si>
  <si>
    <t xml:space="preserve">MAIRONIO 9A </t>
  </si>
  <si>
    <t>Maironio 7</t>
  </si>
  <si>
    <t xml:space="preserve">MAIRONIO 9 </t>
  </si>
  <si>
    <t>Vasario 16-osios 4</t>
  </si>
  <si>
    <t>Stiklo 1a</t>
  </si>
  <si>
    <t>Kudirkos 7</t>
  </si>
  <si>
    <t>Vasario 16-osios 3</t>
  </si>
  <si>
    <t>Topolių 8</t>
  </si>
  <si>
    <t>Topolių 2</t>
  </si>
  <si>
    <t>Bernotėno 1</t>
  </si>
  <si>
    <t>Vasario 16-osios 1</t>
  </si>
  <si>
    <t>UAB „Raseinių šilumos tinklai"</t>
  </si>
  <si>
    <t>Raseiniai</t>
  </si>
  <si>
    <t>Ateities 19</t>
  </si>
  <si>
    <t>Naujos statybos</t>
  </si>
  <si>
    <t xml:space="preserve">Pieninės 7 </t>
  </si>
  <si>
    <t xml:space="preserve">Partizanų 14B </t>
  </si>
  <si>
    <t xml:space="preserve">V. Kudirkos 3 </t>
  </si>
  <si>
    <t xml:space="preserve">V. Kudirkos 9 </t>
  </si>
  <si>
    <t xml:space="preserve">V. Kudirkos 11 </t>
  </si>
  <si>
    <t xml:space="preserve">Vaižganto 1 </t>
  </si>
  <si>
    <t xml:space="preserve">Gamyklos 2 </t>
  </si>
  <si>
    <t>Dubysos 3</t>
  </si>
  <si>
    <t>Dubysos 1</t>
  </si>
  <si>
    <t>Renovuojamas</t>
  </si>
  <si>
    <t>Dubysos 16</t>
  </si>
  <si>
    <t>Dariaus ir Girėno 28</t>
  </si>
  <si>
    <t>Jaunimo 17A</t>
  </si>
  <si>
    <t>Dariaus ir Girėno 23</t>
  </si>
  <si>
    <t>Stonų 3</t>
  </si>
  <si>
    <t>Vytauto Didžiojo 37</t>
  </si>
  <si>
    <t>Pieninės 5</t>
  </si>
  <si>
    <t>Vytauto Didžiojo 39</t>
  </si>
  <si>
    <t>Dominikonų 4</t>
  </si>
  <si>
    <t>Dariaus ir Girėno 26</t>
  </si>
  <si>
    <t>iki1960</t>
  </si>
  <si>
    <t>Vytauto Didžiojo 3</t>
  </si>
  <si>
    <t>Jaunimo 12</t>
  </si>
  <si>
    <t>UAB ,,Šakių šilumos tinklai"</t>
  </si>
  <si>
    <t>Šakiai</t>
  </si>
  <si>
    <t>Vytauto g. 21</t>
  </si>
  <si>
    <t>Bažnyčios g. 11</t>
  </si>
  <si>
    <t>Šaulių g. 18</t>
  </si>
  <si>
    <t>V. Kudirkos g. 102</t>
  </si>
  <si>
    <t>V. Kudirkos g. 70</t>
  </si>
  <si>
    <t>V. Kudirkos g. 102 B</t>
  </si>
  <si>
    <t>V. Kudirkos g. 80</t>
  </si>
  <si>
    <t xml:space="preserve">V. Kudirkos g. 82 </t>
  </si>
  <si>
    <t>S. Banaičio g. 3</t>
  </si>
  <si>
    <t>S. Banaičio g. 12</t>
  </si>
  <si>
    <t>V. Kudirkos g. 92</t>
  </si>
  <si>
    <t>J. Basanavičiaus g. 4</t>
  </si>
  <si>
    <t>S. Banaičio g. 4</t>
  </si>
  <si>
    <t>Draugystės takas 4</t>
  </si>
  <si>
    <t>S. Banaičio g. 10</t>
  </si>
  <si>
    <t xml:space="preserve">Šaulių g. 10 </t>
  </si>
  <si>
    <t>Bažnyčios g. 15</t>
  </si>
  <si>
    <t>V. Kudirkos g. 57</t>
  </si>
  <si>
    <t>Vytauto g. 4</t>
  </si>
  <si>
    <t>V. Kudirkos g. 37</t>
  </si>
  <si>
    <t>Jaunystės takas 5</t>
  </si>
  <si>
    <t>V. Kudirkos g. 86</t>
  </si>
  <si>
    <t>Šaulių g. 26</t>
  </si>
  <si>
    <t>Draugystės takas 3</t>
  </si>
  <si>
    <t>V. Kudirkos g. 47</t>
  </si>
  <si>
    <t>Vytauto g. 10</t>
  </si>
  <si>
    <t>Kęstučio g. 6</t>
  </si>
  <si>
    <t>Nepriklausomybės g. 5</t>
  </si>
  <si>
    <t>Vytauto g. 3</t>
  </si>
  <si>
    <t>Nepriklausomybės g. 3</t>
  </si>
  <si>
    <t>V. Kudirkos g. 108</t>
  </si>
  <si>
    <t>Vytauto g. 6</t>
  </si>
  <si>
    <t>V. Kudirkos g. 53</t>
  </si>
  <si>
    <t>A. Mickevičiaus g.1</t>
  </si>
  <si>
    <t>A. Mickevičiaus g.7</t>
  </si>
  <si>
    <t>A. Mickevičiaus g.15</t>
  </si>
  <si>
    <t>A. Mickevičiaus g. 16</t>
  </si>
  <si>
    <t>Vutayto g.38</t>
  </si>
  <si>
    <t>A. Mickevičiaus g.1A</t>
  </si>
  <si>
    <t>Vilniaus 26B</t>
  </si>
  <si>
    <t>Vilniaus 26</t>
  </si>
  <si>
    <t>Mokyklos g.17</t>
  </si>
  <si>
    <t>A.Mickevičiaus g.3</t>
  </si>
  <si>
    <t>A.Mickevičiaus g.21</t>
  </si>
  <si>
    <t>Pramonės g.7</t>
  </si>
  <si>
    <t>A. Mickevičiaus g.24</t>
  </si>
  <si>
    <t>Šalčios g.6</t>
  </si>
  <si>
    <t>J. Sniadeckio g.27</t>
  </si>
  <si>
    <t>J. Sniadeckio g.23</t>
  </si>
  <si>
    <t>Mokyklos g.21</t>
  </si>
  <si>
    <t>A. Mickevičiaus g.5</t>
  </si>
  <si>
    <t>Vilniaus g.13</t>
  </si>
  <si>
    <t>Vilniaus g.15A</t>
  </si>
  <si>
    <t>A. Mickevičiaus g.4</t>
  </si>
  <si>
    <t>Šalčios g.7</t>
  </si>
  <si>
    <t>Šalčios g.14</t>
  </si>
  <si>
    <t>Vytauto g.29</t>
  </si>
  <si>
    <t>Vilniaus g.25</t>
  </si>
  <si>
    <t>Mokyklos g.25</t>
  </si>
  <si>
    <t>Mokyklos g.23</t>
  </si>
  <si>
    <t>Šalčios skg.8</t>
  </si>
  <si>
    <t>Mokyklos g.27</t>
  </si>
  <si>
    <t>Vilniaus g.9</t>
  </si>
  <si>
    <t>UAB " Šalčininkų šilumos tinklai"</t>
  </si>
  <si>
    <t>Šalčininkai</t>
  </si>
  <si>
    <t>UAB "Trakų energija"</t>
  </si>
  <si>
    <t>Trakai</t>
  </si>
  <si>
    <t>Vytauto g. 7, Lentvaris</t>
  </si>
  <si>
    <t>Gėlių g. 5, Trakai</t>
  </si>
  <si>
    <t>Vytauto g. 64, Trakai</t>
  </si>
  <si>
    <t>Vytauto g. 9, Lentvaris</t>
  </si>
  <si>
    <t>Birutės g. 37, Trakai</t>
  </si>
  <si>
    <t>Mindaugo g. 14, Trakai</t>
  </si>
  <si>
    <t>Vytauto g. 52, Trakai</t>
  </si>
  <si>
    <t>Mindaugo g. 20, Trakai</t>
  </si>
  <si>
    <t>Kilimų g. 6, Lentvaris</t>
  </si>
  <si>
    <t>Vytauto g. 62, Trakai</t>
  </si>
  <si>
    <t>Vytauto g. 46A, Trakai</t>
  </si>
  <si>
    <t>Vytauto g. 44, Trakai</t>
  </si>
  <si>
    <t>Pakalnės g. 44, Lentvaris</t>
  </si>
  <si>
    <t>Vytauto g. 48B, Trakai</t>
  </si>
  <si>
    <t>Vienuolyno g. 11A, Trakai</t>
  </si>
  <si>
    <t>Mindaugo g. 10, Trakai</t>
  </si>
  <si>
    <t>Vytauto g. 76, Trakai</t>
  </si>
  <si>
    <t>Klevų al. 34, Lentvaris</t>
  </si>
  <si>
    <t>Sodų g. 23A, Lentvaris</t>
  </si>
  <si>
    <t>Pakalnės g. 23, Lentvaris</t>
  </si>
  <si>
    <t>Tujų g. 1, Lentvaris</t>
  </si>
  <si>
    <t>Vytauto g. 78, Trakai</t>
  </si>
  <si>
    <t>Mindaugo g. 11B, Trakai</t>
  </si>
  <si>
    <t>Naujosios Sodybos g. 36, Lentvaris</t>
  </si>
  <si>
    <t>Vytauto g. 10, Lentvaris</t>
  </si>
  <si>
    <t>Naujosios Sodybos g. 27, Lentvaris</t>
  </si>
  <si>
    <t>Vytauto g. 40, Trakai</t>
  </si>
  <si>
    <t>Birutės g. 43, Trakai</t>
  </si>
  <si>
    <t>Lauko g. 4, Lentvaris</t>
  </si>
  <si>
    <t>Ežero g. 5A, Lentvaris</t>
  </si>
  <si>
    <t>Lauko g. 12, Lentvaris</t>
  </si>
  <si>
    <t>Pakalnės g. 30, Lentvaris</t>
  </si>
  <si>
    <t>Bažnyčios g. 20, Lentvaris</t>
  </si>
  <si>
    <t>Karaimų g. 26A, Trakai</t>
  </si>
  <si>
    <t>Trakų g. 27, Trakai</t>
  </si>
  <si>
    <t>Lauko g. 12A, Lentvaris</t>
  </si>
  <si>
    <t>Lauko g. 8, Lentvaris</t>
  </si>
  <si>
    <t>Klevų al. 57, Lentvaris</t>
  </si>
  <si>
    <t>Lauko g. 3, Lentvaris</t>
  </si>
  <si>
    <t>Senkelio g. 3, Trakai</t>
  </si>
  <si>
    <t>iki 1992 m.</t>
  </si>
  <si>
    <t>UAB "Varėnos šiluma"</t>
  </si>
  <si>
    <t>Varėna</t>
  </si>
  <si>
    <t>Aušros g 7</t>
  </si>
  <si>
    <t>Melioratorių g. 5</t>
  </si>
  <si>
    <t>M.K.Čiurlionio g. 55</t>
  </si>
  <si>
    <t>Naujieji Valkininkai</t>
  </si>
  <si>
    <t>Pušelės g. 7</t>
  </si>
  <si>
    <t>Šiltnamių g. 1</t>
  </si>
  <si>
    <t>Vytauto g. 9</t>
  </si>
  <si>
    <t>Vytauto g. 46</t>
  </si>
  <si>
    <t>Vytauto g. 50</t>
  </si>
  <si>
    <t>Dzūkų g. 3</t>
  </si>
  <si>
    <t>nerenuovuotas</t>
  </si>
  <si>
    <t>Dzūkų g. 68</t>
  </si>
  <si>
    <t>Marcinkonių g. 2</t>
  </si>
  <si>
    <t>Marcinkonių g. 4</t>
  </si>
  <si>
    <t>Marcinkonių g. 8</t>
  </si>
  <si>
    <t>Marcinkonių g. 14</t>
  </si>
  <si>
    <t>Marcinkonių g. 16</t>
  </si>
  <si>
    <t>M.K.Čiurlionio g. 8</t>
  </si>
  <si>
    <t>M.K.Čiurlionio g. 11</t>
  </si>
  <si>
    <t>Vytauto g. 38</t>
  </si>
  <si>
    <t>Dzūkų g. 26</t>
  </si>
  <si>
    <t>J.Basanavičiaus g. 1a</t>
  </si>
  <si>
    <t>Matuizos</t>
  </si>
  <si>
    <t>Kalno g. 11</t>
  </si>
  <si>
    <t>Kalno g. 15</t>
  </si>
  <si>
    <t>Kalno g. 29</t>
  </si>
  <si>
    <t>Vilkaiutinis</t>
  </si>
  <si>
    <t>Mokyklos g. 5, laiptinė Nr. 2</t>
  </si>
  <si>
    <t>Perloja</t>
  </si>
  <si>
    <t>Perliaus g. 29</t>
  </si>
  <si>
    <t>Vasario 16 g. 11</t>
  </si>
  <si>
    <t>Merkinė</t>
  </si>
  <si>
    <t>Vilniaus g. 50</t>
  </si>
  <si>
    <t>Vytauto g. 73</t>
  </si>
  <si>
    <t>Mechanizatorių g. 21</t>
  </si>
  <si>
    <t>Užuperkasis</t>
  </si>
  <si>
    <t>Mokyklos g. 4</t>
  </si>
  <si>
    <t>Vilkiautinis</t>
  </si>
  <si>
    <t>Mokyklos g. 5, laiptinė Nr. 1</t>
  </si>
  <si>
    <t>M.K.Čiurlionio g. 37</t>
  </si>
  <si>
    <t>Vasario  16 g. 13</t>
  </si>
  <si>
    <t>Vilniaus g. 52</t>
  </si>
  <si>
    <t>Vytauto g. 64</t>
  </si>
  <si>
    <t>UAB "Komunalinių paslaugų centras"</t>
  </si>
  <si>
    <t>Karmėlava, Vilniaus g. 8</t>
  </si>
  <si>
    <t>Karmėlava, Vilniaus g. 1</t>
  </si>
  <si>
    <t>Karmėlava, Vilniaus g. 6</t>
  </si>
  <si>
    <t>Babtai, Kėdainių g. 8</t>
  </si>
  <si>
    <t>Babtai, Kauno g. 26</t>
  </si>
  <si>
    <t>Karmėlava, Vilniaus g. 7</t>
  </si>
  <si>
    <t>Babtai, Kėdainių g. 2</t>
  </si>
  <si>
    <t>Babtai, Kėdainių g. 6</t>
  </si>
  <si>
    <t>Babtai, Kauno g. 28</t>
  </si>
  <si>
    <t>Karmėlava, Vilniaus g. 4</t>
  </si>
  <si>
    <t>Vandžiogala, Parko g. 9</t>
  </si>
  <si>
    <t>Babtai, Nevėžio g. 8a</t>
  </si>
  <si>
    <t>Babtai, Kauno g. 18</t>
  </si>
  <si>
    <t>Babtai, Kauno g. 22</t>
  </si>
  <si>
    <t>Vandžiogala, Parko g. 7</t>
  </si>
  <si>
    <t>Vandžiogala, Parko g. 3</t>
  </si>
  <si>
    <t>Neveronys, Kertupio g. 2</t>
  </si>
  <si>
    <t>Babtai, Nevėžio g. 6a</t>
  </si>
  <si>
    <t>Neveronys, Kertupio g. 1</t>
  </si>
  <si>
    <t>Babtai, Kauno g. 24</t>
  </si>
  <si>
    <t>Babtai, Kauno g. 27</t>
  </si>
  <si>
    <t>Kauno raj.</t>
  </si>
  <si>
    <t>VI</t>
  </si>
  <si>
    <t>V</t>
  </si>
  <si>
    <r>
      <rPr>
        <b/>
        <vertAlign val="superscript"/>
        <sz val="8"/>
        <rFont val="Arial"/>
        <family val="2"/>
        <charset val="186"/>
      </rPr>
      <t>0</t>
    </r>
    <r>
      <rPr>
        <b/>
        <sz val="8"/>
        <rFont val="Arial"/>
        <family val="2"/>
        <charset val="186"/>
      </rPr>
      <t>C</t>
    </r>
  </si>
  <si>
    <t>Jonava</t>
  </si>
  <si>
    <t>Pastatų grupės kategorija pagal šilumos suvartojimą:</t>
  </si>
  <si>
    <r>
      <rPr>
        <b/>
        <sz val="10"/>
        <rFont val="Times New Roman"/>
        <family val="1"/>
        <charset val="186"/>
      </rPr>
      <t>I.</t>
    </r>
    <r>
      <rPr>
        <sz val="10"/>
        <rFont val="Times New Roman"/>
        <family val="1"/>
        <charset val="186"/>
      </rPr>
      <t xml:space="preserve"> Daugiabučiai suvartojantys mažiausiai šilumos (naujos statybos, apšiltinti, modernizuoti namai ir namai su individualiu šildymo reguliavimu ir apskaita))</t>
    </r>
  </si>
  <si>
    <r>
      <rPr>
        <b/>
        <sz val="10"/>
        <rFont val="Times New Roman"/>
        <family val="1"/>
        <charset val="186"/>
      </rPr>
      <t>II.</t>
    </r>
    <r>
      <rPr>
        <sz val="10"/>
        <rFont val="Times New Roman"/>
        <family val="1"/>
        <charset val="186"/>
      </rPr>
      <t xml:space="preserve">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r>
  </si>
  <si>
    <r>
      <rPr>
        <b/>
        <sz val="10"/>
        <rFont val="Times New Roman"/>
        <family val="1"/>
        <charset val="186"/>
      </rPr>
      <t>III.</t>
    </r>
    <r>
      <rPr>
        <sz val="10"/>
        <rFont val="Times New Roman"/>
        <family val="1"/>
        <charset val="186"/>
      </rPr>
      <t xml:space="preserve">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r>
  </si>
  <si>
    <r>
      <rPr>
        <b/>
        <sz val="10"/>
        <rFont val="Times New Roman"/>
        <family val="1"/>
        <charset val="186"/>
      </rPr>
      <t>IV.</t>
    </r>
    <r>
      <rPr>
        <sz val="10"/>
        <rFont val="Times New Roman"/>
        <family val="1"/>
        <charset val="186"/>
      </rPr>
      <t xml:space="preserve"> Daugiaubučiai suvartojantys labai daug šilumos (senos statybos, nerenovuoti, labai prastos šiluminės izoliacijos namai. Senos nesubalansuotos vidaus šildymo ir karšto vandens sistemos) </t>
    </r>
  </si>
  <si>
    <t>AB "Vilniaus šilumos tinklai" daugiabučių namų kategorijos:</t>
  </si>
  <si>
    <r>
      <rPr>
        <b/>
        <sz val="10"/>
        <rFont val="Times New Roman"/>
        <family val="1"/>
        <charset val="186"/>
      </rPr>
      <t>I.</t>
    </r>
    <r>
      <rPr>
        <sz val="10"/>
        <rFont val="Times New Roman"/>
        <family val="1"/>
        <charset val="186"/>
      </rPr>
      <t xml:space="preserve"> Daugiabučiai suvartojantys mažiausiai šilumos (naujos statybos, apšiltinti, modernizuoti namai ir namai su individualiu šildymo reguliavimu ir apskaita)</t>
    </r>
  </si>
  <si>
    <r>
      <rPr>
        <b/>
        <sz val="10"/>
        <rFont val="Times New Roman"/>
        <family val="1"/>
        <charset val="186"/>
      </rPr>
      <t>II.</t>
    </r>
    <r>
      <rPr>
        <sz val="10"/>
        <rFont val="Times New Roman"/>
        <family val="1"/>
        <charset val="186"/>
      </rPr>
      <t xml:space="preserve"> Daugiabučiai, suvartojantys mažai šilumos (naujos statybos, apšiltinti, modernizuoti namai, tačiau turintys didelius vitrininius langus, kurių atitvarų varža atitinka tik minimalius šiuolaikinius reikalavimus, nedidelio aukštingumo ir mažiau energetiškai efektyvios pastato formos ir panašūs kiti.</t>
    </r>
  </si>
  <si>
    <r>
      <rPr>
        <b/>
        <sz val="10"/>
        <rFont val="Times New Roman"/>
        <family val="1"/>
        <charset val="186"/>
      </rPr>
      <t>III</t>
    </r>
    <r>
      <rPr>
        <sz val="10"/>
        <rFont val="Times New Roman"/>
        <family val="1"/>
        <charset val="186"/>
      </rPr>
      <t xml:space="preserve">. Daugiabučiai, pastatyti iki 1992 m., neapšiltinti, su įrengtais dalikliais individualiai šilumos apskaitai (pastato vidaus šildymo ir karšto vandens sistema subalansuota; ant kiekvieno šildymo prietaiso įrengti termostatiniai ventiliai ir šilumos kiekio apskaitos dalikliai; įrengti karšto vandens antimagnetiniai skaitikliai; įrengta nuotolinė duomenų nuskaitymo ir valdymo sistema; įvadinio šilumos apskaitos prietaiso, butų šildymo prietaisų, butų karšto vandens apskaitos prietaisų rodmenys nuskaitomi vienu metu) </t>
    </r>
  </si>
  <si>
    <r>
      <rPr>
        <b/>
        <sz val="10"/>
        <rFont val="Times New Roman"/>
        <family val="1"/>
        <charset val="186"/>
      </rPr>
      <t>IV.</t>
    </r>
    <r>
      <rPr>
        <sz val="10"/>
        <rFont val="Times New Roman"/>
        <family val="1"/>
        <charset val="186"/>
      </rPr>
      <t xml:space="preserve"> Daugiabučiai, pastatyti iki 1992 m., neapšiltinti, su senomis nesubalansuotomis vidaus šildymo ir karšto vandens sistemomis, dalikliai individualiai šilumos apskaitai neįrengti, karšto vandens suvartojimą deklaruoja patys gyventojai </t>
    </r>
  </si>
  <si>
    <r>
      <rPr>
        <b/>
        <sz val="10"/>
        <rFont val="Times New Roman"/>
        <family val="1"/>
        <charset val="186"/>
      </rPr>
      <t>V.</t>
    </r>
    <r>
      <rPr>
        <sz val="10"/>
        <rFont val="Times New Roman"/>
        <family val="1"/>
        <charset val="186"/>
      </rPr>
      <t xml:space="preserve"> Daugiabučiai, suvartojantys daug šilumos (1959-1992 m. statybos nerenovuoti, nusidėvėję namai, kuriuose nuo jų pastatymo dienos neatlikti jokie didesni remonto darbai) </t>
    </r>
  </si>
  <si>
    <r>
      <rPr>
        <b/>
        <sz val="10"/>
        <rFont val="Times New Roman"/>
        <family val="1"/>
        <charset val="186"/>
      </rPr>
      <t>VI.</t>
    </r>
    <r>
      <rPr>
        <sz val="10"/>
        <rFont val="Times New Roman"/>
        <family val="1"/>
        <charset val="186"/>
      </rPr>
      <t xml:space="preserve"> Daugiabučiai suvartojantys labai daug šilumos (senos statybos, labai prastos šiluminės izoliacijos namai) </t>
    </r>
  </si>
  <si>
    <t>AB "Kauno energija" pastabos:</t>
  </si>
  <si>
    <t>* Jaunimo g. 4 - su šilumos siurbliu šildymui ir karštam vandeniui</t>
  </si>
  <si>
    <t>** Krėvės g. 115 A - su šilumos siurbliu vonių šildytuvų sistemai</t>
  </si>
  <si>
    <t>*** Sąjungos a. 7 - su saulės kolektoriais karštam vandeniui</t>
  </si>
  <si>
    <t>UAB ''Litesko" filialas "Biržų šiluma"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</si>
</sst>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0.0000"/>
    <numFmt numFmtId="166" formatCode="0.000"/>
  </numFmts>
  <fonts count="14" x14ac:knownFonts="1">
    <font>
      <sz val="10"/>
      <name val="Arial"/>
      <family val="2"/>
    </font>
    <font>
      <sz val="11"/>
      <color theme="1"/>
      <name val="Calibri"/>
      <family val="2"/>
      <charset val="186"/>
      <scheme val="minor"/>
    </font>
    <font>
      <sz val="10"/>
      <name val="Arial"/>
      <family val="2"/>
    </font>
    <font>
      <sz val="8"/>
      <name val="Arial"/>
      <family val="2"/>
      <charset val="186"/>
    </font>
    <font>
      <sz val="8"/>
      <color rgb="FFC00000"/>
      <name val="Arial"/>
      <family val="2"/>
      <charset val="186"/>
    </font>
    <font>
      <b/>
      <sz val="8"/>
      <name val="Arial"/>
      <family val="2"/>
      <charset val="186"/>
    </font>
    <font>
      <sz val="11"/>
      <color rgb="FF3F3F76"/>
      <name val="Calibri"/>
      <family val="2"/>
      <charset val="186"/>
      <scheme val="minor"/>
    </font>
    <font>
      <sz val="10"/>
      <name val="Arial"/>
      <family val="2"/>
      <charset val="186"/>
    </font>
    <font>
      <sz val="8"/>
      <color theme="1"/>
      <name val="Arial"/>
      <family val="2"/>
      <charset val="186"/>
    </font>
    <font>
      <b/>
      <sz val="8"/>
      <color theme="1"/>
      <name val="Arial"/>
      <family val="2"/>
      <charset val="186"/>
    </font>
    <font>
      <b/>
      <sz val="14"/>
      <name val="Arial"/>
      <family val="2"/>
      <charset val="186"/>
    </font>
    <font>
      <b/>
      <vertAlign val="superscript"/>
      <sz val="8"/>
      <name val="Arial"/>
      <family val="2"/>
      <charset val="186"/>
    </font>
    <font>
      <b/>
      <sz val="10"/>
      <name val="Times New Roman"/>
      <family val="1"/>
      <charset val="186"/>
    </font>
    <font>
      <sz val="10"/>
      <name val="Times New Roman"/>
      <family val="1"/>
      <charset val="186"/>
    </font>
  </fonts>
  <fills count="2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6600"/>
        <bgColor indexed="64"/>
      </patternFill>
    </fill>
    <fill>
      <patternFill patternType="solid">
        <fgColor theme="0"/>
        <bgColor indexed="64"/>
      </patternFill>
    </fill>
    <fill>
      <patternFill patternType="solid">
        <fgColor rgb="FFFFFF66"/>
        <bgColor indexed="64"/>
      </patternFill>
    </fill>
    <fill>
      <patternFill patternType="solid">
        <fgColor rgb="FFFF9933"/>
        <bgColor indexed="64"/>
      </patternFill>
    </fill>
    <fill>
      <patternFill patternType="solid">
        <fgColor theme="5" tint="-0.249977111117893"/>
        <bgColor indexed="64"/>
      </patternFill>
    </fill>
    <fill>
      <patternFill patternType="solid">
        <fgColor rgb="FFFFCC99"/>
        <bgColor indexed="64"/>
      </patternFill>
    </fill>
    <fill>
      <patternFill patternType="solid">
        <fgColor theme="7"/>
        <bgColor indexed="64"/>
      </patternFill>
    </fill>
    <fill>
      <patternFill patternType="solid">
        <fgColor rgb="FFFFCC99"/>
      </patternFill>
    </fill>
    <fill>
      <patternFill patternType="solid">
        <fgColor indexed="47"/>
        <bgColor indexed="64"/>
      </patternFill>
    </fill>
    <fill>
      <patternFill patternType="solid">
        <fgColor rgb="FFF8CCAE"/>
        <bgColor indexed="64"/>
      </patternFill>
    </fill>
    <fill>
      <patternFill patternType="solid">
        <fgColor rgb="FFF8CBAD"/>
        <bgColor indexed="64"/>
      </patternFill>
    </fill>
    <fill>
      <patternFill patternType="solid">
        <fgColor rgb="FFC65911"/>
        <bgColor indexed="64"/>
      </patternFill>
    </fill>
    <fill>
      <patternFill patternType="solid">
        <fgColor indexed="5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indexed="9"/>
        <bgColor indexed="64"/>
      </patternFill>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1" fillId="0" borderId="0"/>
    <xf numFmtId="43" fontId="2" fillId="0" borderId="0" applyFont="0" applyFill="0" applyBorder="0" applyAlignment="0" applyProtection="0"/>
    <xf numFmtId="0" fontId="6" fillId="12" borderId="21" applyNumberFormat="0" applyAlignment="0" applyProtection="0"/>
    <xf numFmtId="0" fontId="2" fillId="0" borderId="0"/>
    <xf numFmtId="0" fontId="7" fillId="0" borderId="0"/>
    <xf numFmtId="0" fontId="7" fillId="0" borderId="0"/>
  </cellStyleXfs>
  <cellXfs count="289">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7" borderId="1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13" borderId="11" xfId="0" applyFont="1" applyFill="1" applyBorder="1" applyAlignment="1" applyProtection="1">
      <alignment horizontal="center" vertical="center"/>
      <protection locked="0"/>
    </xf>
    <xf numFmtId="0" fontId="3" fillId="13" borderId="11"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3" fillId="6" borderId="11" xfId="0" applyFont="1" applyFill="1" applyBorder="1" applyAlignment="1" applyProtection="1">
      <alignment horizontal="center" vertical="center"/>
      <protection locked="0"/>
    </xf>
    <xf numFmtId="164" fontId="3" fillId="6" borderId="11" xfId="0" applyNumberFormat="1" applyFont="1" applyFill="1" applyBorder="1" applyAlignment="1" applyProtection="1">
      <alignment horizontal="center" vertical="center"/>
      <protection locked="0"/>
    </xf>
    <xf numFmtId="0" fontId="8" fillId="7" borderId="11"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protection locked="0"/>
    </xf>
    <xf numFmtId="0" fontId="8" fillId="7" borderId="11" xfId="0" applyFont="1" applyFill="1" applyBorder="1" applyAlignment="1" applyProtection="1">
      <alignment vertical="center" wrapText="1"/>
      <protection locked="0"/>
    </xf>
    <xf numFmtId="0" fontId="8" fillId="7" borderId="11" xfId="0" applyFont="1" applyFill="1" applyBorder="1" applyAlignment="1" applyProtection="1">
      <alignment vertical="center"/>
      <protection locked="0"/>
    </xf>
    <xf numFmtId="0" fontId="8" fillId="7" borderId="11" xfId="1" applyFont="1" applyFill="1" applyBorder="1" applyAlignment="1" applyProtection="1">
      <alignment horizontal="center" vertical="center" wrapText="1"/>
      <protection locked="0"/>
    </xf>
    <xf numFmtId="0" fontId="8" fillId="7" borderId="11" xfId="1" applyFont="1" applyFill="1" applyBorder="1" applyAlignment="1" applyProtection="1">
      <alignment horizontal="center" vertical="center"/>
      <protection locked="0"/>
    </xf>
    <xf numFmtId="0" fontId="8" fillId="7" borderId="11" xfId="1" applyFont="1" applyFill="1" applyBorder="1" applyAlignment="1" applyProtection="1">
      <alignment vertical="center" wrapText="1"/>
      <protection locked="0"/>
    </xf>
    <xf numFmtId="0" fontId="8" fillId="10" borderId="11" xfId="0" applyFont="1" applyFill="1" applyBorder="1" applyAlignment="1" applyProtection="1">
      <alignment horizontal="center" vertical="center" wrapText="1"/>
      <protection locked="0"/>
    </xf>
    <xf numFmtId="0" fontId="8" fillId="10" borderId="11" xfId="0" applyFont="1" applyFill="1" applyBorder="1" applyAlignment="1" applyProtection="1">
      <alignment horizontal="center" vertical="center"/>
      <protection locked="0"/>
    </xf>
    <xf numFmtId="0" fontId="8" fillId="10" borderId="11" xfId="0" applyFont="1" applyFill="1" applyBorder="1" applyAlignment="1" applyProtection="1">
      <alignment vertical="center" wrapText="1"/>
      <protection locked="0"/>
    </xf>
    <xf numFmtId="0" fontId="8" fillId="10" borderId="11" xfId="0" applyFont="1" applyFill="1" applyBorder="1" applyAlignment="1" applyProtection="1">
      <alignment vertical="center"/>
      <protection locked="0"/>
    </xf>
    <xf numFmtId="0" fontId="8" fillId="10" borderId="11" xfId="1" applyFont="1" applyFill="1" applyBorder="1" applyAlignment="1" applyProtection="1">
      <alignment horizontal="center" vertical="center"/>
      <protection locked="0"/>
    </xf>
    <xf numFmtId="0" fontId="8" fillId="10" borderId="11" xfId="1" applyFont="1" applyFill="1" applyBorder="1" applyAlignment="1" applyProtection="1">
      <alignment horizontal="center" vertical="center" wrapText="1"/>
      <protection locked="0"/>
    </xf>
    <xf numFmtId="0" fontId="8" fillId="10" borderId="11" xfId="0" applyFont="1" applyFill="1" applyBorder="1" applyAlignment="1">
      <alignment vertical="center" wrapText="1"/>
    </xf>
    <xf numFmtId="0" fontId="8" fillId="4" borderId="11"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1" xfId="0" applyFont="1" applyFill="1" applyBorder="1" applyAlignment="1" applyProtection="1">
      <alignment vertical="center" wrapText="1"/>
      <protection locked="0"/>
    </xf>
    <xf numFmtId="0" fontId="8" fillId="4" borderId="11" xfId="0" applyFont="1" applyFill="1" applyBorder="1" applyAlignment="1" applyProtection="1">
      <alignment vertical="center"/>
      <protection locked="0"/>
    </xf>
    <xf numFmtId="0" fontId="8" fillId="4" borderId="11" xfId="1" applyFont="1" applyFill="1" applyBorder="1" applyAlignment="1" applyProtection="1">
      <alignment horizontal="center" vertical="center" wrapText="1"/>
      <protection locked="0"/>
    </xf>
    <xf numFmtId="0" fontId="8" fillId="4" borderId="11" xfId="1" applyFont="1" applyFill="1" applyBorder="1" applyAlignment="1" applyProtection="1">
      <alignment horizontal="center" vertical="center"/>
      <protection locked="0"/>
    </xf>
    <xf numFmtId="4" fontId="8" fillId="4" borderId="11" xfId="1"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protection locked="0"/>
    </xf>
    <xf numFmtId="0" fontId="8" fillId="5" borderId="11" xfId="0" applyFont="1" applyFill="1" applyBorder="1" applyAlignment="1" applyProtection="1">
      <alignment vertical="center" wrapText="1"/>
      <protection locked="0"/>
    </xf>
    <xf numFmtId="0" fontId="8" fillId="5" borderId="11" xfId="0" applyFont="1" applyFill="1" applyBorder="1" applyAlignment="1" applyProtection="1">
      <alignment vertical="center"/>
      <protection locked="0"/>
    </xf>
    <xf numFmtId="4" fontId="8" fillId="5" borderId="11" xfId="1" applyNumberFormat="1" applyFont="1" applyFill="1" applyBorder="1" applyAlignment="1" applyProtection="1">
      <alignment horizontal="center" vertical="center"/>
      <protection locked="0"/>
    </xf>
    <xf numFmtId="0" fontId="8" fillId="5" borderId="11" xfId="1" applyFont="1" applyFill="1" applyBorder="1" applyAlignment="1" applyProtection="1">
      <alignment horizontal="center" vertical="center" wrapText="1"/>
      <protection locked="0"/>
    </xf>
    <xf numFmtId="0" fontId="8" fillId="5" borderId="11" xfId="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165" fontId="8" fillId="6" borderId="11" xfId="0" applyNumberFormat="1" applyFont="1" applyFill="1" applyBorder="1" applyAlignment="1" applyProtection="1">
      <alignment horizontal="center" vertical="center"/>
      <protection locked="0"/>
    </xf>
    <xf numFmtId="2" fontId="8" fillId="6" borderId="11"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center" vertical="center"/>
      <protection locked="0"/>
    </xf>
    <xf numFmtId="2" fontId="3" fillId="2" borderId="11"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7" borderId="11" xfId="0" applyFont="1" applyFill="1" applyBorder="1" applyAlignment="1">
      <alignment vertical="center"/>
    </xf>
    <xf numFmtId="0" fontId="3" fillId="7" borderId="11" xfId="0" applyFont="1" applyFill="1" applyBorder="1" applyAlignment="1">
      <alignment horizontal="center" vertical="center"/>
    </xf>
    <xf numFmtId="164" fontId="3" fillId="7" borderId="11" xfId="0" applyNumberFormat="1" applyFont="1" applyFill="1" applyBorder="1" applyAlignment="1">
      <alignment horizontal="center" vertical="center"/>
    </xf>
    <xf numFmtId="2" fontId="3" fillId="7" borderId="11" xfId="0" applyNumberFormat="1" applyFont="1" applyFill="1" applyBorder="1" applyAlignment="1">
      <alignment horizontal="center" vertical="center"/>
    </xf>
    <xf numFmtId="0" fontId="3" fillId="4" borderId="11" xfId="0" applyFont="1" applyFill="1" applyBorder="1" applyAlignment="1">
      <alignment vertical="center"/>
    </xf>
    <xf numFmtId="0" fontId="3" fillId="8" borderId="11" xfId="0" applyFont="1" applyFill="1" applyBorder="1" applyAlignment="1">
      <alignment vertical="center"/>
    </xf>
    <xf numFmtId="0" fontId="3" fillId="8" borderId="11" xfId="0" applyFont="1" applyFill="1" applyBorder="1" applyAlignment="1">
      <alignment horizontal="center" vertical="center"/>
    </xf>
    <xf numFmtId="164" fontId="3" fillId="8" borderId="11" xfId="0" applyNumberFormat="1" applyFont="1" applyFill="1" applyBorder="1" applyAlignment="1">
      <alignment horizontal="center" vertical="center"/>
    </xf>
    <xf numFmtId="2" fontId="3" fillId="8" borderId="11"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1" xfId="0" applyFont="1" applyFill="1" applyBorder="1" applyAlignment="1">
      <alignment horizontal="center" vertical="center"/>
    </xf>
    <xf numFmtId="164" fontId="3" fillId="4" borderId="11"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0" fontId="3" fillId="5" borderId="11" xfId="0" applyFont="1" applyFill="1" applyBorder="1" applyAlignment="1">
      <alignment horizontal="center" vertical="center"/>
    </xf>
    <xf numFmtId="0" fontId="3" fillId="7" borderId="11" xfId="0" applyFont="1" applyFill="1" applyBorder="1" applyAlignment="1" applyProtection="1">
      <alignment horizontal="center" vertical="center"/>
      <protection locked="0"/>
    </xf>
    <xf numFmtId="0" fontId="3" fillId="7" borderId="11" xfId="0" applyFont="1" applyFill="1" applyBorder="1" applyAlignment="1" applyProtection="1">
      <alignment vertical="center"/>
      <protection locked="0"/>
    </xf>
    <xf numFmtId="0" fontId="3" fillId="6" borderId="11" xfId="0" applyFont="1" applyFill="1" applyBorder="1" applyAlignment="1">
      <alignment horizontal="center" vertical="center"/>
    </xf>
    <xf numFmtId="0" fontId="8" fillId="6" borderId="11" xfId="0" applyFont="1" applyFill="1" applyBorder="1" applyAlignment="1">
      <alignment horizontal="center" vertical="center"/>
    </xf>
    <xf numFmtId="0" fontId="3" fillId="3" borderId="11" xfId="0" applyFont="1" applyFill="1" applyBorder="1" applyAlignment="1" applyProtection="1">
      <alignment horizontal="center" vertical="center"/>
      <protection locked="0"/>
    </xf>
    <xf numFmtId="0" fontId="3" fillId="3" borderId="11" xfId="0" applyFont="1" applyFill="1" applyBorder="1" applyAlignment="1" applyProtection="1">
      <alignment vertical="center"/>
      <protection locked="0"/>
    </xf>
    <xf numFmtId="0" fontId="3" fillId="4" borderId="11" xfId="0" applyFont="1" applyFill="1" applyBorder="1" applyAlignment="1" applyProtection="1">
      <alignment horizontal="center" vertical="center"/>
      <protection locked="0"/>
    </xf>
    <xf numFmtId="0" fontId="3" fillId="4" borderId="11" xfId="0" applyFont="1" applyFill="1" applyBorder="1" applyAlignment="1" applyProtection="1">
      <alignment vertical="center"/>
      <protection locked="0"/>
    </xf>
    <xf numFmtId="164" fontId="3" fillId="4" borderId="11" xfId="0" applyNumberFormat="1" applyFont="1" applyFill="1" applyBorder="1" applyAlignment="1" applyProtection="1">
      <alignment vertical="center"/>
      <protection locked="0"/>
    </xf>
    <xf numFmtId="0" fontId="3" fillId="9" borderId="11" xfId="0" applyFont="1" applyFill="1" applyBorder="1" applyAlignment="1" applyProtection="1">
      <alignment horizontal="center" vertical="center"/>
      <protection locked="0"/>
    </xf>
    <xf numFmtId="0" fontId="3" fillId="9" borderId="11" xfId="0" applyFont="1" applyFill="1" applyBorder="1" applyAlignment="1" applyProtection="1">
      <alignment vertical="center"/>
      <protection locked="0"/>
    </xf>
    <xf numFmtId="2" fontId="3" fillId="7" borderId="11" xfId="0" applyNumberFormat="1" applyFont="1" applyFill="1" applyBorder="1" applyAlignment="1" applyProtection="1">
      <alignment horizontal="center" vertical="center"/>
      <protection locked="0"/>
    </xf>
    <xf numFmtId="165" fontId="8" fillId="6" borderId="11" xfId="0" applyNumberFormat="1" applyFont="1" applyFill="1" applyBorder="1" applyAlignment="1">
      <alignment horizontal="center" vertical="center"/>
    </xf>
    <xf numFmtId="2" fontId="3" fillId="3" borderId="11" xfId="0" applyNumberFormat="1" applyFont="1" applyFill="1" applyBorder="1" applyAlignment="1" applyProtection="1">
      <alignment horizontal="center" vertical="center"/>
      <protection locked="0"/>
    </xf>
    <xf numFmtId="2" fontId="3" fillId="4" borderId="11" xfId="0" applyNumberFormat="1" applyFont="1" applyFill="1" applyBorder="1" applyAlignment="1" applyProtection="1">
      <alignment horizontal="center" vertical="center"/>
    </xf>
    <xf numFmtId="2" fontId="3" fillId="9" borderId="11" xfId="0" applyNumberFormat="1" applyFont="1" applyFill="1" applyBorder="1" applyAlignment="1" applyProtection="1">
      <alignment horizontal="center" vertical="center"/>
      <protection locked="0"/>
    </xf>
    <xf numFmtId="2" fontId="8" fillId="7" borderId="11" xfId="0" applyNumberFormat="1" applyFont="1" applyFill="1" applyBorder="1" applyAlignment="1" applyProtection="1">
      <alignment horizontal="center" vertical="center"/>
    </xf>
    <xf numFmtId="2" fontId="8" fillId="10" borderId="11" xfId="0" applyNumberFormat="1" applyFont="1" applyFill="1" applyBorder="1" applyAlignment="1" applyProtection="1">
      <alignment horizontal="center" vertical="center"/>
    </xf>
    <xf numFmtId="2" fontId="8" fillId="4" borderId="11" xfId="0" applyNumberFormat="1" applyFont="1" applyFill="1" applyBorder="1" applyAlignment="1" applyProtection="1">
      <alignment horizontal="center" vertical="center"/>
    </xf>
    <xf numFmtId="164" fontId="8" fillId="6" borderId="11" xfId="0" applyNumberFormat="1" applyFont="1" applyFill="1" applyBorder="1" applyAlignment="1">
      <alignment horizontal="center" vertical="center"/>
    </xf>
    <xf numFmtId="2" fontId="8" fillId="5" borderId="11" xfId="0" applyNumberFormat="1" applyFont="1" applyFill="1" applyBorder="1" applyAlignment="1" applyProtection="1">
      <alignment horizontal="center" vertical="center"/>
    </xf>
    <xf numFmtId="0" fontId="3" fillId="7" borderId="11" xfId="4" applyFont="1" applyFill="1" applyBorder="1" applyAlignment="1">
      <alignment horizontal="left" vertical="center"/>
    </xf>
    <xf numFmtId="0" fontId="3" fillId="3" borderId="11" xfId="4" applyFont="1" applyFill="1" applyBorder="1" applyAlignment="1">
      <alignment horizontal="left" vertical="center"/>
    </xf>
    <xf numFmtId="0" fontId="3" fillId="4" borderId="11" xfId="4" applyFont="1" applyFill="1" applyBorder="1" applyAlignment="1">
      <alignment horizontal="left" vertical="center"/>
    </xf>
    <xf numFmtId="0" fontId="3" fillId="9" borderId="11" xfId="4" applyFont="1" applyFill="1" applyBorder="1" applyAlignment="1">
      <alignment horizontal="left" vertical="center"/>
    </xf>
    <xf numFmtId="2" fontId="3" fillId="4" borderId="11" xfId="0" applyNumberFormat="1" applyFont="1" applyFill="1" applyBorder="1" applyAlignment="1" applyProtection="1">
      <alignment horizontal="center" vertical="center"/>
      <protection locked="0"/>
    </xf>
    <xf numFmtId="0" fontId="3" fillId="13" borderId="11" xfId="0" applyFont="1" applyFill="1" applyBorder="1" applyAlignment="1">
      <alignment horizontal="center" vertical="center"/>
    </xf>
    <xf numFmtId="0" fontId="3" fillId="13" borderId="11" xfId="0" applyFont="1" applyFill="1" applyBorder="1" applyAlignment="1">
      <alignment vertical="center"/>
    </xf>
    <xf numFmtId="2" fontId="3" fillId="13" borderId="11" xfId="0" applyNumberFormat="1" applyFont="1" applyFill="1" applyBorder="1" applyAlignment="1" applyProtection="1">
      <alignment horizontal="center" vertical="center"/>
      <protection locked="0"/>
    </xf>
    <xf numFmtId="164" fontId="3" fillId="13" borderId="11" xfId="0" applyNumberFormat="1" applyFont="1" applyFill="1" applyBorder="1" applyAlignment="1">
      <alignment horizontal="center" vertical="center"/>
    </xf>
    <xf numFmtId="0" fontId="3" fillId="14" borderId="11" xfId="0" applyFont="1" applyFill="1" applyBorder="1" applyAlignment="1" applyProtection="1">
      <alignment horizontal="center" vertical="center"/>
      <protection locked="0"/>
    </xf>
    <xf numFmtId="0" fontId="3" fillId="15" borderId="11" xfId="0" applyFont="1" applyFill="1" applyBorder="1" applyAlignment="1" applyProtection="1">
      <alignment vertical="center"/>
      <protection locked="0"/>
    </xf>
    <xf numFmtId="0" fontId="3" fillId="15" borderId="11" xfId="0" applyFont="1" applyFill="1" applyBorder="1" applyAlignment="1" applyProtection="1">
      <alignment horizontal="center" vertical="center"/>
      <protection locked="0"/>
    </xf>
    <xf numFmtId="0" fontId="3" fillId="15" borderId="11" xfId="1" applyFont="1" applyFill="1" applyBorder="1" applyAlignment="1">
      <alignment vertical="center"/>
    </xf>
    <xf numFmtId="0" fontId="3" fillId="15" borderId="11" xfId="1" applyFont="1" applyFill="1" applyBorder="1" applyAlignment="1">
      <alignment horizontal="center" vertical="center"/>
    </xf>
    <xf numFmtId="0" fontId="3" fillId="4" borderId="11" xfId="1" applyFont="1" applyFill="1" applyBorder="1" applyAlignment="1">
      <alignment vertical="center"/>
    </xf>
    <xf numFmtId="0" fontId="3" fillId="4" borderId="11" xfId="1" applyFont="1" applyFill="1" applyBorder="1" applyAlignment="1">
      <alignment horizontal="center" vertical="center"/>
    </xf>
    <xf numFmtId="0" fontId="3" fillId="16" borderId="11" xfId="1" applyFont="1" applyFill="1" applyBorder="1" applyAlignment="1">
      <alignment vertical="center"/>
    </xf>
    <xf numFmtId="0" fontId="3" fillId="16" borderId="11" xfId="0" applyFont="1" applyFill="1" applyBorder="1" applyAlignment="1" applyProtection="1">
      <alignment vertical="center"/>
      <protection locked="0"/>
    </xf>
    <xf numFmtId="0" fontId="3" fillId="16" borderId="11" xfId="1" applyFont="1" applyFill="1" applyBorder="1" applyAlignment="1">
      <alignment horizontal="center" vertical="center"/>
    </xf>
    <xf numFmtId="0" fontId="3" fillId="3" borderId="11" xfId="6" applyFont="1" applyFill="1" applyBorder="1" applyAlignment="1" applyProtection="1">
      <alignment vertical="center"/>
      <protection locked="0"/>
    </xf>
    <xf numFmtId="0" fontId="3" fillId="13" borderId="11" xfId="6" applyFont="1" applyFill="1" applyBorder="1" applyAlignment="1" applyProtection="1">
      <alignment vertical="center"/>
      <protection locked="0"/>
    </xf>
    <xf numFmtId="0" fontId="3" fillId="17" borderId="11" xfId="6" applyFont="1" applyFill="1" applyBorder="1" applyAlignment="1" applyProtection="1">
      <alignment vertical="center"/>
      <protection locked="0"/>
    </xf>
    <xf numFmtId="0" fontId="3" fillId="9" borderId="11" xfId="6" applyFont="1" applyFill="1" applyBorder="1" applyAlignment="1" applyProtection="1">
      <alignment vertical="center"/>
      <protection locked="0"/>
    </xf>
    <xf numFmtId="0" fontId="3" fillId="5" borderId="11" xfId="0" applyFont="1" applyFill="1" applyBorder="1" applyAlignment="1">
      <alignment vertical="center"/>
    </xf>
    <xf numFmtId="0" fontId="3" fillId="5" borderId="11" xfId="0" applyFont="1" applyFill="1" applyBorder="1" applyAlignment="1" applyProtection="1">
      <alignment vertical="center"/>
      <protection locked="0"/>
    </xf>
    <xf numFmtId="0" fontId="4" fillId="0" borderId="0" xfId="0" applyFont="1" applyAlignment="1">
      <alignment vertical="center"/>
    </xf>
    <xf numFmtId="0" fontId="8" fillId="6" borderId="11"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64" fontId="8" fillId="6" borderId="11" xfId="0" applyNumberFormat="1" applyFont="1" applyFill="1" applyBorder="1" applyAlignment="1" applyProtection="1">
      <alignment horizontal="center" vertical="center" wrapText="1"/>
      <protection locked="0"/>
    </xf>
    <xf numFmtId="164" fontId="3" fillId="7" borderId="11" xfId="0" applyNumberFormat="1" applyFont="1" applyFill="1" applyBorder="1" applyAlignment="1" applyProtection="1">
      <alignment horizontal="center" vertical="center"/>
      <protection locked="0"/>
    </xf>
    <xf numFmtId="164" fontId="3" fillId="3" borderId="11" xfId="0" applyNumberFormat="1" applyFont="1" applyFill="1" applyBorder="1" applyAlignment="1" applyProtection="1">
      <alignment horizontal="center" vertical="center"/>
      <protection locked="0"/>
    </xf>
    <xf numFmtId="164" fontId="3" fillId="4" borderId="11" xfId="0" applyNumberFormat="1" applyFont="1" applyFill="1" applyBorder="1" applyAlignment="1" applyProtection="1">
      <alignment horizontal="center" vertical="center"/>
      <protection locked="0"/>
    </xf>
    <xf numFmtId="164" fontId="3" fillId="9" borderId="11" xfId="0" applyNumberFormat="1" applyFont="1" applyFill="1" applyBorder="1" applyAlignment="1" applyProtection="1">
      <alignment horizontal="center" vertical="center"/>
      <protection locked="0"/>
    </xf>
    <xf numFmtId="164" fontId="3" fillId="13" borderId="11" xfId="0" applyNumberFormat="1" applyFont="1" applyFill="1" applyBorder="1" applyAlignment="1" applyProtection="1">
      <alignment horizontal="center" vertical="center"/>
      <protection locked="0"/>
    </xf>
    <xf numFmtId="164" fontId="3" fillId="13" borderId="11" xfId="2" applyNumberFormat="1" applyFont="1" applyFill="1" applyBorder="1" applyAlignment="1" applyProtection="1">
      <alignment horizontal="center" vertical="center"/>
      <protection locked="0"/>
    </xf>
    <xf numFmtId="164" fontId="8" fillId="7" borderId="11" xfId="0" applyNumberFormat="1" applyFont="1" applyFill="1" applyBorder="1" applyAlignment="1">
      <alignment horizontal="center" vertical="center" wrapText="1"/>
    </xf>
    <xf numFmtId="164" fontId="8" fillId="7" borderId="11" xfId="1" applyNumberFormat="1" applyFont="1" applyFill="1" applyBorder="1" applyAlignment="1" applyProtection="1">
      <alignment horizontal="center" vertical="center" wrapText="1"/>
      <protection locked="0"/>
    </xf>
    <xf numFmtId="164" fontId="8" fillId="7" borderId="11" xfId="0" applyNumberFormat="1" applyFont="1" applyFill="1" applyBorder="1" applyAlignment="1" applyProtection="1">
      <alignment horizontal="center" vertical="center" wrapText="1"/>
      <protection locked="0"/>
    </xf>
    <xf numFmtId="164" fontId="8" fillId="10" borderId="11" xfId="0" applyNumberFormat="1" applyFont="1" applyFill="1" applyBorder="1" applyAlignment="1">
      <alignment horizontal="center" vertical="center" wrapText="1"/>
    </xf>
    <xf numFmtId="164" fontId="8" fillId="10" borderId="11" xfId="0" applyNumberFormat="1" applyFont="1" applyFill="1" applyBorder="1" applyAlignment="1" applyProtection="1">
      <alignment horizontal="center" vertical="center" wrapText="1"/>
      <protection locked="0"/>
    </xf>
    <xf numFmtId="164" fontId="8" fillId="10" borderId="11" xfId="1" applyNumberFormat="1" applyFont="1" applyFill="1" applyBorder="1" applyAlignment="1" applyProtection="1">
      <alignment horizontal="center" vertical="center" wrapText="1"/>
      <protection locked="0"/>
    </xf>
    <xf numFmtId="164" fontId="8" fillId="10" borderId="11" xfId="1" applyNumberFormat="1" applyFont="1" applyFill="1" applyBorder="1" applyAlignment="1" applyProtection="1">
      <alignment horizontal="center" vertical="center"/>
      <protection locked="0"/>
    </xf>
    <xf numFmtId="164" fontId="8" fillId="4" borderId="11" xfId="0" applyNumberFormat="1" applyFont="1" applyFill="1" applyBorder="1" applyAlignment="1">
      <alignment horizontal="center" vertical="center" wrapText="1"/>
    </xf>
    <xf numFmtId="164" fontId="8" fillId="4" borderId="11" xfId="1" applyNumberFormat="1" applyFont="1" applyFill="1" applyBorder="1" applyAlignment="1" applyProtection="1">
      <alignment horizontal="center" vertical="center" wrapText="1"/>
      <protection locked="0"/>
    </xf>
    <xf numFmtId="164" fontId="8" fillId="4" borderId="11" xfId="0" applyNumberFormat="1" applyFont="1" applyFill="1" applyBorder="1" applyAlignment="1" applyProtection="1">
      <alignment horizontal="center" vertical="center" wrapText="1"/>
      <protection locked="0"/>
    </xf>
    <xf numFmtId="164" fontId="8" fillId="5" borderId="11" xfId="0" applyNumberFormat="1" applyFont="1" applyFill="1" applyBorder="1" applyAlignment="1">
      <alignment horizontal="center" vertical="center" wrapText="1"/>
    </xf>
    <xf numFmtId="164" fontId="8" fillId="5" borderId="11" xfId="1" applyNumberFormat="1" applyFont="1" applyFill="1" applyBorder="1" applyAlignment="1" applyProtection="1">
      <alignment horizontal="center" vertical="center" wrapText="1"/>
      <protection locked="0"/>
    </xf>
    <xf numFmtId="164" fontId="8" fillId="5" borderId="11" xfId="0" applyNumberFormat="1" applyFont="1" applyFill="1" applyBorder="1" applyAlignment="1" applyProtection="1">
      <alignment horizontal="center" vertical="center" wrapText="1"/>
      <protection locked="0"/>
    </xf>
    <xf numFmtId="164" fontId="8" fillId="5" borderId="11" xfId="1" applyNumberFormat="1" applyFont="1" applyFill="1" applyBorder="1" applyAlignment="1" applyProtection="1">
      <alignment horizontal="center" vertical="center"/>
      <protection locked="0"/>
    </xf>
    <xf numFmtId="164" fontId="3" fillId="7" borderId="11" xfId="5" applyNumberFormat="1" applyFont="1" applyFill="1" applyBorder="1" applyAlignment="1">
      <alignment horizontal="center" vertical="center"/>
    </xf>
    <xf numFmtId="164" fontId="3" fillId="7" borderId="11" xfId="6" applyNumberFormat="1" applyFont="1" applyFill="1" applyBorder="1" applyAlignment="1">
      <alignment horizontal="center" vertical="center"/>
    </xf>
    <xf numFmtId="164" fontId="3" fillId="15" borderId="11" xfId="0" applyNumberFormat="1" applyFont="1" applyFill="1" applyBorder="1" applyAlignment="1" applyProtection="1">
      <alignment horizontal="center" vertical="center"/>
      <protection locked="0"/>
    </xf>
    <xf numFmtId="164" fontId="3" fillId="15" borderId="11" xfId="1" applyNumberFormat="1" applyFont="1" applyFill="1" applyBorder="1" applyAlignment="1">
      <alignment horizontal="center" vertical="center"/>
    </xf>
    <xf numFmtId="164" fontId="3" fillId="4" borderId="11" xfId="1" applyNumberFormat="1" applyFont="1" applyFill="1" applyBorder="1" applyAlignment="1">
      <alignment horizontal="center" vertical="center"/>
    </xf>
    <xf numFmtId="164" fontId="3" fillId="16" borderId="11" xfId="1"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165" fontId="3" fillId="4" borderId="11" xfId="0" applyNumberFormat="1" applyFont="1" applyFill="1" applyBorder="1" applyAlignment="1">
      <alignment horizontal="right" vertical="center"/>
    </xf>
    <xf numFmtId="165" fontId="3" fillId="7" borderId="11" xfId="0" applyNumberFormat="1" applyFont="1" applyFill="1" applyBorder="1" applyAlignment="1" applyProtection="1">
      <alignment horizontal="right" vertical="center"/>
    </xf>
    <xf numFmtId="165" fontId="3" fillId="3" borderId="11" xfId="0" applyNumberFormat="1" applyFont="1" applyFill="1" applyBorder="1" applyAlignment="1" applyProtection="1">
      <alignment horizontal="right" vertical="center"/>
    </xf>
    <xf numFmtId="165" fontId="3" fillId="4" borderId="11" xfId="0" applyNumberFormat="1" applyFont="1" applyFill="1" applyBorder="1" applyAlignment="1" applyProtection="1">
      <alignment horizontal="right" vertical="center"/>
    </xf>
    <xf numFmtId="165" fontId="3" fillId="9" borderId="11" xfId="0" applyNumberFormat="1" applyFont="1" applyFill="1" applyBorder="1" applyAlignment="1" applyProtection="1">
      <alignment horizontal="right" vertical="center"/>
    </xf>
    <xf numFmtId="165" fontId="8" fillId="7" borderId="11" xfId="0" applyNumberFormat="1" applyFont="1" applyFill="1" applyBorder="1" applyAlignment="1" applyProtection="1">
      <alignment horizontal="right" vertical="center"/>
    </xf>
    <xf numFmtId="165" fontId="8" fillId="10" borderId="11" xfId="0" applyNumberFormat="1" applyFont="1" applyFill="1" applyBorder="1" applyAlignment="1" applyProtection="1">
      <alignment horizontal="right" vertical="center"/>
    </xf>
    <xf numFmtId="165" fontId="8" fillId="4" borderId="11" xfId="0" applyNumberFormat="1" applyFont="1" applyFill="1" applyBorder="1" applyAlignment="1" applyProtection="1">
      <alignment horizontal="right" vertical="center"/>
    </xf>
    <xf numFmtId="165" fontId="8" fillId="5" borderId="11" xfId="0" applyNumberFormat="1" applyFont="1" applyFill="1" applyBorder="1" applyAlignment="1" applyProtection="1">
      <alignment horizontal="right" vertical="center"/>
    </xf>
    <xf numFmtId="165" fontId="3" fillId="11" borderId="11" xfId="0" applyNumberFormat="1" applyFont="1" applyFill="1" applyBorder="1" applyAlignment="1" applyProtection="1">
      <alignment horizontal="right" vertical="center"/>
    </xf>
    <xf numFmtId="165" fontId="3" fillId="13" borderId="11" xfId="0" applyNumberFormat="1" applyFont="1" applyFill="1" applyBorder="1" applyAlignment="1" applyProtection="1">
      <alignment horizontal="right" vertical="center"/>
    </xf>
    <xf numFmtId="165" fontId="3" fillId="5" borderId="11" xfId="0" applyNumberFormat="1" applyFont="1" applyFill="1" applyBorder="1" applyAlignment="1">
      <alignment horizontal="right" vertical="center"/>
    </xf>
    <xf numFmtId="2" fontId="3" fillId="7" borderId="11" xfId="0" applyNumberFormat="1" applyFont="1" applyFill="1" applyBorder="1" applyAlignment="1" applyProtection="1">
      <alignment horizontal="center" vertical="center"/>
    </xf>
    <xf numFmtId="2" fontId="3" fillId="3" borderId="11" xfId="0" applyNumberFormat="1" applyFont="1" applyFill="1" applyBorder="1" applyAlignment="1" applyProtection="1">
      <alignment horizontal="center" vertical="center"/>
    </xf>
    <xf numFmtId="2" fontId="3" fillId="9" borderId="11" xfId="0" applyNumberFormat="1" applyFont="1" applyFill="1" applyBorder="1" applyAlignment="1" applyProtection="1">
      <alignment horizontal="center" vertical="center"/>
    </xf>
    <xf numFmtId="2" fontId="8" fillId="7" borderId="11" xfId="0" applyNumberFormat="1" applyFont="1" applyFill="1" applyBorder="1" applyAlignment="1" applyProtection="1">
      <alignment horizontal="center" vertical="center"/>
      <protection locked="0"/>
    </xf>
    <xf numFmtId="2" fontId="8" fillId="10" borderId="11" xfId="0" applyNumberFormat="1" applyFont="1" applyFill="1" applyBorder="1" applyAlignment="1" applyProtection="1">
      <alignment horizontal="center" vertical="center"/>
      <protection locked="0"/>
    </xf>
    <xf numFmtId="2" fontId="8" fillId="4" borderId="11" xfId="0" applyNumberFormat="1" applyFont="1" applyFill="1" applyBorder="1" applyAlignment="1" applyProtection="1">
      <alignment horizontal="center" vertical="center"/>
      <protection locked="0"/>
    </xf>
    <xf numFmtId="2" fontId="8" fillId="5" borderId="11" xfId="0" applyNumberFormat="1" applyFont="1" applyFill="1" applyBorder="1" applyAlignment="1" applyProtection="1">
      <alignment horizontal="center" vertical="center"/>
      <protection locked="0"/>
    </xf>
    <xf numFmtId="2" fontId="3" fillId="11" borderId="11" xfId="0" applyNumberFormat="1" applyFont="1" applyFill="1" applyBorder="1" applyAlignment="1" applyProtection="1">
      <alignment horizontal="center" vertical="center"/>
      <protection locked="0"/>
    </xf>
    <xf numFmtId="2" fontId="3" fillId="11" borderId="11" xfId="0" applyNumberFormat="1" applyFont="1" applyFill="1" applyBorder="1" applyAlignment="1" applyProtection="1">
      <alignment horizontal="center" vertical="center"/>
    </xf>
    <xf numFmtId="2" fontId="3" fillId="4" borderId="11" xfId="3" applyNumberFormat="1" applyFont="1" applyFill="1" applyBorder="1" applyAlignment="1" applyProtection="1">
      <alignment horizontal="center" vertical="center"/>
      <protection locked="0"/>
    </xf>
    <xf numFmtId="2" fontId="3" fillId="13" borderId="11" xfId="0" applyNumberFormat="1" applyFont="1" applyFill="1" applyBorder="1" applyAlignment="1" applyProtection="1">
      <alignment horizontal="center" vertical="center"/>
    </xf>
    <xf numFmtId="2" fontId="3" fillId="5" borderId="11" xfId="0" applyNumberFormat="1" applyFont="1" applyFill="1" applyBorder="1" applyAlignment="1">
      <alignment horizontal="center" vertical="center"/>
    </xf>
    <xf numFmtId="0" fontId="3" fillId="18" borderId="11" xfId="0" applyFont="1" applyFill="1" applyBorder="1" applyAlignment="1" applyProtection="1">
      <alignment horizontal="center" vertical="center"/>
      <protection locked="0"/>
    </xf>
    <xf numFmtId="164" fontId="3" fillId="18" borderId="11" xfId="0" applyNumberFormat="1" applyFont="1" applyFill="1" applyBorder="1" applyAlignment="1" applyProtection="1">
      <alignment horizontal="center" vertical="center"/>
      <protection locked="0"/>
    </xf>
    <xf numFmtId="2" fontId="3" fillId="18" borderId="11" xfId="0" applyNumberFormat="1" applyFont="1" applyFill="1" applyBorder="1" applyAlignment="1" applyProtection="1">
      <alignment horizontal="center" vertical="center"/>
      <protection locked="0"/>
    </xf>
    <xf numFmtId="0" fontId="3" fillId="7" borderId="11" xfId="0" applyFont="1" applyFill="1" applyBorder="1" applyAlignment="1" applyProtection="1">
      <alignment horizontal="left" vertical="center"/>
      <protection locked="0"/>
    </xf>
    <xf numFmtId="165" fontId="3" fillId="7" borderId="11" xfId="0" applyNumberFormat="1" applyFont="1" applyFill="1" applyBorder="1" applyAlignment="1" applyProtection="1">
      <alignment horizontal="right" vertical="center"/>
      <protection locked="0"/>
    </xf>
    <xf numFmtId="0" fontId="3" fillId="6" borderId="11" xfId="0" applyFont="1" applyFill="1" applyBorder="1" applyAlignment="1">
      <alignment horizontal="center" vertical="center" wrapText="1"/>
    </xf>
    <xf numFmtId="164" fontId="3" fillId="6"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164" fontId="3" fillId="2" borderId="11" xfId="0" applyNumberFormat="1" applyFont="1" applyFill="1" applyBorder="1" applyAlignment="1">
      <alignment horizontal="center" vertical="center"/>
    </xf>
    <xf numFmtId="165" fontId="3" fillId="2" borderId="11" xfId="0" applyNumberFormat="1" applyFont="1" applyFill="1" applyBorder="1" applyAlignment="1">
      <alignment horizontal="right" vertical="center"/>
    </xf>
    <xf numFmtId="2" fontId="3" fillId="2" borderId="11" xfId="0" applyNumberFormat="1" applyFont="1" applyFill="1" applyBorder="1" applyAlignment="1">
      <alignment horizontal="center" vertical="center"/>
    </xf>
    <xf numFmtId="0" fontId="3" fillId="8" borderId="11" xfId="0" applyFont="1" applyFill="1" applyBorder="1" applyAlignment="1">
      <alignment horizontal="center" vertical="center" wrapText="1"/>
    </xf>
    <xf numFmtId="165" fontId="3" fillId="8" borderId="11" xfId="0" applyNumberFormat="1" applyFont="1" applyFill="1" applyBorder="1" applyAlignment="1">
      <alignment horizontal="right" vertical="center"/>
    </xf>
    <xf numFmtId="0" fontId="3" fillId="18" borderId="11" xfId="0" applyFont="1" applyFill="1" applyBorder="1" applyAlignment="1">
      <alignment vertical="center"/>
    </xf>
    <xf numFmtId="0" fontId="3" fillId="18" borderId="11" xfId="0" applyFont="1" applyFill="1" applyBorder="1" applyAlignment="1">
      <alignment horizontal="center" vertical="center"/>
    </xf>
    <xf numFmtId="164" fontId="3" fillId="18" borderId="11" xfId="0" applyNumberFormat="1" applyFont="1" applyFill="1" applyBorder="1" applyAlignment="1">
      <alignment horizontal="center" vertical="center"/>
    </xf>
    <xf numFmtId="165" fontId="3" fillId="18" borderId="11" xfId="0" applyNumberFormat="1" applyFont="1" applyFill="1" applyBorder="1" applyAlignment="1">
      <alignment horizontal="right" vertical="center"/>
    </xf>
    <xf numFmtId="2" fontId="3" fillId="18" borderId="11" xfId="0" applyNumberFormat="1" applyFont="1" applyFill="1" applyBorder="1" applyAlignment="1">
      <alignment horizontal="center" vertical="center"/>
    </xf>
    <xf numFmtId="0" fontId="3" fillId="7" borderId="11" xfId="0" applyFont="1" applyFill="1" applyBorder="1" applyAlignment="1">
      <alignment horizontal="center" vertical="center" wrapText="1"/>
    </xf>
    <xf numFmtId="165" fontId="3" fillId="7" borderId="11" xfId="0" applyNumberFormat="1" applyFont="1" applyFill="1" applyBorder="1" applyAlignment="1">
      <alignment horizontal="right" vertical="center"/>
    </xf>
    <xf numFmtId="0" fontId="3" fillId="2" borderId="11" xfId="0" applyFont="1" applyFill="1" applyBorder="1" applyAlignment="1" applyProtection="1">
      <alignment horizontal="center" vertical="center" wrapText="1"/>
      <protection locked="0"/>
    </xf>
    <xf numFmtId="0" fontId="3" fillId="2" borderId="11" xfId="0" applyFont="1" applyFill="1" applyBorder="1" applyAlignment="1" applyProtection="1">
      <alignment vertical="center"/>
      <protection locked="0"/>
    </xf>
    <xf numFmtId="165" fontId="3" fillId="2" borderId="11" xfId="0" applyNumberFormat="1" applyFont="1" applyFill="1" applyBorder="1" applyAlignment="1" applyProtection="1">
      <alignment horizontal="right" vertical="center"/>
    </xf>
    <xf numFmtId="2" fontId="3" fillId="2" borderId="11" xfId="0" applyNumberFormat="1" applyFont="1" applyFill="1" applyBorder="1" applyAlignment="1" applyProtection="1">
      <alignment horizontal="center" vertical="center"/>
    </xf>
    <xf numFmtId="0" fontId="3" fillId="18" borderId="11" xfId="0" applyFont="1" applyFill="1" applyBorder="1" applyAlignment="1" applyProtection="1">
      <alignment horizontal="center" vertical="center" wrapText="1"/>
      <protection locked="0"/>
    </xf>
    <xf numFmtId="0" fontId="3" fillId="18" borderId="11" xfId="0" applyFont="1" applyFill="1" applyBorder="1" applyAlignment="1" applyProtection="1">
      <alignment vertical="center"/>
      <protection locked="0"/>
    </xf>
    <xf numFmtId="165" fontId="3" fillId="18" borderId="11" xfId="0" applyNumberFormat="1" applyFont="1" applyFill="1" applyBorder="1" applyAlignment="1" applyProtection="1">
      <alignment horizontal="right" vertical="center"/>
    </xf>
    <xf numFmtId="2" fontId="3" fillId="18" borderId="11" xfId="0" applyNumberFormat="1" applyFont="1" applyFill="1" applyBorder="1" applyAlignment="1" applyProtection="1">
      <alignment horizontal="center" vertical="center"/>
    </xf>
    <xf numFmtId="165" fontId="9" fillId="6" borderId="11" xfId="0"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5" fillId="6" borderId="0" xfId="0" applyFont="1" applyFill="1" applyBorder="1" applyAlignment="1">
      <alignment horizontal="center" vertical="center" wrapText="1"/>
    </xf>
    <xf numFmtId="1" fontId="9" fillId="6" borderId="0"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65" fontId="8" fillId="6" borderId="11" xfId="0" applyNumberFormat="1" applyFont="1" applyFill="1" applyBorder="1" applyAlignment="1">
      <alignment horizontal="center" vertical="center" wrapText="1"/>
    </xf>
    <xf numFmtId="2" fontId="8" fillId="6" borderId="11" xfId="0" applyNumberFormat="1" applyFont="1" applyFill="1" applyBorder="1" applyAlignment="1">
      <alignment horizontal="center" vertical="center" wrapText="1"/>
    </xf>
    <xf numFmtId="164" fontId="8" fillId="6" borderId="11" xfId="0" applyNumberFormat="1" applyFont="1" applyFill="1" applyBorder="1" applyAlignment="1">
      <alignment horizontal="center" vertical="center" wrapText="1"/>
    </xf>
    <xf numFmtId="2" fontId="8" fillId="6" borderId="11" xfId="0" applyNumberFormat="1" applyFont="1" applyFill="1" applyBorder="1" applyAlignment="1">
      <alignment horizontal="center" vertical="center"/>
    </xf>
    <xf numFmtId="166" fontId="8" fillId="6" borderId="11" xfId="0" applyNumberFormat="1" applyFont="1" applyFill="1" applyBorder="1" applyAlignment="1" applyProtection="1">
      <alignment horizontal="center" vertical="center"/>
      <protection locked="0"/>
    </xf>
    <xf numFmtId="0" fontId="3" fillId="6" borderId="0" xfId="0" applyFont="1" applyFill="1" applyAlignment="1">
      <alignment horizontal="left" vertical="center"/>
    </xf>
    <xf numFmtId="0" fontId="3" fillId="6" borderId="0" xfId="0" applyFont="1" applyFill="1" applyAlignment="1">
      <alignment horizontal="center" vertical="center"/>
    </xf>
    <xf numFmtId="165" fontId="8" fillId="6" borderId="0" xfId="0" applyNumberFormat="1" applyFont="1" applyFill="1" applyAlignment="1">
      <alignment horizontal="center" vertical="center"/>
    </xf>
    <xf numFmtId="0" fontId="8" fillId="6" borderId="0" xfId="0" applyFont="1" applyFill="1" applyAlignment="1">
      <alignment horizontal="center" vertical="center"/>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164" fontId="3" fillId="5" borderId="11" xfId="0" applyNumberFormat="1" applyFont="1" applyFill="1" applyBorder="1" applyAlignment="1" applyProtection="1">
      <alignment horizontal="center" vertical="center"/>
      <protection locked="0"/>
    </xf>
    <xf numFmtId="165" fontId="3" fillId="5" borderId="11" xfId="0" applyNumberFormat="1" applyFont="1" applyFill="1" applyBorder="1" applyAlignment="1" applyProtection="1">
      <alignment horizontal="right" vertical="center"/>
    </xf>
    <xf numFmtId="2" fontId="3" fillId="5" borderId="11" xfId="0" applyNumberFormat="1" applyFont="1" applyFill="1" applyBorder="1" applyAlignment="1" applyProtection="1">
      <alignment horizontal="center" vertical="center"/>
      <protection locked="0"/>
    </xf>
    <xf numFmtId="2" fontId="3" fillId="5" borderId="11" xfId="0" applyNumberFormat="1" applyFont="1" applyFill="1" applyBorder="1" applyAlignment="1" applyProtection="1">
      <alignment horizontal="center" vertical="center"/>
    </xf>
    <xf numFmtId="0" fontId="3" fillId="5" borderId="11" xfId="0" applyFont="1" applyFill="1" applyBorder="1" applyAlignment="1">
      <alignment horizontal="center" vertical="center" wrapText="1"/>
    </xf>
    <xf numFmtId="0" fontId="8" fillId="3" borderId="11" xfId="0" applyFont="1" applyFill="1" applyBorder="1" applyAlignment="1" applyProtection="1">
      <alignment horizontal="center" vertical="center"/>
      <protection locked="0"/>
    </xf>
    <xf numFmtId="0" fontId="8" fillId="3" borderId="11" xfId="0" applyFont="1" applyFill="1" applyBorder="1" applyAlignment="1">
      <alignment vertical="center"/>
    </xf>
    <xf numFmtId="164" fontId="8" fillId="3" borderId="11" xfId="0" applyNumberFormat="1" applyFont="1" applyFill="1" applyBorder="1" applyAlignment="1" applyProtection="1">
      <alignment horizontal="center" vertical="center"/>
      <protection locked="0"/>
    </xf>
    <xf numFmtId="165" fontId="8" fillId="3" borderId="11" xfId="0" applyNumberFormat="1" applyFont="1" applyFill="1" applyBorder="1" applyAlignment="1" applyProtection="1">
      <alignment horizontal="right" vertical="center"/>
      <protection locked="0"/>
    </xf>
    <xf numFmtId="2" fontId="8" fillId="3" borderId="11" xfId="0" applyNumberFormat="1" applyFont="1" applyFill="1" applyBorder="1" applyAlignment="1" applyProtection="1">
      <alignment horizontal="center"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164" fontId="8" fillId="3" borderId="11" xfId="0" applyNumberFormat="1" applyFont="1" applyFill="1" applyBorder="1" applyAlignment="1">
      <alignment horizontal="center" vertical="center"/>
    </xf>
    <xf numFmtId="165" fontId="8" fillId="3" borderId="11" xfId="0" applyNumberFormat="1" applyFont="1" applyFill="1" applyBorder="1" applyAlignment="1">
      <alignment horizontal="right" vertical="center"/>
    </xf>
    <xf numFmtId="2" fontId="8" fillId="3" borderId="11" xfId="0" applyNumberFormat="1" applyFont="1" applyFill="1" applyBorder="1" applyAlignment="1">
      <alignment horizontal="center" vertical="center"/>
    </xf>
    <xf numFmtId="0" fontId="8" fillId="3" borderId="11" xfId="0" applyFont="1" applyFill="1" applyBorder="1" applyAlignment="1" applyProtection="1">
      <alignment horizontal="left" vertical="center"/>
      <protection locked="0"/>
    </xf>
    <xf numFmtId="0" fontId="3" fillId="19" borderId="11" xfId="0" applyFont="1" applyFill="1" applyBorder="1" applyAlignment="1" applyProtection="1">
      <alignment horizontal="center" vertical="center"/>
      <protection locked="0"/>
    </xf>
    <xf numFmtId="0" fontId="3" fillId="19" borderId="11" xfId="0" applyFont="1" applyFill="1" applyBorder="1" applyAlignment="1" applyProtection="1">
      <alignment horizontal="left" vertical="center"/>
      <protection locked="0"/>
    </xf>
    <xf numFmtId="164" fontId="3" fillId="19" borderId="11" xfId="0" applyNumberFormat="1" applyFont="1" applyFill="1" applyBorder="1" applyAlignment="1" applyProtection="1">
      <alignment horizontal="center" vertical="center"/>
      <protection locked="0"/>
    </xf>
    <xf numFmtId="165" fontId="3" fillId="19" borderId="11" xfId="0" applyNumberFormat="1" applyFont="1" applyFill="1" applyBorder="1" applyAlignment="1" applyProtection="1">
      <alignment horizontal="right" vertical="center"/>
      <protection locked="0"/>
    </xf>
    <xf numFmtId="2" fontId="3" fillId="19" borderId="11" xfId="0" applyNumberFormat="1" applyFont="1" applyFill="1" applyBorder="1" applyAlignment="1" applyProtection="1">
      <alignment horizontal="center" vertical="center"/>
      <protection locked="0"/>
    </xf>
    <xf numFmtId="164" fontId="3" fillId="7" borderId="11" xfId="2" applyNumberFormat="1" applyFont="1" applyFill="1" applyBorder="1" applyAlignment="1" applyProtection="1">
      <alignment horizontal="center" vertical="center"/>
      <protection locked="0"/>
    </xf>
    <xf numFmtId="0" fontId="3" fillId="4" borderId="11" xfId="0" applyFont="1" applyFill="1" applyBorder="1" applyAlignment="1">
      <alignment horizontal="left" vertical="center"/>
    </xf>
    <xf numFmtId="1" fontId="3" fillId="4" borderId="11" xfId="0" applyNumberFormat="1" applyFont="1" applyFill="1" applyBorder="1" applyAlignment="1">
      <alignment horizontal="center" vertical="center"/>
    </xf>
    <xf numFmtId="0" fontId="5" fillId="6"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6" borderId="11" xfId="0"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6" borderId="0" xfId="0" applyFill="1" applyAlignment="1">
      <alignment horizontal="left"/>
    </xf>
    <xf numFmtId="0" fontId="0" fillId="6" borderId="0" xfId="0" applyFill="1" applyAlignment="1">
      <alignment horizontal="center"/>
    </xf>
    <xf numFmtId="0" fontId="0" fillId="6" borderId="0" xfId="0" applyFont="1" applyFill="1" applyAlignment="1">
      <alignment horizontal="center"/>
    </xf>
    <xf numFmtId="0" fontId="0" fillId="0" borderId="0" xfId="0" applyAlignment="1">
      <alignment horizontal="center"/>
    </xf>
    <xf numFmtId="0" fontId="12" fillId="0" borderId="0" xfId="0" applyFont="1"/>
    <xf numFmtId="0" fontId="0" fillId="0" borderId="0" xfId="0" applyFont="1" applyAlignment="1">
      <alignment horizontal="center"/>
    </xf>
    <xf numFmtId="164" fontId="0" fillId="0" borderId="0" xfId="0" applyNumberFormat="1" applyAlignment="1">
      <alignment horizontal="center"/>
    </xf>
    <xf numFmtId="0" fontId="13" fillId="0" borderId="0" xfId="0" applyFont="1"/>
    <xf numFmtId="0" fontId="13" fillId="20" borderId="0" xfId="0" applyFont="1" applyFill="1" applyBorder="1"/>
    <xf numFmtId="0" fontId="5" fillId="6" borderId="1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9" fillId="6" borderId="1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Border="1" applyAlignment="1">
      <alignment horizontal="center" vertical="center" wrapText="1"/>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165" fontId="9" fillId="6" borderId="2" xfId="0" applyNumberFormat="1" applyFont="1" applyFill="1" applyBorder="1" applyAlignment="1">
      <alignment horizontal="center" vertical="center" wrapText="1"/>
    </xf>
    <xf numFmtId="165" fontId="9" fillId="6" borderId="9"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7">
    <cellStyle name="Comma" xfId="2" builtinId="3"/>
    <cellStyle name="Input" xfId="3" builtinId="20"/>
    <cellStyle name="Normal" xfId="0" builtinId="0"/>
    <cellStyle name="Normal 2" xfId="6" xr:uid="{FC81AE02-1EB7-4519-93BD-122A2940DB5D}"/>
    <cellStyle name="Normal_Sheet1" xfId="4" xr:uid="{F5818DE8-4FC5-4F78-8533-EB7841983D97}"/>
    <cellStyle name="Normal_Skaiciavimai 4" xfId="5" xr:uid="{592FC895-990D-4258-8BF7-A06983B75740}"/>
    <cellStyle name="Paprastas 3" xfId="1" xr:uid="{844C482C-8686-4EC5-9FB4-1A4B17195868}"/>
  </cellStyles>
  <dxfs count="0"/>
  <tableStyles count="0" defaultTableStyle="TableStyleMedium2" defaultPivotStyle="PivotStyleLight16"/>
  <colors>
    <mruColors>
      <color rgb="FFFFFF66"/>
      <color rgb="FFFF9933"/>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70"/>
  <sheetViews>
    <sheetView tabSelected="1" topLeftCell="A372" zoomScale="80" zoomScaleNormal="80" workbookViewId="0">
      <selection activeCell="D392" sqref="D392:E392"/>
    </sheetView>
  </sheetViews>
  <sheetFormatPr defaultRowHeight="11.25" x14ac:dyDescent="0.2"/>
  <cols>
    <col min="1" max="1" width="30.5703125" style="206" customWidth="1"/>
    <col min="2" max="2" width="18" style="207" customWidth="1"/>
    <col min="3" max="3" width="10.85546875" style="207" customWidth="1"/>
    <col min="4" max="4" width="14" style="208" customWidth="1"/>
    <col min="5" max="5" width="12.42578125" style="209" customWidth="1"/>
    <col min="6" max="6" width="8.140625" style="209" customWidth="1"/>
    <col min="7" max="7" width="11.28515625" style="1" customWidth="1"/>
    <col min="8" max="8" width="4.5703125" style="4" customWidth="1"/>
    <col min="9" max="9" width="32.140625" style="1" customWidth="1"/>
    <col min="10" max="10" width="14.42578125" style="1" customWidth="1"/>
    <col min="11" max="11" width="6.28515625" style="4" customWidth="1"/>
    <col min="12" max="12" width="7.7109375" style="4" customWidth="1"/>
    <col min="13" max="13" width="6.42578125" style="1" customWidth="1"/>
    <col min="14" max="14" width="10.28515625" style="1" customWidth="1"/>
    <col min="15" max="17" width="11.140625" style="1" customWidth="1"/>
    <col min="18" max="18" width="7.7109375" style="1" customWidth="1"/>
    <col min="19" max="19" width="8.42578125" style="1" customWidth="1"/>
    <col min="20" max="20" width="13.140625" style="1" customWidth="1"/>
    <col min="21" max="21" width="8.140625" style="109" customWidth="1"/>
    <col min="22" max="22" width="10.7109375" style="1" customWidth="1"/>
    <col min="23" max="23" width="10.140625" style="4" customWidth="1"/>
    <col min="24" max="25" width="12.140625" style="4" customWidth="1"/>
    <col min="26" max="26" width="13.42578125" style="4" customWidth="1"/>
    <col min="27" max="16384" width="9.140625" style="1"/>
  </cols>
  <sheetData>
    <row r="1" spans="1:26" ht="18.75" thickBot="1" x14ac:dyDescent="0.25">
      <c r="A1" s="264" t="s">
        <v>0</v>
      </c>
      <c r="B1" s="264"/>
      <c r="C1" s="264"/>
      <c r="D1" s="264"/>
      <c r="E1" s="264"/>
      <c r="F1" s="264"/>
      <c r="G1" s="264"/>
      <c r="H1" s="264"/>
      <c r="I1" s="264"/>
      <c r="J1" s="264"/>
      <c r="K1" s="264"/>
      <c r="L1" s="264"/>
      <c r="M1" s="264"/>
      <c r="N1" s="264"/>
      <c r="O1" s="264"/>
      <c r="P1" s="264"/>
      <c r="Q1" s="264"/>
      <c r="R1" s="264"/>
      <c r="S1" s="264"/>
      <c r="T1" s="264"/>
      <c r="U1" s="264"/>
      <c r="V1" s="264"/>
      <c r="W1" s="264"/>
      <c r="X1" s="264"/>
      <c r="Y1" s="11"/>
      <c r="Z1" s="11"/>
    </row>
    <row r="2" spans="1:26" x14ac:dyDescent="0.2">
      <c r="A2" s="265" t="s">
        <v>1</v>
      </c>
      <c r="B2" s="268" t="s">
        <v>2</v>
      </c>
      <c r="C2" s="268" t="s">
        <v>3</v>
      </c>
      <c r="D2" s="271" t="s">
        <v>4</v>
      </c>
      <c r="E2" s="273" t="s">
        <v>5</v>
      </c>
      <c r="F2" s="273" t="s">
        <v>6</v>
      </c>
      <c r="G2" s="275" t="s">
        <v>7</v>
      </c>
      <c r="H2" s="278" t="s">
        <v>8</v>
      </c>
      <c r="I2" s="262" t="s">
        <v>9</v>
      </c>
      <c r="J2" s="262" t="s">
        <v>10</v>
      </c>
      <c r="K2" s="262" t="s">
        <v>11</v>
      </c>
      <c r="L2" s="262" t="s">
        <v>12</v>
      </c>
      <c r="M2" s="286" t="s">
        <v>13</v>
      </c>
      <c r="N2" s="287"/>
      <c r="O2" s="287"/>
      <c r="P2" s="287"/>
      <c r="Q2" s="287"/>
      <c r="R2" s="288"/>
      <c r="S2" s="262" t="s">
        <v>14</v>
      </c>
      <c r="T2" s="262" t="s">
        <v>15</v>
      </c>
      <c r="U2" s="262" t="s">
        <v>16</v>
      </c>
      <c r="V2" s="262" t="s">
        <v>17</v>
      </c>
      <c r="W2" s="262" t="s">
        <v>18</v>
      </c>
      <c r="X2" s="282" t="s">
        <v>19</v>
      </c>
      <c r="Y2" s="262" t="s">
        <v>20</v>
      </c>
      <c r="Z2" s="284" t="s">
        <v>21</v>
      </c>
    </row>
    <row r="3" spans="1:26" s="4" customFormat="1" ht="45" x14ac:dyDescent="0.2">
      <c r="A3" s="266"/>
      <c r="B3" s="269"/>
      <c r="C3" s="270"/>
      <c r="D3" s="272"/>
      <c r="E3" s="274"/>
      <c r="F3" s="274"/>
      <c r="G3" s="276"/>
      <c r="H3" s="279"/>
      <c r="I3" s="281"/>
      <c r="J3" s="281"/>
      <c r="K3" s="263"/>
      <c r="L3" s="263"/>
      <c r="M3" s="237" t="s">
        <v>22</v>
      </c>
      <c r="N3" s="237" t="s">
        <v>23</v>
      </c>
      <c r="O3" s="237" t="s">
        <v>24</v>
      </c>
      <c r="P3" s="237" t="s">
        <v>25</v>
      </c>
      <c r="Q3" s="237" t="s">
        <v>26</v>
      </c>
      <c r="R3" s="237" t="s">
        <v>27</v>
      </c>
      <c r="S3" s="263"/>
      <c r="T3" s="263"/>
      <c r="U3" s="263"/>
      <c r="V3" s="263"/>
      <c r="W3" s="263"/>
      <c r="X3" s="283"/>
      <c r="Y3" s="263"/>
      <c r="Z3" s="285"/>
    </row>
    <row r="4" spans="1:26" s="4" customFormat="1" ht="22.5" x14ac:dyDescent="0.2">
      <c r="A4" s="267"/>
      <c r="B4" s="270"/>
      <c r="C4" s="238" t="s">
        <v>976</v>
      </c>
      <c r="D4" s="196" t="s">
        <v>28</v>
      </c>
      <c r="E4" s="197" t="s">
        <v>29</v>
      </c>
      <c r="F4" s="197" t="s">
        <v>30</v>
      </c>
      <c r="G4" s="277"/>
      <c r="H4" s="280"/>
      <c r="I4" s="263"/>
      <c r="J4" s="263"/>
      <c r="K4" s="237" t="s">
        <v>30</v>
      </c>
      <c r="L4" s="237" t="s">
        <v>31</v>
      </c>
      <c r="M4" s="237" t="s">
        <v>32</v>
      </c>
      <c r="N4" s="237" t="s">
        <v>32</v>
      </c>
      <c r="O4" s="237" t="s">
        <v>32</v>
      </c>
      <c r="P4" s="237" t="s">
        <v>32</v>
      </c>
      <c r="Q4" s="237" t="s">
        <v>32</v>
      </c>
      <c r="R4" s="237" t="s">
        <v>32</v>
      </c>
      <c r="S4" s="237" t="s">
        <v>33</v>
      </c>
      <c r="T4" s="237" t="s">
        <v>32</v>
      </c>
      <c r="U4" s="237" t="s">
        <v>33</v>
      </c>
      <c r="V4" s="237" t="s">
        <v>28</v>
      </c>
      <c r="W4" s="237" t="s">
        <v>34</v>
      </c>
      <c r="X4" s="237" t="s">
        <v>35</v>
      </c>
      <c r="Y4" s="239" t="s">
        <v>36</v>
      </c>
      <c r="Z4" s="240" t="s">
        <v>37</v>
      </c>
    </row>
    <row r="5" spans="1:26" s="4" customFormat="1" x14ac:dyDescent="0.2">
      <c r="A5" s="236">
        <v>1</v>
      </c>
      <c r="B5" s="198">
        <v>2</v>
      </c>
      <c r="C5" s="198">
        <v>3</v>
      </c>
      <c r="D5" s="199">
        <v>4</v>
      </c>
      <c r="E5" s="200">
        <v>5</v>
      </c>
      <c r="F5" s="200">
        <v>6</v>
      </c>
      <c r="G5" s="11">
        <v>7</v>
      </c>
      <c r="H5" s="111">
        <v>8</v>
      </c>
      <c r="I5" s="112">
        <v>9</v>
      </c>
      <c r="J5" s="112">
        <v>10</v>
      </c>
      <c r="K5" s="113">
        <v>11</v>
      </c>
      <c r="L5" s="113">
        <v>12</v>
      </c>
      <c r="M5" s="113">
        <v>13</v>
      </c>
      <c r="N5" s="113">
        <v>14</v>
      </c>
      <c r="O5" s="113">
        <v>15</v>
      </c>
      <c r="P5" s="113">
        <v>16</v>
      </c>
      <c r="Q5" s="113">
        <v>17</v>
      </c>
      <c r="R5" s="113">
        <v>18</v>
      </c>
      <c r="S5" s="113">
        <v>19</v>
      </c>
      <c r="T5" s="113">
        <v>20</v>
      </c>
      <c r="U5" s="112">
        <v>21</v>
      </c>
      <c r="V5" s="113">
        <v>22</v>
      </c>
      <c r="W5" s="113">
        <v>23</v>
      </c>
      <c r="X5" s="114">
        <v>24</v>
      </c>
      <c r="Y5" s="112">
        <v>25</v>
      </c>
      <c r="Z5" s="115">
        <v>25</v>
      </c>
    </row>
    <row r="6" spans="1:26" s="4" customFormat="1" x14ac:dyDescent="0.2">
      <c r="A6" s="256" t="s">
        <v>38</v>
      </c>
      <c r="B6" s="173" t="s">
        <v>39</v>
      </c>
      <c r="C6" s="174">
        <v>0.51935483870967747</v>
      </c>
      <c r="D6" s="201">
        <v>1.7058E-2</v>
      </c>
      <c r="E6" s="202">
        <v>0.86</v>
      </c>
      <c r="F6" s="203">
        <v>472.5</v>
      </c>
      <c r="G6" s="228" t="s">
        <v>40</v>
      </c>
      <c r="H6" s="228">
        <v>1</v>
      </c>
      <c r="I6" s="229" t="s">
        <v>106</v>
      </c>
      <c r="J6" s="228" t="s">
        <v>41</v>
      </c>
      <c r="K6" s="228">
        <v>70</v>
      </c>
      <c r="L6" s="228">
        <v>2008</v>
      </c>
      <c r="M6" s="230">
        <v>45.582999999999998</v>
      </c>
      <c r="N6" s="230">
        <v>8.9802350000000004</v>
      </c>
      <c r="O6" s="230">
        <v>0</v>
      </c>
      <c r="P6" s="230">
        <v>0</v>
      </c>
      <c r="Q6" s="230">
        <v>0</v>
      </c>
      <c r="R6" s="230">
        <v>33.189999</v>
      </c>
      <c r="S6" s="230">
        <v>4787.37</v>
      </c>
      <c r="T6" s="230">
        <v>33.189999</v>
      </c>
      <c r="U6" s="230">
        <v>4787.37</v>
      </c>
      <c r="V6" s="231">
        <v>6.9328251210998941E-3</v>
      </c>
      <c r="W6" s="232">
        <v>50.1</v>
      </c>
      <c r="X6" s="232">
        <v>0.34733453856710472</v>
      </c>
      <c r="Y6" s="232">
        <v>415.96950726599363</v>
      </c>
      <c r="Z6" s="232">
        <v>20.840072314026283</v>
      </c>
    </row>
    <row r="7" spans="1:26" s="4" customFormat="1" x14ac:dyDescent="0.2">
      <c r="A7" s="257"/>
      <c r="B7" s="173" t="s">
        <v>39</v>
      </c>
      <c r="C7" s="174">
        <v>0.51935483870967747</v>
      </c>
      <c r="D7" s="201">
        <v>1.7058E-2</v>
      </c>
      <c r="E7" s="202">
        <v>0.86</v>
      </c>
      <c r="F7" s="203">
        <v>472.5</v>
      </c>
      <c r="G7" s="228" t="s">
        <v>40</v>
      </c>
      <c r="H7" s="228">
        <v>2</v>
      </c>
      <c r="I7" s="229" t="s">
        <v>51</v>
      </c>
      <c r="J7" s="228"/>
      <c r="K7" s="228">
        <v>62</v>
      </c>
      <c r="L7" s="228">
        <v>2007</v>
      </c>
      <c r="M7" s="230">
        <v>39.14</v>
      </c>
      <c r="N7" s="230">
        <v>11.091414</v>
      </c>
      <c r="O7" s="230">
        <v>0</v>
      </c>
      <c r="P7" s="230">
        <v>-0.99341500000000005</v>
      </c>
      <c r="Q7" s="230">
        <v>0</v>
      </c>
      <c r="R7" s="230">
        <v>29.042000999999999</v>
      </c>
      <c r="S7" s="230">
        <v>3936.72</v>
      </c>
      <c r="T7" s="230">
        <v>29.042000999999999</v>
      </c>
      <c r="U7" s="230">
        <v>3936.72</v>
      </c>
      <c r="V7" s="231">
        <v>7.3772076754252272E-3</v>
      </c>
      <c r="W7" s="232">
        <v>50.1</v>
      </c>
      <c r="X7" s="232">
        <v>0.36959810453880387</v>
      </c>
      <c r="Y7" s="232">
        <v>442.63246052551364</v>
      </c>
      <c r="Z7" s="232">
        <v>22.175886272328231</v>
      </c>
    </row>
    <row r="8" spans="1:26" s="4" customFormat="1" x14ac:dyDescent="0.2">
      <c r="A8" s="257"/>
      <c r="B8" s="173" t="s">
        <v>39</v>
      </c>
      <c r="C8" s="174">
        <v>0.51935483870967747</v>
      </c>
      <c r="D8" s="201">
        <v>1.7058E-2</v>
      </c>
      <c r="E8" s="202">
        <v>0.86</v>
      </c>
      <c r="F8" s="203">
        <v>472.5</v>
      </c>
      <c r="G8" s="228" t="s">
        <v>40</v>
      </c>
      <c r="H8" s="228">
        <v>3</v>
      </c>
      <c r="I8" s="229" t="s">
        <v>52</v>
      </c>
      <c r="J8" s="228"/>
      <c r="K8" s="228">
        <v>47</v>
      </c>
      <c r="L8" s="228">
        <v>2007</v>
      </c>
      <c r="M8" s="230">
        <v>32.703000000000003</v>
      </c>
      <c r="N8" s="230">
        <v>9.2019310000000001</v>
      </c>
      <c r="O8" s="230">
        <v>1.2557240000000001</v>
      </c>
      <c r="P8" s="230">
        <v>-1.092929</v>
      </c>
      <c r="Q8" s="230">
        <v>4.2008929999999998</v>
      </c>
      <c r="R8" s="230">
        <v>23.338169999999998</v>
      </c>
      <c r="S8" s="230">
        <v>2876.41</v>
      </c>
      <c r="T8" s="230">
        <v>23.338169999999998</v>
      </c>
      <c r="U8" s="230">
        <v>2876.41</v>
      </c>
      <c r="V8" s="231">
        <v>8.113645134038611E-3</v>
      </c>
      <c r="W8" s="232">
        <v>50.1</v>
      </c>
      <c r="X8" s="232">
        <v>0.40649362121533444</v>
      </c>
      <c r="Y8" s="232">
        <v>486.81870804231664</v>
      </c>
      <c r="Z8" s="232">
        <v>24.389617272920066</v>
      </c>
    </row>
    <row r="9" spans="1:26" s="4" customFormat="1" x14ac:dyDescent="0.2">
      <c r="A9" s="257"/>
      <c r="B9" s="173" t="s">
        <v>39</v>
      </c>
      <c r="C9" s="174">
        <v>0.51935483870967747</v>
      </c>
      <c r="D9" s="201">
        <v>1.7058E-2</v>
      </c>
      <c r="E9" s="202">
        <v>0.86</v>
      </c>
      <c r="F9" s="203">
        <v>472.5</v>
      </c>
      <c r="G9" s="228" t="s">
        <v>40</v>
      </c>
      <c r="H9" s="228">
        <v>4</v>
      </c>
      <c r="I9" s="229" t="s">
        <v>53</v>
      </c>
      <c r="J9" s="228"/>
      <c r="K9" s="228">
        <v>40</v>
      </c>
      <c r="L9" s="228">
        <v>2007</v>
      </c>
      <c r="M9" s="230">
        <v>26.411000000000001</v>
      </c>
      <c r="N9" s="230">
        <v>6.3208739999999999</v>
      </c>
      <c r="O9" s="230">
        <v>0.67025000000000001</v>
      </c>
      <c r="P9" s="230">
        <v>0</v>
      </c>
      <c r="Q9" s="230">
        <v>3.4955750000000001</v>
      </c>
      <c r="R9" s="230">
        <v>19.419801</v>
      </c>
      <c r="S9" s="230">
        <v>2350.71</v>
      </c>
      <c r="T9" s="230">
        <v>19.419801</v>
      </c>
      <c r="U9" s="230">
        <v>2350.71</v>
      </c>
      <c r="V9" s="231">
        <v>8.2612491545107653E-3</v>
      </c>
      <c r="W9" s="232">
        <v>50.1</v>
      </c>
      <c r="X9" s="232">
        <v>0.41388858264098938</v>
      </c>
      <c r="Y9" s="232">
        <v>495.67494927064593</v>
      </c>
      <c r="Z9" s="232">
        <v>24.833314958459361</v>
      </c>
    </row>
    <row r="10" spans="1:26" s="4" customFormat="1" x14ac:dyDescent="0.2">
      <c r="A10" s="257"/>
      <c r="B10" s="173" t="s">
        <v>39</v>
      </c>
      <c r="C10" s="174">
        <v>0.51935483870967747</v>
      </c>
      <c r="D10" s="201">
        <v>1.7058E-2</v>
      </c>
      <c r="E10" s="202">
        <v>0.86</v>
      </c>
      <c r="F10" s="203">
        <v>472.5</v>
      </c>
      <c r="G10" s="228" t="s">
        <v>40</v>
      </c>
      <c r="H10" s="228">
        <v>5</v>
      </c>
      <c r="I10" s="229" t="s">
        <v>54</v>
      </c>
      <c r="J10" s="228" t="s">
        <v>42</v>
      </c>
      <c r="K10" s="228">
        <v>87</v>
      </c>
      <c r="L10" s="228">
        <v>1983</v>
      </c>
      <c r="M10" s="230">
        <v>50.107999999999997</v>
      </c>
      <c r="N10" s="230">
        <v>9.707058</v>
      </c>
      <c r="O10" s="230">
        <v>13.898667</v>
      </c>
      <c r="P10" s="230">
        <v>-1.547056</v>
      </c>
      <c r="Q10" s="230">
        <v>5.0488850000000003</v>
      </c>
      <c r="R10" s="230">
        <v>28.049126000000001</v>
      </c>
      <c r="S10" s="230">
        <v>3382.64</v>
      </c>
      <c r="T10" s="230">
        <v>28.049126000000001</v>
      </c>
      <c r="U10" s="230">
        <v>3382.64</v>
      </c>
      <c r="V10" s="231">
        <v>8.2920813329233969E-3</v>
      </c>
      <c r="W10" s="232">
        <v>50.1</v>
      </c>
      <c r="X10" s="232">
        <v>0.41543327477946218</v>
      </c>
      <c r="Y10" s="232">
        <v>497.52487997540385</v>
      </c>
      <c r="Z10" s="232">
        <v>24.925996486767733</v>
      </c>
    </row>
    <row r="11" spans="1:26" s="4" customFormat="1" x14ac:dyDescent="0.2">
      <c r="A11" s="257"/>
      <c r="B11" s="173" t="s">
        <v>39</v>
      </c>
      <c r="C11" s="174">
        <v>0.51935483870967747</v>
      </c>
      <c r="D11" s="201">
        <v>1.7058E-2</v>
      </c>
      <c r="E11" s="202">
        <v>0.86</v>
      </c>
      <c r="F11" s="203">
        <v>472.5</v>
      </c>
      <c r="G11" s="228" t="s">
        <v>40</v>
      </c>
      <c r="H11" s="228">
        <v>7</v>
      </c>
      <c r="I11" s="229" t="s">
        <v>56</v>
      </c>
      <c r="J11" s="228" t="s">
        <v>43</v>
      </c>
      <c r="K11" s="228">
        <v>61</v>
      </c>
      <c r="L11" s="228">
        <v>1965</v>
      </c>
      <c r="M11" s="230">
        <v>38.689</v>
      </c>
      <c r="N11" s="230">
        <v>7.4042199999999996</v>
      </c>
      <c r="O11" s="230">
        <v>8.0823719999999994</v>
      </c>
      <c r="P11" s="230">
        <v>-0.62121700000000002</v>
      </c>
      <c r="Q11" s="230">
        <v>0</v>
      </c>
      <c r="R11" s="230">
        <v>23.823626000000001</v>
      </c>
      <c r="S11" s="230">
        <v>2700.04</v>
      </c>
      <c r="T11" s="230">
        <v>23.823626000000001</v>
      </c>
      <c r="U11" s="230">
        <v>2700.04</v>
      </c>
      <c r="V11" s="231">
        <v>8.823434467637517E-3</v>
      </c>
      <c r="W11" s="232">
        <v>50.1</v>
      </c>
      <c r="X11" s="232">
        <v>0.44205406682863962</v>
      </c>
      <c r="Y11" s="232">
        <v>529.40606805825109</v>
      </c>
      <c r="Z11" s="232">
        <v>26.523244009718379</v>
      </c>
    </row>
    <row r="12" spans="1:26" s="4" customFormat="1" x14ac:dyDescent="0.2">
      <c r="A12" s="257"/>
      <c r="B12" s="173" t="s">
        <v>39</v>
      </c>
      <c r="C12" s="174">
        <v>0.51935483870967747</v>
      </c>
      <c r="D12" s="201">
        <v>1.7058E-2</v>
      </c>
      <c r="E12" s="202">
        <v>0.86</v>
      </c>
      <c r="F12" s="203">
        <v>472.5</v>
      </c>
      <c r="G12" s="228" t="s">
        <v>40</v>
      </c>
      <c r="H12" s="228">
        <v>8</v>
      </c>
      <c r="I12" s="229" t="s">
        <v>57</v>
      </c>
      <c r="J12" s="228"/>
      <c r="K12" s="228">
        <v>52</v>
      </c>
      <c r="L12" s="228">
        <v>2009</v>
      </c>
      <c r="M12" s="230">
        <v>32.319000000000003</v>
      </c>
      <c r="N12" s="230">
        <v>8.2240990000000007</v>
      </c>
      <c r="O12" s="230">
        <v>0.77748200000000001</v>
      </c>
      <c r="P12" s="230">
        <v>-0.47209899999999999</v>
      </c>
      <c r="Q12" s="230">
        <v>4.2821129999999998</v>
      </c>
      <c r="R12" s="230">
        <v>23.789397999999998</v>
      </c>
      <c r="S12" s="230">
        <v>2686.29</v>
      </c>
      <c r="T12" s="230">
        <v>23.789397999999998</v>
      </c>
      <c r="U12" s="230">
        <v>2686.29</v>
      </c>
      <c r="V12" s="231">
        <v>8.855856218055385E-3</v>
      </c>
      <c r="W12" s="232">
        <v>50.1</v>
      </c>
      <c r="X12" s="232">
        <v>0.4436783965245748</v>
      </c>
      <c r="Y12" s="232">
        <v>531.3513730833231</v>
      </c>
      <c r="Z12" s="232">
        <v>26.620703791474487</v>
      </c>
    </row>
    <row r="13" spans="1:26" s="4" customFormat="1" x14ac:dyDescent="0.2">
      <c r="A13" s="257"/>
      <c r="B13" s="173" t="s">
        <v>39</v>
      </c>
      <c r="C13" s="174">
        <v>0.51935483870967747</v>
      </c>
      <c r="D13" s="201">
        <v>1.7058E-2</v>
      </c>
      <c r="E13" s="202">
        <v>0.86</v>
      </c>
      <c r="F13" s="203">
        <v>472.5</v>
      </c>
      <c r="G13" s="228" t="s">
        <v>40</v>
      </c>
      <c r="H13" s="228">
        <v>9</v>
      </c>
      <c r="I13" s="229" t="s">
        <v>58</v>
      </c>
      <c r="J13" s="228"/>
      <c r="K13" s="228">
        <v>40</v>
      </c>
      <c r="L13" s="228">
        <v>2007</v>
      </c>
      <c r="M13" s="230">
        <v>29.498999999999999</v>
      </c>
      <c r="N13" s="230">
        <v>6.509881</v>
      </c>
      <c r="O13" s="230">
        <v>0.74449299999999996</v>
      </c>
      <c r="P13" s="230">
        <v>0</v>
      </c>
      <c r="Q13" s="230">
        <v>4.0040329999999997</v>
      </c>
      <c r="R13" s="230">
        <v>22.244536999999998</v>
      </c>
      <c r="S13" s="230">
        <v>2352.7399999999998</v>
      </c>
      <c r="T13" s="230">
        <v>22.244536999999998</v>
      </c>
      <c r="U13" s="230">
        <v>2352.7399999999998</v>
      </c>
      <c r="V13" s="231">
        <v>9.4547366049797261E-3</v>
      </c>
      <c r="W13" s="232">
        <v>50.1</v>
      </c>
      <c r="X13" s="232">
        <v>0.47368230390948429</v>
      </c>
      <c r="Y13" s="232">
        <v>567.28419629878363</v>
      </c>
      <c r="Z13" s="232">
        <v>28.420938234569061</v>
      </c>
    </row>
    <row r="14" spans="1:26" s="4" customFormat="1" x14ac:dyDescent="0.2">
      <c r="A14" s="257"/>
      <c r="B14" s="173" t="s">
        <v>39</v>
      </c>
      <c r="C14" s="174">
        <v>0.51935483870967747</v>
      </c>
      <c r="D14" s="201">
        <v>1.7058E-2</v>
      </c>
      <c r="E14" s="202">
        <v>0.86</v>
      </c>
      <c r="F14" s="203">
        <v>472.5</v>
      </c>
      <c r="G14" s="228" t="s">
        <v>40</v>
      </c>
      <c r="H14" s="228">
        <v>10</v>
      </c>
      <c r="I14" s="229" t="s">
        <v>59</v>
      </c>
      <c r="J14" s="228" t="s">
        <v>44</v>
      </c>
      <c r="K14" s="228">
        <v>60</v>
      </c>
      <c r="L14" s="228">
        <v>1978</v>
      </c>
      <c r="M14" s="230">
        <v>59.622999999999998</v>
      </c>
      <c r="N14" s="230">
        <v>8.2597190000000005</v>
      </c>
      <c r="O14" s="230">
        <v>13.403903</v>
      </c>
      <c r="P14" s="230">
        <v>-4.8717999999999997E-2</v>
      </c>
      <c r="Q14" s="230">
        <v>0</v>
      </c>
      <c r="R14" s="230">
        <v>38.008096000000002</v>
      </c>
      <c r="S14" s="230">
        <v>3663.79</v>
      </c>
      <c r="T14" s="230">
        <v>38.008096000000002</v>
      </c>
      <c r="U14" s="230">
        <v>3663.79</v>
      </c>
      <c r="V14" s="231">
        <v>1.0373983225021085E-2</v>
      </c>
      <c r="W14" s="232">
        <v>50.1</v>
      </c>
      <c r="X14" s="232">
        <v>0.51973655957355636</v>
      </c>
      <c r="Y14" s="232">
        <v>622.43899350126503</v>
      </c>
      <c r="Z14" s="232">
        <v>31.184193574413381</v>
      </c>
    </row>
    <row r="15" spans="1:26" s="4" customFormat="1" x14ac:dyDescent="0.2">
      <c r="A15" s="257"/>
      <c r="B15" s="173" t="s">
        <v>39</v>
      </c>
      <c r="C15" s="174">
        <v>0.51935483870967747</v>
      </c>
      <c r="D15" s="201">
        <v>1.7058E-2</v>
      </c>
      <c r="E15" s="202">
        <v>0.86</v>
      </c>
      <c r="F15" s="203">
        <v>472.5</v>
      </c>
      <c r="G15" s="228" t="s">
        <v>40</v>
      </c>
      <c r="H15" s="228">
        <v>11</v>
      </c>
      <c r="I15" s="229" t="s">
        <v>60</v>
      </c>
      <c r="J15" s="228" t="s">
        <v>42</v>
      </c>
      <c r="K15" s="228">
        <v>22</v>
      </c>
      <c r="L15" s="228" t="s">
        <v>61</v>
      </c>
      <c r="M15" s="230">
        <v>19.920999999999999</v>
      </c>
      <c r="N15" s="230">
        <v>3.5886149999999999</v>
      </c>
      <c r="O15" s="230">
        <v>3.615469</v>
      </c>
      <c r="P15" s="230">
        <v>0</v>
      </c>
      <c r="Q15" s="230">
        <v>2.2281339999999998</v>
      </c>
      <c r="R15" s="230">
        <v>12.378494999999997</v>
      </c>
      <c r="S15" s="230">
        <v>1186.6500000000001</v>
      </c>
      <c r="T15" s="230">
        <v>12.378494999999997</v>
      </c>
      <c r="U15" s="230">
        <v>1186.6500000000001</v>
      </c>
      <c r="V15" s="231">
        <v>1.0431462520541016E-2</v>
      </c>
      <c r="W15" s="232">
        <v>50.1</v>
      </c>
      <c r="X15" s="232">
        <v>0.5226162722791049</v>
      </c>
      <c r="Y15" s="232">
        <v>625.88775123246103</v>
      </c>
      <c r="Z15" s="232">
        <v>31.3569763367463</v>
      </c>
    </row>
    <row r="16" spans="1:26" s="4" customFormat="1" x14ac:dyDescent="0.2">
      <c r="A16" s="257"/>
      <c r="B16" s="173" t="s">
        <v>39</v>
      </c>
      <c r="C16" s="174">
        <v>0.51935483870967747</v>
      </c>
      <c r="D16" s="201">
        <v>1.7058E-2</v>
      </c>
      <c r="E16" s="202">
        <v>0.86</v>
      </c>
      <c r="F16" s="203">
        <v>472.5</v>
      </c>
      <c r="G16" s="63" t="s">
        <v>45</v>
      </c>
      <c r="H16" s="63">
        <v>12</v>
      </c>
      <c r="I16" s="171" t="s">
        <v>62</v>
      </c>
      <c r="J16" s="63"/>
      <c r="K16" s="63">
        <v>49</v>
      </c>
      <c r="L16" s="63">
        <v>2007</v>
      </c>
      <c r="M16" s="117">
        <v>37.716000000000001</v>
      </c>
      <c r="N16" s="117">
        <v>6.073785</v>
      </c>
      <c r="O16" s="117">
        <v>2.4211279999999999</v>
      </c>
      <c r="P16" s="117">
        <v>-0.463785</v>
      </c>
      <c r="Q16" s="117">
        <v>5.3432789999999999</v>
      </c>
      <c r="R16" s="117">
        <v>29.684739</v>
      </c>
      <c r="S16" s="117">
        <v>2531.39</v>
      </c>
      <c r="T16" s="117">
        <v>29.684739</v>
      </c>
      <c r="U16" s="117">
        <v>2531.39</v>
      </c>
      <c r="V16" s="172">
        <v>1.1726655710894016E-2</v>
      </c>
      <c r="W16" s="74">
        <v>50.1</v>
      </c>
      <c r="X16" s="74">
        <v>0.58750545111579022</v>
      </c>
      <c r="Y16" s="74">
        <v>703.59934265364097</v>
      </c>
      <c r="Z16" s="74">
        <v>35.250327066947413</v>
      </c>
    </row>
    <row r="17" spans="1:26" s="4" customFormat="1" x14ac:dyDescent="0.2">
      <c r="A17" s="257"/>
      <c r="B17" s="173" t="s">
        <v>39</v>
      </c>
      <c r="C17" s="174">
        <v>0.51935483870967747</v>
      </c>
      <c r="D17" s="201">
        <v>1.7058E-2</v>
      </c>
      <c r="E17" s="202">
        <v>0.86</v>
      </c>
      <c r="F17" s="203">
        <v>472.5</v>
      </c>
      <c r="G17" s="63" t="s">
        <v>45</v>
      </c>
      <c r="H17" s="63">
        <v>13</v>
      </c>
      <c r="I17" s="171" t="s">
        <v>63</v>
      </c>
      <c r="J17" s="63"/>
      <c r="K17" s="63">
        <v>46</v>
      </c>
      <c r="L17" s="63">
        <v>2001</v>
      </c>
      <c r="M17" s="117">
        <v>51.194000000000003</v>
      </c>
      <c r="N17" s="117">
        <v>5.9805260000000002</v>
      </c>
      <c r="O17" s="117">
        <v>7.2145669999999997</v>
      </c>
      <c r="P17" s="117">
        <v>-0.16652600000000001</v>
      </c>
      <c r="Q17" s="117">
        <v>0</v>
      </c>
      <c r="R17" s="117">
        <v>38.165429000000003</v>
      </c>
      <c r="S17" s="117">
        <v>3175.32</v>
      </c>
      <c r="T17" s="117">
        <v>38.165429000000003</v>
      </c>
      <c r="U17" s="117">
        <v>3175.32</v>
      </c>
      <c r="V17" s="172">
        <v>1.2019396155348123E-2</v>
      </c>
      <c r="W17" s="74">
        <v>50.1</v>
      </c>
      <c r="X17" s="74">
        <v>0.60217174738294099</v>
      </c>
      <c r="Y17" s="74">
        <v>721.16376932088747</v>
      </c>
      <c r="Z17" s="74">
        <v>36.130304842976457</v>
      </c>
    </row>
    <row r="18" spans="1:26" s="4" customFormat="1" x14ac:dyDescent="0.2">
      <c r="A18" s="257"/>
      <c r="B18" s="173" t="s">
        <v>39</v>
      </c>
      <c r="C18" s="174">
        <v>0.51935483870967747</v>
      </c>
      <c r="D18" s="201">
        <v>1.7058E-2</v>
      </c>
      <c r="E18" s="202">
        <v>0.86</v>
      </c>
      <c r="F18" s="203">
        <v>472.5</v>
      </c>
      <c r="G18" s="63" t="s">
        <v>45</v>
      </c>
      <c r="H18" s="63">
        <v>14</v>
      </c>
      <c r="I18" s="171" t="s">
        <v>64</v>
      </c>
      <c r="J18" s="63"/>
      <c r="K18" s="63">
        <v>16</v>
      </c>
      <c r="L18" s="63">
        <v>2005</v>
      </c>
      <c r="M18" s="117">
        <v>17.123000000000001</v>
      </c>
      <c r="N18" s="117">
        <v>2.5609109999999999</v>
      </c>
      <c r="O18" s="117">
        <v>0</v>
      </c>
      <c r="P18" s="117">
        <v>0.244089</v>
      </c>
      <c r="Q18" s="117">
        <v>0</v>
      </c>
      <c r="R18" s="117">
        <v>14.318001000000001</v>
      </c>
      <c r="S18" s="117">
        <v>1150.31</v>
      </c>
      <c r="T18" s="117">
        <v>14.318001000000001</v>
      </c>
      <c r="U18" s="117">
        <v>1150.31</v>
      </c>
      <c r="V18" s="172">
        <v>1.2447080352252872E-2</v>
      </c>
      <c r="W18" s="74">
        <v>50.1</v>
      </c>
      <c r="X18" s="74">
        <v>0.62359872564786889</v>
      </c>
      <c r="Y18" s="74">
        <v>746.82482113517233</v>
      </c>
      <c r="Z18" s="74">
        <v>37.415923538872136</v>
      </c>
    </row>
    <row r="19" spans="1:26" x14ac:dyDescent="0.2">
      <c r="A19" s="257"/>
      <c r="B19" s="173" t="s">
        <v>39</v>
      </c>
      <c r="C19" s="174">
        <v>0.51935483870967747</v>
      </c>
      <c r="D19" s="201">
        <v>1.7058E-2</v>
      </c>
      <c r="E19" s="202">
        <v>0.86</v>
      </c>
      <c r="F19" s="203">
        <v>472.5</v>
      </c>
      <c r="G19" s="63" t="s">
        <v>45</v>
      </c>
      <c r="H19" s="63">
        <v>15</v>
      </c>
      <c r="I19" s="171" t="s">
        <v>65</v>
      </c>
      <c r="J19" s="63"/>
      <c r="K19" s="63">
        <v>34</v>
      </c>
      <c r="L19" s="63">
        <v>2003</v>
      </c>
      <c r="M19" s="117">
        <v>39.978000000000002</v>
      </c>
      <c r="N19" s="117">
        <v>6.2590709999999996</v>
      </c>
      <c r="O19" s="117">
        <v>4.8914270000000002</v>
      </c>
      <c r="P19" s="117">
        <v>-0.70007200000000003</v>
      </c>
      <c r="Q19" s="117">
        <v>0</v>
      </c>
      <c r="R19" s="117">
        <v>29.527572000000003</v>
      </c>
      <c r="S19" s="117">
        <v>2349.59</v>
      </c>
      <c r="T19" s="117">
        <v>29.527572000000003</v>
      </c>
      <c r="U19" s="117">
        <v>2349.59</v>
      </c>
      <c r="V19" s="172">
        <v>1.2567116816125367E-2</v>
      </c>
      <c r="W19" s="74">
        <v>50.1</v>
      </c>
      <c r="X19" s="74">
        <v>0.62961255248788084</v>
      </c>
      <c r="Y19" s="74">
        <v>754.02700896752197</v>
      </c>
      <c r="Z19" s="74">
        <v>37.776753149272849</v>
      </c>
    </row>
    <row r="20" spans="1:26" x14ac:dyDescent="0.2">
      <c r="A20" s="257"/>
      <c r="B20" s="173" t="s">
        <v>39</v>
      </c>
      <c r="C20" s="174">
        <v>0.51935483870967747</v>
      </c>
      <c r="D20" s="201">
        <v>1.7058E-2</v>
      </c>
      <c r="E20" s="202">
        <v>0.86</v>
      </c>
      <c r="F20" s="203">
        <v>472.5</v>
      </c>
      <c r="G20" s="63" t="s">
        <v>45</v>
      </c>
      <c r="H20" s="63">
        <v>16</v>
      </c>
      <c r="I20" s="171" t="s">
        <v>66</v>
      </c>
      <c r="J20" s="63"/>
      <c r="K20" s="63">
        <v>28</v>
      </c>
      <c r="L20" s="63">
        <v>2001</v>
      </c>
      <c r="M20" s="117">
        <v>38.411000000000001</v>
      </c>
      <c r="N20" s="117">
        <v>3.5420210000000001</v>
      </c>
      <c r="O20" s="117">
        <v>3.3204720000000001</v>
      </c>
      <c r="P20" s="117">
        <v>0</v>
      </c>
      <c r="Q20" s="117">
        <v>0</v>
      </c>
      <c r="R20" s="117">
        <v>30.959527000000001</v>
      </c>
      <c r="S20" s="117">
        <v>2440.5300000000002</v>
      </c>
      <c r="T20" s="117">
        <v>30.959527000000001</v>
      </c>
      <c r="U20" s="117">
        <v>2440.5300000000002</v>
      </c>
      <c r="V20" s="172">
        <v>1.2685575264389293E-2</v>
      </c>
      <c r="W20" s="74">
        <v>50.1</v>
      </c>
      <c r="X20" s="74">
        <v>0.63554732074590359</v>
      </c>
      <c r="Y20" s="74">
        <v>761.13451586335759</v>
      </c>
      <c r="Z20" s="74">
        <v>38.132839244754216</v>
      </c>
    </row>
    <row r="21" spans="1:26" x14ac:dyDescent="0.2">
      <c r="A21" s="257"/>
      <c r="B21" s="173" t="s">
        <v>39</v>
      </c>
      <c r="C21" s="174">
        <v>0.51935483870967747</v>
      </c>
      <c r="D21" s="201">
        <v>1.7058E-2</v>
      </c>
      <c r="E21" s="202">
        <v>0.86</v>
      </c>
      <c r="F21" s="203">
        <v>472.5</v>
      </c>
      <c r="G21" s="63" t="s">
        <v>45</v>
      </c>
      <c r="H21" s="63">
        <v>17</v>
      </c>
      <c r="I21" s="49" t="s">
        <v>67</v>
      </c>
      <c r="J21" s="49"/>
      <c r="K21" s="63">
        <v>50</v>
      </c>
      <c r="L21" s="63">
        <v>2006</v>
      </c>
      <c r="M21" s="117">
        <v>40.981000000000002</v>
      </c>
      <c r="N21" s="117">
        <v>7.0508139999999999</v>
      </c>
      <c r="O21" s="117">
        <v>2.0997150000000002</v>
      </c>
      <c r="P21" s="117">
        <v>-0.47181299999999998</v>
      </c>
      <c r="Q21" s="117">
        <v>0</v>
      </c>
      <c r="R21" s="117">
        <v>32.302286000000002</v>
      </c>
      <c r="S21" s="117">
        <v>2532.42</v>
      </c>
      <c r="T21" s="117">
        <v>32.302286000000002</v>
      </c>
      <c r="U21" s="117">
        <v>2532.42</v>
      </c>
      <c r="V21" s="172">
        <v>1.2755501062225066E-2</v>
      </c>
      <c r="W21" s="74">
        <v>50.1</v>
      </c>
      <c r="X21" s="74">
        <v>0.63905060321747587</v>
      </c>
      <c r="Y21" s="74">
        <v>765.33006373350395</v>
      </c>
      <c r="Z21" s="74">
        <v>38.343036193048555</v>
      </c>
    </row>
    <row r="22" spans="1:26" x14ac:dyDescent="0.2">
      <c r="A22" s="257"/>
      <c r="B22" s="173" t="s">
        <v>39</v>
      </c>
      <c r="C22" s="174">
        <v>0.51935483870967747</v>
      </c>
      <c r="D22" s="201">
        <v>1.7058E-2</v>
      </c>
      <c r="E22" s="202">
        <v>0.86</v>
      </c>
      <c r="F22" s="203">
        <v>472.5</v>
      </c>
      <c r="G22" s="63" t="s">
        <v>45</v>
      </c>
      <c r="H22" s="63">
        <v>18</v>
      </c>
      <c r="I22" s="49" t="s">
        <v>68</v>
      </c>
      <c r="J22" s="49"/>
      <c r="K22" s="63">
        <v>23</v>
      </c>
      <c r="L22" s="63">
        <v>2002</v>
      </c>
      <c r="M22" s="117">
        <v>22.843</v>
      </c>
      <c r="N22" s="117">
        <v>0</v>
      </c>
      <c r="O22" s="117">
        <v>0</v>
      </c>
      <c r="P22" s="117">
        <v>0</v>
      </c>
      <c r="Q22" s="117">
        <v>0</v>
      </c>
      <c r="R22" s="117">
        <v>22.843001999999998</v>
      </c>
      <c r="S22" s="117">
        <v>1743.26</v>
      </c>
      <c r="T22" s="117">
        <v>22.843001999999998</v>
      </c>
      <c r="U22" s="117">
        <v>1743.26</v>
      </c>
      <c r="V22" s="172">
        <v>1.310361162419834E-2</v>
      </c>
      <c r="W22" s="74">
        <v>50.1</v>
      </c>
      <c r="X22" s="74">
        <v>0.65649094237233685</v>
      </c>
      <c r="Y22" s="74">
        <v>786.21669745190036</v>
      </c>
      <c r="Z22" s="74">
        <v>39.389456542340206</v>
      </c>
    </row>
    <row r="23" spans="1:26" s="3" customFormat="1" x14ac:dyDescent="0.2">
      <c r="A23" s="257"/>
      <c r="B23" s="173" t="s">
        <v>39</v>
      </c>
      <c r="C23" s="174">
        <v>0.51935483870967747</v>
      </c>
      <c r="D23" s="201">
        <v>1.7058E-2</v>
      </c>
      <c r="E23" s="202">
        <v>0.86</v>
      </c>
      <c r="F23" s="203">
        <v>472.5</v>
      </c>
      <c r="G23" s="63" t="s">
        <v>45</v>
      </c>
      <c r="H23" s="63">
        <v>19</v>
      </c>
      <c r="I23" s="49" t="s">
        <v>69</v>
      </c>
      <c r="J23" s="49"/>
      <c r="K23" s="63">
        <v>46</v>
      </c>
      <c r="L23" s="63">
        <v>2007</v>
      </c>
      <c r="M23" s="117">
        <v>46.338000000000001</v>
      </c>
      <c r="N23" s="117">
        <v>9.2696749999999994</v>
      </c>
      <c r="O23" s="117">
        <v>0.718109</v>
      </c>
      <c r="P23" s="117">
        <v>-0.65067399999999997</v>
      </c>
      <c r="Q23" s="117">
        <v>6.6601549999999996</v>
      </c>
      <c r="R23" s="117">
        <v>37.000737000000001</v>
      </c>
      <c r="S23" s="117">
        <v>2821.98</v>
      </c>
      <c r="T23" s="117">
        <v>37.000737000000001</v>
      </c>
      <c r="U23" s="117">
        <v>2821.98</v>
      </c>
      <c r="V23" s="172">
        <v>1.3111622690451385E-2</v>
      </c>
      <c r="W23" s="74">
        <v>50.1</v>
      </c>
      <c r="X23" s="74">
        <v>0.65689229679161443</v>
      </c>
      <c r="Y23" s="74">
        <v>786.69736142708314</v>
      </c>
      <c r="Z23" s="74">
        <v>39.413537807496866</v>
      </c>
    </row>
    <row r="24" spans="1:26" x14ac:dyDescent="0.2">
      <c r="A24" s="257"/>
      <c r="B24" s="173" t="s">
        <v>39</v>
      </c>
      <c r="C24" s="174">
        <v>0.51935483870967747</v>
      </c>
      <c r="D24" s="201">
        <v>1.7058E-2</v>
      </c>
      <c r="E24" s="202">
        <v>0.86</v>
      </c>
      <c r="F24" s="203">
        <v>472.5</v>
      </c>
      <c r="G24" s="186" t="s">
        <v>45</v>
      </c>
      <c r="H24" s="50">
        <v>1</v>
      </c>
      <c r="I24" s="49" t="s">
        <v>73</v>
      </c>
      <c r="J24" s="50" t="s">
        <v>46</v>
      </c>
      <c r="K24" s="50">
        <v>90</v>
      </c>
      <c r="L24" s="50">
        <v>1967</v>
      </c>
      <c r="M24" s="51">
        <v>59.661000000000001</v>
      </c>
      <c r="N24" s="51">
        <v>0</v>
      </c>
      <c r="O24" s="51">
        <v>0</v>
      </c>
      <c r="P24" s="51">
        <v>0</v>
      </c>
      <c r="Q24" s="51">
        <v>0</v>
      </c>
      <c r="R24" s="51">
        <v>59.661000000000001</v>
      </c>
      <c r="S24" s="51">
        <v>4485</v>
      </c>
      <c r="T24" s="51">
        <v>59.661000000000001</v>
      </c>
      <c r="U24" s="51">
        <v>4485</v>
      </c>
      <c r="V24" s="187">
        <v>1.3302341137123747E-2</v>
      </c>
      <c r="W24" s="52">
        <v>49.6</v>
      </c>
      <c r="X24" s="52">
        <v>0.65979612040133784</v>
      </c>
      <c r="Y24" s="52">
        <v>798.14046822742478</v>
      </c>
      <c r="Z24" s="52">
        <v>39.587767224080274</v>
      </c>
    </row>
    <row r="25" spans="1:26" x14ac:dyDescent="0.2">
      <c r="A25" s="257"/>
      <c r="B25" s="173" t="s">
        <v>39</v>
      </c>
      <c r="C25" s="174">
        <v>0.51935483870967747</v>
      </c>
      <c r="D25" s="201">
        <v>1.7058E-2</v>
      </c>
      <c r="E25" s="202">
        <v>0.86</v>
      </c>
      <c r="F25" s="203">
        <v>472.5</v>
      </c>
      <c r="G25" s="186" t="s">
        <v>45</v>
      </c>
      <c r="H25" s="50">
        <v>2</v>
      </c>
      <c r="I25" s="49" t="s">
        <v>74</v>
      </c>
      <c r="J25" s="49"/>
      <c r="K25" s="50">
        <v>46</v>
      </c>
      <c r="L25" s="50">
        <v>2006</v>
      </c>
      <c r="M25" s="51">
        <v>51.774000000000001</v>
      </c>
      <c r="N25" s="51">
        <v>9.2457879999999992</v>
      </c>
      <c r="O25" s="51">
        <v>1.3493170000000001</v>
      </c>
      <c r="P25" s="51">
        <v>-0.83078600000000002</v>
      </c>
      <c r="Q25" s="51">
        <v>7.5617450000000002</v>
      </c>
      <c r="R25" s="51">
        <v>42.009526000000001</v>
      </c>
      <c r="S25" s="51">
        <v>2989.78</v>
      </c>
      <c r="T25" s="51">
        <v>42.009526000000001</v>
      </c>
      <c r="U25" s="51">
        <v>2989.78</v>
      </c>
      <c r="V25" s="187">
        <v>1.4051042551625871E-2</v>
      </c>
      <c r="W25" s="52">
        <v>50.1</v>
      </c>
      <c r="X25" s="52">
        <v>0.7039572318364562</v>
      </c>
      <c r="Y25" s="52">
        <v>843.06255309755227</v>
      </c>
      <c r="Z25" s="52">
        <v>42.23743391018737</v>
      </c>
    </row>
    <row r="26" spans="1:26" x14ac:dyDescent="0.2">
      <c r="A26" s="257"/>
      <c r="B26" s="173" t="s">
        <v>39</v>
      </c>
      <c r="C26" s="174">
        <v>0.51935483870967747</v>
      </c>
      <c r="D26" s="201">
        <v>1.7058E-2</v>
      </c>
      <c r="E26" s="202">
        <v>0.86</v>
      </c>
      <c r="F26" s="203">
        <v>472.5</v>
      </c>
      <c r="G26" s="186" t="s">
        <v>45</v>
      </c>
      <c r="H26" s="50">
        <v>3</v>
      </c>
      <c r="I26" s="49" t="s">
        <v>75</v>
      </c>
      <c r="J26" s="50" t="s">
        <v>46</v>
      </c>
      <c r="K26" s="50">
        <v>30</v>
      </c>
      <c r="L26" s="50">
        <v>1967</v>
      </c>
      <c r="M26" s="51">
        <v>22.856000000000002</v>
      </c>
      <c r="N26" s="51">
        <v>0</v>
      </c>
      <c r="O26" s="51">
        <v>0</v>
      </c>
      <c r="P26" s="51">
        <v>0</v>
      </c>
      <c r="Q26" s="51">
        <v>0</v>
      </c>
      <c r="R26" s="51">
        <v>22.856000000000002</v>
      </c>
      <c r="S26" s="51">
        <v>1550</v>
      </c>
      <c r="T26" s="51">
        <v>22.856000000000002</v>
      </c>
      <c r="U26" s="51">
        <v>1550</v>
      </c>
      <c r="V26" s="187">
        <v>1.4745806451612904E-2</v>
      </c>
      <c r="W26" s="52">
        <v>49.6</v>
      </c>
      <c r="X26" s="52">
        <v>0.73139200000000004</v>
      </c>
      <c r="Y26" s="52">
        <v>884.7483870967742</v>
      </c>
      <c r="Z26" s="52">
        <v>43.883520000000004</v>
      </c>
    </row>
    <row r="27" spans="1:26" x14ac:dyDescent="0.2">
      <c r="A27" s="257"/>
      <c r="B27" s="173" t="s">
        <v>39</v>
      </c>
      <c r="C27" s="174">
        <v>0.51935483870967747</v>
      </c>
      <c r="D27" s="201">
        <v>1.7058E-2</v>
      </c>
      <c r="E27" s="202">
        <v>0.86</v>
      </c>
      <c r="F27" s="203">
        <v>472.5</v>
      </c>
      <c r="G27" s="186" t="s">
        <v>45</v>
      </c>
      <c r="H27" s="50">
        <v>5</v>
      </c>
      <c r="I27" s="49" t="s">
        <v>77</v>
      </c>
      <c r="J27" s="49"/>
      <c r="K27" s="50">
        <v>33</v>
      </c>
      <c r="L27" s="50">
        <v>1958</v>
      </c>
      <c r="M27" s="51">
        <v>22.37</v>
      </c>
      <c r="N27" s="51">
        <v>3.2825660000000001</v>
      </c>
      <c r="O27" s="51">
        <v>0</v>
      </c>
      <c r="P27" s="51">
        <v>-0.12056500000000001</v>
      </c>
      <c r="Q27" s="51">
        <v>0</v>
      </c>
      <c r="R27" s="51">
        <v>19.208003000000001</v>
      </c>
      <c r="S27" s="51">
        <v>1237.47</v>
      </c>
      <c r="T27" s="51">
        <v>19.208003000000001</v>
      </c>
      <c r="U27" s="51">
        <v>1237.47</v>
      </c>
      <c r="V27" s="187">
        <v>1.5521994876643476E-2</v>
      </c>
      <c r="W27" s="52">
        <v>50.1</v>
      </c>
      <c r="X27" s="52">
        <v>0.77765194331983811</v>
      </c>
      <c r="Y27" s="52">
        <v>931.31969259860864</v>
      </c>
      <c r="Z27" s="52">
        <v>46.659116599190298</v>
      </c>
    </row>
    <row r="28" spans="1:26" x14ac:dyDescent="0.2">
      <c r="A28" s="257"/>
      <c r="B28" s="173" t="s">
        <v>39</v>
      </c>
      <c r="C28" s="174">
        <v>0.51935483870967747</v>
      </c>
      <c r="D28" s="201">
        <v>1.7058E-2</v>
      </c>
      <c r="E28" s="202">
        <v>0.86</v>
      </c>
      <c r="F28" s="203">
        <v>472.5</v>
      </c>
      <c r="G28" s="217" t="s">
        <v>47</v>
      </c>
      <c r="H28" s="217">
        <v>20</v>
      </c>
      <c r="I28" s="218" t="s">
        <v>70</v>
      </c>
      <c r="J28" s="218"/>
      <c r="K28" s="217">
        <v>20</v>
      </c>
      <c r="L28" s="217">
        <v>1982</v>
      </c>
      <c r="M28" s="219">
        <v>22.12</v>
      </c>
      <c r="N28" s="219">
        <v>2.5223179999999998</v>
      </c>
      <c r="O28" s="219">
        <v>4.7264460000000001</v>
      </c>
      <c r="P28" s="219">
        <v>-7.4319999999999997E-2</v>
      </c>
      <c r="Q28" s="219">
        <v>2.6901959999999998</v>
      </c>
      <c r="R28" s="219">
        <v>14.945524000000001</v>
      </c>
      <c r="S28" s="219">
        <v>1071.97</v>
      </c>
      <c r="T28" s="219">
        <v>14.945524000000001</v>
      </c>
      <c r="U28" s="219">
        <v>1071.97</v>
      </c>
      <c r="V28" s="220">
        <v>1.39421103202515E-2</v>
      </c>
      <c r="W28" s="221">
        <v>50.1</v>
      </c>
      <c r="X28" s="221">
        <v>0.69849972704460017</v>
      </c>
      <c r="Y28" s="221">
        <v>836.52661921509002</v>
      </c>
      <c r="Z28" s="221">
        <v>41.909983622676009</v>
      </c>
    </row>
    <row r="29" spans="1:26" x14ac:dyDescent="0.2">
      <c r="A29" s="257"/>
      <c r="B29" s="173" t="s">
        <v>39</v>
      </c>
      <c r="C29" s="174">
        <v>0.51935483870967747</v>
      </c>
      <c r="D29" s="201">
        <v>1.7058E-2</v>
      </c>
      <c r="E29" s="202">
        <v>0.86</v>
      </c>
      <c r="F29" s="203">
        <v>472.5</v>
      </c>
      <c r="G29" s="217" t="s">
        <v>47</v>
      </c>
      <c r="H29" s="217">
        <v>21</v>
      </c>
      <c r="I29" s="218" t="s">
        <v>71</v>
      </c>
      <c r="J29" s="218"/>
      <c r="K29" s="217">
        <v>72</v>
      </c>
      <c r="L29" s="217">
        <v>1985</v>
      </c>
      <c r="M29" s="219">
        <v>90.754000000000005</v>
      </c>
      <c r="N29" s="219">
        <v>10.894944000000001</v>
      </c>
      <c r="O29" s="219">
        <v>18.381262</v>
      </c>
      <c r="P29" s="219">
        <v>-1.2559530000000001</v>
      </c>
      <c r="Q29" s="219">
        <v>11.292069</v>
      </c>
      <c r="R29" s="219">
        <v>62.733390999999997</v>
      </c>
      <c r="S29" s="219">
        <v>4428.07</v>
      </c>
      <c r="T29" s="219">
        <v>62.733390999999997</v>
      </c>
      <c r="U29" s="219">
        <v>4428.07</v>
      </c>
      <c r="V29" s="220">
        <v>1.4167208512963887E-2</v>
      </c>
      <c r="W29" s="221">
        <v>50.1</v>
      </c>
      <c r="X29" s="221">
        <v>0.70977714649949075</v>
      </c>
      <c r="Y29" s="221">
        <v>850.03251077783329</v>
      </c>
      <c r="Z29" s="221">
        <v>42.586628789969453</v>
      </c>
    </row>
    <row r="30" spans="1:26" x14ac:dyDescent="0.2">
      <c r="A30" s="257"/>
      <c r="B30" s="173" t="s">
        <v>39</v>
      </c>
      <c r="C30" s="174">
        <v>0.51935483870967747</v>
      </c>
      <c r="D30" s="201">
        <v>1.7058E-2</v>
      </c>
      <c r="E30" s="202">
        <v>0.86</v>
      </c>
      <c r="F30" s="203">
        <v>472.5</v>
      </c>
      <c r="G30" s="217" t="s">
        <v>47</v>
      </c>
      <c r="H30" s="217">
        <v>22</v>
      </c>
      <c r="I30" s="218" t="s">
        <v>72</v>
      </c>
      <c r="J30" s="218"/>
      <c r="K30" s="217">
        <v>37</v>
      </c>
      <c r="L30" s="217">
        <v>1985</v>
      </c>
      <c r="M30" s="219">
        <v>46.417999999999999</v>
      </c>
      <c r="N30" s="219">
        <v>5.3419150000000002</v>
      </c>
      <c r="O30" s="219">
        <v>9.8191260000000007</v>
      </c>
      <c r="P30" s="219">
        <v>-0.59891899999999998</v>
      </c>
      <c r="Q30" s="219">
        <v>5.7340600000000004</v>
      </c>
      <c r="R30" s="219">
        <v>31.855730999999999</v>
      </c>
      <c r="S30" s="219">
        <v>2212.4</v>
      </c>
      <c r="T30" s="219">
        <v>31.855730999999999</v>
      </c>
      <c r="U30" s="219">
        <v>2212.4</v>
      </c>
      <c r="V30" s="220">
        <v>1.4398721298137768E-2</v>
      </c>
      <c r="W30" s="221">
        <v>50.1</v>
      </c>
      <c r="X30" s="221">
        <v>0.72137593703670222</v>
      </c>
      <c r="Y30" s="221">
        <v>863.92327788826606</v>
      </c>
      <c r="Z30" s="221">
        <v>43.282556222202132</v>
      </c>
    </row>
    <row r="31" spans="1:26" x14ac:dyDescent="0.2">
      <c r="A31" s="257"/>
      <c r="B31" s="173" t="s">
        <v>39</v>
      </c>
      <c r="C31" s="174">
        <v>0.51935483870967747</v>
      </c>
      <c r="D31" s="201">
        <v>1.7058E-2</v>
      </c>
      <c r="E31" s="202">
        <v>0.86</v>
      </c>
      <c r="F31" s="203">
        <v>472.5</v>
      </c>
      <c r="G31" s="222" t="s">
        <v>47</v>
      </c>
      <c r="H31" s="223">
        <v>4</v>
      </c>
      <c r="I31" s="218" t="s">
        <v>76</v>
      </c>
      <c r="J31" s="218"/>
      <c r="K31" s="223">
        <v>20</v>
      </c>
      <c r="L31" s="223">
        <v>1975</v>
      </c>
      <c r="M31" s="224">
        <v>24.111000000000001</v>
      </c>
      <c r="N31" s="224">
        <v>2.9623840000000001</v>
      </c>
      <c r="O31" s="224">
        <v>4.9353239999999996</v>
      </c>
      <c r="P31" s="224">
        <v>-0.412383</v>
      </c>
      <c r="Q31" s="224">
        <v>2.992623</v>
      </c>
      <c r="R31" s="224">
        <v>16.625649000000003</v>
      </c>
      <c r="S31" s="224">
        <v>1098.2</v>
      </c>
      <c r="T31" s="224">
        <v>16.625649000000003</v>
      </c>
      <c r="U31" s="224">
        <v>1098.2</v>
      </c>
      <c r="V31" s="225">
        <v>1.5138999271535241E-2</v>
      </c>
      <c r="W31" s="226">
        <v>50.1</v>
      </c>
      <c r="X31" s="226">
        <v>0.75846386350391559</v>
      </c>
      <c r="Y31" s="226">
        <v>908.33995629211438</v>
      </c>
      <c r="Z31" s="226">
        <v>45.507831810234933</v>
      </c>
    </row>
    <row r="32" spans="1:26" x14ac:dyDescent="0.2">
      <c r="A32" s="257"/>
      <c r="B32" s="173" t="s">
        <v>39</v>
      </c>
      <c r="C32" s="174">
        <v>0.51935483870967747</v>
      </c>
      <c r="D32" s="201">
        <v>1.7058E-2</v>
      </c>
      <c r="E32" s="202">
        <v>0.86</v>
      </c>
      <c r="F32" s="203">
        <v>472.5</v>
      </c>
      <c r="G32" s="222" t="s">
        <v>47</v>
      </c>
      <c r="H32" s="223">
        <v>6</v>
      </c>
      <c r="I32" s="218" t="s">
        <v>78</v>
      </c>
      <c r="J32" s="218"/>
      <c r="K32" s="223">
        <v>40</v>
      </c>
      <c r="L32" s="223">
        <v>1983</v>
      </c>
      <c r="M32" s="224">
        <v>49.273000000000003</v>
      </c>
      <c r="N32" s="224">
        <v>5.7290140000000003</v>
      </c>
      <c r="O32" s="224">
        <v>9.4116</v>
      </c>
      <c r="P32" s="224">
        <v>-0.22101000000000001</v>
      </c>
      <c r="Q32" s="224">
        <v>6.1836099999999998</v>
      </c>
      <c r="R32" s="224">
        <v>34.353324000000001</v>
      </c>
      <c r="S32" s="224">
        <v>2186.7199999999998</v>
      </c>
      <c r="T32" s="224">
        <v>34.353324000000001</v>
      </c>
      <c r="U32" s="224">
        <v>2186.7199999999998</v>
      </c>
      <c r="V32" s="225">
        <v>1.5709978415160607E-2</v>
      </c>
      <c r="W32" s="226">
        <v>50.1</v>
      </c>
      <c r="X32" s="226">
        <v>0.78706991859954645</v>
      </c>
      <c r="Y32" s="226">
        <v>942.59870490963635</v>
      </c>
      <c r="Z32" s="226">
        <v>47.224195115972783</v>
      </c>
    </row>
    <row r="33" spans="1:26" x14ac:dyDescent="0.2">
      <c r="A33" s="257"/>
      <c r="B33" s="173" t="s">
        <v>39</v>
      </c>
      <c r="C33" s="174">
        <v>0.51935483870967747</v>
      </c>
      <c r="D33" s="201">
        <v>1.7058E-2</v>
      </c>
      <c r="E33" s="202">
        <v>0.86</v>
      </c>
      <c r="F33" s="203">
        <v>472.5</v>
      </c>
      <c r="G33" s="222" t="s">
        <v>47</v>
      </c>
      <c r="H33" s="223">
        <v>14</v>
      </c>
      <c r="I33" s="218" t="s">
        <v>86</v>
      </c>
      <c r="J33" s="218"/>
      <c r="K33" s="223">
        <v>20</v>
      </c>
      <c r="L33" s="223">
        <v>1991</v>
      </c>
      <c r="M33" s="224">
        <v>26.943000000000001</v>
      </c>
      <c r="N33" s="224">
        <v>2.9705219999999999</v>
      </c>
      <c r="O33" s="224">
        <v>3.523584</v>
      </c>
      <c r="P33" s="224">
        <v>-0.52251999999999998</v>
      </c>
      <c r="Q33" s="224">
        <v>0</v>
      </c>
      <c r="R33" s="224">
        <v>20.971412999999998</v>
      </c>
      <c r="S33" s="224">
        <v>1071.33</v>
      </c>
      <c r="T33" s="224">
        <v>20.971412999999998</v>
      </c>
      <c r="U33" s="224">
        <v>1071.33</v>
      </c>
      <c r="V33" s="225">
        <v>1.9575119711013413E-2</v>
      </c>
      <c r="W33" s="226">
        <v>50.1</v>
      </c>
      <c r="X33" s="226">
        <v>0.98071349752177206</v>
      </c>
      <c r="Y33" s="226">
        <v>1174.5071826608048</v>
      </c>
      <c r="Z33" s="226">
        <v>58.84280985130632</v>
      </c>
    </row>
    <row r="34" spans="1:26" x14ac:dyDescent="0.2">
      <c r="A34" s="257"/>
      <c r="B34" s="173" t="s">
        <v>39</v>
      </c>
      <c r="C34" s="174">
        <v>0.51935483870967747</v>
      </c>
      <c r="D34" s="201">
        <v>1.7058E-2</v>
      </c>
      <c r="E34" s="202">
        <v>0.86</v>
      </c>
      <c r="F34" s="203">
        <v>472.5</v>
      </c>
      <c r="G34" s="222" t="s">
        <v>47</v>
      </c>
      <c r="H34" s="223">
        <v>17</v>
      </c>
      <c r="I34" s="218" t="s">
        <v>88</v>
      </c>
      <c r="J34" s="218"/>
      <c r="K34" s="223">
        <v>72</v>
      </c>
      <c r="L34" s="223">
        <v>1989</v>
      </c>
      <c r="M34" s="224">
        <v>107.285</v>
      </c>
      <c r="N34" s="224">
        <v>9.7024799999999995</v>
      </c>
      <c r="O34" s="224">
        <v>15.870635999999999</v>
      </c>
      <c r="P34" s="224">
        <v>-1.389481</v>
      </c>
      <c r="Q34" s="224">
        <v>0</v>
      </c>
      <c r="R34" s="224">
        <v>83.101364000000004</v>
      </c>
      <c r="S34" s="224">
        <v>4195.87</v>
      </c>
      <c r="T34" s="224">
        <v>83.101364000000004</v>
      </c>
      <c r="U34" s="224">
        <v>4195.87</v>
      </c>
      <c r="V34" s="225">
        <v>1.9805514470181394E-2</v>
      </c>
      <c r="W34" s="226">
        <v>50.1</v>
      </c>
      <c r="X34" s="226">
        <v>0.99225627495608781</v>
      </c>
      <c r="Y34" s="226">
        <v>1188.3308682108834</v>
      </c>
      <c r="Z34" s="226">
        <v>59.535376497365256</v>
      </c>
    </row>
    <row r="35" spans="1:26" x14ac:dyDescent="0.2">
      <c r="A35" s="257"/>
      <c r="B35" s="173" t="s">
        <v>39</v>
      </c>
      <c r="C35" s="174">
        <v>0.51935483870967747</v>
      </c>
      <c r="D35" s="201">
        <v>1.7058E-2</v>
      </c>
      <c r="E35" s="202">
        <v>0.86</v>
      </c>
      <c r="F35" s="203">
        <v>472.5</v>
      </c>
      <c r="G35" s="222" t="s">
        <v>47</v>
      </c>
      <c r="H35" s="223">
        <v>18</v>
      </c>
      <c r="I35" s="218" t="s">
        <v>89</v>
      </c>
      <c r="J35" s="218"/>
      <c r="K35" s="223">
        <v>36</v>
      </c>
      <c r="L35" s="223">
        <v>1986</v>
      </c>
      <c r="M35" s="224">
        <v>53.173000000000002</v>
      </c>
      <c r="N35" s="224">
        <v>5.1114819999999996</v>
      </c>
      <c r="O35" s="224">
        <v>8.8539729999999999</v>
      </c>
      <c r="P35" s="224">
        <v>-0.67447599999999996</v>
      </c>
      <c r="Q35" s="224">
        <v>0</v>
      </c>
      <c r="R35" s="224">
        <v>39.882027000000001</v>
      </c>
      <c r="S35" s="224">
        <v>1988.92</v>
      </c>
      <c r="T35" s="224">
        <v>39.882027000000001</v>
      </c>
      <c r="U35" s="224">
        <v>1988.92</v>
      </c>
      <c r="V35" s="225">
        <v>2.005210214588822E-2</v>
      </c>
      <c r="W35" s="226">
        <v>50.1</v>
      </c>
      <c r="X35" s="226">
        <v>1.0046103175089998</v>
      </c>
      <c r="Y35" s="226">
        <v>1203.1261287532932</v>
      </c>
      <c r="Z35" s="226">
        <v>60.276619050539992</v>
      </c>
    </row>
    <row r="36" spans="1:26" x14ac:dyDescent="0.2">
      <c r="A36" s="257"/>
      <c r="B36" s="173" t="s">
        <v>39</v>
      </c>
      <c r="C36" s="174">
        <v>0.51935483870967747</v>
      </c>
      <c r="D36" s="201">
        <v>1.7058E-2</v>
      </c>
      <c r="E36" s="202">
        <v>0.86</v>
      </c>
      <c r="F36" s="203">
        <v>472.5</v>
      </c>
      <c r="G36" s="222" t="s">
        <v>47</v>
      </c>
      <c r="H36" s="223">
        <v>20</v>
      </c>
      <c r="I36" s="218" t="s">
        <v>91</v>
      </c>
      <c r="J36" s="218"/>
      <c r="K36" s="223">
        <v>35</v>
      </c>
      <c r="L36" s="223" t="s">
        <v>61</v>
      </c>
      <c r="M36" s="224">
        <v>59.866999999999997</v>
      </c>
      <c r="N36" s="224">
        <v>5.1978359999999997</v>
      </c>
      <c r="O36" s="224">
        <v>9.9816909999999996</v>
      </c>
      <c r="P36" s="224">
        <v>-0.35283799999999998</v>
      </c>
      <c r="Q36" s="224">
        <v>0</v>
      </c>
      <c r="R36" s="224">
        <v>45.040308000000003</v>
      </c>
      <c r="S36" s="224">
        <v>2212.0500000000002</v>
      </c>
      <c r="T36" s="224">
        <v>45.040308000000003</v>
      </c>
      <c r="U36" s="224">
        <v>2212.0500000000002</v>
      </c>
      <c r="V36" s="225">
        <v>2.0361342645961889E-2</v>
      </c>
      <c r="W36" s="226">
        <v>50.1</v>
      </c>
      <c r="X36" s="226">
        <v>1.0201032665626906</v>
      </c>
      <c r="Y36" s="226">
        <v>1221.6805587577132</v>
      </c>
      <c r="Z36" s="226">
        <v>61.20619599376144</v>
      </c>
    </row>
    <row r="37" spans="1:26" x14ac:dyDescent="0.2">
      <c r="A37" s="257"/>
      <c r="B37" s="173" t="s">
        <v>39</v>
      </c>
      <c r="C37" s="174">
        <v>0.51935483870967747</v>
      </c>
      <c r="D37" s="201">
        <v>1.7058E-2</v>
      </c>
      <c r="E37" s="202">
        <v>0.86</v>
      </c>
      <c r="F37" s="203">
        <v>472.5</v>
      </c>
      <c r="G37" s="217" t="s">
        <v>47</v>
      </c>
      <c r="H37" s="217">
        <v>6</v>
      </c>
      <c r="I37" s="227" t="s">
        <v>55</v>
      </c>
      <c r="J37" s="217"/>
      <c r="K37" s="217">
        <v>36</v>
      </c>
      <c r="L37" s="217">
        <v>1987</v>
      </c>
      <c r="M37" s="219">
        <v>30.227</v>
      </c>
      <c r="N37" s="219">
        <v>4.5559620000000001</v>
      </c>
      <c r="O37" s="219">
        <v>7.0043150000000001</v>
      </c>
      <c r="P37" s="219">
        <v>0.44203500000000001</v>
      </c>
      <c r="Q37" s="219">
        <v>0</v>
      </c>
      <c r="R37" s="219">
        <v>18.224694</v>
      </c>
      <c r="S37" s="219">
        <v>2176.88</v>
      </c>
      <c r="T37" s="219">
        <v>18.224694</v>
      </c>
      <c r="U37" s="219">
        <v>2176.88</v>
      </c>
      <c r="V37" s="220">
        <v>8.3719332255337911E-3</v>
      </c>
      <c r="W37" s="221">
        <v>50.1</v>
      </c>
      <c r="X37" s="221">
        <v>0.41943385459924293</v>
      </c>
      <c r="Y37" s="221">
        <v>502.31599353202751</v>
      </c>
      <c r="Z37" s="221">
        <v>25.166031275954577</v>
      </c>
    </row>
    <row r="38" spans="1:26" x14ac:dyDescent="0.2">
      <c r="A38" s="257"/>
      <c r="B38" s="173" t="s">
        <v>39</v>
      </c>
      <c r="C38" s="174">
        <v>0.51935483870967747</v>
      </c>
      <c r="D38" s="201">
        <v>1.7058E-2</v>
      </c>
      <c r="E38" s="202">
        <v>0.86</v>
      </c>
      <c r="F38" s="203">
        <v>472.5</v>
      </c>
      <c r="G38" s="58" t="s">
        <v>48</v>
      </c>
      <c r="H38" s="59">
        <v>7</v>
      </c>
      <c r="I38" s="53" t="s">
        <v>79</v>
      </c>
      <c r="J38" s="53"/>
      <c r="K38" s="59">
        <v>70</v>
      </c>
      <c r="L38" s="59" t="s">
        <v>61</v>
      </c>
      <c r="M38" s="60">
        <v>43.347000000000001</v>
      </c>
      <c r="N38" s="60">
        <v>7.4737049999999998</v>
      </c>
      <c r="O38" s="60">
        <v>0.34428500000000001</v>
      </c>
      <c r="P38" s="60">
        <v>0</v>
      </c>
      <c r="Q38" s="60">
        <v>0</v>
      </c>
      <c r="R38" s="60">
        <v>33.516717</v>
      </c>
      <c r="S38" s="60">
        <v>2072.2600000000002</v>
      </c>
      <c r="T38" s="60">
        <v>33.516717</v>
      </c>
      <c r="U38" s="60">
        <v>2072.2600000000002</v>
      </c>
      <c r="V38" s="144">
        <v>1.6173992163145551E-2</v>
      </c>
      <c r="W38" s="61">
        <v>50.1</v>
      </c>
      <c r="X38" s="61">
        <v>0.81031700737359214</v>
      </c>
      <c r="Y38" s="61">
        <v>970.43952978873301</v>
      </c>
      <c r="Z38" s="61">
        <v>48.619020442415525</v>
      </c>
    </row>
    <row r="39" spans="1:26" x14ac:dyDescent="0.2">
      <c r="A39" s="257"/>
      <c r="B39" s="173" t="s">
        <v>39</v>
      </c>
      <c r="C39" s="174">
        <v>0.51935483870967747</v>
      </c>
      <c r="D39" s="201">
        <v>1.7058E-2</v>
      </c>
      <c r="E39" s="202">
        <v>0.86</v>
      </c>
      <c r="F39" s="203">
        <v>472.5</v>
      </c>
      <c r="G39" s="58" t="s">
        <v>48</v>
      </c>
      <c r="H39" s="59">
        <v>9</v>
      </c>
      <c r="I39" s="53" t="s">
        <v>81</v>
      </c>
      <c r="J39" s="53"/>
      <c r="K39" s="59">
        <v>60</v>
      </c>
      <c r="L39" s="59">
        <v>1985</v>
      </c>
      <c r="M39" s="60">
        <v>77.263000000000005</v>
      </c>
      <c r="N39" s="60">
        <v>8.879982</v>
      </c>
      <c r="O39" s="60">
        <v>11.169858</v>
      </c>
      <c r="P39" s="60">
        <v>-0.61798399999999998</v>
      </c>
      <c r="Q39" s="60">
        <v>0</v>
      </c>
      <c r="R39" s="60">
        <v>57.831139999999998</v>
      </c>
      <c r="S39" s="60">
        <v>3133.55</v>
      </c>
      <c r="T39" s="60">
        <v>57.831139999999998</v>
      </c>
      <c r="U39" s="60">
        <v>3133.55</v>
      </c>
      <c r="V39" s="144">
        <v>1.8455470632349889E-2</v>
      </c>
      <c r="W39" s="61">
        <v>50.1</v>
      </c>
      <c r="X39" s="61">
        <v>0.92461907868072946</v>
      </c>
      <c r="Y39" s="61">
        <v>1107.3282379409934</v>
      </c>
      <c r="Z39" s="61">
        <v>55.477144720843768</v>
      </c>
    </row>
    <row r="40" spans="1:26" x14ac:dyDescent="0.2">
      <c r="A40" s="257"/>
      <c r="B40" s="173" t="s">
        <v>39</v>
      </c>
      <c r="C40" s="174">
        <v>0.51935483870967747</v>
      </c>
      <c r="D40" s="201">
        <v>1.7058E-2</v>
      </c>
      <c r="E40" s="202">
        <v>0.86</v>
      </c>
      <c r="F40" s="203">
        <v>472.5</v>
      </c>
      <c r="G40" s="58" t="s">
        <v>48</v>
      </c>
      <c r="H40" s="59">
        <v>10</v>
      </c>
      <c r="I40" s="53" t="s">
        <v>82</v>
      </c>
      <c r="J40" s="53"/>
      <c r="K40" s="59">
        <v>60</v>
      </c>
      <c r="L40" s="59">
        <v>1980</v>
      </c>
      <c r="M40" s="60">
        <v>80.856999999999999</v>
      </c>
      <c r="N40" s="60">
        <v>7.8905120000000002</v>
      </c>
      <c r="O40" s="60">
        <v>14.789418</v>
      </c>
      <c r="P40" s="60">
        <v>-2.6885129999999999</v>
      </c>
      <c r="Q40" s="60">
        <v>0</v>
      </c>
      <c r="R40" s="60">
        <v>60.865589</v>
      </c>
      <c r="S40" s="60">
        <v>3250.97</v>
      </c>
      <c r="T40" s="60">
        <v>60.865589</v>
      </c>
      <c r="U40" s="60">
        <v>3250.97</v>
      </c>
      <c r="V40" s="144">
        <v>1.8722285656281049E-2</v>
      </c>
      <c r="W40" s="61">
        <v>50.1</v>
      </c>
      <c r="X40" s="61">
        <v>0.93798651137968059</v>
      </c>
      <c r="Y40" s="61">
        <v>1123.337139376863</v>
      </c>
      <c r="Z40" s="61">
        <v>56.279190682780836</v>
      </c>
    </row>
    <row r="41" spans="1:26" x14ac:dyDescent="0.2">
      <c r="A41" s="257"/>
      <c r="B41" s="173" t="s">
        <v>39</v>
      </c>
      <c r="C41" s="174">
        <v>0.51935483870967747</v>
      </c>
      <c r="D41" s="201">
        <v>1.7058E-2</v>
      </c>
      <c r="E41" s="202">
        <v>0.86</v>
      </c>
      <c r="F41" s="203">
        <v>472.5</v>
      </c>
      <c r="G41" s="58" t="s">
        <v>48</v>
      </c>
      <c r="H41" s="59">
        <v>11</v>
      </c>
      <c r="I41" s="53" t="s">
        <v>83</v>
      </c>
      <c r="J41" s="53"/>
      <c r="K41" s="59">
        <v>40</v>
      </c>
      <c r="L41" s="59">
        <v>1987</v>
      </c>
      <c r="M41" s="60">
        <v>55.625999999999998</v>
      </c>
      <c r="N41" s="60">
        <v>5.1257960000000002</v>
      </c>
      <c r="O41" s="60">
        <v>9.5254320000000003</v>
      </c>
      <c r="P41" s="60">
        <v>2.5201999999999999E-2</v>
      </c>
      <c r="Q41" s="60">
        <v>0</v>
      </c>
      <c r="R41" s="60">
        <v>40.949567999999999</v>
      </c>
      <c r="S41" s="60">
        <v>2155.0100000000002</v>
      </c>
      <c r="T41" s="60">
        <v>40.949567999999999</v>
      </c>
      <c r="U41" s="60">
        <v>2155.0100000000002</v>
      </c>
      <c r="V41" s="144">
        <v>1.9002031545097237E-2</v>
      </c>
      <c r="W41" s="61">
        <v>50.1</v>
      </c>
      <c r="X41" s="61">
        <v>0.95200178040937167</v>
      </c>
      <c r="Y41" s="61">
        <v>1140.1218927058344</v>
      </c>
      <c r="Z41" s="61">
        <v>57.120106824562306</v>
      </c>
    </row>
    <row r="42" spans="1:26" x14ac:dyDescent="0.2">
      <c r="A42" s="257"/>
      <c r="B42" s="173" t="s">
        <v>39</v>
      </c>
      <c r="C42" s="174">
        <v>0.51935483870967747</v>
      </c>
      <c r="D42" s="201">
        <v>1.7058E-2</v>
      </c>
      <c r="E42" s="202">
        <v>0.86</v>
      </c>
      <c r="F42" s="203">
        <v>472.5</v>
      </c>
      <c r="G42" s="58" t="s">
        <v>48</v>
      </c>
      <c r="H42" s="59">
        <v>12</v>
      </c>
      <c r="I42" s="53" t="s">
        <v>84</v>
      </c>
      <c r="J42" s="53"/>
      <c r="K42" s="59">
        <v>59</v>
      </c>
      <c r="L42" s="59">
        <v>1964</v>
      </c>
      <c r="M42" s="60">
        <v>69.494</v>
      </c>
      <c r="N42" s="60">
        <v>6.3830859999999996</v>
      </c>
      <c r="O42" s="60">
        <v>13.234830000000001</v>
      </c>
      <c r="P42" s="60">
        <v>-0.62008399999999997</v>
      </c>
      <c r="Q42" s="60">
        <v>0</v>
      </c>
      <c r="R42" s="60">
        <v>50.496167999999997</v>
      </c>
      <c r="S42" s="60">
        <v>2642.27</v>
      </c>
      <c r="T42" s="60">
        <v>50.496167999999997</v>
      </c>
      <c r="U42" s="60">
        <v>2642.27</v>
      </c>
      <c r="V42" s="144">
        <v>1.9110903881889435E-2</v>
      </c>
      <c r="W42" s="61">
        <v>50.1</v>
      </c>
      <c r="X42" s="61">
        <v>0.95745628448266074</v>
      </c>
      <c r="Y42" s="61">
        <v>1146.6542329133663</v>
      </c>
      <c r="Z42" s="61">
        <v>57.447377068959646</v>
      </c>
    </row>
    <row r="43" spans="1:26" x14ac:dyDescent="0.2">
      <c r="A43" s="257"/>
      <c r="B43" s="173" t="s">
        <v>39</v>
      </c>
      <c r="C43" s="174">
        <v>0.51935483870967747</v>
      </c>
      <c r="D43" s="201">
        <v>1.7058E-2</v>
      </c>
      <c r="E43" s="202">
        <v>0.86</v>
      </c>
      <c r="F43" s="203">
        <v>472.5</v>
      </c>
      <c r="G43" s="58" t="s">
        <v>48</v>
      </c>
      <c r="H43" s="59">
        <v>13</v>
      </c>
      <c r="I43" s="53" t="s">
        <v>85</v>
      </c>
      <c r="J43" s="53"/>
      <c r="K43" s="59">
        <v>32</v>
      </c>
      <c r="L43" s="59">
        <v>1986</v>
      </c>
      <c r="M43" s="60">
        <v>50.457000000000001</v>
      </c>
      <c r="N43" s="60">
        <v>4.0021659999999999</v>
      </c>
      <c r="O43" s="60">
        <v>8.3802299999999992</v>
      </c>
      <c r="P43" s="60">
        <v>0</v>
      </c>
      <c r="Q43" s="60">
        <v>0</v>
      </c>
      <c r="R43" s="60">
        <v>37.078769000000001</v>
      </c>
      <c r="S43" s="60">
        <v>1927.93</v>
      </c>
      <c r="T43" s="60">
        <v>37.078769000000001</v>
      </c>
      <c r="U43" s="60">
        <v>1927.93</v>
      </c>
      <c r="V43" s="144">
        <v>1.9232424932440494E-2</v>
      </c>
      <c r="W43" s="61">
        <v>50.1</v>
      </c>
      <c r="X43" s="61">
        <v>0.9635444891152688</v>
      </c>
      <c r="Y43" s="61">
        <v>1153.9454959464297</v>
      </c>
      <c r="Z43" s="61">
        <v>57.812669346916124</v>
      </c>
    </row>
    <row r="44" spans="1:26" x14ac:dyDescent="0.2">
      <c r="A44" s="257"/>
      <c r="B44" s="173" t="s">
        <v>39</v>
      </c>
      <c r="C44" s="174">
        <v>0.51935483870967747</v>
      </c>
      <c r="D44" s="201">
        <v>1.7058E-2</v>
      </c>
      <c r="E44" s="202">
        <v>0.86</v>
      </c>
      <c r="F44" s="203">
        <v>472.5</v>
      </c>
      <c r="G44" s="58" t="s">
        <v>48</v>
      </c>
      <c r="H44" s="59">
        <v>16</v>
      </c>
      <c r="I44" s="53" t="s">
        <v>87</v>
      </c>
      <c r="J44" s="53"/>
      <c r="K44" s="59">
        <v>88</v>
      </c>
      <c r="L44" s="59">
        <v>1986</v>
      </c>
      <c r="M44" s="60">
        <v>136.726</v>
      </c>
      <c r="N44" s="60">
        <v>13.754906999999999</v>
      </c>
      <c r="O44" s="60">
        <v>21.577490000000001</v>
      </c>
      <c r="P44" s="60">
        <v>-1.412919</v>
      </c>
      <c r="Q44" s="60">
        <v>0</v>
      </c>
      <c r="R44" s="60">
        <v>102.806517</v>
      </c>
      <c r="S44" s="60">
        <v>5195.53</v>
      </c>
      <c r="T44" s="60">
        <v>102.806517</v>
      </c>
      <c r="U44" s="60">
        <v>5195.53</v>
      </c>
      <c r="V44" s="144">
        <v>1.9787493672445353E-2</v>
      </c>
      <c r="W44" s="61">
        <v>50.1</v>
      </c>
      <c r="X44" s="61">
        <v>0.99135343298951217</v>
      </c>
      <c r="Y44" s="61">
        <v>1187.249620346721</v>
      </c>
      <c r="Z44" s="61">
        <v>59.481205979370721</v>
      </c>
    </row>
    <row r="45" spans="1:26" x14ac:dyDescent="0.2">
      <c r="A45" s="257"/>
      <c r="B45" s="173" t="s">
        <v>39</v>
      </c>
      <c r="C45" s="174">
        <v>0.51935483870967747</v>
      </c>
      <c r="D45" s="201">
        <v>1.7058E-2</v>
      </c>
      <c r="E45" s="202">
        <v>0.86</v>
      </c>
      <c r="F45" s="203">
        <v>472.5</v>
      </c>
      <c r="G45" s="58" t="s">
        <v>48</v>
      </c>
      <c r="H45" s="59">
        <v>19</v>
      </c>
      <c r="I45" s="53" t="s">
        <v>90</v>
      </c>
      <c r="J45" s="53"/>
      <c r="K45" s="59">
        <v>71</v>
      </c>
      <c r="L45" s="59">
        <v>1985</v>
      </c>
      <c r="M45" s="60">
        <v>115.675</v>
      </c>
      <c r="N45" s="60">
        <v>11.006866</v>
      </c>
      <c r="O45" s="60">
        <v>19.624860000000002</v>
      </c>
      <c r="P45" s="60">
        <v>-1.877877</v>
      </c>
      <c r="Q45" s="60">
        <v>0</v>
      </c>
      <c r="R45" s="60">
        <v>86.921144999999996</v>
      </c>
      <c r="S45" s="60">
        <v>4324.5</v>
      </c>
      <c r="T45" s="60">
        <v>86.921144999999996</v>
      </c>
      <c r="U45" s="60">
        <v>4324.5</v>
      </c>
      <c r="V45" s="144">
        <v>2.0099698231009364E-2</v>
      </c>
      <c r="W45" s="61">
        <v>50.1</v>
      </c>
      <c r="X45" s="61">
        <v>1.0069948813735692</v>
      </c>
      <c r="Y45" s="61">
        <v>1205.9818938605617</v>
      </c>
      <c r="Z45" s="61">
        <v>60.419692882414147</v>
      </c>
    </row>
    <row r="46" spans="1:26" s="2" customFormat="1" x14ac:dyDescent="0.2">
      <c r="A46" s="257"/>
      <c r="B46" s="173" t="s">
        <v>39</v>
      </c>
      <c r="C46" s="174">
        <v>0.51935483870967747</v>
      </c>
      <c r="D46" s="201">
        <v>1.7058E-2</v>
      </c>
      <c r="E46" s="202">
        <v>0.86</v>
      </c>
      <c r="F46" s="203">
        <v>472.5</v>
      </c>
      <c r="G46" s="58" t="s">
        <v>48</v>
      </c>
      <c r="H46" s="59">
        <v>21</v>
      </c>
      <c r="I46" s="53" t="s">
        <v>92</v>
      </c>
      <c r="J46" s="53"/>
      <c r="K46" s="59">
        <v>22</v>
      </c>
      <c r="L46" s="59">
        <v>1981</v>
      </c>
      <c r="M46" s="60">
        <v>32.079000000000001</v>
      </c>
      <c r="N46" s="60">
        <v>3.7911959999999998</v>
      </c>
      <c r="O46" s="60">
        <v>4.5521630000000002</v>
      </c>
      <c r="P46" s="60">
        <v>-0.119197</v>
      </c>
      <c r="Q46" s="60">
        <v>0</v>
      </c>
      <c r="R46" s="60">
        <v>23.854835999999999</v>
      </c>
      <c r="S46" s="60">
        <v>1167.51</v>
      </c>
      <c r="T46" s="60">
        <v>23.854835999999999</v>
      </c>
      <c r="U46" s="60">
        <v>1167.51</v>
      </c>
      <c r="V46" s="144">
        <v>2.0432232700362308E-2</v>
      </c>
      <c r="W46" s="61">
        <v>50.1</v>
      </c>
      <c r="X46" s="61">
        <v>1.0236548582881517</v>
      </c>
      <c r="Y46" s="61">
        <v>1225.9339620217384</v>
      </c>
      <c r="Z46" s="61">
        <v>61.419291497289095</v>
      </c>
    </row>
    <row r="47" spans="1:26" s="2" customFormat="1" x14ac:dyDescent="0.2">
      <c r="A47" s="257"/>
      <c r="B47" s="173" t="s">
        <v>39</v>
      </c>
      <c r="C47" s="174">
        <v>0.51935483870967747</v>
      </c>
      <c r="D47" s="201">
        <v>1.7058E-2</v>
      </c>
      <c r="E47" s="202">
        <v>0.86</v>
      </c>
      <c r="F47" s="203">
        <v>472.5</v>
      </c>
      <c r="G47" s="58" t="s">
        <v>48</v>
      </c>
      <c r="H47" s="59">
        <v>22</v>
      </c>
      <c r="I47" s="53" t="s">
        <v>93</v>
      </c>
      <c r="J47" s="53"/>
      <c r="K47" s="59">
        <v>31</v>
      </c>
      <c r="L47" s="59">
        <v>1986</v>
      </c>
      <c r="M47" s="60">
        <v>49.502000000000002</v>
      </c>
      <c r="N47" s="60">
        <v>4.5901750000000003</v>
      </c>
      <c r="O47" s="60">
        <v>6.0920579999999998</v>
      </c>
      <c r="P47" s="60">
        <v>-0.25517499999999999</v>
      </c>
      <c r="Q47" s="60">
        <v>0</v>
      </c>
      <c r="R47" s="60">
        <v>39.074941000000003</v>
      </c>
      <c r="S47" s="60">
        <v>1870.28</v>
      </c>
      <c r="T47" s="60">
        <v>39.074941000000003</v>
      </c>
      <c r="U47" s="60">
        <v>1870.28</v>
      </c>
      <c r="V47" s="144">
        <v>2.0892562076266656E-2</v>
      </c>
      <c r="W47" s="61">
        <v>50.1</v>
      </c>
      <c r="X47" s="61">
        <v>1.0467173600209596</v>
      </c>
      <c r="Y47" s="61">
        <v>1253.5537245759992</v>
      </c>
      <c r="Z47" s="61">
        <v>62.803041601257569</v>
      </c>
    </row>
    <row r="48" spans="1:26" s="2" customFormat="1" x14ac:dyDescent="0.2">
      <c r="A48" s="257"/>
      <c r="B48" s="173" t="s">
        <v>39</v>
      </c>
      <c r="C48" s="174">
        <v>0.51935483870967747</v>
      </c>
      <c r="D48" s="201">
        <v>1.7058E-2</v>
      </c>
      <c r="E48" s="202">
        <v>0.86</v>
      </c>
      <c r="F48" s="203">
        <v>472.5</v>
      </c>
      <c r="G48" s="179" t="s">
        <v>975</v>
      </c>
      <c r="H48" s="55">
        <v>8</v>
      </c>
      <c r="I48" s="54" t="s">
        <v>80</v>
      </c>
      <c r="J48" s="54"/>
      <c r="K48" s="55">
        <v>24</v>
      </c>
      <c r="L48" s="55">
        <v>1959</v>
      </c>
      <c r="M48" s="56">
        <v>25.712</v>
      </c>
      <c r="N48" s="56">
        <v>3.902574</v>
      </c>
      <c r="O48" s="56">
        <v>0</v>
      </c>
      <c r="P48" s="56">
        <v>-0.53657500000000002</v>
      </c>
      <c r="Q48" s="56">
        <v>0</v>
      </c>
      <c r="R48" s="56">
        <v>22.346001000000001</v>
      </c>
      <c r="S48" s="56">
        <v>1321.74</v>
      </c>
      <c r="T48" s="56">
        <v>22.346001000000001</v>
      </c>
      <c r="U48" s="56">
        <v>1321.74</v>
      </c>
      <c r="V48" s="180">
        <v>1.690650279177448E-2</v>
      </c>
      <c r="W48" s="57">
        <v>50.1</v>
      </c>
      <c r="X48" s="57">
        <v>0.84701578986790149</v>
      </c>
      <c r="Y48" s="57">
        <v>1014.3901675064689</v>
      </c>
      <c r="Z48" s="57">
        <v>50.820947392074096</v>
      </c>
    </row>
    <row r="49" spans="1:26" s="2" customFormat="1" x14ac:dyDescent="0.2">
      <c r="A49" s="257"/>
      <c r="B49" s="173" t="s">
        <v>39</v>
      </c>
      <c r="C49" s="174">
        <v>0.51935483870967747</v>
      </c>
      <c r="D49" s="201">
        <v>1.7058E-2</v>
      </c>
      <c r="E49" s="202">
        <v>0.86</v>
      </c>
      <c r="F49" s="203">
        <v>472.5</v>
      </c>
      <c r="G49" s="179" t="s">
        <v>975</v>
      </c>
      <c r="H49" s="55">
        <v>1</v>
      </c>
      <c r="I49" s="54" t="s">
        <v>94</v>
      </c>
      <c r="J49" s="54"/>
      <c r="K49" s="55">
        <v>47</v>
      </c>
      <c r="L49" s="55" t="s">
        <v>61</v>
      </c>
      <c r="M49" s="56">
        <v>46.536000000000001</v>
      </c>
      <c r="N49" s="56">
        <v>6.0747350000000004</v>
      </c>
      <c r="O49" s="56">
        <v>0</v>
      </c>
      <c r="P49" s="56">
        <v>0.40226299999999998</v>
      </c>
      <c r="Q49" s="56">
        <v>0</v>
      </c>
      <c r="R49" s="56">
        <v>40.059002</v>
      </c>
      <c r="S49" s="56">
        <v>1879.63</v>
      </c>
      <c r="T49" s="56">
        <v>40.059002</v>
      </c>
      <c r="U49" s="56">
        <v>1879.63</v>
      </c>
      <c r="V49" s="180">
        <v>2.1312174204497693E-2</v>
      </c>
      <c r="W49" s="57">
        <v>50.1</v>
      </c>
      <c r="X49" s="57">
        <v>1.0677399276453345</v>
      </c>
      <c r="Y49" s="57">
        <v>1278.7304522698614</v>
      </c>
      <c r="Z49" s="57">
        <v>64.064395658720059</v>
      </c>
    </row>
    <row r="50" spans="1:26" s="2" customFormat="1" x14ac:dyDescent="0.2">
      <c r="A50" s="257"/>
      <c r="B50" s="173" t="s">
        <v>39</v>
      </c>
      <c r="C50" s="174">
        <v>0.51935483870967747</v>
      </c>
      <c r="D50" s="201">
        <v>1.7058E-2</v>
      </c>
      <c r="E50" s="202">
        <v>0.86</v>
      </c>
      <c r="F50" s="203">
        <v>472.5</v>
      </c>
      <c r="G50" s="179" t="s">
        <v>975</v>
      </c>
      <c r="H50" s="55">
        <v>2</v>
      </c>
      <c r="I50" s="54" t="s">
        <v>95</v>
      </c>
      <c r="J50" s="54"/>
      <c r="K50" s="55">
        <v>60</v>
      </c>
      <c r="L50" s="55">
        <v>1981</v>
      </c>
      <c r="M50" s="56">
        <v>95.009</v>
      </c>
      <c r="N50" s="56">
        <v>10.140093</v>
      </c>
      <c r="O50" s="56">
        <v>13.93605</v>
      </c>
      <c r="P50" s="56">
        <v>-1.3170900000000001</v>
      </c>
      <c r="Q50" s="56">
        <v>0</v>
      </c>
      <c r="R50" s="56">
        <v>72.249960000000002</v>
      </c>
      <c r="S50" s="56">
        <v>3139.2</v>
      </c>
      <c r="T50" s="56">
        <v>72.249960000000002</v>
      </c>
      <c r="U50" s="56">
        <v>3139.2</v>
      </c>
      <c r="V50" s="180">
        <v>2.3015405198776762E-2</v>
      </c>
      <c r="W50" s="57">
        <v>50.1</v>
      </c>
      <c r="X50" s="57">
        <v>1.1530718004587157</v>
      </c>
      <c r="Y50" s="57">
        <v>1380.9243119266057</v>
      </c>
      <c r="Z50" s="57">
        <v>69.184308027522945</v>
      </c>
    </row>
    <row r="51" spans="1:26" s="2" customFormat="1" x14ac:dyDescent="0.2">
      <c r="A51" s="257"/>
      <c r="B51" s="173" t="s">
        <v>39</v>
      </c>
      <c r="C51" s="174">
        <v>0.51935483870967747</v>
      </c>
      <c r="D51" s="201">
        <v>1.7058E-2</v>
      </c>
      <c r="E51" s="202">
        <v>0.86</v>
      </c>
      <c r="F51" s="203">
        <v>472.5</v>
      </c>
      <c r="G51" s="179" t="s">
        <v>975</v>
      </c>
      <c r="H51" s="55">
        <v>3</v>
      </c>
      <c r="I51" s="54" t="s">
        <v>96</v>
      </c>
      <c r="J51" s="54"/>
      <c r="K51" s="55">
        <v>108</v>
      </c>
      <c r="L51" s="55">
        <v>1990</v>
      </c>
      <c r="M51" s="56">
        <v>90.103999999999999</v>
      </c>
      <c r="N51" s="56">
        <v>8.5885680000000004</v>
      </c>
      <c r="O51" s="56">
        <v>21.259985</v>
      </c>
      <c r="P51" s="56">
        <v>-0.83656900000000001</v>
      </c>
      <c r="Q51" s="56">
        <v>0</v>
      </c>
      <c r="R51" s="56">
        <v>61.092018000000003</v>
      </c>
      <c r="S51" s="56">
        <v>2642.7</v>
      </c>
      <c r="T51" s="56">
        <v>61.092018000000003</v>
      </c>
      <c r="U51" s="56">
        <v>2642.7</v>
      </c>
      <c r="V51" s="180">
        <v>2.3117273243273926E-2</v>
      </c>
      <c r="W51" s="57">
        <v>50.1</v>
      </c>
      <c r="X51" s="57">
        <v>1.1581753894880238</v>
      </c>
      <c r="Y51" s="57">
        <v>1387.0363945964355</v>
      </c>
      <c r="Z51" s="57">
        <v>69.490523369281419</v>
      </c>
    </row>
    <row r="52" spans="1:26" s="2" customFormat="1" x14ac:dyDescent="0.2">
      <c r="A52" s="257"/>
      <c r="B52" s="173" t="s">
        <v>39</v>
      </c>
      <c r="C52" s="174">
        <v>0.51935483870967747</v>
      </c>
      <c r="D52" s="201">
        <v>1.7058E-2</v>
      </c>
      <c r="E52" s="202">
        <v>0.86</v>
      </c>
      <c r="F52" s="203">
        <v>472.5</v>
      </c>
      <c r="G52" s="179" t="s">
        <v>975</v>
      </c>
      <c r="H52" s="55">
        <v>4</v>
      </c>
      <c r="I52" s="54" t="s">
        <v>97</v>
      </c>
      <c r="J52" s="54"/>
      <c r="K52" s="55">
        <v>32</v>
      </c>
      <c r="L52" s="55">
        <v>1960</v>
      </c>
      <c r="M52" s="56">
        <v>32.688000000000002</v>
      </c>
      <c r="N52" s="56">
        <v>3.6618900000000001</v>
      </c>
      <c r="O52" s="56">
        <v>1.156547</v>
      </c>
      <c r="P52" s="56">
        <v>-0.75489200000000001</v>
      </c>
      <c r="Q52" s="56">
        <v>0</v>
      </c>
      <c r="R52" s="56">
        <v>28.62445</v>
      </c>
      <c r="S52" s="56">
        <v>1214.6199999999999</v>
      </c>
      <c r="T52" s="56">
        <v>28.62445</v>
      </c>
      <c r="U52" s="56">
        <v>1214.6199999999999</v>
      </c>
      <c r="V52" s="180">
        <v>2.3566588727338592E-2</v>
      </c>
      <c r="W52" s="57">
        <v>50.1</v>
      </c>
      <c r="X52" s="57">
        <v>1.1806860952396634</v>
      </c>
      <c r="Y52" s="57">
        <v>1413.9953236403155</v>
      </c>
      <c r="Z52" s="57">
        <v>70.841165714379812</v>
      </c>
    </row>
    <row r="53" spans="1:26" s="2" customFormat="1" x14ac:dyDescent="0.2">
      <c r="A53" s="257"/>
      <c r="B53" s="173" t="s">
        <v>39</v>
      </c>
      <c r="C53" s="174">
        <v>0.51935483870967747</v>
      </c>
      <c r="D53" s="201">
        <v>1.7058E-2</v>
      </c>
      <c r="E53" s="202">
        <v>0.86</v>
      </c>
      <c r="F53" s="203">
        <v>472.5</v>
      </c>
      <c r="G53" s="179" t="s">
        <v>975</v>
      </c>
      <c r="H53" s="55">
        <v>5</v>
      </c>
      <c r="I53" s="54" t="s">
        <v>98</v>
      </c>
      <c r="J53" s="54"/>
      <c r="K53" s="55">
        <v>48</v>
      </c>
      <c r="L53" s="55">
        <v>1963</v>
      </c>
      <c r="M53" s="56">
        <v>53.798999999999999</v>
      </c>
      <c r="N53" s="56">
        <v>6.458869</v>
      </c>
      <c r="O53" s="56">
        <v>1.0773140000000001</v>
      </c>
      <c r="P53" s="56">
        <v>-0.74687000000000003</v>
      </c>
      <c r="Q53" s="56">
        <v>0</v>
      </c>
      <c r="R53" s="56">
        <v>47.009689999999999</v>
      </c>
      <c r="S53" s="56">
        <v>1913.87</v>
      </c>
      <c r="T53" s="56">
        <v>47.009689999999999</v>
      </c>
      <c r="U53" s="56">
        <v>1913.87</v>
      </c>
      <c r="V53" s="180">
        <v>2.4562634870706999E-2</v>
      </c>
      <c r="W53" s="57">
        <v>50.1</v>
      </c>
      <c r="X53" s="57">
        <v>1.2305880070224207</v>
      </c>
      <c r="Y53" s="57">
        <v>1473.7580922424199</v>
      </c>
      <c r="Z53" s="57">
        <v>73.835280421345246</v>
      </c>
    </row>
    <row r="54" spans="1:26" x14ac:dyDescent="0.2">
      <c r="A54" s="257"/>
      <c r="B54" s="173" t="s">
        <v>39</v>
      </c>
      <c r="C54" s="174">
        <v>0.51935483870967747</v>
      </c>
      <c r="D54" s="201">
        <v>1.7058E-2</v>
      </c>
      <c r="E54" s="202">
        <v>0.86</v>
      </c>
      <c r="F54" s="203">
        <v>472.5</v>
      </c>
      <c r="G54" s="216" t="s">
        <v>974</v>
      </c>
      <c r="H54" s="62">
        <v>1</v>
      </c>
      <c r="I54" s="107" t="s">
        <v>99</v>
      </c>
      <c r="J54" s="107"/>
      <c r="K54" s="62">
        <v>4</v>
      </c>
      <c r="L54" s="62">
        <v>1940</v>
      </c>
      <c r="M54" s="143">
        <v>14.18</v>
      </c>
      <c r="N54" s="143">
        <v>1.758413</v>
      </c>
      <c r="O54" s="143">
        <v>0.291462</v>
      </c>
      <c r="P54" s="143">
        <v>-0.228413</v>
      </c>
      <c r="Q54" s="143">
        <v>0</v>
      </c>
      <c r="R54" s="143">
        <v>12.358537999999999</v>
      </c>
      <c r="S54" s="143">
        <v>383.02000000000004</v>
      </c>
      <c r="T54" s="143">
        <v>12.358537999999999</v>
      </c>
      <c r="U54" s="143">
        <v>383.02000000000004</v>
      </c>
      <c r="V54" s="155">
        <v>3.2266038326980308E-2</v>
      </c>
      <c r="W54" s="167">
        <v>50.1</v>
      </c>
      <c r="X54" s="167">
        <v>1.6165285201817134</v>
      </c>
      <c r="Y54" s="167">
        <v>1935.9622996188184</v>
      </c>
      <c r="Z54" s="167">
        <v>96.991711210902807</v>
      </c>
    </row>
    <row r="55" spans="1:26" x14ac:dyDescent="0.2">
      <c r="A55" s="257"/>
      <c r="B55" s="173" t="s">
        <v>39</v>
      </c>
      <c r="C55" s="174">
        <v>0.51935483870967747</v>
      </c>
      <c r="D55" s="201">
        <v>1.7058E-2</v>
      </c>
      <c r="E55" s="202">
        <v>0.86</v>
      </c>
      <c r="F55" s="203">
        <v>472.5</v>
      </c>
      <c r="G55" s="216" t="s">
        <v>974</v>
      </c>
      <c r="H55" s="62">
        <v>2</v>
      </c>
      <c r="I55" s="107" t="s">
        <v>100</v>
      </c>
      <c r="J55" s="107"/>
      <c r="K55" s="62">
        <v>4</v>
      </c>
      <c r="L55" s="62">
        <v>1955</v>
      </c>
      <c r="M55" s="143">
        <v>7.0270000000000001</v>
      </c>
      <c r="N55" s="143">
        <v>0</v>
      </c>
      <c r="O55" s="143">
        <v>0</v>
      </c>
      <c r="P55" s="143">
        <v>0</v>
      </c>
      <c r="Q55" s="143">
        <v>0</v>
      </c>
      <c r="R55" s="143">
        <v>7.0270000000000001</v>
      </c>
      <c r="S55" s="143">
        <v>214.32</v>
      </c>
      <c r="T55" s="143">
        <v>7.0270000000000001</v>
      </c>
      <c r="U55" s="143">
        <v>214.32</v>
      </c>
      <c r="V55" s="155">
        <v>3.278742067935797E-2</v>
      </c>
      <c r="W55" s="167">
        <v>50.1</v>
      </c>
      <c r="X55" s="167">
        <v>1.6426497760358343</v>
      </c>
      <c r="Y55" s="167">
        <v>1967.2452407614783</v>
      </c>
      <c r="Z55" s="167">
        <v>98.558986562150068</v>
      </c>
    </row>
    <row r="56" spans="1:26" x14ac:dyDescent="0.2">
      <c r="A56" s="257"/>
      <c r="B56" s="173" t="s">
        <v>39</v>
      </c>
      <c r="C56" s="174">
        <v>0.51935483870967747</v>
      </c>
      <c r="D56" s="201">
        <v>1.7058E-2</v>
      </c>
      <c r="E56" s="202">
        <v>0.86</v>
      </c>
      <c r="F56" s="203">
        <v>472.5</v>
      </c>
      <c r="G56" s="216" t="s">
        <v>974</v>
      </c>
      <c r="H56" s="62">
        <v>3</v>
      </c>
      <c r="I56" s="107" t="s">
        <v>101</v>
      </c>
      <c r="J56" s="107"/>
      <c r="K56" s="62">
        <v>6</v>
      </c>
      <c r="L56" s="62">
        <v>1959</v>
      </c>
      <c r="M56" s="143">
        <v>12.175000000000001</v>
      </c>
      <c r="N56" s="143">
        <v>1.0459350000000001</v>
      </c>
      <c r="O56" s="143">
        <v>0.70345199999999997</v>
      </c>
      <c r="P56" s="143">
        <v>-7.6934000000000002E-2</v>
      </c>
      <c r="Q56" s="143">
        <v>0</v>
      </c>
      <c r="R56" s="143">
        <v>10.502549</v>
      </c>
      <c r="S56" s="143">
        <v>310.93</v>
      </c>
      <c r="T56" s="143">
        <v>10.502549</v>
      </c>
      <c r="U56" s="143">
        <v>310.93</v>
      </c>
      <c r="V56" s="155">
        <v>3.3777856752323671E-2</v>
      </c>
      <c r="W56" s="167">
        <v>50.1</v>
      </c>
      <c r="X56" s="167">
        <v>1.692270623291416</v>
      </c>
      <c r="Y56" s="167">
        <v>2026.6714051394201</v>
      </c>
      <c r="Z56" s="167">
        <v>101.53623739748495</v>
      </c>
    </row>
    <row r="57" spans="1:26" x14ac:dyDescent="0.2">
      <c r="A57" s="257"/>
      <c r="B57" s="173" t="s">
        <v>39</v>
      </c>
      <c r="C57" s="174">
        <v>0.51935483870967747</v>
      </c>
      <c r="D57" s="201">
        <v>1.7058E-2</v>
      </c>
      <c r="E57" s="202">
        <v>0.86</v>
      </c>
      <c r="F57" s="203">
        <v>472.5</v>
      </c>
      <c r="G57" s="216" t="s">
        <v>974</v>
      </c>
      <c r="H57" s="62">
        <v>4</v>
      </c>
      <c r="I57" s="107" t="s">
        <v>102</v>
      </c>
      <c r="J57" s="107"/>
      <c r="K57" s="62">
        <v>4</v>
      </c>
      <c r="L57" s="62">
        <v>1952</v>
      </c>
      <c r="M57" s="143">
        <v>3.8524929999999999</v>
      </c>
      <c r="N57" s="143">
        <v>0</v>
      </c>
      <c r="O57" s="143">
        <v>0</v>
      </c>
      <c r="P57" s="143">
        <v>0</v>
      </c>
      <c r="Q57" s="143">
        <v>0</v>
      </c>
      <c r="R57" s="143">
        <v>3.8524929999999999</v>
      </c>
      <c r="S57" s="143">
        <v>108</v>
      </c>
      <c r="T57" s="143">
        <v>3.8524929999999999</v>
      </c>
      <c r="U57" s="143">
        <v>108</v>
      </c>
      <c r="V57" s="155">
        <v>3.5671231481481484E-2</v>
      </c>
      <c r="W57" s="167">
        <v>50.1</v>
      </c>
      <c r="X57" s="167">
        <v>1.7871286972222225</v>
      </c>
      <c r="Y57" s="167">
        <v>2140.2738888888894</v>
      </c>
      <c r="Z57" s="167">
        <v>107.22772183333336</v>
      </c>
    </row>
    <row r="58" spans="1:26" x14ac:dyDescent="0.2">
      <c r="A58" s="257"/>
      <c r="B58" s="173" t="s">
        <v>39</v>
      </c>
      <c r="C58" s="174">
        <v>0.51935483870967747</v>
      </c>
      <c r="D58" s="201">
        <v>1.7058E-2</v>
      </c>
      <c r="E58" s="202">
        <v>0.86</v>
      </c>
      <c r="F58" s="203">
        <v>472.5</v>
      </c>
      <c r="G58" s="216" t="s">
        <v>974</v>
      </c>
      <c r="H58" s="62">
        <v>5</v>
      </c>
      <c r="I58" s="107" t="s">
        <v>103</v>
      </c>
      <c r="J58" s="107"/>
      <c r="K58" s="62">
        <v>13</v>
      </c>
      <c r="L58" s="62" t="s">
        <v>61</v>
      </c>
      <c r="M58" s="143">
        <v>14.967000000000001</v>
      </c>
      <c r="N58" s="143">
        <v>0</v>
      </c>
      <c r="O58" s="143">
        <v>0</v>
      </c>
      <c r="P58" s="143">
        <v>0</v>
      </c>
      <c r="Q58" s="143">
        <v>0</v>
      </c>
      <c r="R58" s="143">
        <v>14.966998999999999</v>
      </c>
      <c r="S58" s="143">
        <v>397.64</v>
      </c>
      <c r="T58" s="143">
        <v>14.966998999999999</v>
      </c>
      <c r="U58" s="143">
        <v>397.64</v>
      </c>
      <c r="V58" s="155">
        <v>3.7639570968715418E-2</v>
      </c>
      <c r="W58" s="167">
        <v>50.1</v>
      </c>
      <c r="X58" s="167">
        <v>1.8857425055326424</v>
      </c>
      <c r="Y58" s="167">
        <v>2258.3742581229253</v>
      </c>
      <c r="Z58" s="167">
        <v>113.14455033195856</v>
      </c>
    </row>
    <row r="59" spans="1:26" x14ac:dyDescent="0.2">
      <c r="A59" s="257"/>
      <c r="B59" s="173" t="s">
        <v>39</v>
      </c>
      <c r="C59" s="174">
        <v>0.51935483870967747</v>
      </c>
      <c r="D59" s="201">
        <v>1.7058E-2</v>
      </c>
      <c r="E59" s="202">
        <v>0.86</v>
      </c>
      <c r="F59" s="203">
        <v>472.5</v>
      </c>
      <c r="G59" s="216" t="s">
        <v>974</v>
      </c>
      <c r="H59" s="62">
        <v>6</v>
      </c>
      <c r="I59" s="107" t="s">
        <v>104</v>
      </c>
      <c r="J59" s="107"/>
      <c r="K59" s="62">
        <v>8</v>
      </c>
      <c r="L59" s="62" t="s">
        <v>61</v>
      </c>
      <c r="M59" s="143">
        <v>9.84</v>
      </c>
      <c r="N59" s="143">
        <v>0</v>
      </c>
      <c r="O59" s="143">
        <v>0</v>
      </c>
      <c r="P59" s="143">
        <v>0</v>
      </c>
      <c r="Q59" s="143">
        <v>0</v>
      </c>
      <c r="R59" s="143">
        <v>9.84</v>
      </c>
      <c r="S59" s="143">
        <v>248.01</v>
      </c>
      <c r="T59" s="143">
        <v>9.84</v>
      </c>
      <c r="U59" s="143">
        <v>248.01</v>
      </c>
      <c r="V59" s="155">
        <v>3.9675819523406312E-2</v>
      </c>
      <c r="W59" s="167">
        <v>50.1</v>
      </c>
      <c r="X59" s="167">
        <v>1.9877585581226562</v>
      </c>
      <c r="Y59" s="167">
        <v>2380.5491714043787</v>
      </c>
      <c r="Z59" s="167">
        <v>119.26551348735937</v>
      </c>
    </row>
    <row r="60" spans="1:26" x14ac:dyDescent="0.2">
      <c r="A60" s="258"/>
      <c r="B60" s="173" t="s">
        <v>39</v>
      </c>
      <c r="C60" s="174">
        <v>0.51935483870967747</v>
      </c>
      <c r="D60" s="201">
        <v>1.7058E-2</v>
      </c>
      <c r="E60" s="202">
        <v>0.86</v>
      </c>
      <c r="F60" s="203">
        <v>472.5</v>
      </c>
      <c r="G60" s="216" t="s">
        <v>974</v>
      </c>
      <c r="H60" s="62">
        <v>7</v>
      </c>
      <c r="I60" s="107" t="s">
        <v>105</v>
      </c>
      <c r="J60" s="107"/>
      <c r="K60" s="62">
        <v>6</v>
      </c>
      <c r="L60" s="62">
        <v>1940</v>
      </c>
      <c r="M60" s="143">
        <v>10.878</v>
      </c>
      <c r="N60" s="143">
        <v>5.3679999999999999E-2</v>
      </c>
      <c r="O60" s="143">
        <v>0</v>
      </c>
      <c r="P60" s="143">
        <v>0</v>
      </c>
      <c r="Q60" s="143">
        <v>0</v>
      </c>
      <c r="R60" s="143">
        <v>10.265999000000001</v>
      </c>
      <c r="S60" s="143">
        <v>250.65</v>
      </c>
      <c r="T60" s="143">
        <v>10.265999000000001</v>
      </c>
      <c r="U60" s="143">
        <v>250.65</v>
      </c>
      <c r="V60" s="155">
        <v>4.0957506483143828E-2</v>
      </c>
      <c r="W60" s="167">
        <v>50.1</v>
      </c>
      <c r="X60" s="167">
        <v>2.0519710748055058</v>
      </c>
      <c r="Y60" s="167">
        <v>2457.45038898863</v>
      </c>
      <c r="Z60" s="167">
        <v>123.11826448833037</v>
      </c>
    </row>
    <row r="61" spans="1:26" x14ac:dyDescent="0.2">
      <c r="A61" s="250" t="s">
        <v>107</v>
      </c>
      <c r="B61" s="65" t="s">
        <v>108</v>
      </c>
      <c r="C61" s="12">
        <v>1.1000000000000001</v>
      </c>
      <c r="D61" s="43">
        <v>1.6230000000000001E-2</v>
      </c>
      <c r="E61" s="44">
        <f>D61*W61</f>
        <v>0.91991640000000008</v>
      </c>
      <c r="F61" s="116">
        <v>523.9</v>
      </c>
      <c r="G61" s="5" t="s">
        <v>40</v>
      </c>
      <c r="H61" s="63">
        <v>1</v>
      </c>
      <c r="I61" s="64" t="s">
        <v>109</v>
      </c>
      <c r="J61" s="64"/>
      <c r="K61" s="63">
        <v>60</v>
      </c>
      <c r="L61" s="63">
        <v>2005</v>
      </c>
      <c r="M61" s="117">
        <v>53.6</v>
      </c>
      <c r="N61" s="117">
        <v>8.0050249999999998</v>
      </c>
      <c r="O61" s="117">
        <v>4.6919740000000001</v>
      </c>
      <c r="P61" s="117">
        <v>1.582973</v>
      </c>
      <c r="Q61" s="117">
        <v>0</v>
      </c>
      <c r="R61" s="117">
        <v>39.319999000000003</v>
      </c>
      <c r="S61" s="117">
        <v>4933.47</v>
      </c>
      <c r="T61" s="117">
        <f t="shared" ref="T61:T100" si="0">R61/S61*U61</f>
        <v>37.836214926350017</v>
      </c>
      <c r="U61" s="117">
        <v>4747.3</v>
      </c>
      <c r="V61" s="145">
        <f t="shared" ref="V61:V124" si="1">T61/U61</f>
        <v>7.9700492756619584E-3</v>
      </c>
      <c r="W61" s="74">
        <v>56.68</v>
      </c>
      <c r="X61" s="156">
        <f t="shared" ref="X61:X100" si="2">V61*W61</f>
        <v>0.45174239294451979</v>
      </c>
      <c r="Y61" s="156">
        <f t="shared" ref="Y61:Y124" si="3">V61*60*1000</f>
        <v>478.20295653971749</v>
      </c>
      <c r="Z61" s="156">
        <f t="shared" ref="Z61:Z124" si="4">Y61*W61/1000</f>
        <v>27.10454357667119</v>
      </c>
    </row>
    <row r="62" spans="1:26" x14ac:dyDescent="0.2">
      <c r="A62" s="251"/>
      <c r="B62" s="65" t="s">
        <v>108</v>
      </c>
      <c r="C62" s="12">
        <v>1.1000000000000001</v>
      </c>
      <c r="D62" s="43">
        <v>1.6230000000000001E-2</v>
      </c>
      <c r="E62" s="44">
        <f t="shared" ref="E62:E100" si="5">D62*W62</f>
        <v>0.91991640000000008</v>
      </c>
      <c r="F62" s="116">
        <v>523.9</v>
      </c>
      <c r="G62" s="5" t="s">
        <v>40</v>
      </c>
      <c r="H62" s="63">
        <v>2</v>
      </c>
      <c r="I62" s="64" t="s">
        <v>110</v>
      </c>
      <c r="J62" s="64"/>
      <c r="K62" s="63">
        <v>18</v>
      </c>
      <c r="L62" s="63">
        <v>2006</v>
      </c>
      <c r="M62" s="117">
        <v>21.92</v>
      </c>
      <c r="N62" s="117">
        <v>1.976485</v>
      </c>
      <c r="O62" s="117">
        <v>0.52699499999999999</v>
      </c>
      <c r="P62" s="117">
        <v>0.72651600000000005</v>
      </c>
      <c r="Q62" s="117">
        <v>0</v>
      </c>
      <c r="R62" s="117">
        <v>18.689999</v>
      </c>
      <c r="S62" s="117">
        <v>1988.27</v>
      </c>
      <c r="T62" s="117">
        <f t="shared" si="0"/>
        <v>14.922708390962999</v>
      </c>
      <c r="U62" s="117">
        <v>1587.5</v>
      </c>
      <c r="V62" s="145">
        <f t="shared" si="1"/>
        <v>9.400131269897952E-3</v>
      </c>
      <c r="W62" s="74">
        <v>56.68</v>
      </c>
      <c r="X62" s="156">
        <f t="shared" si="2"/>
        <v>0.5327994403778159</v>
      </c>
      <c r="Y62" s="156">
        <f t="shared" si="3"/>
        <v>564.00787619387711</v>
      </c>
      <c r="Z62" s="156">
        <f t="shared" si="4"/>
        <v>31.967966422668955</v>
      </c>
    </row>
    <row r="63" spans="1:26" x14ac:dyDescent="0.2">
      <c r="A63" s="251"/>
      <c r="B63" s="65" t="s">
        <v>108</v>
      </c>
      <c r="C63" s="12">
        <v>1.1000000000000001</v>
      </c>
      <c r="D63" s="43">
        <v>1.6230000000000001E-2</v>
      </c>
      <c r="E63" s="44">
        <f t="shared" si="5"/>
        <v>0.91991640000000008</v>
      </c>
      <c r="F63" s="116">
        <v>523.9</v>
      </c>
      <c r="G63" s="5" t="s">
        <v>40</v>
      </c>
      <c r="H63" s="63">
        <v>3</v>
      </c>
      <c r="I63" s="64" t="s">
        <v>111</v>
      </c>
      <c r="J63" s="64"/>
      <c r="K63" s="63">
        <v>118</v>
      </c>
      <c r="L63" s="63">
        <v>2007</v>
      </c>
      <c r="M63" s="117">
        <v>100.67</v>
      </c>
      <c r="N63" s="117">
        <v>18.768000000000001</v>
      </c>
      <c r="O63" s="117">
        <v>12.664192</v>
      </c>
      <c r="P63" s="117">
        <v>0</v>
      </c>
      <c r="Q63" s="117">
        <v>0</v>
      </c>
      <c r="R63" s="117">
        <v>69.237760999999992</v>
      </c>
      <c r="S63" s="117">
        <v>7726.7</v>
      </c>
      <c r="T63" s="117">
        <f t="shared" si="0"/>
        <v>62.475369718306645</v>
      </c>
      <c r="U63" s="117">
        <v>6972.04</v>
      </c>
      <c r="V63" s="145">
        <f t="shared" si="1"/>
        <v>8.9608449920405859E-3</v>
      </c>
      <c r="W63" s="74">
        <v>56.68</v>
      </c>
      <c r="X63" s="156">
        <f t="shared" si="2"/>
        <v>0.50790069414886041</v>
      </c>
      <c r="Y63" s="156">
        <f t="shared" si="3"/>
        <v>537.65069952243516</v>
      </c>
      <c r="Z63" s="156">
        <f t="shared" si="4"/>
        <v>30.474041648931625</v>
      </c>
    </row>
    <row r="64" spans="1:26" x14ac:dyDescent="0.2">
      <c r="A64" s="251"/>
      <c r="B64" s="65" t="s">
        <v>108</v>
      </c>
      <c r="C64" s="12">
        <v>1.1000000000000001</v>
      </c>
      <c r="D64" s="43">
        <v>1.6230000000000001E-2</v>
      </c>
      <c r="E64" s="44">
        <f t="shared" si="5"/>
        <v>0.91991640000000008</v>
      </c>
      <c r="F64" s="116">
        <v>523.9</v>
      </c>
      <c r="G64" s="5" t="s">
        <v>40</v>
      </c>
      <c r="H64" s="63">
        <v>4</v>
      </c>
      <c r="I64" s="64" t="s">
        <v>112</v>
      </c>
      <c r="J64" s="64"/>
      <c r="K64" s="63">
        <v>38</v>
      </c>
      <c r="L64" s="63">
        <v>2004</v>
      </c>
      <c r="M64" s="117">
        <v>25.17</v>
      </c>
      <c r="N64" s="117">
        <v>4.4848999999999997</v>
      </c>
      <c r="O64" s="117">
        <v>-0.15900400000000001</v>
      </c>
      <c r="P64" s="117">
        <v>1.0740989999999999</v>
      </c>
      <c r="Q64" s="117">
        <v>0</v>
      </c>
      <c r="R64" s="117">
        <v>19.769997999999998</v>
      </c>
      <c r="S64" s="117">
        <v>2371.6999999999998</v>
      </c>
      <c r="T64" s="117">
        <f t="shared" si="0"/>
        <v>19.769997999999998</v>
      </c>
      <c r="U64" s="117">
        <v>2371.6999999999998</v>
      </c>
      <c r="V64" s="145">
        <f t="shared" si="1"/>
        <v>8.3357920478981315E-3</v>
      </c>
      <c r="W64" s="74">
        <v>56.68</v>
      </c>
      <c r="X64" s="156">
        <f t="shared" si="2"/>
        <v>0.47247269327486607</v>
      </c>
      <c r="Y64" s="156">
        <f t="shared" si="3"/>
        <v>500.14752287388785</v>
      </c>
      <c r="Z64" s="156">
        <f t="shared" si="4"/>
        <v>28.348361596491962</v>
      </c>
    </row>
    <row r="65" spans="1:26" x14ac:dyDescent="0.2">
      <c r="A65" s="251"/>
      <c r="B65" s="65" t="s">
        <v>108</v>
      </c>
      <c r="C65" s="12">
        <v>1.1000000000000001</v>
      </c>
      <c r="D65" s="43">
        <v>1.6230000000000001E-2</v>
      </c>
      <c r="E65" s="44">
        <f t="shared" si="5"/>
        <v>0.91991640000000008</v>
      </c>
      <c r="F65" s="116">
        <v>523.9</v>
      </c>
      <c r="G65" s="5" t="s">
        <v>40</v>
      </c>
      <c r="H65" s="63">
        <v>5</v>
      </c>
      <c r="I65" s="64" t="s">
        <v>113</v>
      </c>
      <c r="J65" s="64"/>
      <c r="K65" s="63">
        <v>86</v>
      </c>
      <c r="L65" s="63">
        <v>2006</v>
      </c>
      <c r="M65" s="117">
        <v>50.52</v>
      </c>
      <c r="N65" s="117">
        <v>12.4542</v>
      </c>
      <c r="O65" s="117">
        <v>1.1901999999999999</v>
      </c>
      <c r="P65" s="117">
        <v>0</v>
      </c>
      <c r="Q65" s="117">
        <v>0</v>
      </c>
      <c r="R65" s="117">
        <v>36.875574</v>
      </c>
      <c r="S65" s="117">
        <v>5046.72</v>
      </c>
      <c r="T65" s="117">
        <f t="shared" si="0"/>
        <v>36.875574</v>
      </c>
      <c r="U65" s="117">
        <v>5046.72</v>
      </c>
      <c r="V65" s="145">
        <f t="shared" si="1"/>
        <v>7.3068396899372261E-3</v>
      </c>
      <c r="W65" s="74">
        <v>56.68</v>
      </c>
      <c r="X65" s="156">
        <f t="shared" si="2"/>
        <v>0.41415167362564198</v>
      </c>
      <c r="Y65" s="156">
        <f t="shared" si="3"/>
        <v>438.41038139623356</v>
      </c>
      <c r="Z65" s="156">
        <f t="shared" si="4"/>
        <v>24.849100417538516</v>
      </c>
    </row>
    <row r="66" spans="1:26" x14ac:dyDescent="0.2">
      <c r="A66" s="251"/>
      <c r="B66" s="65" t="s">
        <v>108</v>
      </c>
      <c r="C66" s="12">
        <v>1.1000000000000001</v>
      </c>
      <c r="D66" s="43">
        <v>1.6230000000000001E-2</v>
      </c>
      <c r="E66" s="44">
        <f t="shared" si="5"/>
        <v>0.91991640000000008</v>
      </c>
      <c r="F66" s="116">
        <v>523.9</v>
      </c>
      <c r="G66" s="5" t="s">
        <v>40</v>
      </c>
      <c r="H66" s="63">
        <v>6</v>
      </c>
      <c r="I66" s="64" t="s">
        <v>114</v>
      </c>
      <c r="J66" s="64" t="s">
        <v>49</v>
      </c>
      <c r="K66" s="63">
        <v>64</v>
      </c>
      <c r="L66" s="63">
        <v>1987</v>
      </c>
      <c r="M66" s="117">
        <v>9.0500000000000007</v>
      </c>
      <c r="N66" s="117">
        <v>7.1196000000000002</v>
      </c>
      <c r="O66" s="117">
        <v>1.9303809999999999</v>
      </c>
      <c r="P66" s="117">
        <v>0</v>
      </c>
      <c r="Q66" s="117">
        <v>0</v>
      </c>
      <c r="R66" s="117">
        <v>0</v>
      </c>
      <c r="S66" s="117">
        <v>2419.08</v>
      </c>
      <c r="T66" s="117">
        <f t="shared" si="0"/>
        <v>0</v>
      </c>
      <c r="U66" s="117">
        <v>2419.08</v>
      </c>
      <c r="V66" s="145">
        <f t="shared" si="1"/>
        <v>0</v>
      </c>
      <c r="W66" s="74">
        <v>56.68</v>
      </c>
      <c r="X66" s="156">
        <f t="shared" si="2"/>
        <v>0</v>
      </c>
      <c r="Y66" s="156">
        <f t="shared" si="3"/>
        <v>0</v>
      </c>
      <c r="Z66" s="156">
        <f t="shared" si="4"/>
        <v>0</v>
      </c>
    </row>
    <row r="67" spans="1:26" x14ac:dyDescent="0.2">
      <c r="A67" s="251"/>
      <c r="B67" s="65" t="s">
        <v>108</v>
      </c>
      <c r="C67" s="12">
        <v>1.1000000000000001</v>
      </c>
      <c r="D67" s="43">
        <v>1.6230000000000001E-2</v>
      </c>
      <c r="E67" s="44">
        <f t="shared" si="5"/>
        <v>0.91991640000000008</v>
      </c>
      <c r="F67" s="116">
        <v>523.9</v>
      </c>
      <c r="G67" s="5" t="s">
        <v>40</v>
      </c>
      <c r="H67" s="63">
        <v>7</v>
      </c>
      <c r="I67" s="64" t="s">
        <v>115</v>
      </c>
      <c r="J67" s="64"/>
      <c r="K67" s="63">
        <v>22</v>
      </c>
      <c r="L67" s="63">
        <v>2006</v>
      </c>
      <c r="M67" s="117">
        <v>23.91</v>
      </c>
      <c r="N67" s="117">
        <v>4.5389999999999997</v>
      </c>
      <c r="O67" s="117">
        <v>0.51502000000000003</v>
      </c>
      <c r="P67" s="117">
        <v>0</v>
      </c>
      <c r="Q67" s="117">
        <v>0</v>
      </c>
      <c r="R67" s="117">
        <v>18.855974</v>
      </c>
      <c r="S67" s="117">
        <v>1697.77</v>
      </c>
      <c r="T67" s="117">
        <f t="shared" si="0"/>
        <v>18.855974</v>
      </c>
      <c r="U67" s="117">
        <v>1697.77</v>
      </c>
      <c r="V67" s="145">
        <f t="shared" si="1"/>
        <v>1.1106318288107341E-2</v>
      </c>
      <c r="W67" s="74">
        <v>56.68</v>
      </c>
      <c r="X67" s="156">
        <f t="shared" si="2"/>
        <v>0.62950612056992405</v>
      </c>
      <c r="Y67" s="156">
        <f t="shared" si="3"/>
        <v>666.37909728644036</v>
      </c>
      <c r="Z67" s="156">
        <f t="shared" si="4"/>
        <v>37.77036723419544</v>
      </c>
    </row>
    <row r="68" spans="1:26" x14ac:dyDescent="0.2">
      <c r="A68" s="251"/>
      <c r="B68" s="65" t="s">
        <v>108</v>
      </c>
      <c r="C68" s="12">
        <v>1.1000000000000001</v>
      </c>
      <c r="D68" s="43">
        <v>1.6230000000000001E-2</v>
      </c>
      <c r="E68" s="44">
        <f t="shared" si="5"/>
        <v>0.91991640000000008</v>
      </c>
      <c r="F68" s="116">
        <v>523.9</v>
      </c>
      <c r="G68" s="5" t="s">
        <v>40</v>
      </c>
      <c r="H68" s="63">
        <v>8</v>
      </c>
      <c r="I68" s="64" t="s">
        <v>116</v>
      </c>
      <c r="J68" s="64"/>
      <c r="K68" s="63">
        <v>51</v>
      </c>
      <c r="L68" s="63">
        <v>2005</v>
      </c>
      <c r="M68" s="117">
        <v>39.43</v>
      </c>
      <c r="N68" s="117">
        <v>6.6044999999999998</v>
      </c>
      <c r="O68" s="117">
        <v>0.332316</v>
      </c>
      <c r="P68" s="117">
        <v>0</v>
      </c>
      <c r="Q68" s="117">
        <v>0</v>
      </c>
      <c r="R68" s="117">
        <v>32.493198</v>
      </c>
      <c r="S68" s="117">
        <v>3073.94</v>
      </c>
      <c r="T68" s="117">
        <f t="shared" si="0"/>
        <v>31.729159550505212</v>
      </c>
      <c r="U68" s="117">
        <v>3001.66</v>
      </c>
      <c r="V68" s="145">
        <f t="shared" si="1"/>
        <v>1.0570537486092766E-2</v>
      </c>
      <c r="W68" s="74">
        <v>56.68</v>
      </c>
      <c r="X68" s="156">
        <f t="shared" si="2"/>
        <v>0.59913806471173803</v>
      </c>
      <c r="Y68" s="156">
        <f t="shared" si="3"/>
        <v>634.23224916556603</v>
      </c>
      <c r="Z68" s="156">
        <f t="shared" si="4"/>
        <v>35.948283882704281</v>
      </c>
    </row>
    <row r="69" spans="1:26" x14ac:dyDescent="0.2">
      <c r="A69" s="251"/>
      <c r="B69" s="65" t="s">
        <v>108</v>
      </c>
      <c r="C69" s="12">
        <v>1.1000000000000001</v>
      </c>
      <c r="D69" s="43">
        <v>1.6230000000000001E-2</v>
      </c>
      <c r="E69" s="44">
        <f t="shared" si="5"/>
        <v>0.91991640000000008</v>
      </c>
      <c r="F69" s="116">
        <v>523.9</v>
      </c>
      <c r="G69" s="5" t="s">
        <v>40</v>
      </c>
      <c r="H69" s="63">
        <v>9</v>
      </c>
      <c r="I69" s="64" t="s">
        <v>117</v>
      </c>
      <c r="J69" s="64"/>
      <c r="K69" s="63">
        <v>72</v>
      </c>
      <c r="L69" s="63">
        <v>2005</v>
      </c>
      <c r="M69" s="117">
        <v>65.61</v>
      </c>
      <c r="N69" s="117">
        <v>13.272175000000001</v>
      </c>
      <c r="O69" s="117">
        <v>8.1978999999999996E-2</v>
      </c>
      <c r="P69" s="117">
        <v>1.925826</v>
      </c>
      <c r="Q69" s="117">
        <v>0</v>
      </c>
      <c r="R69" s="117">
        <v>50.330002</v>
      </c>
      <c r="S69" s="117">
        <v>5346.21</v>
      </c>
      <c r="T69" s="117">
        <f t="shared" si="0"/>
        <v>50.330002</v>
      </c>
      <c r="U69" s="117">
        <v>5346.21</v>
      </c>
      <c r="V69" s="145">
        <f t="shared" si="1"/>
        <v>9.4141460960194233E-3</v>
      </c>
      <c r="W69" s="74">
        <v>56.68</v>
      </c>
      <c r="X69" s="156">
        <f t="shared" si="2"/>
        <v>0.53359380072238094</v>
      </c>
      <c r="Y69" s="156">
        <f t="shared" si="3"/>
        <v>564.8487657611654</v>
      </c>
      <c r="Z69" s="156">
        <f t="shared" si="4"/>
        <v>32.015628043342858</v>
      </c>
    </row>
    <row r="70" spans="1:26" x14ac:dyDescent="0.2">
      <c r="A70" s="251"/>
      <c r="B70" s="65" t="s">
        <v>108</v>
      </c>
      <c r="C70" s="12">
        <v>1.1000000000000001</v>
      </c>
      <c r="D70" s="43">
        <v>1.6230000000000001E-2</v>
      </c>
      <c r="E70" s="44">
        <f t="shared" si="5"/>
        <v>0.91991640000000008</v>
      </c>
      <c r="F70" s="116">
        <v>523.9</v>
      </c>
      <c r="G70" s="5" t="s">
        <v>40</v>
      </c>
      <c r="H70" s="63">
        <v>10</v>
      </c>
      <c r="I70" s="64" t="s">
        <v>118</v>
      </c>
      <c r="J70" s="64"/>
      <c r="K70" s="63">
        <v>39</v>
      </c>
      <c r="L70" s="63">
        <v>2007</v>
      </c>
      <c r="M70" s="117">
        <v>32.950000000000003</v>
      </c>
      <c r="N70" s="117">
        <v>6.2220000000000004</v>
      </c>
      <c r="O70" s="117">
        <v>0.99177000000000004</v>
      </c>
      <c r="P70" s="117">
        <v>0</v>
      </c>
      <c r="Q70" s="117">
        <v>0</v>
      </c>
      <c r="R70" s="117">
        <v>25.736221</v>
      </c>
      <c r="S70" s="117">
        <v>2368.7800000000002</v>
      </c>
      <c r="T70" s="117">
        <f t="shared" si="0"/>
        <v>25.736221</v>
      </c>
      <c r="U70" s="117">
        <v>2368.7800000000002</v>
      </c>
      <c r="V70" s="145">
        <f t="shared" si="1"/>
        <v>1.0864757807816681E-2</v>
      </c>
      <c r="W70" s="74">
        <v>56.68</v>
      </c>
      <c r="X70" s="156">
        <f t="shared" si="2"/>
        <v>0.61581447254704946</v>
      </c>
      <c r="Y70" s="156">
        <f t="shared" si="3"/>
        <v>651.8854684690009</v>
      </c>
      <c r="Z70" s="156">
        <f t="shared" si="4"/>
        <v>36.948868352822977</v>
      </c>
    </row>
    <row r="71" spans="1:26" x14ac:dyDescent="0.2">
      <c r="A71" s="251"/>
      <c r="B71" s="65" t="s">
        <v>108</v>
      </c>
      <c r="C71" s="12">
        <v>1.1000000000000001</v>
      </c>
      <c r="D71" s="43">
        <v>1.6230000000000001E-2</v>
      </c>
      <c r="E71" s="44">
        <f t="shared" si="5"/>
        <v>0.91991640000000008</v>
      </c>
      <c r="F71" s="116">
        <v>523.9</v>
      </c>
      <c r="G71" s="188" t="s">
        <v>45</v>
      </c>
      <c r="H71" s="45">
        <v>11</v>
      </c>
      <c r="I71" s="189" t="s">
        <v>119</v>
      </c>
      <c r="J71" s="189"/>
      <c r="K71" s="45">
        <v>100</v>
      </c>
      <c r="L71" s="45">
        <v>1972</v>
      </c>
      <c r="M71" s="46">
        <v>66.290000000000006</v>
      </c>
      <c r="N71" s="46">
        <v>10.06495</v>
      </c>
      <c r="O71" s="46">
        <v>13.13</v>
      </c>
      <c r="P71" s="46">
        <v>1.665049</v>
      </c>
      <c r="Q71" s="46">
        <v>0</v>
      </c>
      <c r="R71" s="46">
        <v>41.43</v>
      </c>
      <c r="S71" s="46">
        <v>4425.26</v>
      </c>
      <c r="T71" s="46">
        <f t="shared" si="0"/>
        <v>41.43</v>
      </c>
      <c r="U71" s="46">
        <v>4425.26</v>
      </c>
      <c r="V71" s="190">
        <f t="shared" si="1"/>
        <v>9.3621617712857548E-3</v>
      </c>
      <c r="W71" s="47">
        <v>56.68</v>
      </c>
      <c r="X71" s="191">
        <f t="shared" si="2"/>
        <v>0.53064732919647661</v>
      </c>
      <c r="Y71" s="191">
        <f t="shared" si="3"/>
        <v>561.72970627714528</v>
      </c>
      <c r="Z71" s="191">
        <f t="shared" si="4"/>
        <v>31.838839751788594</v>
      </c>
    </row>
    <row r="72" spans="1:26" x14ac:dyDescent="0.2">
      <c r="A72" s="251"/>
      <c r="B72" s="65" t="s">
        <v>108</v>
      </c>
      <c r="C72" s="12">
        <v>1.1000000000000001</v>
      </c>
      <c r="D72" s="43">
        <v>1.6230000000000001E-2</v>
      </c>
      <c r="E72" s="44">
        <f t="shared" si="5"/>
        <v>0.91991640000000008</v>
      </c>
      <c r="F72" s="116">
        <v>523.9</v>
      </c>
      <c r="G72" s="188" t="s">
        <v>45</v>
      </c>
      <c r="H72" s="45">
        <v>12</v>
      </c>
      <c r="I72" s="189" t="s">
        <v>120</v>
      </c>
      <c r="J72" s="189" t="s">
        <v>49</v>
      </c>
      <c r="K72" s="45">
        <v>72</v>
      </c>
      <c r="L72" s="45">
        <v>1975</v>
      </c>
      <c r="M72" s="46">
        <v>45.76</v>
      </c>
      <c r="N72" s="46">
        <v>7.1124599999999996</v>
      </c>
      <c r="O72" s="46">
        <v>4.0975210000000004</v>
      </c>
      <c r="P72" s="46">
        <v>0</v>
      </c>
      <c r="Q72" s="46">
        <v>0</v>
      </c>
      <c r="R72" s="46">
        <v>34.550002999999997</v>
      </c>
      <c r="S72" s="46">
        <v>3784.12</v>
      </c>
      <c r="T72" s="46">
        <f t="shared" si="0"/>
        <v>34.550002999999997</v>
      </c>
      <c r="U72" s="46">
        <v>3784.12</v>
      </c>
      <c r="V72" s="190">
        <f t="shared" si="1"/>
        <v>9.1302609325285659E-3</v>
      </c>
      <c r="W72" s="47">
        <v>56.68</v>
      </c>
      <c r="X72" s="191">
        <f t="shared" si="2"/>
        <v>0.51750318965571906</v>
      </c>
      <c r="Y72" s="191">
        <f t="shared" si="3"/>
        <v>547.81565595171401</v>
      </c>
      <c r="Z72" s="191">
        <f t="shared" si="4"/>
        <v>31.050191379343147</v>
      </c>
    </row>
    <row r="73" spans="1:26" x14ac:dyDescent="0.2">
      <c r="A73" s="251"/>
      <c r="B73" s="65" t="s">
        <v>108</v>
      </c>
      <c r="C73" s="12">
        <v>1.1000000000000001</v>
      </c>
      <c r="D73" s="43">
        <v>1.6230000000000001E-2</v>
      </c>
      <c r="E73" s="44">
        <f t="shared" si="5"/>
        <v>0.91991640000000008</v>
      </c>
      <c r="F73" s="116">
        <v>523.9</v>
      </c>
      <c r="G73" s="188" t="s">
        <v>45</v>
      </c>
      <c r="H73" s="45">
        <v>13</v>
      </c>
      <c r="I73" s="189" t="s">
        <v>121</v>
      </c>
      <c r="J73" s="189" t="s">
        <v>49</v>
      </c>
      <c r="K73" s="45">
        <v>56</v>
      </c>
      <c r="L73" s="45">
        <v>1978</v>
      </c>
      <c r="M73" s="46">
        <v>42.62</v>
      </c>
      <c r="N73" s="46">
        <v>8.4946289999999998</v>
      </c>
      <c r="O73" s="46">
        <v>1.832004</v>
      </c>
      <c r="P73" s="46">
        <v>1.093372</v>
      </c>
      <c r="Q73" s="46">
        <v>0</v>
      </c>
      <c r="R73" s="46">
        <v>31.199995000000001</v>
      </c>
      <c r="S73" s="46">
        <v>3531.43</v>
      </c>
      <c r="T73" s="46">
        <f t="shared" si="0"/>
        <v>31.199994999999998</v>
      </c>
      <c r="U73" s="46">
        <v>3531.43</v>
      </c>
      <c r="V73" s="190">
        <f t="shared" si="1"/>
        <v>8.8349464664456041E-3</v>
      </c>
      <c r="W73" s="47">
        <v>56.68</v>
      </c>
      <c r="X73" s="191">
        <f t="shared" si="2"/>
        <v>0.50076476571813688</v>
      </c>
      <c r="Y73" s="191">
        <f t="shared" si="3"/>
        <v>530.09678798673622</v>
      </c>
      <c r="Z73" s="191">
        <f t="shared" si="4"/>
        <v>30.045885943088209</v>
      </c>
    </row>
    <row r="74" spans="1:26" x14ac:dyDescent="0.2">
      <c r="A74" s="251"/>
      <c r="B74" s="65" t="s">
        <v>108</v>
      </c>
      <c r="C74" s="12">
        <v>1.1000000000000001</v>
      </c>
      <c r="D74" s="43">
        <v>1.6230000000000001E-2</v>
      </c>
      <c r="E74" s="44">
        <f t="shared" si="5"/>
        <v>0.91991640000000008</v>
      </c>
      <c r="F74" s="116">
        <v>523.9</v>
      </c>
      <c r="G74" s="188" t="s">
        <v>45</v>
      </c>
      <c r="H74" s="45">
        <v>14</v>
      </c>
      <c r="I74" s="189" t="s">
        <v>122</v>
      </c>
      <c r="J74" s="189" t="s">
        <v>49</v>
      </c>
      <c r="K74" s="45">
        <v>54</v>
      </c>
      <c r="L74" s="45">
        <v>1982</v>
      </c>
      <c r="M74" s="46">
        <v>43.48</v>
      </c>
      <c r="N74" s="46">
        <v>4.2839999999999998</v>
      </c>
      <c r="O74" s="46">
        <v>2.226</v>
      </c>
      <c r="P74" s="46">
        <v>0</v>
      </c>
      <c r="Q74" s="46">
        <v>0</v>
      </c>
      <c r="R74" s="46">
        <v>36.97</v>
      </c>
      <c r="S74" s="46">
        <v>3554.75</v>
      </c>
      <c r="T74" s="46">
        <f t="shared" si="0"/>
        <v>36.97</v>
      </c>
      <c r="U74" s="46">
        <v>3554.75</v>
      </c>
      <c r="V74" s="190">
        <f t="shared" si="1"/>
        <v>1.0400168788241085E-2</v>
      </c>
      <c r="W74" s="47">
        <v>56.68</v>
      </c>
      <c r="X74" s="191">
        <f t="shared" si="2"/>
        <v>0.58948156691750464</v>
      </c>
      <c r="Y74" s="191">
        <f t="shared" si="3"/>
        <v>624.01012729446518</v>
      </c>
      <c r="Z74" s="191">
        <f t="shared" si="4"/>
        <v>35.368894015050287</v>
      </c>
    </row>
    <row r="75" spans="1:26" x14ac:dyDescent="0.2">
      <c r="A75" s="251"/>
      <c r="B75" s="65" t="s">
        <v>108</v>
      </c>
      <c r="C75" s="12">
        <v>1.1000000000000001</v>
      </c>
      <c r="D75" s="43">
        <v>1.6230000000000001E-2</v>
      </c>
      <c r="E75" s="44">
        <f t="shared" si="5"/>
        <v>0.91991640000000008</v>
      </c>
      <c r="F75" s="116">
        <v>523.9</v>
      </c>
      <c r="G75" s="188" t="s">
        <v>45</v>
      </c>
      <c r="H75" s="45">
        <v>15</v>
      </c>
      <c r="I75" s="189" t="s">
        <v>123</v>
      </c>
      <c r="J75" s="189" t="s">
        <v>49</v>
      </c>
      <c r="K75" s="45">
        <v>32</v>
      </c>
      <c r="L75" s="45">
        <v>1962</v>
      </c>
      <c r="M75" s="46">
        <v>22.91</v>
      </c>
      <c r="N75" s="46">
        <v>3.8759999999999999</v>
      </c>
      <c r="O75" s="46">
        <v>0</v>
      </c>
      <c r="P75" s="46">
        <v>0</v>
      </c>
      <c r="Q75" s="46">
        <v>1.9340010000000001</v>
      </c>
      <c r="R75" s="46">
        <v>17.099672999999999</v>
      </c>
      <c r="S75" s="46">
        <v>1419.32</v>
      </c>
      <c r="T75" s="46">
        <f t="shared" si="0"/>
        <v>17.099672999999999</v>
      </c>
      <c r="U75" s="46">
        <v>1419.32</v>
      </c>
      <c r="V75" s="190">
        <f t="shared" si="1"/>
        <v>1.2047792604909393E-2</v>
      </c>
      <c r="W75" s="47">
        <v>56.68</v>
      </c>
      <c r="X75" s="191">
        <f t="shared" si="2"/>
        <v>0.6828688848462644</v>
      </c>
      <c r="Y75" s="191">
        <f t="shared" si="3"/>
        <v>722.86755629456354</v>
      </c>
      <c r="Z75" s="191">
        <f t="shared" si="4"/>
        <v>40.972133090775863</v>
      </c>
    </row>
    <row r="76" spans="1:26" x14ac:dyDescent="0.2">
      <c r="A76" s="251"/>
      <c r="B76" s="65" t="s">
        <v>108</v>
      </c>
      <c r="C76" s="12">
        <v>1.1000000000000001</v>
      </c>
      <c r="D76" s="43">
        <v>1.6230000000000001E-2</v>
      </c>
      <c r="E76" s="44">
        <f t="shared" si="5"/>
        <v>0.91991640000000008</v>
      </c>
      <c r="F76" s="116">
        <v>523.9</v>
      </c>
      <c r="G76" s="188" t="s">
        <v>45</v>
      </c>
      <c r="H76" s="45">
        <v>16</v>
      </c>
      <c r="I76" s="189" t="s">
        <v>124</v>
      </c>
      <c r="J76" s="189"/>
      <c r="K76" s="45">
        <v>63</v>
      </c>
      <c r="L76" s="45">
        <v>1960</v>
      </c>
      <c r="M76" s="46">
        <v>17.722999999999999</v>
      </c>
      <c r="N76" s="46">
        <v>3.6210979999999999</v>
      </c>
      <c r="O76" s="46">
        <v>1.7789999999999999</v>
      </c>
      <c r="P76" s="46">
        <v>0</v>
      </c>
      <c r="Q76" s="46">
        <v>0</v>
      </c>
      <c r="R76" s="46">
        <v>12.322901999999999</v>
      </c>
      <c r="S76" s="46">
        <v>924.02</v>
      </c>
      <c r="T76" s="46">
        <f t="shared" si="0"/>
        <v>12.322901999999999</v>
      </c>
      <c r="U76" s="46">
        <v>924.02</v>
      </c>
      <c r="V76" s="190">
        <f t="shared" si="1"/>
        <v>1.333618536395316E-2</v>
      </c>
      <c r="W76" s="47">
        <v>56.68</v>
      </c>
      <c r="X76" s="191">
        <f t="shared" si="2"/>
        <v>0.7558949864288651</v>
      </c>
      <c r="Y76" s="191">
        <f t="shared" si="3"/>
        <v>800.17112183718962</v>
      </c>
      <c r="Z76" s="191">
        <f t="shared" si="4"/>
        <v>45.353699185731905</v>
      </c>
    </row>
    <row r="77" spans="1:26" x14ac:dyDescent="0.2">
      <c r="A77" s="251"/>
      <c r="B77" s="65" t="s">
        <v>108</v>
      </c>
      <c r="C77" s="12">
        <v>1.1000000000000001</v>
      </c>
      <c r="D77" s="43">
        <v>1.6230000000000001E-2</v>
      </c>
      <c r="E77" s="44">
        <f t="shared" si="5"/>
        <v>0.91991640000000008</v>
      </c>
      <c r="F77" s="116">
        <v>523.9</v>
      </c>
      <c r="G77" s="188" t="s">
        <v>45</v>
      </c>
      <c r="H77" s="45">
        <v>17</v>
      </c>
      <c r="I77" s="189" t="s">
        <v>125</v>
      </c>
      <c r="J77" s="189"/>
      <c r="K77" s="45">
        <v>38</v>
      </c>
      <c r="L77" s="45">
        <v>1990</v>
      </c>
      <c r="M77" s="46">
        <v>27.68</v>
      </c>
      <c r="N77" s="46">
        <v>5.1889250000000002</v>
      </c>
      <c r="O77" s="46">
        <v>8.5900099999999995</v>
      </c>
      <c r="P77" s="46">
        <v>0.93107399999999996</v>
      </c>
      <c r="Q77" s="46">
        <v>0</v>
      </c>
      <c r="R77" s="46">
        <v>12.969998999999998</v>
      </c>
      <c r="S77" s="46">
        <v>2118.5700000000002</v>
      </c>
      <c r="T77" s="46">
        <f t="shared" si="0"/>
        <v>12.969998999999998</v>
      </c>
      <c r="U77" s="46">
        <v>2118.5700000000002</v>
      </c>
      <c r="V77" s="190">
        <f t="shared" si="1"/>
        <v>6.122053554992281E-3</v>
      </c>
      <c r="W77" s="47">
        <v>56.68</v>
      </c>
      <c r="X77" s="191">
        <f t="shared" si="2"/>
        <v>0.34699799549696247</v>
      </c>
      <c r="Y77" s="191">
        <f t="shared" si="3"/>
        <v>367.32321329953686</v>
      </c>
      <c r="Z77" s="191">
        <f t="shared" si="4"/>
        <v>20.81987972981775</v>
      </c>
    </row>
    <row r="78" spans="1:26" x14ac:dyDescent="0.2">
      <c r="A78" s="251"/>
      <c r="B78" s="65" t="s">
        <v>108</v>
      </c>
      <c r="C78" s="12">
        <v>1.1000000000000001</v>
      </c>
      <c r="D78" s="43">
        <v>1.6230000000000001E-2</v>
      </c>
      <c r="E78" s="44">
        <f t="shared" si="5"/>
        <v>0.91991640000000008</v>
      </c>
      <c r="F78" s="116">
        <v>523.9</v>
      </c>
      <c r="G78" s="188" t="s">
        <v>45</v>
      </c>
      <c r="H78" s="45">
        <v>18</v>
      </c>
      <c r="I78" s="189" t="s">
        <v>126</v>
      </c>
      <c r="J78" s="189"/>
      <c r="K78" s="45">
        <v>60</v>
      </c>
      <c r="L78" s="45">
        <v>1968</v>
      </c>
      <c r="M78" s="46">
        <v>39.06</v>
      </c>
      <c r="N78" s="46">
        <v>6.7563449999999996</v>
      </c>
      <c r="O78" s="46">
        <v>7.9699799999999996</v>
      </c>
      <c r="P78" s="46">
        <v>-1.6563410000000001</v>
      </c>
      <c r="Q78" s="46">
        <v>0</v>
      </c>
      <c r="R78" s="46">
        <v>25.989991</v>
      </c>
      <c r="S78" s="46">
        <v>2714.92</v>
      </c>
      <c r="T78" s="46">
        <f t="shared" si="0"/>
        <v>25.989991</v>
      </c>
      <c r="U78" s="46">
        <v>2714.92</v>
      </c>
      <c r="V78" s="190">
        <f t="shared" si="1"/>
        <v>9.5730227778350746E-3</v>
      </c>
      <c r="W78" s="47">
        <v>56.68</v>
      </c>
      <c r="X78" s="191">
        <f t="shared" si="2"/>
        <v>0.54259893104769208</v>
      </c>
      <c r="Y78" s="191">
        <f t="shared" si="3"/>
        <v>574.38136667010451</v>
      </c>
      <c r="Z78" s="191">
        <f t="shared" si="4"/>
        <v>32.555935862861524</v>
      </c>
    </row>
    <row r="79" spans="1:26" x14ac:dyDescent="0.2">
      <c r="A79" s="251"/>
      <c r="B79" s="65" t="s">
        <v>108</v>
      </c>
      <c r="C79" s="12">
        <v>1.1000000000000001</v>
      </c>
      <c r="D79" s="43">
        <v>1.6230000000000001E-2</v>
      </c>
      <c r="E79" s="44">
        <f t="shared" si="5"/>
        <v>0.91991640000000008</v>
      </c>
      <c r="F79" s="116">
        <v>523.9</v>
      </c>
      <c r="G79" s="188" t="s">
        <v>45</v>
      </c>
      <c r="H79" s="45">
        <v>19</v>
      </c>
      <c r="I79" s="189" t="s">
        <v>127</v>
      </c>
      <c r="J79" s="189"/>
      <c r="K79" s="45">
        <v>20</v>
      </c>
      <c r="L79" s="45">
        <v>1959</v>
      </c>
      <c r="M79" s="46">
        <v>15.936999999999999</v>
      </c>
      <c r="N79" s="46">
        <v>2.2185000000000001</v>
      </c>
      <c r="O79" s="46">
        <v>0</v>
      </c>
      <c r="P79" s="46">
        <v>0</v>
      </c>
      <c r="Q79" s="46">
        <v>1.781498</v>
      </c>
      <c r="R79" s="46">
        <v>11.936807999999999</v>
      </c>
      <c r="S79" s="46">
        <v>985.58</v>
      </c>
      <c r="T79" s="46">
        <f t="shared" si="0"/>
        <v>11.397727129771301</v>
      </c>
      <c r="U79" s="46">
        <v>941.07</v>
      </c>
      <c r="V79" s="190">
        <f t="shared" si="1"/>
        <v>1.2111455183749668E-2</v>
      </c>
      <c r="W79" s="47">
        <v>56.68</v>
      </c>
      <c r="X79" s="191">
        <f t="shared" si="2"/>
        <v>0.68647727981493123</v>
      </c>
      <c r="Y79" s="191">
        <f t="shared" si="3"/>
        <v>726.68731102498009</v>
      </c>
      <c r="Z79" s="191">
        <f t="shared" si="4"/>
        <v>41.18863678889587</v>
      </c>
    </row>
    <row r="80" spans="1:26" x14ac:dyDescent="0.2">
      <c r="A80" s="251"/>
      <c r="B80" s="65" t="s">
        <v>108</v>
      </c>
      <c r="C80" s="12">
        <v>1.1000000000000001</v>
      </c>
      <c r="D80" s="43">
        <v>1.6230000000000001E-2</v>
      </c>
      <c r="E80" s="44">
        <f t="shared" si="5"/>
        <v>0.91991640000000008</v>
      </c>
      <c r="F80" s="116">
        <v>523.9</v>
      </c>
      <c r="G80" s="188" t="s">
        <v>45</v>
      </c>
      <c r="H80" s="45">
        <v>20</v>
      </c>
      <c r="I80" s="189" t="s">
        <v>128</v>
      </c>
      <c r="J80" s="189"/>
      <c r="K80" s="45">
        <v>12</v>
      </c>
      <c r="L80" s="45">
        <v>1956</v>
      </c>
      <c r="M80" s="46">
        <v>10.218</v>
      </c>
      <c r="N80" s="46">
        <v>1.41015</v>
      </c>
      <c r="O80" s="46">
        <v>0</v>
      </c>
      <c r="P80" s="46">
        <v>0</v>
      </c>
      <c r="Q80" s="46">
        <v>0.81985200000000003</v>
      </c>
      <c r="R80" s="46">
        <v>7.9879990000000003</v>
      </c>
      <c r="S80" s="46">
        <v>640.27</v>
      </c>
      <c r="T80" s="46">
        <f t="shared" si="0"/>
        <v>7.9879990000000003</v>
      </c>
      <c r="U80" s="46">
        <v>640.27</v>
      </c>
      <c r="V80" s="190">
        <f t="shared" si="1"/>
        <v>1.2475985131272745E-2</v>
      </c>
      <c r="W80" s="47">
        <v>56.68</v>
      </c>
      <c r="X80" s="191">
        <f t="shared" si="2"/>
        <v>0.70713883724053916</v>
      </c>
      <c r="Y80" s="191">
        <f t="shared" si="3"/>
        <v>748.55910787636469</v>
      </c>
      <c r="Z80" s="191">
        <f t="shared" si="4"/>
        <v>42.428330234432352</v>
      </c>
    </row>
    <row r="81" spans="1:26" x14ac:dyDescent="0.2">
      <c r="A81" s="251"/>
      <c r="B81" s="65" t="s">
        <v>108</v>
      </c>
      <c r="C81" s="12">
        <v>1.1000000000000001</v>
      </c>
      <c r="D81" s="43">
        <v>1.6230000000000001E-2</v>
      </c>
      <c r="E81" s="44">
        <f t="shared" si="5"/>
        <v>0.91991640000000008</v>
      </c>
      <c r="F81" s="116">
        <v>523.9</v>
      </c>
      <c r="G81" s="192" t="s">
        <v>47</v>
      </c>
      <c r="H81" s="168">
        <v>21</v>
      </c>
      <c r="I81" s="193" t="s">
        <v>129</v>
      </c>
      <c r="J81" s="193"/>
      <c r="K81" s="168">
        <v>108</v>
      </c>
      <c r="L81" s="168">
        <v>1968</v>
      </c>
      <c r="M81" s="169">
        <v>77.98</v>
      </c>
      <c r="N81" s="169">
        <v>6.622452</v>
      </c>
      <c r="O81" s="169">
        <v>22.057494999999999</v>
      </c>
      <c r="P81" s="169">
        <v>0</v>
      </c>
      <c r="Q81" s="169">
        <v>0</v>
      </c>
      <c r="R81" s="169">
        <v>49.3</v>
      </c>
      <c r="S81" s="169">
        <v>2559.3200000000002</v>
      </c>
      <c r="T81" s="169">
        <f t="shared" si="0"/>
        <v>49.3</v>
      </c>
      <c r="U81" s="169">
        <v>2559.3200000000002</v>
      </c>
      <c r="V81" s="194">
        <f t="shared" si="1"/>
        <v>1.9262929215572884E-2</v>
      </c>
      <c r="W81" s="170">
        <v>56.68</v>
      </c>
      <c r="X81" s="195">
        <f t="shared" si="2"/>
        <v>1.091822827938671</v>
      </c>
      <c r="Y81" s="195">
        <f t="shared" si="3"/>
        <v>1155.775752934373</v>
      </c>
      <c r="Z81" s="195">
        <f t="shared" si="4"/>
        <v>65.509369676320262</v>
      </c>
    </row>
    <row r="82" spans="1:26" x14ac:dyDescent="0.2">
      <c r="A82" s="251"/>
      <c r="B82" s="65" t="s">
        <v>108</v>
      </c>
      <c r="C82" s="12">
        <v>1.1000000000000001</v>
      </c>
      <c r="D82" s="43">
        <v>1.6230000000000001E-2</v>
      </c>
      <c r="E82" s="44">
        <f t="shared" si="5"/>
        <v>0.91991640000000008</v>
      </c>
      <c r="F82" s="116">
        <v>523.9</v>
      </c>
      <c r="G82" s="192" t="s">
        <v>47</v>
      </c>
      <c r="H82" s="168">
        <v>22</v>
      </c>
      <c r="I82" s="193" t="s">
        <v>130</v>
      </c>
      <c r="J82" s="193"/>
      <c r="K82" s="168">
        <v>59</v>
      </c>
      <c r="L82" s="168">
        <v>1981</v>
      </c>
      <c r="M82" s="169">
        <v>80.319999999999993</v>
      </c>
      <c r="N82" s="169">
        <v>6.7192499999999997</v>
      </c>
      <c r="O82" s="169">
        <v>14.46594</v>
      </c>
      <c r="P82" s="169">
        <v>0</v>
      </c>
      <c r="Q82" s="169">
        <v>0</v>
      </c>
      <c r="R82" s="169">
        <v>59.134810999999999</v>
      </c>
      <c r="S82" s="169">
        <v>3418.76</v>
      </c>
      <c r="T82" s="169">
        <f t="shared" si="0"/>
        <v>58.054084949829758</v>
      </c>
      <c r="U82" s="169">
        <v>3356.28</v>
      </c>
      <c r="V82" s="194">
        <f t="shared" si="1"/>
        <v>1.7297151891329018E-2</v>
      </c>
      <c r="W82" s="170">
        <v>56.68</v>
      </c>
      <c r="X82" s="195">
        <f t="shared" si="2"/>
        <v>0.98040256920052871</v>
      </c>
      <c r="Y82" s="195">
        <f t="shared" si="3"/>
        <v>1037.829113479741</v>
      </c>
      <c r="Z82" s="195">
        <f t="shared" si="4"/>
        <v>58.824154152031717</v>
      </c>
    </row>
    <row r="83" spans="1:26" x14ac:dyDescent="0.2">
      <c r="A83" s="251"/>
      <c r="B83" s="65" t="s">
        <v>108</v>
      </c>
      <c r="C83" s="12">
        <v>1.1000000000000001</v>
      </c>
      <c r="D83" s="43">
        <v>1.6230000000000001E-2</v>
      </c>
      <c r="E83" s="44">
        <f t="shared" si="5"/>
        <v>0.91991640000000008</v>
      </c>
      <c r="F83" s="116">
        <v>523.9</v>
      </c>
      <c r="G83" s="192" t="s">
        <v>47</v>
      </c>
      <c r="H83" s="168">
        <v>23</v>
      </c>
      <c r="I83" s="193" t="s">
        <v>131</v>
      </c>
      <c r="J83" s="193"/>
      <c r="K83" s="168">
        <v>57</v>
      </c>
      <c r="L83" s="168">
        <v>1982</v>
      </c>
      <c r="M83" s="169">
        <v>82.54</v>
      </c>
      <c r="N83" s="169">
        <v>7.3949759999999998</v>
      </c>
      <c r="O83" s="169">
        <v>17.285021</v>
      </c>
      <c r="P83" s="169">
        <v>0</v>
      </c>
      <c r="Q83" s="169">
        <v>0</v>
      </c>
      <c r="R83" s="169">
        <v>57.860002999999999</v>
      </c>
      <c r="S83" s="169">
        <v>3486.09</v>
      </c>
      <c r="T83" s="169">
        <f t="shared" si="0"/>
        <v>57.860002999999999</v>
      </c>
      <c r="U83" s="169">
        <v>3486.09</v>
      </c>
      <c r="V83" s="194">
        <f t="shared" si="1"/>
        <v>1.6597392207315358E-2</v>
      </c>
      <c r="W83" s="170">
        <v>56.68</v>
      </c>
      <c r="X83" s="195">
        <f t="shared" si="2"/>
        <v>0.94074019031063449</v>
      </c>
      <c r="Y83" s="195">
        <f t="shared" si="3"/>
        <v>995.84353243892156</v>
      </c>
      <c r="Z83" s="195">
        <f t="shared" si="4"/>
        <v>56.444411418638076</v>
      </c>
    </row>
    <row r="84" spans="1:26" x14ac:dyDescent="0.2">
      <c r="A84" s="251"/>
      <c r="B84" s="65" t="s">
        <v>108</v>
      </c>
      <c r="C84" s="12">
        <v>1.1000000000000001</v>
      </c>
      <c r="D84" s="43">
        <v>1.6230000000000001E-2</v>
      </c>
      <c r="E84" s="44">
        <f t="shared" si="5"/>
        <v>0.91991640000000008</v>
      </c>
      <c r="F84" s="116">
        <v>523.9</v>
      </c>
      <c r="G84" s="192" t="s">
        <v>47</v>
      </c>
      <c r="H84" s="168">
        <v>24</v>
      </c>
      <c r="I84" s="193" t="s">
        <v>132</v>
      </c>
      <c r="J84" s="193"/>
      <c r="K84" s="168">
        <v>107</v>
      </c>
      <c r="L84" s="168">
        <v>1974</v>
      </c>
      <c r="M84" s="169">
        <v>83.54</v>
      </c>
      <c r="N84" s="169">
        <v>8.9404020000000006</v>
      </c>
      <c r="O84" s="169">
        <v>14.204677999999999</v>
      </c>
      <c r="P84" s="169">
        <v>0</v>
      </c>
      <c r="Q84" s="169">
        <v>0</v>
      </c>
      <c r="R84" s="169">
        <v>60.394916000000002</v>
      </c>
      <c r="S84" s="169">
        <v>2559.98</v>
      </c>
      <c r="T84" s="169">
        <f t="shared" si="0"/>
        <v>59.052534137485452</v>
      </c>
      <c r="U84" s="169">
        <v>2503.08</v>
      </c>
      <c r="V84" s="194">
        <f t="shared" si="1"/>
        <v>2.3591948374596678E-2</v>
      </c>
      <c r="W84" s="170">
        <v>56.68</v>
      </c>
      <c r="X84" s="195">
        <f t="shared" si="2"/>
        <v>1.3371916338721397</v>
      </c>
      <c r="Y84" s="195">
        <f t="shared" si="3"/>
        <v>1415.5169024758009</v>
      </c>
      <c r="Z84" s="195">
        <f t="shared" si="4"/>
        <v>80.231498032328403</v>
      </c>
    </row>
    <row r="85" spans="1:26" x14ac:dyDescent="0.2">
      <c r="A85" s="251"/>
      <c r="B85" s="65" t="s">
        <v>108</v>
      </c>
      <c r="C85" s="12">
        <v>1.1000000000000001</v>
      </c>
      <c r="D85" s="43">
        <v>1.6230000000000001E-2</v>
      </c>
      <c r="E85" s="44">
        <f t="shared" si="5"/>
        <v>0.91991640000000008</v>
      </c>
      <c r="F85" s="116">
        <v>523.9</v>
      </c>
      <c r="G85" s="192" t="s">
        <v>47</v>
      </c>
      <c r="H85" s="168">
        <v>25</v>
      </c>
      <c r="I85" s="193" t="s">
        <v>133</v>
      </c>
      <c r="J85" s="193"/>
      <c r="K85" s="168">
        <v>54</v>
      </c>
      <c r="L85" s="168">
        <v>1987</v>
      </c>
      <c r="M85" s="169">
        <v>59.67</v>
      </c>
      <c r="N85" s="169">
        <v>6.1199820000000003</v>
      </c>
      <c r="O85" s="169">
        <v>10.330017</v>
      </c>
      <c r="P85" s="169">
        <v>0</v>
      </c>
      <c r="Q85" s="169">
        <v>0</v>
      </c>
      <c r="R85" s="169">
        <v>43.220001000000003</v>
      </c>
      <c r="S85" s="169">
        <v>2179.62</v>
      </c>
      <c r="T85" s="169">
        <f t="shared" si="0"/>
        <v>43.220001000000003</v>
      </c>
      <c r="U85" s="169">
        <v>2179.62</v>
      </c>
      <c r="V85" s="194">
        <f t="shared" si="1"/>
        <v>1.9829144988575992E-2</v>
      </c>
      <c r="W85" s="170">
        <v>56.68</v>
      </c>
      <c r="X85" s="195">
        <f t="shared" si="2"/>
        <v>1.1239159379524872</v>
      </c>
      <c r="Y85" s="195">
        <f t="shared" si="3"/>
        <v>1189.7486993145594</v>
      </c>
      <c r="Z85" s="195">
        <f t="shared" si="4"/>
        <v>67.43495627714924</v>
      </c>
    </row>
    <row r="86" spans="1:26" x14ac:dyDescent="0.2">
      <c r="A86" s="251"/>
      <c r="B86" s="65" t="s">
        <v>108</v>
      </c>
      <c r="C86" s="12">
        <v>1.1000000000000001</v>
      </c>
      <c r="D86" s="43">
        <v>1.6230000000000001E-2</v>
      </c>
      <c r="E86" s="44">
        <f t="shared" si="5"/>
        <v>0.91991640000000008</v>
      </c>
      <c r="F86" s="116">
        <v>523.9</v>
      </c>
      <c r="G86" s="192" t="s">
        <v>47</v>
      </c>
      <c r="H86" s="168">
        <v>26</v>
      </c>
      <c r="I86" s="193" t="s">
        <v>134</v>
      </c>
      <c r="J86" s="193"/>
      <c r="K86" s="168">
        <v>118</v>
      </c>
      <c r="L86" s="168">
        <v>1961</v>
      </c>
      <c r="M86" s="169">
        <v>69.77</v>
      </c>
      <c r="N86" s="169">
        <v>9.0078239999999994</v>
      </c>
      <c r="O86" s="169">
        <v>2.5485600000000002</v>
      </c>
      <c r="P86" s="169">
        <v>0</v>
      </c>
      <c r="Q86" s="169">
        <v>0</v>
      </c>
      <c r="R86" s="169">
        <v>58.213660000000004</v>
      </c>
      <c r="S86" s="169">
        <v>2620.0300000000002</v>
      </c>
      <c r="T86" s="169">
        <f t="shared" si="0"/>
        <v>58.213660000000004</v>
      </c>
      <c r="U86" s="169">
        <v>2620.0300000000002</v>
      </c>
      <c r="V86" s="194">
        <f t="shared" si="1"/>
        <v>2.2218699785880314E-2</v>
      </c>
      <c r="W86" s="170">
        <v>56.68</v>
      </c>
      <c r="X86" s="195">
        <f t="shared" si="2"/>
        <v>1.2593559038636961</v>
      </c>
      <c r="Y86" s="195">
        <f t="shared" si="3"/>
        <v>1333.1219871528187</v>
      </c>
      <c r="Z86" s="195">
        <f t="shared" si="4"/>
        <v>75.561354231821767</v>
      </c>
    </row>
    <row r="87" spans="1:26" x14ac:dyDescent="0.2">
      <c r="A87" s="251"/>
      <c r="B87" s="65" t="s">
        <v>108</v>
      </c>
      <c r="C87" s="12">
        <v>1.1000000000000001</v>
      </c>
      <c r="D87" s="43">
        <v>1.6230000000000001E-2</v>
      </c>
      <c r="E87" s="44">
        <f t="shared" si="5"/>
        <v>0.91991640000000008</v>
      </c>
      <c r="F87" s="116">
        <v>523.9</v>
      </c>
      <c r="G87" s="192" t="s">
        <v>47</v>
      </c>
      <c r="H87" s="168">
        <v>27</v>
      </c>
      <c r="I87" s="193" t="s">
        <v>135</v>
      </c>
      <c r="J87" s="193"/>
      <c r="K87" s="168">
        <v>47</v>
      </c>
      <c r="L87" s="168">
        <v>1979</v>
      </c>
      <c r="M87" s="169">
        <v>80.239999999999995</v>
      </c>
      <c r="N87" s="169">
        <v>6.6809989999999999</v>
      </c>
      <c r="O87" s="169">
        <v>13.438981</v>
      </c>
      <c r="P87" s="169">
        <v>0</v>
      </c>
      <c r="Q87" s="169">
        <v>0</v>
      </c>
      <c r="R87" s="169">
        <v>60.12</v>
      </c>
      <c r="S87" s="169">
        <v>2974.87</v>
      </c>
      <c r="T87" s="169">
        <f t="shared" si="0"/>
        <v>58.975952293713675</v>
      </c>
      <c r="U87" s="169">
        <v>2918.26</v>
      </c>
      <c r="V87" s="194">
        <f t="shared" si="1"/>
        <v>2.0209286456214892E-2</v>
      </c>
      <c r="W87" s="170">
        <v>56.68</v>
      </c>
      <c r="X87" s="195">
        <f t="shared" si="2"/>
        <v>1.14546235633826</v>
      </c>
      <c r="Y87" s="195">
        <f t="shared" si="3"/>
        <v>1212.5571873728936</v>
      </c>
      <c r="Z87" s="195">
        <f t="shared" si="4"/>
        <v>68.727741380295612</v>
      </c>
    </row>
    <row r="88" spans="1:26" x14ac:dyDescent="0.2">
      <c r="A88" s="251"/>
      <c r="B88" s="65" t="s">
        <v>108</v>
      </c>
      <c r="C88" s="12">
        <v>1.1000000000000001</v>
      </c>
      <c r="D88" s="43">
        <v>1.6230000000000001E-2</v>
      </c>
      <c r="E88" s="44">
        <f t="shared" si="5"/>
        <v>0.91991640000000008</v>
      </c>
      <c r="F88" s="116">
        <v>523.9</v>
      </c>
      <c r="G88" s="192" t="s">
        <v>47</v>
      </c>
      <c r="H88" s="168">
        <v>28</v>
      </c>
      <c r="I88" s="193" t="s">
        <v>136</v>
      </c>
      <c r="J88" s="193"/>
      <c r="K88" s="168">
        <v>41</v>
      </c>
      <c r="L88" s="168">
        <v>1987</v>
      </c>
      <c r="M88" s="169">
        <v>47.61</v>
      </c>
      <c r="N88" s="169">
        <v>4.0677000000000003</v>
      </c>
      <c r="O88" s="169">
        <v>7.5480159999999996</v>
      </c>
      <c r="P88" s="169">
        <v>0.114299</v>
      </c>
      <c r="Q88" s="169">
        <v>0</v>
      </c>
      <c r="R88" s="169">
        <v>35.880000000000003</v>
      </c>
      <c r="S88" s="169">
        <v>2323.42</v>
      </c>
      <c r="T88" s="169">
        <f t="shared" si="0"/>
        <v>25.606554475729745</v>
      </c>
      <c r="U88" s="169">
        <v>1658.16</v>
      </c>
      <c r="V88" s="194">
        <f t="shared" si="1"/>
        <v>1.544275249416808E-2</v>
      </c>
      <c r="W88" s="170">
        <v>56.68</v>
      </c>
      <c r="X88" s="195">
        <f t="shared" si="2"/>
        <v>0.87529521136944677</v>
      </c>
      <c r="Y88" s="195">
        <f t="shared" si="3"/>
        <v>926.56514965008489</v>
      </c>
      <c r="Z88" s="195">
        <f t="shared" si="4"/>
        <v>52.517712682166817</v>
      </c>
    </row>
    <row r="89" spans="1:26" x14ac:dyDescent="0.2">
      <c r="A89" s="251"/>
      <c r="B89" s="65" t="s">
        <v>108</v>
      </c>
      <c r="C89" s="12">
        <v>1.1000000000000001</v>
      </c>
      <c r="D89" s="43">
        <v>1.6230000000000001E-2</v>
      </c>
      <c r="E89" s="44">
        <f t="shared" si="5"/>
        <v>0.91991640000000008</v>
      </c>
      <c r="F89" s="116">
        <v>523.9</v>
      </c>
      <c r="G89" s="192" t="s">
        <v>47</v>
      </c>
      <c r="H89" s="168">
        <v>29</v>
      </c>
      <c r="I89" s="193" t="s">
        <v>137</v>
      </c>
      <c r="J89" s="193"/>
      <c r="K89" s="168">
        <v>47</v>
      </c>
      <c r="L89" s="168">
        <v>1981</v>
      </c>
      <c r="M89" s="169">
        <v>83.15</v>
      </c>
      <c r="N89" s="169">
        <v>5.5278999999999998</v>
      </c>
      <c r="O89" s="169">
        <v>13.314</v>
      </c>
      <c r="P89" s="169">
        <v>0.89810999999999996</v>
      </c>
      <c r="Q89" s="169">
        <v>0</v>
      </c>
      <c r="R89" s="169">
        <v>63.410004999999998</v>
      </c>
      <c r="S89" s="169">
        <v>2980.63</v>
      </c>
      <c r="T89" s="169">
        <f t="shared" si="0"/>
        <v>60.713521996826167</v>
      </c>
      <c r="U89" s="169">
        <v>2853.88</v>
      </c>
      <c r="V89" s="194">
        <f t="shared" si="1"/>
        <v>2.1274027638452271E-2</v>
      </c>
      <c r="W89" s="170">
        <v>56.68</v>
      </c>
      <c r="X89" s="195">
        <f t="shared" si="2"/>
        <v>1.2058118865474747</v>
      </c>
      <c r="Y89" s="195">
        <f t="shared" si="3"/>
        <v>1276.4416583071363</v>
      </c>
      <c r="Z89" s="195">
        <f t="shared" si="4"/>
        <v>72.348713192848493</v>
      </c>
    </row>
    <row r="90" spans="1:26" x14ac:dyDescent="0.2">
      <c r="A90" s="251"/>
      <c r="B90" s="65" t="s">
        <v>108</v>
      </c>
      <c r="C90" s="12">
        <v>1.1000000000000001</v>
      </c>
      <c r="D90" s="43">
        <v>1.6230000000000001E-2</v>
      </c>
      <c r="E90" s="44">
        <f t="shared" si="5"/>
        <v>0.91991640000000008</v>
      </c>
      <c r="F90" s="116">
        <v>523.9</v>
      </c>
      <c r="G90" s="192" t="s">
        <v>47</v>
      </c>
      <c r="H90" s="168">
        <v>30</v>
      </c>
      <c r="I90" s="193" t="s">
        <v>138</v>
      </c>
      <c r="J90" s="193"/>
      <c r="K90" s="168">
        <v>92</v>
      </c>
      <c r="L90" s="168">
        <v>1991</v>
      </c>
      <c r="M90" s="169">
        <v>103.41</v>
      </c>
      <c r="N90" s="169">
        <v>8.315652</v>
      </c>
      <c r="O90" s="169">
        <v>18.442242</v>
      </c>
      <c r="P90" s="169">
        <v>0</v>
      </c>
      <c r="Q90" s="169">
        <v>0</v>
      </c>
      <c r="R90" s="169">
        <v>76.652135999999999</v>
      </c>
      <c r="S90" s="169">
        <v>3724.65</v>
      </c>
      <c r="T90" s="169">
        <f t="shared" si="0"/>
        <v>73.048220986154405</v>
      </c>
      <c r="U90" s="169">
        <v>3549.53</v>
      </c>
      <c r="V90" s="194">
        <f t="shared" si="1"/>
        <v>2.0579688292859732E-2</v>
      </c>
      <c r="W90" s="170">
        <v>56.68</v>
      </c>
      <c r="X90" s="195">
        <f t="shared" si="2"/>
        <v>1.1664567324392896</v>
      </c>
      <c r="Y90" s="195">
        <f t="shared" si="3"/>
        <v>1234.781297571584</v>
      </c>
      <c r="Z90" s="195">
        <f t="shared" si="4"/>
        <v>69.987403946357389</v>
      </c>
    </row>
    <row r="91" spans="1:26" x14ac:dyDescent="0.2">
      <c r="A91" s="251"/>
      <c r="B91" s="65" t="s">
        <v>108</v>
      </c>
      <c r="C91" s="12">
        <v>1.1000000000000001</v>
      </c>
      <c r="D91" s="43">
        <v>1.6230000000000001E-2</v>
      </c>
      <c r="E91" s="44">
        <f t="shared" si="5"/>
        <v>0.91991640000000008</v>
      </c>
      <c r="F91" s="116">
        <v>523.9</v>
      </c>
      <c r="G91" s="210" t="s">
        <v>48</v>
      </c>
      <c r="H91" s="211">
        <v>31</v>
      </c>
      <c r="I91" s="108" t="s">
        <v>139</v>
      </c>
      <c r="J91" s="108"/>
      <c r="K91" s="211">
        <v>28</v>
      </c>
      <c r="L91" s="211">
        <v>1957</v>
      </c>
      <c r="M91" s="212">
        <v>39.36</v>
      </c>
      <c r="N91" s="212">
        <v>0</v>
      </c>
      <c r="O91" s="212">
        <v>0</v>
      </c>
      <c r="P91" s="212">
        <v>0</v>
      </c>
      <c r="Q91" s="212">
        <v>0</v>
      </c>
      <c r="R91" s="212">
        <v>39.36</v>
      </c>
      <c r="S91" s="212">
        <v>1462.5</v>
      </c>
      <c r="T91" s="212">
        <f t="shared" si="0"/>
        <v>35.016001641025639</v>
      </c>
      <c r="U91" s="212">
        <v>1301.0899999999999</v>
      </c>
      <c r="V91" s="213">
        <f t="shared" si="1"/>
        <v>2.6912820512820512E-2</v>
      </c>
      <c r="W91" s="214">
        <v>56.68</v>
      </c>
      <c r="X91" s="215">
        <f t="shared" si="2"/>
        <v>1.5254186666666667</v>
      </c>
      <c r="Y91" s="215">
        <f t="shared" si="3"/>
        <v>1614.7692307692307</v>
      </c>
      <c r="Z91" s="215">
        <f t="shared" si="4"/>
        <v>91.525120000000001</v>
      </c>
    </row>
    <row r="92" spans="1:26" x14ac:dyDescent="0.2">
      <c r="A92" s="251"/>
      <c r="B92" s="65" t="s">
        <v>108</v>
      </c>
      <c r="C92" s="12">
        <v>1.1000000000000001</v>
      </c>
      <c r="D92" s="43">
        <v>1.6230000000000001E-2</v>
      </c>
      <c r="E92" s="44">
        <f t="shared" si="5"/>
        <v>0.91991640000000008</v>
      </c>
      <c r="F92" s="116">
        <v>523.9</v>
      </c>
      <c r="G92" s="210" t="s">
        <v>48</v>
      </c>
      <c r="H92" s="211">
        <v>32</v>
      </c>
      <c r="I92" s="108" t="s">
        <v>140</v>
      </c>
      <c r="J92" s="108"/>
      <c r="K92" s="211">
        <v>22</v>
      </c>
      <c r="L92" s="211">
        <v>1958</v>
      </c>
      <c r="M92" s="212">
        <v>39.14</v>
      </c>
      <c r="N92" s="212">
        <v>0</v>
      </c>
      <c r="O92" s="212">
        <v>0</v>
      </c>
      <c r="P92" s="212">
        <v>0</v>
      </c>
      <c r="Q92" s="212">
        <v>0</v>
      </c>
      <c r="R92" s="212">
        <v>39.140002000000003</v>
      </c>
      <c r="S92" s="212">
        <v>1528.27</v>
      </c>
      <c r="T92" s="212">
        <f t="shared" si="0"/>
        <v>28.521822732462201</v>
      </c>
      <c r="U92" s="212">
        <v>1113.67</v>
      </c>
      <c r="V92" s="213">
        <f t="shared" si="1"/>
        <v>2.5610659111282696E-2</v>
      </c>
      <c r="W92" s="214">
        <v>56.68</v>
      </c>
      <c r="X92" s="215">
        <f t="shared" si="2"/>
        <v>1.4516121584275032</v>
      </c>
      <c r="Y92" s="215">
        <f t="shared" si="3"/>
        <v>1536.6395466769618</v>
      </c>
      <c r="Z92" s="215">
        <f t="shared" si="4"/>
        <v>87.096729505650188</v>
      </c>
    </row>
    <row r="93" spans="1:26" x14ac:dyDescent="0.2">
      <c r="A93" s="251"/>
      <c r="B93" s="65" t="s">
        <v>108</v>
      </c>
      <c r="C93" s="12">
        <v>1.1000000000000001</v>
      </c>
      <c r="D93" s="43">
        <v>1.6230000000000001E-2</v>
      </c>
      <c r="E93" s="44">
        <f t="shared" si="5"/>
        <v>0.91991640000000008</v>
      </c>
      <c r="F93" s="116">
        <v>523.9</v>
      </c>
      <c r="G93" s="210" t="s">
        <v>48</v>
      </c>
      <c r="H93" s="211">
        <v>33</v>
      </c>
      <c r="I93" s="108" t="s">
        <v>141</v>
      </c>
      <c r="J93" s="108"/>
      <c r="K93" s="211">
        <v>32</v>
      </c>
      <c r="L93" s="211">
        <v>1961</v>
      </c>
      <c r="M93" s="212">
        <v>38.81</v>
      </c>
      <c r="N93" s="212">
        <v>3.5549040000000001</v>
      </c>
      <c r="O93" s="212">
        <v>0</v>
      </c>
      <c r="P93" s="212">
        <v>0</v>
      </c>
      <c r="Q93" s="212">
        <v>0</v>
      </c>
      <c r="R93" s="212">
        <v>35.255096000000002</v>
      </c>
      <c r="S93" s="212">
        <v>1429.64</v>
      </c>
      <c r="T93" s="212">
        <f t="shared" si="0"/>
        <v>35.255096000000002</v>
      </c>
      <c r="U93" s="212">
        <v>1429.64</v>
      </c>
      <c r="V93" s="213">
        <f t="shared" si="1"/>
        <v>2.466012142917098E-2</v>
      </c>
      <c r="W93" s="214">
        <v>56.68</v>
      </c>
      <c r="X93" s="215">
        <f t="shared" si="2"/>
        <v>1.3977356826054113</v>
      </c>
      <c r="Y93" s="215">
        <f t="shared" si="3"/>
        <v>1479.6072857502588</v>
      </c>
      <c r="Z93" s="215">
        <f t="shared" si="4"/>
        <v>83.864140956324675</v>
      </c>
    </row>
    <row r="94" spans="1:26" x14ac:dyDescent="0.2">
      <c r="A94" s="251"/>
      <c r="B94" s="65" t="s">
        <v>108</v>
      </c>
      <c r="C94" s="12">
        <v>1.1000000000000001</v>
      </c>
      <c r="D94" s="43">
        <v>1.6230000000000001E-2</v>
      </c>
      <c r="E94" s="44">
        <f t="shared" si="5"/>
        <v>0.91991640000000008</v>
      </c>
      <c r="F94" s="116">
        <v>523.9</v>
      </c>
      <c r="G94" s="210" t="s">
        <v>48</v>
      </c>
      <c r="H94" s="211">
        <v>34</v>
      </c>
      <c r="I94" s="108" t="s">
        <v>142</v>
      </c>
      <c r="J94" s="108"/>
      <c r="K94" s="211">
        <v>18</v>
      </c>
      <c r="L94" s="211">
        <v>1959</v>
      </c>
      <c r="M94" s="212">
        <v>36.65</v>
      </c>
      <c r="N94" s="212">
        <v>2.2949999999999999</v>
      </c>
      <c r="O94" s="212">
        <v>0</v>
      </c>
      <c r="P94" s="212">
        <v>0</v>
      </c>
      <c r="Q94" s="212">
        <v>0</v>
      </c>
      <c r="R94" s="212">
        <v>34.354999999999997</v>
      </c>
      <c r="S94" s="212">
        <v>963.76</v>
      </c>
      <c r="T94" s="212">
        <f t="shared" si="0"/>
        <v>34.354999999999997</v>
      </c>
      <c r="U94" s="212">
        <v>963.76</v>
      </c>
      <c r="V94" s="213">
        <f t="shared" si="1"/>
        <v>3.5646841537312193E-2</v>
      </c>
      <c r="W94" s="214">
        <v>56.68</v>
      </c>
      <c r="X94" s="215">
        <f t="shared" si="2"/>
        <v>2.0204629783348551</v>
      </c>
      <c r="Y94" s="215">
        <f t="shared" si="3"/>
        <v>2138.8104922387315</v>
      </c>
      <c r="Z94" s="215">
        <f t="shared" si="4"/>
        <v>121.22777870009131</v>
      </c>
    </row>
    <row r="95" spans="1:26" x14ac:dyDescent="0.2">
      <c r="A95" s="251"/>
      <c r="B95" s="65" t="s">
        <v>108</v>
      </c>
      <c r="C95" s="12">
        <v>1.1000000000000001</v>
      </c>
      <c r="D95" s="43">
        <v>1.6230000000000001E-2</v>
      </c>
      <c r="E95" s="44">
        <f t="shared" si="5"/>
        <v>0.91991640000000008</v>
      </c>
      <c r="F95" s="116">
        <v>523.9</v>
      </c>
      <c r="G95" s="210" t="s">
        <v>48</v>
      </c>
      <c r="H95" s="211">
        <v>35</v>
      </c>
      <c r="I95" s="108" t="s">
        <v>143</v>
      </c>
      <c r="J95" s="108"/>
      <c r="K95" s="211">
        <v>25</v>
      </c>
      <c r="L95" s="211">
        <v>1957</v>
      </c>
      <c r="M95" s="212">
        <v>48.82</v>
      </c>
      <c r="N95" s="212">
        <v>0</v>
      </c>
      <c r="O95" s="212">
        <v>0</v>
      </c>
      <c r="P95" s="212">
        <v>0</v>
      </c>
      <c r="Q95" s="212">
        <v>0</v>
      </c>
      <c r="R95" s="212">
        <v>48.819997000000001</v>
      </c>
      <c r="S95" s="212">
        <v>1561.46</v>
      </c>
      <c r="T95" s="212">
        <f t="shared" si="0"/>
        <v>48.819997000000008</v>
      </c>
      <c r="U95" s="212">
        <v>1561.46</v>
      </c>
      <c r="V95" s="213">
        <f t="shared" si="1"/>
        <v>3.1265608468996967E-2</v>
      </c>
      <c r="W95" s="214">
        <v>56.68</v>
      </c>
      <c r="X95" s="215">
        <f t="shared" si="2"/>
        <v>1.772134688022748</v>
      </c>
      <c r="Y95" s="215">
        <f t="shared" si="3"/>
        <v>1875.936508139818</v>
      </c>
      <c r="Z95" s="215">
        <f t="shared" si="4"/>
        <v>106.32808128136489</v>
      </c>
    </row>
    <row r="96" spans="1:26" x14ac:dyDescent="0.2">
      <c r="A96" s="251"/>
      <c r="B96" s="65" t="s">
        <v>108</v>
      </c>
      <c r="C96" s="12">
        <v>1.1000000000000001</v>
      </c>
      <c r="D96" s="43">
        <v>1.6230000000000001E-2</v>
      </c>
      <c r="E96" s="44">
        <f t="shared" si="5"/>
        <v>0.91991640000000008</v>
      </c>
      <c r="F96" s="116">
        <v>523.9</v>
      </c>
      <c r="G96" s="210" t="s">
        <v>48</v>
      </c>
      <c r="H96" s="211">
        <v>36</v>
      </c>
      <c r="I96" s="108" t="s">
        <v>144</v>
      </c>
      <c r="J96" s="108"/>
      <c r="K96" s="211">
        <v>55</v>
      </c>
      <c r="L96" s="211">
        <v>1977</v>
      </c>
      <c r="M96" s="212">
        <v>62.19</v>
      </c>
      <c r="N96" s="212">
        <v>5.0159520000000004</v>
      </c>
      <c r="O96" s="212">
        <v>12.444048</v>
      </c>
      <c r="P96" s="212">
        <v>0</v>
      </c>
      <c r="Q96" s="212">
        <v>0</v>
      </c>
      <c r="R96" s="212">
        <v>44.73</v>
      </c>
      <c r="S96" s="212">
        <v>2217.3200000000002</v>
      </c>
      <c r="T96" s="212">
        <f t="shared" si="0"/>
        <v>44.73</v>
      </c>
      <c r="U96" s="212">
        <v>2217.3200000000002</v>
      </c>
      <c r="V96" s="213">
        <f t="shared" si="1"/>
        <v>2.0173001641621415E-2</v>
      </c>
      <c r="W96" s="214">
        <v>56.68</v>
      </c>
      <c r="X96" s="215">
        <f t="shared" si="2"/>
        <v>1.1434057330471019</v>
      </c>
      <c r="Y96" s="215">
        <f t="shared" si="3"/>
        <v>1210.380098497285</v>
      </c>
      <c r="Z96" s="215">
        <f t="shared" si="4"/>
        <v>68.604343982826123</v>
      </c>
    </row>
    <row r="97" spans="1:26" x14ac:dyDescent="0.2">
      <c r="A97" s="251"/>
      <c r="B97" s="65" t="s">
        <v>108</v>
      </c>
      <c r="C97" s="12">
        <v>1.1000000000000001</v>
      </c>
      <c r="D97" s="43">
        <v>1.6230000000000001E-2</v>
      </c>
      <c r="E97" s="44">
        <f t="shared" si="5"/>
        <v>0.91991640000000008</v>
      </c>
      <c r="F97" s="116">
        <v>523.9</v>
      </c>
      <c r="G97" s="210" t="s">
        <v>48</v>
      </c>
      <c r="H97" s="211">
        <v>37</v>
      </c>
      <c r="I97" s="108" t="s">
        <v>145</v>
      </c>
      <c r="J97" s="108"/>
      <c r="K97" s="211">
        <v>7</v>
      </c>
      <c r="L97" s="211">
        <v>1959</v>
      </c>
      <c r="M97" s="212">
        <v>11.89</v>
      </c>
      <c r="N97" s="212">
        <v>0</v>
      </c>
      <c r="O97" s="212">
        <v>0</v>
      </c>
      <c r="P97" s="212">
        <v>0</v>
      </c>
      <c r="Q97" s="212">
        <v>0</v>
      </c>
      <c r="R97" s="212">
        <v>11.89</v>
      </c>
      <c r="S97" s="212">
        <v>321.98</v>
      </c>
      <c r="T97" s="212">
        <f t="shared" si="0"/>
        <v>11.890000000000002</v>
      </c>
      <c r="U97" s="212">
        <v>321.98</v>
      </c>
      <c r="V97" s="213">
        <f t="shared" si="1"/>
        <v>3.692775948816697E-2</v>
      </c>
      <c r="W97" s="214">
        <v>56.68</v>
      </c>
      <c r="X97" s="215">
        <f t="shared" si="2"/>
        <v>2.0930654077893038</v>
      </c>
      <c r="Y97" s="215">
        <f t="shared" si="3"/>
        <v>2215.6655692900181</v>
      </c>
      <c r="Z97" s="215">
        <f t="shared" si="4"/>
        <v>125.58392446735823</v>
      </c>
    </row>
    <row r="98" spans="1:26" x14ac:dyDescent="0.2">
      <c r="A98" s="251"/>
      <c r="B98" s="65" t="s">
        <v>108</v>
      </c>
      <c r="C98" s="12">
        <v>1.1000000000000001</v>
      </c>
      <c r="D98" s="43">
        <v>1.6230000000000001E-2</v>
      </c>
      <c r="E98" s="44">
        <f t="shared" si="5"/>
        <v>0.91991640000000008</v>
      </c>
      <c r="F98" s="116">
        <v>523.9</v>
      </c>
      <c r="G98" s="210" t="s">
        <v>48</v>
      </c>
      <c r="H98" s="211">
        <v>38</v>
      </c>
      <c r="I98" s="108" t="s">
        <v>146</v>
      </c>
      <c r="J98" s="108"/>
      <c r="K98" s="211">
        <v>24</v>
      </c>
      <c r="L98" s="211">
        <v>1962</v>
      </c>
      <c r="M98" s="212">
        <v>12.305</v>
      </c>
      <c r="N98" s="212">
        <v>0</v>
      </c>
      <c r="O98" s="212">
        <v>0</v>
      </c>
      <c r="P98" s="212">
        <v>0</v>
      </c>
      <c r="Q98" s="212">
        <v>0</v>
      </c>
      <c r="R98" s="212">
        <v>12.305001000000001</v>
      </c>
      <c r="S98" s="212">
        <v>402.03</v>
      </c>
      <c r="T98" s="212">
        <f t="shared" si="0"/>
        <v>12.305001000000001</v>
      </c>
      <c r="U98" s="212">
        <v>402.03</v>
      </c>
      <c r="V98" s="213">
        <f t="shared" si="1"/>
        <v>3.0607171106633836E-2</v>
      </c>
      <c r="W98" s="214">
        <v>56.68</v>
      </c>
      <c r="X98" s="215">
        <f t="shared" si="2"/>
        <v>1.7348144583240057</v>
      </c>
      <c r="Y98" s="215">
        <f t="shared" si="3"/>
        <v>1836.4302663980302</v>
      </c>
      <c r="Z98" s="215">
        <f t="shared" si="4"/>
        <v>104.08886749944035</v>
      </c>
    </row>
    <row r="99" spans="1:26" x14ac:dyDescent="0.2">
      <c r="A99" s="251"/>
      <c r="B99" s="65" t="s">
        <v>108</v>
      </c>
      <c r="C99" s="12">
        <v>1.1000000000000001</v>
      </c>
      <c r="D99" s="43">
        <v>1.6230000000000001E-2</v>
      </c>
      <c r="E99" s="44">
        <f t="shared" si="5"/>
        <v>0.91991640000000008</v>
      </c>
      <c r="F99" s="116">
        <v>523.9</v>
      </c>
      <c r="G99" s="210" t="s">
        <v>48</v>
      </c>
      <c r="H99" s="211">
        <v>39</v>
      </c>
      <c r="I99" s="108" t="s">
        <v>147</v>
      </c>
      <c r="J99" s="108"/>
      <c r="K99" s="211">
        <v>8</v>
      </c>
      <c r="L99" s="211" t="s">
        <v>61</v>
      </c>
      <c r="M99" s="212">
        <v>14.369</v>
      </c>
      <c r="N99" s="212">
        <v>0.96899999999999997</v>
      </c>
      <c r="O99" s="212">
        <v>0</v>
      </c>
      <c r="P99" s="212">
        <v>0</v>
      </c>
      <c r="Q99" s="212">
        <v>0</v>
      </c>
      <c r="R99" s="212">
        <v>13.399998999999999</v>
      </c>
      <c r="S99" s="212">
        <v>364.25</v>
      </c>
      <c r="T99" s="212">
        <f t="shared" si="0"/>
        <v>13.399998999999998</v>
      </c>
      <c r="U99" s="212">
        <v>364.25</v>
      </c>
      <c r="V99" s="213">
        <f t="shared" si="1"/>
        <v>3.6787917638984209E-2</v>
      </c>
      <c r="W99" s="214">
        <v>56.68</v>
      </c>
      <c r="X99" s="215">
        <f t="shared" si="2"/>
        <v>2.0851391717776249</v>
      </c>
      <c r="Y99" s="215">
        <f t="shared" si="3"/>
        <v>2207.2750583390525</v>
      </c>
      <c r="Z99" s="215">
        <f t="shared" si="4"/>
        <v>125.1083503066575</v>
      </c>
    </row>
    <row r="100" spans="1:26" x14ac:dyDescent="0.2">
      <c r="A100" s="252"/>
      <c r="B100" s="65" t="s">
        <v>108</v>
      </c>
      <c r="C100" s="12">
        <v>1.1000000000000001</v>
      </c>
      <c r="D100" s="43">
        <v>1.6230000000000001E-2</v>
      </c>
      <c r="E100" s="44">
        <f t="shared" si="5"/>
        <v>0.91991640000000008</v>
      </c>
      <c r="F100" s="116">
        <v>523.9</v>
      </c>
      <c r="G100" s="210" t="s">
        <v>48</v>
      </c>
      <c r="H100" s="211">
        <v>40</v>
      </c>
      <c r="I100" s="108" t="s">
        <v>148</v>
      </c>
      <c r="J100" s="108"/>
      <c r="K100" s="211">
        <v>8</v>
      </c>
      <c r="L100" s="211">
        <v>1901</v>
      </c>
      <c r="M100" s="212">
        <v>11.109</v>
      </c>
      <c r="N100" s="212">
        <v>0</v>
      </c>
      <c r="O100" s="212">
        <v>0</v>
      </c>
      <c r="P100" s="212">
        <v>0</v>
      </c>
      <c r="Q100" s="212">
        <v>0</v>
      </c>
      <c r="R100" s="212">
        <v>11.109</v>
      </c>
      <c r="S100" s="212">
        <v>330.14</v>
      </c>
      <c r="T100" s="212">
        <f t="shared" si="0"/>
        <v>9.9097367783364643</v>
      </c>
      <c r="U100" s="212">
        <v>294.5</v>
      </c>
      <c r="V100" s="213">
        <f t="shared" si="1"/>
        <v>3.3649360877203612E-2</v>
      </c>
      <c r="W100" s="214">
        <v>56.68</v>
      </c>
      <c r="X100" s="215">
        <f t="shared" si="2"/>
        <v>1.9072457745199007</v>
      </c>
      <c r="Y100" s="215">
        <f t="shared" si="3"/>
        <v>2018.9616526322168</v>
      </c>
      <c r="Z100" s="215">
        <f t="shared" si="4"/>
        <v>114.43474647119405</v>
      </c>
    </row>
    <row r="101" spans="1:26" x14ac:dyDescent="0.2">
      <c r="A101" s="250" t="s">
        <v>149</v>
      </c>
      <c r="B101" s="65" t="s">
        <v>150</v>
      </c>
      <c r="C101" s="12">
        <v>3.6</v>
      </c>
      <c r="D101" s="43">
        <v>1.4069999999999999E-2</v>
      </c>
      <c r="E101" s="44">
        <f>D101*W101</f>
        <v>0.79354799999999992</v>
      </c>
      <c r="F101" s="116">
        <v>446.4</v>
      </c>
      <c r="G101" s="5" t="s">
        <v>40</v>
      </c>
      <c r="H101" s="63">
        <v>1</v>
      </c>
      <c r="I101" s="64" t="s">
        <v>151</v>
      </c>
      <c r="J101" s="64" t="s">
        <v>49</v>
      </c>
      <c r="K101" s="63">
        <v>90</v>
      </c>
      <c r="L101" s="63">
        <v>1970</v>
      </c>
      <c r="M101" s="117">
        <v>38.571300000000001</v>
      </c>
      <c r="N101" s="117">
        <v>8.6684999999999999</v>
      </c>
      <c r="O101" s="117">
        <v>8.9700000000000006</v>
      </c>
      <c r="P101" s="117">
        <v>0.65500000000000003</v>
      </c>
      <c r="Q101" s="117">
        <v>3.6482000000000001</v>
      </c>
      <c r="R101" s="117">
        <v>16.619599999999998</v>
      </c>
      <c r="S101" s="117">
        <v>4523.53</v>
      </c>
      <c r="T101" s="117">
        <v>20.267800000000001</v>
      </c>
      <c r="U101" s="117">
        <f>S101</f>
        <v>4523.53</v>
      </c>
      <c r="V101" s="145">
        <f t="shared" si="1"/>
        <v>4.4805273757441647E-3</v>
      </c>
      <c r="W101" s="74">
        <v>56.4</v>
      </c>
      <c r="X101" s="156">
        <f>V101*W101</f>
        <v>0.25270174399197087</v>
      </c>
      <c r="Y101" s="156">
        <f t="shared" si="3"/>
        <v>268.83164254464987</v>
      </c>
      <c r="Z101" s="156">
        <f t="shared" si="4"/>
        <v>15.162104639518253</v>
      </c>
    </row>
    <row r="102" spans="1:26" x14ac:dyDescent="0.2">
      <c r="A102" s="251"/>
      <c r="B102" s="65" t="s">
        <v>150</v>
      </c>
      <c r="C102" s="65">
        <v>3.6</v>
      </c>
      <c r="D102" s="43">
        <v>1.4069999999999999E-2</v>
      </c>
      <c r="E102" s="44">
        <f t="shared" ref="E102:E140" si="6">D102*W102</f>
        <v>0.79354799999999992</v>
      </c>
      <c r="F102" s="82">
        <v>446.4</v>
      </c>
      <c r="G102" s="5" t="s">
        <v>40</v>
      </c>
      <c r="H102" s="63">
        <v>2</v>
      </c>
      <c r="I102" s="64" t="s">
        <v>152</v>
      </c>
      <c r="J102" s="64" t="s">
        <v>49</v>
      </c>
      <c r="K102" s="63">
        <v>48</v>
      </c>
      <c r="L102" s="63">
        <v>1976</v>
      </c>
      <c r="M102" s="117">
        <v>31.992699999999999</v>
      </c>
      <c r="N102" s="117">
        <v>9.1888000000000005</v>
      </c>
      <c r="O102" s="117">
        <v>4.87</v>
      </c>
      <c r="P102" s="117">
        <v>1.0209999999999999</v>
      </c>
      <c r="Q102" s="117">
        <v>3.0442999999999998</v>
      </c>
      <c r="R102" s="117">
        <v>13.868600000000001</v>
      </c>
      <c r="S102" s="117">
        <v>3139.4</v>
      </c>
      <c r="T102" s="117">
        <v>15.5581</v>
      </c>
      <c r="U102" s="117">
        <v>2954.94</v>
      </c>
      <c r="V102" s="145">
        <f t="shared" si="1"/>
        <v>5.2651153661326458E-3</v>
      </c>
      <c r="W102" s="74">
        <v>56.4</v>
      </c>
      <c r="X102" s="156">
        <f t="shared" ref="X102:X165" si="7">V102*W102</f>
        <v>0.29695250664988121</v>
      </c>
      <c r="Y102" s="156">
        <f t="shared" si="3"/>
        <v>315.90692196795879</v>
      </c>
      <c r="Z102" s="156">
        <f t="shared" si="4"/>
        <v>17.817150398992876</v>
      </c>
    </row>
    <row r="103" spans="1:26" x14ac:dyDescent="0.2">
      <c r="A103" s="251"/>
      <c r="B103" s="65" t="s">
        <v>150</v>
      </c>
      <c r="C103" s="65">
        <v>3.6</v>
      </c>
      <c r="D103" s="43">
        <v>1.4069999999999999E-2</v>
      </c>
      <c r="E103" s="44">
        <f t="shared" si="6"/>
        <v>0.79354799999999992</v>
      </c>
      <c r="F103" s="82">
        <v>446.4</v>
      </c>
      <c r="G103" s="5" t="s">
        <v>40</v>
      </c>
      <c r="H103" s="63">
        <v>3</v>
      </c>
      <c r="I103" s="64" t="s">
        <v>153</v>
      </c>
      <c r="J103" s="64" t="s">
        <v>49</v>
      </c>
      <c r="K103" s="63">
        <v>60</v>
      </c>
      <c r="L103" s="63">
        <v>1984</v>
      </c>
      <c r="M103" s="117">
        <v>38.424500000000002</v>
      </c>
      <c r="N103" s="117">
        <v>7.8628999999999998</v>
      </c>
      <c r="O103" s="117">
        <v>8.1999999999999993</v>
      </c>
      <c r="P103" s="117">
        <v>0.63009999999999999</v>
      </c>
      <c r="Q103" s="117">
        <v>3.9117000000000002</v>
      </c>
      <c r="R103" s="117">
        <v>17.819800000000001</v>
      </c>
      <c r="S103" s="117">
        <v>3902.7</v>
      </c>
      <c r="T103" s="117">
        <v>21.7315</v>
      </c>
      <c r="U103" s="117">
        <f>S103</f>
        <v>3902.7</v>
      </c>
      <c r="V103" s="145">
        <f>T103/U103</f>
        <v>5.568324493299511E-3</v>
      </c>
      <c r="W103" s="74">
        <v>56.4</v>
      </c>
      <c r="X103" s="156">
        <f t="shared" si="7"/>
        <v>0.31405350142209243</v>
      </c>
      <c r="Y103" s="156">
        <f t="shared" si="3"/>
        <v>334.09946959797065</v>
      </c>
      <c r="Z103" s="156">
        <f t="shared" si="4"/>
        <v>18.843210085325545</v>
      </c>
    </row>
    <row r="104" spans="1:26" x14ac:dyDescent="0.2">
      <c r="A104" s="251"/>
      <c r="B104" s="65" t="s">
        <v>150</v>
      </c>
      <c r="C104" s="65">
        <v>3.6</v>
      </c>
      <c r="D104" s="43">
        <v>1.4069999999999999E-2</v>
      </c>
      <c r="E104" s="44">
        <f t="shared" si="6"/>
        <v>0.79354799999999992</v>
      </c>
      <c r="F104" s="82">
        <v>446.4</v>
      </c>
      <c r="G104" s="5" t="s">
        <v>40</v>
      </c>
      <c r="H104" s="63">
        <v>4</v>
      </c>
      <c r="I104" s="64" t="s">
        <v>154</v>
      </c>
      <c r="J104" s="64"/>
      <c r="K104" s="63">
        <v>45</v>
      </c>
      <c r="L104" s="63">
        <v>2006</v>
      </c>
      <c r="M104" s="117">
        <v>24.841699999999999</v>
      </c>
      <c r="N104" s="117">
        <v>6.0434999999999999</v>
      </c>
      <c r="O104" s="117">
        <v>0</v>
      </c>
      <c r="P104" s="117">
        <v>1.2495000000000001</v>
      </c>
      <c r="Q104" s="117">
        <v>0.21179999999999999</v>
      </c>
      <c r="R104" s="117">
        <v>17.3369</v>
      </c>
      <c r="S104" s="117">
        <v>2893.9</v>
      </c>
      <c r="T104" s="117">
        <v>17.5486</v>
      </c>
      <c r="U104" s="117">
        <f>S104</f>
        <v>2893.9</v>
      </c>
      <c r="V104" s="145">
        <f t="shared" si="1"/>
        <v>6.0639966826773559E-3</v>
      </c>
      <c r="W104" s="74">
        <v>56.4</v>
      </c>
      <c r="X104" s="156">
        <f t="shared" si="7"/>
        <v>0.34200941290300285</v>
      </c>
      <c r="Y104" s="156">
        <f t="shared" si="3"/>
        <v>363.83980096064136</v>
      </c>
      <c r="Z104" s="156">
        <f t="shared" si="4"/>
        <v>20.520564774180173</v>
      </c>
    </row>
    <row r="105" spans="1:26" x14ac:dyDescent="0.2">
      <c r="A105" s="251"/>
      <c r="B105" s="65" t="s">
        <v>150</v>
      </c>
      <c r="C105" s="65">
        <v>3.6</v>
      </c>
      <c r="D105" s="43">
        <v>1.4069999999999999E-2</v>
      </c>
      <c r="E105" s="44">
        <f t="shared" si="6"/>
        <v>0.79354799999999992</v>
      </c>
      <c r="F105" s="82">
        <v>446.4</v>
      </c>
      <c r="G105" s="5" t="s">
        <v>40</v>
      </c>
      <c r="H105" s="63">
        <v>5</v>
      </c>
      <c r="I105" s="64" t="s">
        <v>155</v>
      </c>
      <c r="J105" s="64"/>
      <c r="K105" s="63">
        <v>41</v>
      </c>
      <c r="L105" s="63">
        <v>2004</v>
      </c>
      <c r="M105" s="117">
        <v>26.795000000000002</v>
      </c>
      <c r="N105" s="117">
        <v>7.4204999999999997</v>
      </c>
      <c r="O105" s="117">
        <v>0</v>
      </c>
      <c r="P105" s="117">
        <v>-1.8105</v>
      </c>
      <c r="Q105" s="117">
        <v>3.0295999999999998</v>
      </c>
      <c r="R105" s="117">
        <v>18.1554</v>
      </c>
      <c r="S105" s="117">
        <v>3180.7</v>
      </c>
      <c r="T105" s="117">
        <v>21.184999999999999</v>
      </c>
      <c r="U105" s="117">
        <f>S105</f>
        <v>3180.7</v>
      </c>
      <c r="V105" s="145">
        <f t="shared" si="1"/>
        <v>6.6604835413588206E-3</v>
      </c>
      <c r="W105" s="74">
        <v>56.4</v>
      </c>
      <c r="X105" s="156">
        <f t="shared" si="7"/>
        <v>0.37565127173263746</v>
      </c>
      <c r="Y105" s="156">
        <f t="shared" si="3"/>
        <v>399.62901248152929</v>
      </c>
      <c r="Z105" s="156">
        <f t="shared" si="4"/>
        <v>22.539076303958254</v>
      </c>
    </row>
    <row r="106" spans="1:26" x14ac:dyDescent="0.2">
      <c r="A106" s="251"/>
      <c r="B106" s="65" t="s">
        <v>150</v>
      </c>
      <c r="C106" s="65">
        <v>3.6</v>
      </c>
      <c r="D106" s="43">
        <v>1.4069999999999999E-2</v>
      </c>
      <c r="E106" s="44">
        <f t="shared" si="6"/>
        <v>0.79354799999999992</v>
      </c>
      <c r="F106" s="82">
        <v>446.4</v>
      </c>
      <c r="G106" s="5" t="s">
        <v>40</v>
      </c>
      <c r="H106" s="63">
        <v>6</v>
      </c>
      <c r="I106" s="64" t="s">
        <v>156</v>
      </c>
      <c r="J106" s="64" t="s">
        <v>49</v>
      </c>
      <c r="K106" s="63">
        <v>7</v>
      </c>
      <c r="L106" s="63">
        <v>1966</v>
      </c>
      <c r="M106" s="117">
        <v>6.81</v>
      </c>
      <c r="N106" s="117">
        <v>2.2694999999999999</v>
      </c>
      <c r="O106" s="117">
        <v>0</v>
      </c>
      <c r="P106" s="117">
        <v>0</v>
      </c>
      <c r="Q106" s="117">
        <v>0.1275</v>
      </c>
      <c r="R106" s="117">
        <v>4.4130000000000003</v>
      </c>
      <c r="S106" s="117">
        <v>545.33000000000004</v>
      </c>
      <c r="T106" s="117">
        <v>2.3246000000000002</v>
      </c>
      <c r="U106" s="117">
        <v>319.37</v>
      </c>
      <c r="V106" s="145">
        <f t="shared" si="1"/>
        <v>7.2787049503710436E-3</v>
      </c>
      <c r="W106" s="74">
        <v>56.4</v>
      </c>
      <c r="X106" s="156">
        <f t="shared" si="7"/>
        <v>0.41051895920092685</v>
      </c>
      <c r="Y106" s="156">
        <f t="shared" si="3"/>
        <v>436.72229702226264</v>
      </c>
      <c r="Z106" s="156">
        <f t="shared" si="4"/>
        <v>24.631137552055613</v>
      </c>
    </row>
    <row r="107" spans="1:26" x14ac:dyDescent="0.2">
      <c r="A107" s="251"/>
      <c r="B107" s="65" t="s">
        <v>150</v>
      </c>
      <c r="C107" s="65">
        <v>3.6</v>
      </c>
      <c r="D107" s="43">
        <v>1.4069999999999999E-2</v>
      </c>
      <c r="E107" s="44">
        <f t="shared" si="6"/>
        <v>0.79354799999999992</v>
      </c>
      <c r="F107" s="82">
        <v>446.4</v>
      </c>
      <c r="G107" s="5" t="s">
        <v>40</v>
      </c>
      <c r="H107" s="63">
        <v>7</v>
      </c>
      <c r="I107" s="64" t="s">
        <v>157</v>
      </c>
      <c r="J107" s="64" t="s">
        <v>49</v>
      </c>
      <c r="K107" s="63">
        <v>36</v>
      </c>
      <c r="L107" s="63">
        <v>1980</v>
      </c>
      <c r="M107" s="117">
        <v>23.935500000000001</v>
      </c>
      <c r="N107" s="117">
        <v>3.8250000000000002</v>
      </c>
      <c r="O107" s="117">
        <v>2.25</v>
      </c>
      <c r="P107" s="117">
        <v>0.48449999999999999</v>
      </c>
      <c r="Q107" s="117">
        <v>3.1052</v>
      </c>
      <c r="R107" s="117">
        <v>14.270799999999999</v>
      </c>
      <c r="S107" s="117">
        <v>2156.16</v>
      </c>
      <c r="T107" s="117">
        <v>17.376000000000001</v>
      </c>
      <c r="U107" s="117">
        <f>S107</f>
        <v>2156.16</v>
      </c>
      <c r="V107" s="145">
        <f t="shared" si="1"/>
        <v>8.0587711487088171E-3</v>
      </c>
      <c r="W107" s="74">
        <v>56.4</v>
      </c>
      <c r="X107" s="156">
        <f t="shared" si="7"/>
        <v>0.45451469278717727</v>
      </c>
      <c r="Y107" s="156">
        <f t="shared" si="3"/>
        <v>483.52626892252903</v>
      </c>
      <c r="Z107" s="156">
        <f t="shared" si="4"/>
        <v>27.270881567230639</v>
      </c>
    </row>
    <row r="108" spans="1:26" x14ac:dyDescent="0.2">
      <c r="A108" s="251"/>
      <c r="B108" s="65" t="s">
        <v>150</v>
      </c>
      <c r="C108" s="65">
        <v>3.6</v>
      </c>
      <c r="D108" s="43">
        <v>1.4069999999999999E-2</v>
      </c>
      <c r="E108" s="44">
        <f t="shared" si="6"/>
        <v>0.79354799999999992</v>
      </c>
      <c r="F108" s="82">
        <v>446.4</v>
      </c>
      <c r="G108" s="5" t="s">
        <v>40</v>
      </c>
      <c r="H108" s="63">
        <v>8</v>
      </c>
      <c r="I108" s="64" t="s">
        <v>158</v>
      </c>
      <c r="J108" s="64"/>
      <c r="K108" s="63">
        <v>28</v>
      </c>
      <c r="L108" s="63">
        <v>2009</v>
      </c>
      <c r="M108" s="117">
        <v>29.431000000000001</v>
      </c>
      <c r="N108" s="117">
        <v>4.6920000000000002</v>
      </c>
      <c r="O108" s="117">
        <v>0</v>
      </c>
      <c r="P108" s="117">
        <v>-4.2200000000000001E-2</v>
      </c>
      <c r="Q108" s="117">
        <v>-0.29199999999999998</v>
      </c>
      <c r="R108" s="117">
        <v>25.0732</v>
      </c>
      <c r="S108" s="117">
        <v>2729.78</v>
      </c>
      <c r="T108" s="117">
        <v>22.118099999999998</v>
      </c>
      <c r="U108" s="117">
        <v>2527.9899999999998</v>
      </c>
      <c r="V108" s="145">
        <f t="shared" si="1"/>
        <v>8.749283027227165E-3</v>
      </c>
      <c r="W108" s="74">
        <v>56.4</v>
      </c>
      <c r="X108" s="156">
        <f t="shared" si="7"/>
        <v>0.49345956273561209</v>
      </c>
      <c r="Y108" s="156">
        <f t="shared" si="3"/>
        <v>524.95698163362988</v>
      </c>
      <c r="Z108" s="156">
        <f t="shared" si="4"/>
        <v>29.607573764136724</v>
      </c>
    </row>
    <row r="109" spans="1:26" x14ac:dyDescent="0.2">
      <c r="A109" s="251"/>
      <c r="B109" s="65" t="s">
        <v>150</v>
      </c>
      <c r="C109" s="65">
        <v>3.6</v>
      </c>
      <c r="D109" s="43">
        <v>1.4069999999999999E-2</v>
      </c>
      <c r="E109" s="44">
        <f t="shared" si="6"/>
        <v>0.79354799999999992</v>
      </c>
      <c r="F109" s="82">
        <v>446.4</v>
      </c>
      <c r="G109" s="5" t="s">
        <v>40</v>
      </c>
      <c r="H109" s="63">
        <v>9</v>
      </c>
      <c r="I109" s="64" t="s">
        <v>159</v>
      </c>
      <c r="J109" s="64" t="s">
        <v>49</v>
      </c>
      <c r="K109" s="63">
        <v>19</v>
      </c>
      <c r="L109" s="63">
        <v>1959</v>
      </c>
      <c r="M109" s="117">
        <v>10.15</v>
      </c>
      <c r="N109" s="117">
        <v>2.2694999999999999</v>
      </c>
      <c r="O109" s="117">
        <v>-1.141</v>
      </c>
      <c r="P109" s="117">
        <v>0</v>
      </c>
      <c r="Q109" s="117">
        <v>4.5125000000000002</v>
      </c>
      <c r="R109" s="117">
        <v>4.5090000000000003</v>
      </c>
      <c r="S109" s="117">
        <v>953.24</v>
      </c>
      <c r="T109" s="117">
        <v>9.0214999999999996</v>
      </c>
      <c r="U109" s="117">
        <v>953.24</v>
      </c>
      <c r="V109" s="145">
        <f t="shared" si="1"/>
        <v>9.4640384373295278E-3</v>
      </c>
      <c r="W109" s="74">
        <v>56.4</v>
      </c>
      <c r="X109" s="156">
        <f t="shared" si="7"/>
        <v>0.53377176786538538</v>
      </c>
      <c r="Y109" s="156">
        <f t="shared" si="3"/>
        <v>567.84230623977169</v>
      </c>
      <c r="Z109" s="156">
        <f t="shared" si="4"/>
        <v>32.026306071923123</v>
      </c>
    </row>
    <row r="110" spans="1:26" x14ac:dyDescent="0.2">
      <c r="A110" s="251"/>
      <c r="B110" s="65" t="s">
        <v>150</v>
      </c>
      <c r="C110" s="65">
        <v>3.6</v>
      </c>
      <c r="D110" s="43">
        <v>1.4069999999999999E-2</v>
      </c>
      <c r="E110" s="44">
        <f t="shared" si="6"/>
        <v>0.79354799999999992</v>
      </c>
      <c r="F110" s="82">
        <v>446.4</v>
      </c>
      <c r="G110" s="5" t="s">
        <v>40</v>
      </c>
      <c r="H110" s="63">
        <v>10</v>
      </c>
      <c r="I110" s="64" t="s">
        <v>160</v>
      </c>
      <c r="J110" s="64" t="s">
        <v>49</v>
      </c>
      <c r="K110" s="63">
        <v>34</v>
      </c>
      <c r="L110" s="63">
        <v>1987</v>
      </c>
      <c r="M110" s="117">
        <v>30.907</v>
      </c>
      <c r="N110" s="117">
        <v>4.3255999999999997</v>
      </c>
      <c r="O110" s="117">
        <v>3.6</v>
      </c>
      <c r="P110" s="117">
        <v>0.81669999999999998</v>
      </c>
      <c r="Q110" s="117">
        <v>3.9895999999999998</v>
      </c>
      <c r="R110" s="117">
        <v>18.1751</v>
      </c>
      <c r="S110" s="117">
        <v>2170.6999999999998</v>
      </c>
      <c r="T110" s="117">
        <v>21.548500000000001</v>
      </c>
      <c r="U110" s="117">
        <v>2119.61</v>
      </c>
      <c r="V110" s="145">
        <f t="shared" si="1"/>
        <v>1.016625700010851E-2</v>
      </c>
      <c r="W110" s="74">
        <v>56.4</v>
      </c>
      <c r="X110" s="156">
        <f t="shared" si="7"/>
        <v>0.57337689480611997</v>
      </c>
      <c r="Y110" s="156">
        <f t="shared" si="3"/>
        <v>609.9754200065106</v>
      </c>
      <c r="Z110" s="156">
        <f t="shared" si="4"/>
        <v>34.402613688367204</v>
      </c>
    </row>
    <row r="111" spans="1:26" x14ac:dyDescent="0.2">
      <c r="A111" s="251"/>
      <c r="B111" s="65" t="s">
        <v>150</v>
      </c>
      <c r="C111" s="65">
        <v>3.6</v>
      </c>
      <c r="D111" s="43">
        <v>1.4069999999999999E-2</v>
      </c>
      <c r="E111" s="44">
        <f t="shared" si="6"/>
        <v>0.79354799999999992</v>
      </c>
      <c r="F111" s="82">
        <v>446.4</v>
      </c>
      <c r="G111" s="9" t="s">
        <v>45</v>
      </c>
      <c r="H111" s="67">
        <v>1</v>
      </c>
      <c r="I111" s="68" t="s">
        <v>161</v>
      </c>
      <c r="J111" s="68"/>
      <c r="K111" s="67">
        <v>45</v>
      </c>
      <c r="L111" s="67">
        <v>2009</v>
      </c>
      <c r="M111" s="118">
        <v>33.133000000000003</v>
      </c>
      <c r="N111" s="118">
        <v>5.7987000000000002</v>
      </c>
      <c r="O111" s="118">
        <v>0</v>
      </c>
      <c r="P111" s="118">
        <v>0</v>
      </c>
      <c r="Q111" s="118">
        <v>3.7471000000000001</v>
      </c>
      <c r="R111" s="118">
        <v>23.587199999999999</v>
      </c>
      <c r="S111" s="118">
        <v>2525.37</v>
      </c>
      <c r="T111" s="118">
        <v>27.334299999999999</v>
      </c>
      <c r="U111" s="118">
        <v>2525.37</v>
      </c>
      <c r="V111" s="146">
        <f t="shared" si="1"/>
        <v>1.0823879273136213E-2</v>
      </c>
      <c r="W111" s="76">
        <v>56.4</v>
      </c>
      <c r="X111" s="157">
        <f t="shared" si="7"/>
        <v>0.61046679100488244</v>
      </c>
      <c r="Y111" s="157">
        <f t="shared" si="3"/>
        <v>649.43275638817272</v>
      </c>
      <c r="Z111" s="157">
        <f t="shared" si="4"/>
        <v>36.628007460292935</v>
      </c>
    </row>
    <row r="112" spans="1:26" x14ac:dyDescent="0.2">
      <c r="A112" s="251"/>
      <c r="B112" s="65" t="s">
        <v>150</v>
      </c>
      <c r="C112" s="65">
        <v>3.6</v>
      </c>
      <c r="D112" s="43">
        <v>1.4069999999999999E-2</v>
      </c>
      <c r="E112" s="44">
        <f t="shared" si="6"/>
        <v>0.79354799999999992</v>
      </c>
      <c r="F112" s="82">
        <v>446.4</v>
      </c>
      <c r="G112" s="9" t="s">
        <v>45</v>
      </c>
      <c r="H112" s="67">
        <v>2</v>
      </c>
      <c r="I112" s="68" t="s">
        <v>162</v>
      </c>
      <c r="J112" s="68"/>
      <c r="K112" s="67">
        <v>41</v>
      </c>
      <c r="L112" s="67">
        <v>2008</v>
      </c>
      <c r="M112" s="118">
        <v>26.728999999999999</v>
      </c>
      <c r="N112" s="118">
        <v>0</v>
      </c>
      <c r="O112" s="118">
        <v>0</v>
      </c>
      <c r="P112" s="118">
        <v>0</v>
      </c>
      <c r="Q112" s="118">
        <v>5.1337000000000002</v>
      </c>
      <c r="R112" s="118">
        <v>21.595300000000002</v>
      </c>
      <c r="S112" s="118">
        <v>2361.06</v>
      </c>
      <c r="T112" s="118">
        <v>26.490500000000001</v>
      </c>
      <c r="U112" s="118">
        <v>2293.96</v>
      </c>
      <c r="V112" s="146">
        <f t="shared" si="1"/>
        <v>1.1547934576017018E-2</v>
      </c>
      <c r="W112" s="76">
        <v>56.4</v>
      </c>
      <c r="X112" s="157">
        <f t="shared" si="7"/>
        <v>0.65130351008735976</v>
      </c>
      <c r="Y112" s="157">
        <f t="shared" si="3"/>
        <v>692.87607456102103</v>
      </c>
      <c r="Z112" s="157">
        <f t="shared" si="4"/>
        <v>39.078210605241587</v>
      </c>
    </row>
    <row r="113" spans="1:26" x14ac:dyDescent="0.2">
      <c r="A113" s="251"/>
      <c r="B113" s="65" t="s">
        <v>150</v>
      </c>
      <c r="C113" s="65">
        <v>3.6</v>
      </c>
      <c r="D113" s="43">
        <v>1.4069999999999999E-2</v>
      </c>
      <c r="E113" s="44">
        <f t="shared" si="6"/>
        <v>0.79354799999999992</v>
      </c>
      <c r="F113" s="82">
        <v>446.4</v>
      </c>
      <c r="G113" s="9" t="s">
        <v>45</v>
      </c>
      <c r="H113" s="67">
        <v>3</v>
      </c>
      <c r="I113" s="68" t="s">
        <v>163</v>
      </c>
      <c r="J113" s="68"/>
      <c r="K113" s="67">
        <v>35</v>
      </c>
      <c r="L113" s="67">
        <v>2008</v>
      </c>
      <c r="M113" s="118">
        <v>30</v>
      </c>
      <c r="N113" s="118">
        <v>5.202</v>
      </c>
      <c r="O113" s="118">
        <v>0</v>
      </c>
      <c r="P113" s="118">
        <v>0.30599999999999999</v>
      </c>
      <c r="Q113" s="118">
        <v>1.89</v>
      </c>
      <c r="R113" s="118">
        <v>22.602</v>
      </c>
      <c r="S113" s="118">
        <v>2000.03</v>
      </c>
      <c r="T113" s="118">
        <v>24.492000000000001</v>
      </c>
      <c r="U113" s="118">
        <v>2000.03</v>
      </c>
      <c r="V113" s="146">
        <f t="shared" si="1"/>
        <v>1.2245816312755309E-2</v>
      </c>
      <c r="W113" s="76">
        <v>56.4</v>
      </c>
      <c r="X113" s="157">
        <f t="shared" si="7"/>
        <v>0.69066404003939941</v>
      </c>
      <c r="Y113" s="157">
        <f t="shared" si="3"/>
        <v>734.7489787653185</v>
      </c>
      <c r="Z113" s="157">
        <f t="shared" si="4"/>
        <v>41.439842402363958</v>
      </c>
    </row>
    <row r="114" spans="1:26" x14ac:dyDescent="0.2">
      <c r="A114" s="251"/>
      <c r="B114" s="65" t="s">
        <v>150</v>
      </c>
      <c r="C114" s="65">
        <v>3.6</v>
      </c>
      <c r="D114" s="43">
        <v>1.4069999999999999E-2</v>
      </c>
      <c r="E114" s="44">
        <f t="shared" si="6"/>
        <v>0.79354799999999992</v>
      </c>
      <c r="F114" s="82">
        <v>446.4</v>
      </c>
      <c r="G114" s="9" t="s">
        <v>45</v>
      </c>
      <c r="H114" s="67">
        <v>4</v>
      </c>
      <c r="I114" s="68" t="s">
        <v>164</v>
      </c>
      <c r="J114" s="68" t="s">
        <v>49</v>
      </c>
      <c r="K114" s="67">
        <v>40</v>
      </c>
      <c r="L114" s="67">
        <v>1980</v>
      </c>
      <c r="M114" s="118">
        <v>36.081099999999999</v>
      </c>
      <c r="N114" s="118">
        <v>6.6654</v>
      </c>
      <c r="O114" s="118">
        <v>0.4</v>
      </c>
      <c r="P114" s="118">
        <v>1.3743000000000001</v>
      </c>
      <c r="Q114" s="118">
        <v>0</v>
      </c>
      <c r="R114" s="118">
        <v>27.641400000000001</v>
      </c>
      <c r="S114" s="118">
        <v>2143.56</v>
      </c>
      <c r="T114" s="118">
        <v>27.641400000000001</v>
      </c>
      <c r="U114" s="118">
        <v>2143.56</v>
      </c>
      <c r="V114" s="146">
        <f t="shared" si="1"/>
        <v>1.2895090410345407E-2</v>
      </c>
      <c r="W114" s="76">
        <v>56.4</v>
      </c>
      <c r="X114" s="157">
        <f t="shared" si="7"/>
        <v>0.72728309914348088</v>
      </c>
      <c r="Y114" s="157">
        <f t="shared" si="3"/>
        <v>773.70542462072444</v>
      </c>
      <c r="Z114" s="157">
        <f t="shared" si="4"/>
        <v>43.63698594860886</v>
      </c>
    </row>
    <row r="115" spans="1:26" x14ac:dyDescent="0.2">
      <c r="A115" s="251"/>
      <c r="B115" s="65" t="s">
        <v>150</v>
      </c>
      <c r="C115" s="65">
        <v>3.6</v>
      </c>
      <c r="D115" s="43">
        <v>1.4069999999999999E-2</v>
      </c>
      <c r="E115" s="44">
        <f t="shared" si="6"/>
        <v>0.79354799999999992</v>
      </c>
      <c r="F115" s="82">
        <v>446.4</v>
      </c>
      <c r="G115" s="9" t="s">
        <v>45</v>
      </c>
      <c r="H115" s="67">
        <v>5</v>
      </c>
      <c r="I115" s="68" t="s">
        <v>165</v>
      </c>
      <c r="J115" s="68" t="s">
        <v>166</v>
      </c>
      <c r="K115" s="67">
        <v>61</v>
      </c>
      <c r="L115" s="67">
        <v>1980</v>
      </c>
      <c r="M115" s="118">
        <v>61.061900000000001</v>
      </c>
      <c r="N115" s="118">
        <v>11.7416</v>
      </c>
      <c r="O115" s="118">
        <v>6</v>
      </c>
      <c r="P115" s="118">
        <v>1.21</v>
      </c>
      <c r="Q115" s="118">
        <v>0</v>
      </c>
      <c r="R115" s="118">
        <v>42.110300000000002</v>
      </c>
      <c r="S115" s="118">
        <v>3118.7</v>
      </c>
      <c r="T115" s="118">
        <v>42.110300000000002</v>
      </c>
      <c r="U115" s="118">
        <v>3118.7</v>
      </c>
      <c r="V115" s="146">
        <f t="shared" si="1"/>
        <v>1.3502517074422037E-2</v>
      </c>
      <c r="W115" s="76">
        <v>56.4</v>
      </c>
      <c r="X115" s="157">
        <f t="shared" si="7"/>
        <v>0.76154196299740284</v>
      </c>
      <c r="Y115" s="157">
        <f t="shared" si="3"/>
        <v>810.15102446532217</v>
      </c>
      <c r="Z115" s="157">
        <f t="shared" si="4"/>
        <v>45.692517779844167</v>
      </c>
    </row>
    <row r="116" spans="1:26" x14ac:dyDescent="0.2">
      <c r="A116" s="251"/>
      <c r="B116" s="65" t="s">
        <v>150</v>
      </c>
      <c r="C116" s="65">
        <v>3.6</v>
      </c>
      <c r="D116" s="43">
        <v>1.4069999999999999E-2</v>
      </c>
      <c r="E116" s="44">
        <f t="shared" si="6"/>
        <v>0.79354799999999992</v>
      </c>
      <c r="F116" s="82">
        <v>446.4</v>
      </c>
      <c r="G116" s="9" t="s">
        <v>45</v>
      </c>
      <c r="H116" s="67">
        <v>6</v>
      </c>
      <c r="I116" s="68" t="s">
        <v>167</v>
      </c>
      <c r="J116" s="68"/>
      <c r="K116" s="67">
        <v>9</v>
      </c>
      <c r="L116" s="67">
        <v>2004</v>
      </c>
      <c r="M116" s="118">
        <v>14.682499999999999</v>
      </c>
      <c r="N116" s="118">
        <v>2.6067999999999998</v>
      </c>
      <c r="O116" s="118">
        <v>0</v>
      </c>
      <c r="P116" s="118">
        <v>-0.56679999999999997</v>
      </c>
      <c r="Q116" s="118">
        <v>5.1245000000000003</v>
      </c>
      <c r="R116" s="118">
        <v>7.5179999999999998</v>
      </c>
      <c r="S116" s="118">
        <v>874.69</v>
      </c>
      <c r="T116" s="118">
        <v>11.145300000000001</v>
      </c>
      <c r="U116" s="118">
        <v>786.94</v>
      </c>
      <c r="V116" s="146">
        <f t="shared" si="1"/>
        <v>1.4162833252852822E-2</v>
      </c>
      <c r="W116" s="76">
        <v>56.4</v>
      </c>
      <c r="X116" s="157">
        <f t="shared" si="7"/>
        <v>0.79878379546089917</v>
      </c>
      <c r="Y116" s="157">
        <f t="shared" si="3"/>
        <v>849.76999517116928</v>
      </c>
      <c r="Z116" s="157">
        <f t="shared" si="4"/>
        <v>47.92702772765395</v>
      </c>
    </row>
    <row r="117" spans="1:26" x14ac:dyDescent="0.2">
      <c r="A117" s="251"/>
      <c r="B117" s="65" t="s">
        <v>150</v>
      </c>
      <c r="C117" s="65">
        <v>3.6</v>
      </c>
      <c r="D117" s="43">
        <v>1.4069999999999999E-2</v>
      </c>
      <c r="E117" s="44">
        <f t="shared" si="6"/>
        <v>0.79354799999999992</v>
      </c>
      <c r="F117" s="82">
        <v>446.4</v>
      </c>
      <c r="G117" s="9" t="s">
        <v>45</v>
      </c>
      <c r="H117" s="67">
        <v>7</v>
      </c>
      <c r="I117" s="68" t="s">
        <v>168</v>
      </c>
      <c r="J117" s="68" t="s">
        <v>49</v>
      </c>
      <c r="K117" s="67">
        <v>99</v>
      </c>
      <c r="L117" s="67">
        <v>1980</v>
      </c>
      <c r="M117" s="118">
        <v>98.429100000000005</v>
      </c>
      <c r="N117" s="118">
        <v>9.2906999999999993</v>
      </c>
      <c r="O117" s="118">
        <v>9.9</v>
      </c>
      <c r="P117" s="118">
        <v>0.88390000000000002</v>
      </c>
      <c r="Q117" s="118">
        <v>0</v>
      </c>
      <c r="R117" s="118">
        <v>78.354799999999997</v>
      </c>
      <c r="S117" s="118">
        <v>5328.25</v>
      </c>
      <c r="T117" s="118">
        <v>78.354799999999997</v>
      </c>
      <c r="U117" s="118">
        <v>5328.25</v>
      </c>
      <c r="V117" s="146">
        <f t="shared" si="1"/>
        <v>1.4705541218974334E-2</v>
      </c>
      <c r="W117" s="76">
        <v>56.4</v>
      </c>
      <c r="X117" s="157">
        <f t="shared" si="7"/>
        <v>0.82939252475015246</v>
      </c>
      <c r="Y117" s="157">
        <f t="shared" si="3"/>
        <v>882.33247313846005</v>
      </c>
      <c r="Z117" s="157">
        <f t="shared" si="4"/>
        <v>49.763551485009145</v>
      </c>
    </row>
    <row r="118" spans="1:26" x14ac:dyDescent="0.2">
      <c r="A118" s="251"/>
      <c r="B118" s="65" t="s">
        <v>150</v>
      </c>
      <c r="C118" s="65">
        <v>3.6</v>
      </c>
      <c r="D118" s="43">
        <v>1.4069999999999999E-2</v>
      </c>
      <c r="E118" s="44">
        <f t="shared" si="6"/>
        <v>0.79354799999999992</v>
      </c>
      <c r="F118" s="82">
        <v>446.4</v>
      </c>
      <c r="G118" s="9" t="s">
        <v>45</v>
      </c>
      <c r="H118" s="67">
        <v>8</v>
      </c>
      <c r="I118" s="68" t="s">
        <v>169</v>
      </c>
      <c r="J118" s="68" t="s">
        <v>49</v>
      </c>
      <c r="K118" s="67">
        <v>7</v>
      </c>
      <c r="L118" s="67">
        <v>1961</v>
      </c>
      <c r="M118" s="118">
        <v>7.7389999999999999</v>
      </c>
      <c r="N118" s="118">
        <v>0.56610000000000005</v>
      </c>
      <c r="O118" s="118">
        <v>0.70240000000000002</v>
      </c>
      <c r="P118" s="118">
        <v>7.6499999999999999E-2</v>
      </c>
      <c r="Q118" s="118">
        <v>2.7376</v>
      </c>
      <c r="R118" s="118">
        <v>3.6564000000000001</v>
      </c>
      <c r="S118" s="118">
        <v>441.86</v>
      </c>
      <c r="T118" s="118">
        <v>5.4413</v>
      </c>
      <c r="U118" s="118">
        <v>361.37</v>
      </c>
      <c r="V118" s="146">
        <f t="shared" si="1"/>
        <v>1.5057420372471429E-2</v>
      </c>
      <c r="W118" s="76">
        <v>56.4</v>
      </c>
      <c r="X118" s="157">
        <f t="shared" si="7"/>
        <v>0.84923850900738862</v>
      </c>
      <c r="Y118" s="157">
        <f t="shared" si="3"/>
        <v>903.44522234828571</v>
      </c>
      <c r="Z118" s="157">
        <f t="shared" si="4"/>
        <v>50.954310540443316</v>
      </c>
    </row>
    <row r="119" spans="1:26" x14ac:dyDescent="0.2">
      <c r="A119" s="251"/>
      <c r="B119" s="65" t="s">
        <v>150</v>
      </c>
      <c r="C119" s="65">
        <v>3.6</v>
      </c>
      <c r="D119" s="43">
        <v>1.4069999999999999E-2</v>
      </c>
      <c r="E119" s="44">
        <f t="shared" si="6"/>
        <v>0.79354799999999992</v>
      </c>
      <c r="F119" s="82">
        <v>446.4</v>
      </c>
      <c r="G119" s="9" t="s">
        <v>45</v>
      </c>
      <c r="H119" s="67">
        <v>9</v>
      </c>
      <c r="I119" s="68" t="s">
        <v>170</v>
      </c>
      <c r="J119" s="68"/>
      <c r="K119" s="67">
        <v>3</v>
      </c>
      <c r="L119" s="67"/>
      <c r="M119" s="118">
        <v>3.1783000000000001</v>
      </c>
      <c r="N119" s="118">
        <v>0</v>
      </c>
      <c r="O119" s="118">
        <v>0</v>
      </c>
      <c r="P119" s="118">
        <v>0</v>
      </c>
      <c r="Q119" s="118">
        <v>0</v>
      </c>
      <c r="R119" s="118">
        <v>3.1783000000000001</v>
      </c>
      <c r="S119" s="118">
        <v>203.5</v>
      </c>
      <c r="T119" s="118">
        <v>3.1783000000000001</v>
      </c>
      <c r="U119" s="118">
        <v>203.5</v>
      </c>
      <c r="V119" s="146">
        <f t="shared" si="1"/>
        <v>1.5618181818181819E-2</v>
      </c>
      <c r="W119" s="76">
        <v>56.4</v>
      </c>
      <c r="X119" s="157">
        <f t="shared" si="7"/>
        <v>0.88086545454545462</v>
      </c>
      <c r="Y119" s="157">
        <f t="shared" si="3"/>
        <v>937.09090909090924</v>
      </c>
      <c r="Z119" s="157">
        <f t="shared" si="4"/>
        <v>52.851927272727274</v>
      </c>
    </row>
    <row r="120" spans="1:26" x14ac:dyDescent="0.2">
      <c r="A120" s="251"/>
      <c r="B120" s="65" t="s">
        <v>150</v>
      </c>
      <c r="C120" s="65">
        <v>3.6</v>
      </c>
      <c r="D120" s="43">
        <v>1.4069999999999999E-2</v>
      </c>
      <c r="E120" s="44">
        <f t="shared" si="6"/>
        <v>0.79354799999999992</v>
      </c>
      <c r="F120" s="82">
        <v>446.4</v>
      </c>
      <c r="G120" s="9" t="s">
        <v>45</v>
      </c>
      <c r="H120" s="67">
        <v>10</v>
      </c>
      <c r="I120" s="68" t="s">
        <v>171</v>
      </c>
      <c r="J120" s="68" t="s">
        <v>166</v>
      </c>
      <c r="K120" s="67">
        <v>54</v>
      </c>
      <c r="L120" s="67">
        <v>1982</v>
      </c>
      <c r="M120" s="118">
        <v>67.045000000000002</v>
      </c>
      <c r="N120" s="118">
        <v>9.5315999999999992</v>
      </c>
      <c r="O120" s="118">
        <v>5.4</v>
      </c>
      <c r="P120" s="118">
        <v>1.8915</v>
      </c>
      <c r="Q120" s="118">
        <v>0</v>
      </c>
      <c r="R120" s="118">
        <v>50.221899999999998</v>
      </c>
      <c r="S120" s="118">
        <v>3060.05</v>
      </c>
      <c r="T120" s="118">
        <v>50.221899999999998</v>
      </c>
      <c r="U120" s="118">
        <v>3060.05</v>
      </c>
      <c r="V120" s="146">
        <f t="shared" si="1"/>
        <v>1.6412117449061289E-2</v>
      </c>
      <c r="W120" s="76">
        <v>56.4</v>
      </c>
      <c r="X120" s="157">
        <f t="shared" si="7"/>
        <v>0.92564342412705669</v>
      </c>
      <c r="Y120" s="157">
        <f t="shared" si="3"/>
        <v>984.72704694367735</v>
      </c>
      <c r="Z120" s="157">
        <f t="shared" si="4"/>
        <v>55.538605447623397</v>
      </c>
    </row>
    <row r="121" spans="1:26" x14ac:dyDescent="0.2">
      <c r="A121" s="251"/>
      <c r="B121" s="65" t="s">
        <v>150</v>
      </c>
      <c r="C121" s="65">
        <v>3.6</v>
      </c>
      <c r="D121" s="43">
        <v>1.4069999999999999E-2</v>
      </c>
      <c r="E121" s="44">
        <f t="shared" si="6"/>
        <v>0.79354799999999992</v>
      </c>
      <c r="F121" s="82">
        <v>446.4</v>
      </c>
      <c r="G121" s="6" t="s">
        <v>47</v>
      </c>
      <c r="H121" s="69">
        <v>1</v>
      </c>
      <c r="I121" s="70" t="s">
        <v>172</v>
      </c>
      <c r="J121" s="70"/>
      <c r="K121" s="69">
        <v>79</v>
      </c>
      <c r="L121" s="69">
        <v>1958</v>
      </c>
      <c r="M121" s="119">
        <v>100.364</v>
      </c>
      <c r="N121" s="119">
        <v>9.4108000000000001</v>
      </c>
      <c r="O121" s="119">
        <v>5.9203999999999999</v>
      </c>
      <c r="P121" s="119">
        <v>1.133</v>
      </c>
      <c r="Q121" s="119">
        <v>15.102</v>
      </c>
      <c r="R121" s="119">
        <v>68.798000000000002</v>
      </c>
      <c r="S121" s="119">
        <v>4891.82</v>
      </c>
      <c r="T121" s="119">
        <v>66.322199999999995</v>
      </c>
      <c r="U121" s="119">
        <v>3900.75</v>
      </c>
      <c r="V121" s="147">
        <f t="shared" si="1"/>
        <v>1.7002422611036339E-2</v>
      </c>
      <c r="W121" s="88">
        <v>56.4</v>
      </c>
      <c r="X121" s="77">
        <f t="shared" si="7"/>
        <v>0.95893663526244954</v>
      </c>
      <c r="Y121" s="77">
        <f t="shared" si="3"/>
        <v>1020.1453566621803</v>
      </c>
      <c r="Z121" s="77">
        <f t="shared" si="4"/>
        <v>57.53619811574697</v>
      </c>
    </row>
    <row r="122" spans="1:26" x14ac:dyDescent="0.2">
      <c r="A122" s="251"/>
      <c r="B122" s="65" t="s">
        <v>150</v>
      </c>
      <c r="C122" s="65">
        <v>3.6</v>
      </c>
      <c r="D122" s="43">
        <v>1.4069999999999999E-2</v>
      </c>
      <c r="E122" s="44">
        <f t="shared" si="6"/>
        <v>0.79354799999999992</v>
      </c>
      <c r="F122" s="82">
        <v>446.4</v>
      </c>
      <c r="G122" s="6" t="s">
        <v>47</v>
      </c>
      <c r="H122" s="69">
        <v>2</v>
      </c>
      <c r="I122" s="70" t="s">
        <v>173</v>
      </c>
      <c r="J122" s="70"/>
      <c r="K122" s="69">
        <v>45</v>
      </c>
      <c r="L122" s="69">
        <v>1986</v>
      </c>
      <c r="M122" s="119">
        <v>66.502499999999998</v>
      </c>
      <c r="N122" s="119">
        <v>7.4462000000000002</v>
      </c>
      <c r="O122" s="119">
        <v>6.3</v>
      </c>
      <c r="P122" s="119">
        <v>1.4688000000000001</v>
      </c>
      <c r="Q122" s="119">
        <v>0</v>
      </c>
      <c r="R122" s="119">
        <v>51.287500000000001</v>
      </c>
      <c r="S122" s="119">
        <v>2901.57</v>
      </c>
      <c r="T122" s="119">
        <v>51.287500000000001</v>
      </c>
      <c r="U122" s="119">
        <v>2901.57</v>
      </c>
      <c r="V122" s="147">
        <f t="shared" si="1"/>
        <v>1.7675775528420819E-2</v>
      </c>
      <c r="W122" s="88">
        <v>56.4</v>
      </c>
      <c r="X122" s="77">
        <f t="shared" si="7"/>
        <v>0.99691373980293418</v>
      </c>
      <c r="Y122" s="77">
        <f t="shared" si="3"/>
        <v>1060.5465317052492</v>
      </c>
      <c r="Z122" s="77">
        <f t="shared" si="4"/>
        <v>59.814824388176056</v>
      </c>
    </row>
    <row r="123" spans="1:26" x14ac:dyDescent="0.2">
      <c r="A123" s="251"/>
      <c r="B123" s="65" t="s">
        <v>150</v>
      </c>
      <c r="C123" s="65">
        <v>3.6</v>
      </c>
      <c r="D123" s="43">
        <v>1.4069999999999999E-2</v>
      </c>
      <c r="E123" s="44">
        <f t="shared" si="6"/>
        <v>0.79354799999999992</v>
      </c>
      <c r="F123" s="82">
        <v>446.4</v>
      </c>
      <c r="G123" s="6" t="s">
        <v>47</v>
      </c>
      <c r="H123" s="69">
        <v>3</v>
      </c>
      <c r="I123" s="70" t="s">
        <v>174</v>
      </c>
      <c r="J123" s="70"/>
      <c r="K123" s="69">
        <v>74</v>
      </c>
      <c r="L123" s="69">
        <v>1990</v>
      </c>
      <c r="M123" s="119">
        <v>96.8</v>
      </c>
      <c r="N123" s="119">
        <v>11.021000000000001</v>
      </c>
      <c r="O123" s="119">
        <v>10.36</v>
      </c>
      <c r="P123" s="119">
        <v>2.6749999999999998</v>
      </c>
      <c r="Q123" s="119">
        <v>0</v>
      </c>
      <c r="R123" s="119">
        <v>72.744</v>
      </c>
      <c r="S123" s="119">
        <v>3954.77</v>
      </c>
      <c r="T123" s="119">
        <v>72.744</v>
      </c>
      <c r="U123" s="119">
        <v>3954.77</v>
      </c>
      <c r="V123" s="147">
        <f t="shared" si="1"/>
        <v>1.8393990042404489E-2</v>
      </c>
      <c r="W123" s="88">
        <v>56.4</v>
      </c>
      <c r="X123" s="77">
        <f t="shared" si="7"/>
        <v>1.0374210383916131</v>
      </c>
      <c r="Y123" s="77">
        <f t="shared" si="3"/>
        <v>1103.6394025442694</v>
      </c>
      <c r="Z123" s="77">
        <f t="shared" si="4"/>
        <v>62.245262303496794</v>
      </c>
    </row>
    <row r="124" spans="1:26" x14ac:dyDescent="0.2">
      <c r="A124" s="251"/>
      <c r="B124" s="65" t="s">
        <v>150</v>
      </c>
      <c r="C124" s="65">
        <v>3.6</v>
      </c>
      <c r="D124" s="43">
        <v>1.4069999999999999E-2</v>
      </c>
      <c r="E124" s="44">
        <f t="shared" si="6"/>
        <v>0.79354799999999992</v>
      </c>
      <c r="F124" s="82">
        <v>446.4</v>
      </c>
      <c r="G124" s="6" t="s">
        <v>47</v>
      </c>
      <c r="H124" s="69">
        <v>4</v>
      </c>
      <c r="I124" s="70" t="s">
        <v>175</v>
      </c>
      <c r="J124" s="70"/>
      <c r="K124" s="69">
        <v>67</v>
      </c>
      <c r="L124" s="69">
        <v>1987</v>
      </c>
      <c r="M124" s="119">
        <v>72.0916</v>
      </c>
      <c r="N124" s="119">
        <v>8.6912000000000003</v>
      </c>
      <c r="O124" s="119">
        <v>6.84</v>
      </c>
      <c r="P124" s="119">
        <v>0.97699999999999998</v>
      </c>
      <c r="Q124" s="119">
        <v>10.005000000000001</v>
      </c>
      <c r="R124" s="119">
        <v>45.578400000000002</v>
      </c>
      <c r="S124" s="119">
        <v>2879</v>
      </c>
      <c r="T124" s="119">
        <v>50.435899999999997</v>
      </c>
      <c r="U124" s="119">
        <v>2643.16</v>
      </c>
      <c r="V124" s="147">
        <f t="shared" si="1"/>
        <v>1.9081667398114378E-2</v>
      </c>
      <c r="W124" s="88">
        <v>56.4</v>
      </c>
      <c r="X124" s="77">
        <f t="shared" si="7"/>
        <v>1.0762060412536509</v>
      </c>
      <c r="Y124" s="77">
        <f t="shared" si="3"/>
        <v>1144.9000438868627</v>
      </c>
      <c r="Z124" s="77">
        <f t="shared" si="4"/>
        <v>64.572362475219052</v>
      </c>
    </row>
    <row r="125" spans="1:26" x14ac:dyDescent="0.2">
      <c r="A125" s="251"/>
      <c r="B125" s="65" t="s">
        <v>150</v>
      </c>
      <c r="C125" s="65">
        <v>3.6</v>
      </c>
      <c r="D125" s="43">
        <v>1.4069999999999999E-2</v>
      </c>
      <c r="E125" s="44">
        <f t="shared" si="6"/>
        <v>0.79354799999999992</v>
      </c>
      <c r="F125" s="82">
        <v>446.4</v>
      </c>
      <c r="G125" s="6" t="s">
        <v>47</v>
      </c>
      <c r="H125" s="69">
        <v>5</v>
      </c>
      <c r="I125" s="70" t="s">
        <v>176</v>
      </c>
      <c r="J125" s="70"/>
      <c r="K125" s="69">
        <v>48</v>
      </c>
      <c r="L125" s="69">
        <v>1962</v>
      </c>
      <c r="M125" s="119">
        <v>43.866500000000002</v>
      </c>
      <c r="N125" s="119">
        <v>4.7065999999999999</v>
      </c>
      <c r="O125" s="119">
        <v>0.48</v>
      </c>
      <c r="P125" s="119">
        <v>0.54400000000000004</v>
      </c>
      <c r="Q125" s="119">
        <v>0</v>
      </c>
      <c r="R125" s="119">
        <v>38.135899999999999</v>
      </c>
      <c r="S125" s="119">
        <v>1938.7</v>
      </c>
      <c r="T125" s="119">
        <v>38.135899999999999</v>
      </c>
      <c r="U125" s="119">
        <v>1938.7</v>
      </c>
      <c r="V125" s="147">
        <f t="shared" ref="V125:V188" si="8">T125/U125</f>
        <v>1.9670861917779954E-2</v>
      </c>
      <c r="W125" s="88">
        <v>56.4</v>
      </c>
      <c r="X125" s="77">
        <f t="shared" si="7"/>
        <v>1.1094366121627894</v>
      </c>
      <c r="Y125" s="77">
        <f t="shared" ref="Y125:Y188" si="9">V125*60*1000</f>
        <v>1180.2517150667973</v>
      </c>
      <c r="Z125" s="77">
        <f t="shared" ref="Z125:Z188" si="10">Y125*W125/1000</f>
        <v>66.56619672976737</v>
      </c>
    </row>
    <row r="126" spans="1:26" x14ac:dyDescent="0.2">
      <c r="A126" s="251"/>
      <c r="B126" s="65" t="s">
        <v>150</v>
      </c>
      <c r="C126" s="65">
        <v>3.6</v>
      </c>
      <c r="D126" s="43">
        <v>1.4069999999999999E-2</v>
      </c>
      <c r="E126" s="44">
        <f t="shared" si="6"/>
        <v>0.79354799999999992</v>
      </c>
      <c r="F126" s="82">
        <v>446.4</v>
      </c>
      <c r="G126" s="6" t="s">
        <v>47</v>
      </c>
      <c r="H126" s="69">
        <v>6</v>
      </c>
      <c r="I126" s="70" t="s">
        <v>177</v>
      </c>
      <c r="J126" s="70"/>
      <c r="K126" s="69">
        <v>38</v>
      </c>
      <c r="L126" s="69">
        <v>1962</v>
      </c>
      <c r="M126" s="119">
        <v>33.76</v>
      </c>
      <c r="N126" s="119">
        <v>3.4904999999999999</v>
      </c>
      <c r="O126" s="119">
        <v>0.39</v>
      </c>
      <c r="P126" s="119">
        <v>0.30559999999999998</v>
      </c>
      <c r="Q126" s="119">
        <v>5.3232999999999997</v>
      </c>
      <c r="R126" s="119">
        <v>24.250599999999999</v>
      </c>
      <c r="S126" s="119">
        <v>1452.31</v>
      </c>
      <c r="T126" s="119">
        <v>29.2866</v>
      </c>
      <c r="U126" s="119">
        <v>1452.31</v>
      </c>
      <c r="V126" s="147">
        <f t="shared" si="8"/>
        <v>2.0165529397993542E-2</v>
      </c>
      <c r="W126" s="88">
        <v>56.4</v>
      </c>
      <c r="X126" s="77">
        <f t="shared" si="7"/>
        <v>1.1373358580468358</v>
      </c>
      <c r="Y126" s="77">
        <f t="shared" si="9"/>
        <v>1209.9317638796126</v>
      </c>
      <c r="Z126" s="77">
        <f t="shared" si="10"/>
        <v>68.240151482810148</v>
      </c>
    </row>
    <row r="127" spans="1:26" x14ac:dyDescent="0.2">
      <c r="A127" s="251"/>
      <c r="B127" s="65" t="s">
        <v>150</v>
      </c>
      <c r="C127" s="65">
        <v>3.6</v>
      </c>
      <c r="D127" s="43">
        <v>1.4069999999999999E-2</v>
      </c>
      <c r="E127" s="44">
        <f t="shared" si="6"/>
        <v>0.79354799999999992</v>
      </c>
      <c r="F127" s="82">
        <v>446.4</v>
      </c>
      <c r="G127" s="6" t="s">
        <v>47</v>
      </c>
      <c r="H127" s="69">
        <v>7</v>
      </c>
      <c r="I127" s="70" t="s">
        <v>178</v>
      </c>
      <c r="J127" s="70"/>
      <c r="K127" s="69">
        <v>35</v>
      </c>
      <c r="L127" s="69">
        <v>1957</v>
      </c>
      <c r="M127" s="119">
        <v>47.895099999999999</v>
      </c>
      <c r="N127" s="119">
        <v>4.8884999999999996</v>
      </c>
      <c r="O127" s="119">
        <v>0.2863</v>
      </c>
      <c r="P127" s="119">
        <v>1.5203</v>
      </c>
      <c r="Q127" s="119">
        <v>4.12</v>
      </c>
      <c r="R127" s="119">
        <v>37.08</v>
      </c>
      <c r="S127" s="119">
        <v>1963.06</v>
      </c>
      <c r="T127" s="119">
        <v>40.520800000000001</v>
      </c>
      <c r="U127" s="119">
        <v>1963.06</v>
      </c>
      <c r="V127" s="147">
        <f t="shared" si="8"/>
        <v>2.0641651299501799E-2</v>
      </c>
      <c r="W127" s="88">
        <v>56.4</v>
      </c>
      <c r="X127" s="77">
        <f t="shared" si="7"/>
        <v>1.1641891332919014</v>
      </c>
      <c r="Y127" s="77">
        <f t="shared" si="9"/>
        <v>1238.4990779701079</v>
      </c>
      <c r="Z127" s="77">
        <f t="shared" si="10"/>
        <v>69.851347997514083</v>
      </c>
    </row>
    <row r="128" spans="1:26" x14ac:dyDescent="0.2">
      <c r="A128" s="251"/>
      <c r="B128" s="65" t="s">
        <v>150</v>
      </c>
      <c r="C128" s="65">
        <v>3.6</v>
      </c>
      <c r="D128" s="43">
        <v>1.4069999999999999E-2</v>
      </c>
      <c r="E128" s="44">
        <f t="shared" si="6"/>
        <v>0.79354799999999992</v>
      </c>
      <c r="F128" s="82">
        <v>446.4</v>
      </c>
      <c r="G128" s="6" t="s">
        <v>47</v>
      </c>
      <c r="H128" s="69">
        <v>8</v>
      </c>
      <c r="I128" s="70" t="s">
        <v>179</v>
      </c>
      <c r="J128" s="70"/>
      <c r="K128" s="69">
        <v>20</v>
      </c>
      <c r="L128" s="69">
        <v>1937</v>
      </c>
      <c r="M128" s="119">
        <v>14.7719</v>
      </c>
      <c r="N128" s="119">
        <v>1.5196000000000001</v>
      </c>
      <c r="O128" s="119">
        <v>0.18</v>
      </c>
      <c r="P128" s="119">
        <v>7.1900000000000006E-2</v>
      </c>
      <c r="Q128" s="119">
        <v>0</v>
      </c>
      <c r="R128" s="119">
        <v>13.000400000000001</v>
      </c>
      <c r="S128" s="119">
        <v>615.64</v>
      </c>
      <c r="T128" s="119">
        <v>13.000400000000001</v>
      </c>
      <c r="U128" s="119">
        <v>615.64</v>
      </c>
      <c r="V128" s="147">
        <f t="shared" si="8"/>
        <v>2.1116886492105778E-2</v>
      </c>
      <c r="W128" s="88">
        <v>56.4</v>
      </c>
      <c r="X128" s="77">
        <f t="shared" si="7"/>
        <v>1.1909923981547659</v>
      </c>
      <c r="Y128" s="77">
        <f t="shared" si="9"/>
        <v>1267.0131895263467</v>
      </c>
      <c r="Z128" s="77">
        <f t="shared" si="10"/>
        <v>71.459543889285953</v>
      </c>
    </row>
    <row r="129" spans="1:26" x14ac:dyDescent="0.2">
      <c r="A129" s="251"/>
      <c r="B129" s="65" t="s">
        <v>150</v>
      </c>
      <c r="C129" s="65">
        <v>3.6</v>
      </c>
      <c r="D129" s="43">
        <v>1.4069999999999999E-2</v>
      </c>
      <c r="E129" s="44">
        <f t="shared" si="6"/>
        <v>0.79354799999999992</v>
      </c>
      <c r="F129" s="82">
        <v>446.4</v>
      </c>
      <c r="G129" s="6" t="s">
        <v>47</v>
      </c>
      <c r="H129" s="69">
        <v>9</v>
      </c>
      <c r="I129" s="70" t="s">
        <v>180</v>
      </c>
      <c r="J129" s="70"/>
      <c r="K129" s="69">
        <v>12</v>
      </c>
      <c r="L129" s="69">
        <v>1979</v>
      </c>
      <c r="M129" s="119">
        <v>12.8765</v>
      </c>
      <c r="N129" s="119">
        <v>0.38</v>
      </c>
      <c r="O129" s="119">
        <v>0.12</v>
      </c>
      <c r="P129" s="119">
        <v>0.27700000000000002</v>
      </c>
      <c r="Q129" s="119">
        <v>2.1779000000000002</v>
      </c>
      <c r="R129" s="119">
        <v>9.9215999999999998</v>
      </c>
      <c r="S129" s="119">
        <v>559.28</v>
      </c>
      <c r="T129" s="119">
        <v>12.099500000000001</v>
      </c>
      <c r="U129" s="119">
        <v>559.28</v>
      </c>
      <c r="V129" s="147">
        <f t="shared" si="8"/>
        <v>2.1634065226720071E-2</v>
      </c>
      <c r="W129" s="88">
        <v>56.4</v>
      </c>
      <c r="X129" s="77">
        <f t="shared" si="7"/>
        <v>1.220161278787012</v>
      </c>
      <c r="Y129" s="77">
        <f t="shared" si="9"/>
        <v>1298.0439136032041</v>
      </c>
      <c r="Z129" s="77">
        <f t="shared" si="10"/>
        <v>73.20967672722071</v>
      </c>
    </row>
    <row r="130" spans="1:26" x14ac:dyDescent="0.2">
      <c r="A130" s="251"/>
      <c r="B130" s="65" t="s">
        <v>150</v>
      </c>
      <c r="C130" s="65">
        <v>3.6</v>
      </c>
      <c r="D130" s="43">
        <v>1.4069999999999999E-2</v>
      </c>
      <c r="E130" s="44">
        <f t="shared" si="6"/>
        <v>0.79354799999999992</v>
      </c>
      <c r="F130" s="82">
        <v>446.4</v>
      </c>
      <c r="G130" s="6" t="s">
        <v>47</v>
      </c>
      <c r="H130" s="69">
        <v>10</v>
      </c>
      <c r="I130" s="70" t="s">
        <v>181</v>
      </c>
      <c r="J130" s="70"/>
      <c r="K130" s="69">
        <v>26</v>
      </c>
      <c r="L130" s="69">
        <v>1960</v>
      </c>
      <c r="M130" s="119">
        <v>24.8933</v>
      </c>
      <c r="N130" s="119">
        <v>1.6715</v>
      </c>
      <c r="O130" s="119">
        <v>0.27</v>
      </c>
      <c r="P130" s="119">
        <v>0.65790000000000004</v>
      </c>
      <c r="Q130" s="119">
        <v>2.2294</v>
      </c>
      <c r="R130" s="119">
        <v>20.064499999999999</v>
      </c>
      <c r="S130" s="119">
        <v>984.18</v>
      </c>
      <c r="T130" s="119">
        <v>21.781199999999998</v>
      </c>
      <c r="U130" s="119">
        <v>984.18</v>
      </c>
      <c r="V130" s="147">
        <f t="shared" si="8"/>
        <v>2.2131317441931354E-2</v>
      </c>
      <c r="W130" s="88">
        <v>56.4</v>
      </c>
      <c r="X130" s="77">
        <f t="shared" si="7"/>
        <v>1.2482063037249282</v>
      </c>
      <c r="Y130" s="77">
        <f t="shared" si="9"/>
        <v>1327.8790465158811</v>
      </c>
      <c r="Z130" s="77">
        <f t="shared" si="10"/>
        <v>74.892378223495683</v>
      </c>
    </row>
    <row r="131" spans="1:26" x14ac:dyDescent="0.2">
      <c r="A131" s="251"/>
      <c r="B131" s="65" t="s">
        <v>150</v>
      </c>
      <c r="C131" s="65">
        <v>3.6</v>
      </c>
      <c r="D131" s="43">
        <v>1.4069999999999999E-2</v>
      </c>
      <c r="E131" s="44">
        <f t="shared" si="6"/>
        <v>0.79354799999999992</v>
      </c>
      <c r="F131" s="82">
        <v>446.4</v>
      </c>
      <c r="G131" s="10" t="s">
        <v>48</v>
      </c>
      <c r="H131" s="72">
        <v>1</v>
      </c>
      <c r="I131" s="73" t="s">
        <v>182</v>
      </c>
      <c r="J131" s="73"/>
      <c r="K131" s="72">
        <v>11</v>
      </c>
      <c r="L131" s="72">
        <v>1960</v>
      </c>
      <c r="M131" s="120">
        <v>13.4049</v>
      </c>
      <c r="N131" s="120">
        <v>0.2127</v>
      </c>
      <c r="O131" s="120">
        <v>0.12</v>
      </c>
      <c r="P131" s="120">
        <v>0.14180000000000001</v>
      </c>
      <c r="Q131" s="120">
        <v>2.3275000000000001</v>
      </c>
      <c r="R131" s="120">
        <v>10.6029</v>
      </c>
      <c r="S131" s="120">
        <v>537.52</v>
      </c>
      <c r="T131" s="120">
        <v>11.1523</v>
      </c>
      <c r="U131" s="120">
        <v>482.12</v>
      </c>
      <c r="V131" s="148">
        <f t="shared" si="8"/>
        <v>2.3131792914627063E-2</v>
      </c>
      <c r="W131" s="78">
        <v>56.4</v>
      </c>
      <c r="X131" s="158">
        <f t="shared" si="7"/>
        <v>1.3046331203849664</v>
      </c>
      <c r="Y131" s="158">
        <f t="shared" si="9"/>
        <v>1387.9075748776238</v>
      </c>
      <c r="Z131" s="158">
        <f t="shared" si="10"/>
        <v>78.277987223097981</v>
      </c>
    </row>
    <row r="132" spans="1:26" x14ac:dyDescent="0.2">
      <c r="A132" s="251"/>
      <c r="B132" s="65" t="s">
        <v>150</v>
      </c>
      <c r="C132" s="65">
        <v>3.6</v>
      </c>
      <c r="D132" s="43">
        <v>1.4069999999999999E-2</v>
      </c>
      <c r="E132" s="44">
        <f t="shared" si="6"/>
        <v>0.79354799999999992</v>
      </c>
      <c r="F132" s="82">
        <v>446.4</v>
      </c>
      <c r="G132" s="10" t="s">
        <v>48</v>
      </c>
      <c r="H132" s="72">
        <v>2</v>
      </c>
      <c r="I132" s="73" t="s">
        <v>183</v>
      </c>
      <c r="J132" s="73"/>
      <c r="K132" s="72">
        <v>32</v>
      </c>
      <c r="L132" s="72">
        <v>1980</v>
      </c>
      <c r="M132" s="120">
        <v>32.42</v>
      </c>
      <c r="N132" s="120">
        <v>2.1008</v>
      </c>
      <c r="O132" s="120">
        <v>0.32</v>
      </c>
      <c r="P132" s="120">
        <v>0.49709999999999999</v>
      </c>
      <c r="Q132" s="120">
        <v>0</v>
      </c>
      <c r="R132" s="120">
        <v>29.502099999999999</v>
      </c>
      <c r="S132" s="120">
        <v>1240.72</v>
      </c>
      <c r="T132" s="120">
        <v>29.502099999999999</v>
      </c>
      <c r="U132" s="120">
        <v>1240.72</v>
      </c>
      <c r="V132" s="148">
        <f t="shared" si="8"/>
        <v>2.3778209426784446E-2</v>
      </c>
      <c r="W132" s="78">
        <v>56.4</v>
      </c>
      <c r="X132" s="158">
        <f t="shared" si="7"/>
        <v>1.3410910116706427</v>
      </c>
      <c r="Y132" s="158">
        <f t="shared" si="9"/>
        <v>1426.6925656070669</v>
      </c>
      <c r="Z132" s="158">
        <f t="shared" si="10"/>
        <v>80.46546070023858</v>
      </c>
    </row>
    <row r="133" spans="1:26" x14ac:dyDescent="0.2">
      <c r="A133" s="251"/>
      <c r="B133" s="65" t="s">
        <v>150</v>
      </c>
      <c r="C133" s="65">
        <v>3.6</v>
      </c>
      <c r="D133" s="43">
        <v>1.4069999999999999E-2</v>
      </c>
      <c r="E133" s="44">
        <f t="shared" si="6"/>
        <v>0.79354799999999992</v>
      </c>
      <c r="F133" s="82">
        <v>446.4</v>
      </c>
      <c r="G133" s="10" t="s">
        <v>48</v>
      </c>
      <c r="H133" s="72">
        <v>3</v>
      </c>
      <c r="I133" s="73" t="s">
        <v>184</v>
      </c>
      <c r="J133" s="73"/>
      <c r="K133" s="72">
        <v>56</v>
      </c>
      <c r="L133" s="72">
        <v>1963</v>
      </c>
      <c r="M133" s="120">
        <v>30.116700000000002</v>
      </c>
      <c r="N133" s="120">
        <v>4.3667999999999996</v>
      </c>
      <c r="O133" s="120">
        <v>-0.99050000000000005</v>
      </c>
      <c r="P133" s="120">
        <v>-0.29809999999999998</v>
      </c>
      <c r="Q133" s="120">
        <v>4.8669000000000002</v>
      </c>
      <c r="R133" s="120">
        <v>22.171600000000002</v>
      </c>
      <c r="S133" s="120">
        <v>1043.08</v>
      </c>
      <c r="T133" s="120">
        <v>25.670300000000001</v>
      </c>
      <c r="U133" s="120">
        <v>1005.79</v>
      </c>
      <c r="V133" s="148">
        <f t="shared" si="8"/>
        <v>2.5522524582666364E-2</v>
      </c>
      <c r="W133" s="78">
        <v>56.4</v>
      </c>
      <c r="X133" s="158">
        <f t="shared" si="7"/>
        <v>1.439470386462383</v>
      </c>
      <c r="Y133" s="158">
        <f t="shared" si="9"/>
        <v>1531.3514749599819</v>
      </c>
      <c r="Z133" s="158">
        <f t="shared" si="10"/>
        <v>86.36822318774297</v>
      </c>
    </row>
    <row r="134" spans="1:26" x14ac:dyDescent="0.2">
      <c r="A134" s="251"/>
      <c r="B134" s="65" t="s">
        <v>150</v>
      </c>
      <c r="C134" s="65">
        <v>3.6</v>
      </c>
      <c r="D134" s="43">
        <v>1.4069999999999999E-2</v>
      </c>
      <c r="E134" s="44">
        <f t="shared" si="6"/>
        <v>0.79354799999999992</v>
      </c>
      <c r="F134" s="82">
        <v>446.4</v>
      </c>
      <c r="G134" s="10" t="s">
        <v>48</v>
      </c>
      <c r="H134" s="72">
        <v>4</v>
      </c>
      <c r="I134" s="73" t="s">
        <v>185</v>
      </c>
      <c r="J134" s="73"/>
      <c r="K134" s="72">
        <v>23</v>
      </c>
      <c r="L134" s="72">
        <v>1961</v>
      </c>
      <c r="M134" s="120">
        <v>27.178000000000001</v>
      </c>
      <c r="N134" s="120">
        <v>2.4449000000000001</v>
      </c>
      <c r="O134" s="120">
        <v>0.24</v>
      </c>
      <c r="P134" s="120">
        <v>-0.13300000000000001</v>
      </c>
      <c r="Q134" s="120">
        <v>0</v>
      </c>
      <c r="R134" s="120">
        <v>24.626100000000001</v>
      </c>
      <c r="S134" s="120">
        <v>910.23</v>
      </c>
      <c r="T134" s="120">
        <v>23.832599999999999</v>
      </c>
      <c r="U134" s="120">
        <v>880.9</v>
      </c>
      <c r="V134" s="148">
        <f t="shared" si="8"/>
        <v>2.7054830287206268E-2</v>
      </c>
      <c r="W134" s="78">
        <v>56.4</v>
      </c>
      <c r="X134" s="158">
        <f t="shared" si="7"/>
        <v>1.5258924281984334</v>
      </c>
      <c r="Y134" s="158">
        <f t="shared" si="9"/>
        <v>1623.289817232376</v>
      </c>
      <c r="Z134" s="158">
        <f t="shared" si="10"/>
        <v>91.55354569190601</v>
      </c>
    </row>
    <row r="135" spans="1:26" x14ac:dyDescent="0.2">
      <c r="A135" s="251"/>
      <c r="B135" s="65" t="s">
        <v>150</v>
      </c>
      <c r="C135" s="65">
        <v>3.6</v>
      </c>
      <c r="D135" s="43">
        <v>1.4069999999999999E-2</v>
      </c>
      <c r="E135" s="44">
        <f t="shared" si="6"/>
        <v>0.79354799999999992</v>
      </c>
      <c r="F135" s="82">
        <v>446.4</v>
      </c>
      <c r="G135" s="10" t="s">
        <v>48</v>
      </c>
      <c r="H135" s="72">
        <v>5</v>
      </c>
      <c r="I135" s="73" t="s">
        <v>186</v>
      </c>
      <c r="J135" s="73"/>
      <c r="K135" s="72">
        <v>8</v>
      </c>
      <c r="L135" s="72">
        <v>1964</v>
      </c>
      <c r="M135" s="120">
        <v>12.6839</v>
      </c>
      <c r="N135" s="120">
        <v>0.8518</v>
      </c>
      <c r="O135" s="120">
        <v>0</v>
      </c>
      <c r="P135" s="120">
        <v>0</v>
      </c>
      <c r="Q135" s="120">
        <v>0</v>
      </c>
      <c r="R135" s="120">
        <v>11.832100000000001</v>
      </c>
      <c r="S135" s="120">
        <v>397</v>
      </c>
      <c r="T135" s="120">
        <f>R135</f>
        <v>11.832100000000001</v>
      </c>
      <c r="U135" s="120">
        <f>S135</f>
        <v>397</v>
      </c>
      <c r="V135" s="148">
        <f t="shared" si="8"/>
        <v>2.9803778337531488E-2</v>
      </c>
      <c r="W135" s="78">
        <v>56.4</v>
      </c>
      <c r="X135" s="158">
        <f t="shared" si="7"/>
        <v>1.6809330982367758</v>
      </c>
      <c r="Y135" s="158">
        <f t="shared" si="9"/>
        <v>1788.2267002518893</v>
      </c>
      <c r="Z135" s="158">
        <f t="shared" si="10"/>
        <v>100.85598589420655</v>
      </c>
    </row>
    <row r="136" spans="1:26" x14ac:dyDescent="0.2">
      <c r="A136" s="251"/>
      <c r="B136" s="65" t="s">
        <v>150</v>
      </c>
      <c r="C136" s="65">
        <v>3.6</v>
      </c>
      <c r="D136" s="43">
        <v>1.4069999999999999E-2</v>
      </c>
      <c r="E136" s="44">
        <f t="shared" si="6"/>
        <v>0.79354799999999992</v>
      </c>
      <c r="F136" s="82">
        <v>446.4</v>
      </c>
      <c r="G136" s="10" t="s">
        <v>48</v>
      </c>
      <c r="H136" s="72">
        <v>6</v>
      </c>
      <c r="I136" s="73" t="s">
        <v>187</v>
      </c>
      <c r="J136" s="73"/>
      <c r="K136" s="72">
        <v>10</v>
      </c>
      <c r="L136" s="72">
        <v>1930</v>
      </c>
      <c r="M136" s="120">
        <v>17.777100000000001</v>
      </c>
      <c r="N136" s="120">
        <v>1.7225999999999999</v>
      </c>
      <c r="O136" s="120">
        <v>0.1</v>
      </c>
      <c r="P136" s="120">
        <v>0.1467</v>
      </c>
      <c r="Q136" s="120">
        <v>2.4697</v>
      </c>
      <c r="R136" s="120">
        <v>13.338100000000001</v>
      </c>
      <c r="S136" s="120">
        <v>645.37</v>
      </c>
      <c r="T136" s="120">
        <v>15.8079</v>
      </c>
      <c r="U136" s="120">
        <v>500.63</v>
      </c>
      <c r="V136" s="148">
        <f t="shared" si="8"/>
        <v>3.157601422208018E-2</v>
      </c>
      <c r="W136" s="78">
        <v>56.4</v>
      </c>
      <c r="X136" s="158">
        <f t="shared" si="7"/>
        <v>1.7808872021253221</v>
      </c>
      <c r="Y136" s="158">
        <f t="shared" si="9"/>
        <v>1894.5608533248108</v>
      </c>
      <c r="Z136" s="158">
        <f t="shared" si="10"/>
        <v>106.85323212751932</v>
      </c>
    </row>
    <row r="137" spans="1:26" x14ac:dyDescent="0.2">
      <c r="A137" s="251"/>
      <c r="B137" s="65" t="s">
        <v>150</v>
      </c>
      <c r="C137" s="65">
        <v>3.6</v>
      </c>
      <c r="D137" s="43">
        <v>1.4069999999999999E-2</v>
      </c>
      <c r="E137" s="44">
        <f t="shared" si="6"/>
        <v>0.79354799999999992</v>
      </c>
      <c r="F137" s="82">
        <v>446.4</v>
      </c>
      <c r="G137" s="10" t="s">
        <v>48</v>
      </c>
      <c r="H137" s="72">
        <v>7</v>
      </c>
      <c r="I137" s="73" t="s">
        <v>188</v>
      </c>
      <c r="J137" s="73"/>
      <c r="K137" s="72">
        <v>13</v>
      </c>
      <c r="L137" s="72">
        <v>1978</v>
      </c>
      <c r="M137" s="120">
        <v>34.762799999999999</v>
      </c>
      <c r="N137" s="120">
        <v>3.1945000000000001</v>
      </c>
      <c r="O137" s="120">
        <v>0.13</v>
      </c>
      <c r="P137" s="120">
        <v>0.93210000000000004</v>
      </c>
      <c r="Q137" s="120">
        <v>0</v>
      </c>
      <c r="R137" s="120">
        <v>30.5062</v>
      </c>
      <c r="S137" s="120">
        <v>946.44</v>
      </c>
      <c r="T137" s="120">
        <v>21.071400000000001</v>
      </c>
      <c r="U137" s="120">
        <v>653.73</v>
      </c>
      <c r="V137" s="148">
        <f t="shared" si="8"/>
        <v>3.2232573080629615E-2</v>
      </c>
      <c r="W137" s="78">
        <v>56.4</v>
      </c>
      <c r="X137" s="158">
        <f t="shared" si="7"/>
        <v>1.8179171217475103</v>
      </c>
      <c r="Y137" s="158">
        <f t="shared" si="9"/>
        <v>1933.9543848377768</v>
      </c>
      <c r="Z137" s="158">
        <f t="shared" si="10"/>
        <v>109.07502730485061</v>
      </c>
    </row>
    <row r="138" spans="1:26" x14ac:dyDescent="0.2">
      <c r="A138" s="251"/>
      <c r="B138" s="65" t="s">
        <v>150</v>
      </c>
      <c r="C138" s="65">
        <v>3.6</v>
      </c>
      <c r="D138" s="43">
        <v>1.4069999999999999E-2</v>
      </c>
      <c r="E138" s="44">
        <f t="shared" si="6"/>
        <v>0.79354799999999992</v>
      </c>
      <c r="F138" s="82">
        <v>446.4</v>
      </c>
      <c r="G138" s="10" t="s">
        <v>48</v>
      </c>
      <c r="H138" s="72">
        <v>8</v>
      </c>
      <c r="I138" s="73" t="s">
        <v>189</v>
      </c>
      <c r="J138" s="73"/>
      <c r="K138" s="72">
        <v>10</v>
      </c>
      <c r="L138" s="72">
        <v>1982</v>
      </c>
      <c r="M138" s="120">
        <v>26.0932</v>
      </c>
      <c r="N138" s="120">
        <v>1.9911000000000001</v>
      </c>
      <c r="O138" s="120">
        <v>0.12</v>
      </c>
      <c r="P138" s="120">
        <v>5.9299999999999999E-2</v>
      </c>
      <c r="Q138" s="120">
        <v>0</v>
      </c>
      <c r="R138" s="120">
        <v>23.922799999999999</v>
      </c>
      <c r="S138" s="120">
        <v>721.94</v>
      </c>
      <c r="T138" s="120">
        <v>18.105599999999999</v>
      </c>
      <c r="U138" s="120">
        <v>546.39</v>
      </c>
      <c r="V138" s="148">
        <f t="shared" si="8"/>
        <v>3.313677043869763E-2</v>
      </c>
      <c r="W138" s="78">
        <v>56.4</v>
      </c>
      <c r="X138" s="158">
        <f t="shared" si="7"/>
        <v>1.8689138527425462</v>
      </c>
      <c r="Y138" s="158">
        <f t="shared" si="9"/>
        <v>1988.2062263218579</v>
      </c>
      <c r="Z138" s="158">
        <f t="shared" si="10"/>
        <v>112.13483116455279</v>
      </c>
    </row>
    <row r="139" spans="1:26" x14ac:dyDescent="0.2">
      <c r="A139" s="251"/>
      <c r="B139" s="65" t="s">
        <v>150</v>
      </c>
      <c r="C139" s="65">
        <v>3.6</v>
      </c>
      <c r="D139" s="43">
        <v>1.4069999999999999E-2</v>
      </c>
      <c r="E139" s="44">
        <f t="shared" si="6"/>
        <v>0.79354799999999992</v>
      </c>
      <c r="F139" s="82">
        <v>446.4</v>
      </c>
      <c r="G139" s="10" t="s">
        <v>48</v>
      </c>
      <c r="H139" s="72">
        <v>9</v>
      </c>
      <c r="I139" s="73" t="s">
        <v>190</v>
      </c>
      <c r="J139" s="73"/>
      <c r="K139" s="72">
        <v>5</v>
      </c>
      <c r="L139" s="72">
        <v>1855</v>
      </c>
      <c r="M139" s="120">
        <v>10.9</v>
      </c>
      <c r="N139" s="120">
        <v>0.59450000000000003</v>
      </c>
      <c r="O139" s="120">
        <v>0.06</v>
      </c>
      <c r="P139" s="120">
        <v>0</v>
      </c>
      <c r="Q139" s="120">
        <v>0</v>
      </c>
      <c r="R139" s="120">
        <v>10.2455</v>
      </c>
      <c r="S139" s="120">
        <v>293.06</v>
      </c>
      <c r="T139" s="120">
        <v>8.7861999999999991</v>
      </c>
      <c r="U139" s="120">
        <v>251.32</v>
      </c>
      <c r="V139" s="148">
        <f t="shared" si="8"/>
        <v>3.4960210090720992E-2</v>
      </c>
      <c r="W139" s="78">
        <v>56.4</v>
      </c>
      <c r="X139" s="158">
        <f t="shared" si="7"/>
        <v>1.9717558491166638</v>
      </c>
      <c r="Y139" s="158">
        <f t="shared" si="9"/>
        <v>2097.6126054432593</v>
      </c>
      <c r="Z139" s="158">
        <f t="shared" si="10"/>
        <v>118.30535094699982</v>
      </c>
    </row>
    <row r="140" spans="1:26" x14ac:dyDescent="0.2">
      <c r="A140" s="252"/>
      <c r="B140" s="65" t="s">
        <v>150</v>
      </c>
      <c r="C140" s="65">
        <v>3.6</v>
      </c>
      <c r="D140" s="43">
        <v>1.4069999999999999E-2</v>
      </c>
      <c r="E140" s="44">
        <f t="shared" si="6"/>
        <v>0.79354799999999992</v>
      </c>
      <c r="F140" s="82">
        <v>446.4</v>
      </c>
      <c r="G140" s="10" t="s">
        <v>48</v>
      </c>
      <c r="H140" s="72">
        <v>10</v>
      </c>
      <c r="I140" s="73" t="s">
        <v>191</v>
      </c>
      <c r="J140" s="73"/>
      <c r="K140" s="72">
        <v>5</v>
      </c>
      <c r="L140" s="72">
        <v>1900</v>
      </c>
      <c r="M140" s="120">
        <v>9.0250000000000004</v>
      </c>
      <c r="N140" s="120">
        <v>0.51</v>
      </c>
      <c r="O140" s="120">
        <v>0.23899999999999999</v>
      </c>
      <c r="P140" s="120">
        <v>5.0999999999999997E-2</v>
      </c>
      <c r="Q140" s="120">
        <v>0</v>
      </c>
      <c r="R140" s="120">
        <v>8.2249999999999996</v>
      </c>
      <c r="S140" s="120">
        <v>195.62</v>
      </c>
      <c r="T140" s="120">
        <v>6.9169999999999998</v>
      </c>
      <c r="U140" s="120">
        <v>164.51</v>
      </c>
      <c r="V140" s="148">
        <f t="shared" si="8"/>
        <v>4.2046076226369217E-2</v>
      </c>
      <c r="W140" s="78">
        <v>56.4</v>
      </c>
      <c r="X140" s="158">
        <f t="shared" si="7"/>
        <v>2.3713986991672238</v>
      </c>
      <c r="Y140" s="158">
        <f t="shared" si="9"/>
        <v>2522.7645735821529</v>
      </c>
      <c r="Z140" s="158">
        <f t="shared" si="10"/>
        <v>142.28392195003343</v>
      </c>
    </row>
    <row r="141" spans="1:26" x14ac:dyDescent="0.2">
      <c r="A141" s="250" t="s">
        <v>192</v>
      </c>
      <c r="B141" s="65" t="s">
        <v>193</v>
      </c>
      <c r="C141" s="12">
        <v>1.3</v>
      </c>
      <c r="D141" s="43">
        <v>1.5480000000000001E-2</v>
      </c>
      <c r="E141" s="42">
        <v>0.74</v>
      </c>
      <c r="F141" s="116">
        <v>517.70000000000005</v>
      </c>
      <c r="G141" s="5" t="s">
        <v>40</v>
      </c>
      <c r="H141" s="63">
        <v>1</v>
      </c>
      <c r="I141" s="64" t="s">
        <v>194</v>
      </c>
      <c r="J141" s="64" t="s">
        <v>49</v>
      </c>
      <c r="K141" s="63">
        <v>30</v>
      </c>
      <c r="L141" s="63">
        <v>1987</v>
      </c>
      <c r="M141" s="117">
        <v>18.131</v>
      </c>
      <c r="N141" s="117">
        <v>2.8050000000000002</v>
      </c>
      <c r="O141" s="117">
        <v>6.056</v>
      </c>
      <c r="P141" s="117">
        <v>0.14899999999999999</v>
      </c>
      <c r="Q141" s="117">
        <v>1.669</v>
      </c>
      <c r="R141" s="117">
        <v>7.601</v>
      </c>
      <c r="S141" s="117">
        <v>1593.25</v>
      </c>
      <c r="T141" s="117">
        <v>9.27</v>
      </c>
      <c r="U141" s="117">
        <v>1593.25</v>
      </c>
      <c r="V141" s="145">
        <f t="shared" si="8"/>
        <v>5.8182959359799153E-3</v>
      </c>
      <c r="W141" s="74">
        <v>47.741999999999997</v>
      </c>
      <c r="X141" s="156">
        <f t="shared" si="7"/>
        <v>0.27777708457555311</v>
      </c>
      <c r="Y141" s="156">
        <f t="shared" si="9"/>
        <v>349.09775615879488</v>
      </c>
      <c r="Z141" s="156">
        <f t="shared" si="10"/>
        <v>16.666625074533187</v>
      </c>
    </row>
    <row r="142" spans="1:26" x14ac:dyDescent="0.2">
      <c r="A142" s="251"/>
      <c r="B142" s="65" t="s">
        <v>193</v>
      </c>
      <c r="C142" s="65">
        <v>1.3</v>
      </c>
      <c r="D142" s="75">
        <v>1.5480000000000001E-2</v>
      </c>
      <c r="E142" s="66">
        <v>0.74</v>
      </c>
      <c r="F142" s="116">
        <v>517.70000000000005</v>
      </c>
      <c r="G142" s="5" t="s">
        <v>40</v>
      </c>
      <c r="H142" s="63">
        <v>2</v>
      </c>
      <c r="I142" s="64" t="s">
        <v>195</v>
      </c>
      <c r="J142" s="64" t="s">
        <v>49</v>
      </c>
      <c r="K142" s="63">
        <v>45</v>
      </c>
      <c r="L142" s="63">
        <v>1967</v>
      </c>
      <c r="M142" s="117">
        <v>23.375</v>
      </c>
      <c r="N142" s="117">
        <v>1.867</v>
      </c>
      <c r="O142" s="117">
        <v>9.3870000000000005</v>
      </c>
      <c r="P142" s="117">
        <v>0.3</v>
      </c>
      <c r="Q142" s="117">
        <v>2.1819999999999999</v>
      </c>
      <c r="R142" s="117">
        <v>9.9390000000000001</v>
      </c>
      <c r="S142" s="117">
        <v>1869.57</v>
      </c>
      <c r="T142" s="117">
        <v>12.121</v>
      </c>
      <c r="U142" s="117">
        <v>1869.57</v>
      </c>
      <c r="V142" s="145">
        <f t="shared" si="8"/>
        <v>6.483308996186289E-3</v>
      </c>
      <c r="W142" s="74">
        <v>47.741999999999997</v>
      </c>
      <c r="X142" s="156">
        <f t="shared" si="7"/>
        <v>0.30952613809592577</v>
      </c>
      <c r="Y142" s="156">
        <f t="shared" si="9"/>
        <v>388.99853977117732</v>
      </c>
      <c r="Z142" s="156">
        <f t="shared" si="10"/>
        <v>18.571568285755546</v>
      </c>
    </row>
    <row r="143" spans="1:26" x14ac:dyDescent="0.2">
      <c r="A143" s="251"/>
      <c r="B143" s="65" t="s">
        <v>193</v>
      </c>
      <c r="C143" s="12">
        <v>1.3</v>
      </c>
      <c r="D143" s="43">
        <v>1.5480000000000001E-2</v>
      </c>
      <c r="E143" s="42">
        <v>0.74</v>
      </c>
      <c r="F143" s="116">
        <v>517.70000000000005</v>
      </c>
      <c r="G143" s="5" t="s">
        <v>40</v>
      </c>
      <c r="H143" s="63">
        <v>3</v>
      </c>
      <c r="I143" s="64" t="s">
        <v>196</v>
      </c>
      <c r="J143" s="64" t="s">
        <v>49</v>
      </c>
      <c r="K143" s="63">
        <v>45</v>
      </c>
      <c r="L143" s="63">
        <v>1989</v>
      </c>
      <c r="M143" s="117">
        <v>23.661000000000001</v>
      </c>
      <c r="N143" s="117">
        <v>3.57</v>
      </c>
      <c r="O143" s="117">
        <v>4.8390000000000004</v>
      </c>
      <c r="P143" s="117">
        <v>0.85099999999999998</v>
      </c>
      <c r="Q143" s="117">
        <v>2.7450000000000001</v>
      </c>
      <c r="R143" s="117">
        <v>12.507</v>
      </c>
      <c r="S143" s="117">
        <v>2332.0100000000002</v>
      </c>
      <c r="T143" s="117">
        <v>15.252000000000001</v>
      </c>
      <c r="U143" s="117">
        <v>2332.0100000000002</v>
      </c>
      <c r="V143" s="145">
        <f t="shared" si="8"/>
        <v>6.5402807020553079E-3</v>
      </c>
      <c r="W143" s="74">
        <v>47.741999999999997</v>
      </c>
      <c r="X143" s="156">
        <f t="shared" si="7"/>
        <v>0.31224608127752451</v>
      </c>
      <c r="Y143" s="156">
        <f t="shared" si="9"/>
        <v>392.41684212331847</v>
      </c>
      <c r="Z143" s="156">
        <f t="shared" si="10"/>
        <v>18.734764876651468</v>
      </c>
    </row>
    <row r="144" spans="1:26" x14ac:dyDescent="0.2">
      <c r="A144" s="251"/>
      <c r="B144" s="65" t="s">
        <v>193</v>
      </c>
      <c r="C144" s="65">
        <v>1.3</v>
      </c>
      <c r="D144" s="75">
        <v>1.5480000000000001E-2</v>
      </c>
      <c r="E144" s="66">
        <v>0.74</v>
      </c>
      <c r="F144" s="116">
        <v>517.70000000000005</v>
      </c>
      <c r="G144" s="5" t="s">
        <v>40</v>
      </c>
      <c r="H144" s="63">
        <v>4</v>
      </c>
      <c r="I144" s="64" t="s">
        <v>197</v>
      </c>
      <c r="J144" s="64" t="s">
        <v>49</v>
      </c>
      <c r="K144" s="63">
        <v>23</v>
      </c>
      <c r="L144" s="63">
        <v>1991</v>
      </c>
      <c r="M144" s="117">
        <v>14.03</v>
      </c>
      <c r="N144" s="117">
        <v>3.2130000000000001</v>
      </c>
      <c r="O144" s="117">
        <v>2.2629999999999999</v>
      </c>
      <c r="P144" s="117">
        <v>0.33700000000000002</v>
      </c>
      <c r="Q144" s="117">
        <v>1.54</v>
      </c>
      <c r="R144" s="117">
        <v>7.0140000000000002</v>
      </c>
      <c r="S144" s="117">
        <v>1222.06</v>
      </c>
      <c r="T144" s="117">
        <v>8.5540000000000003</v>
      </c>
      <c r="U144" s="117">
        <v>1222.06</v>
      </c>
      <c r="V144" s="145">
        <f t="shared" si="8"/>
        <v>6.9996563180203921E-3</v>
      </c>
      <c r="W144" s="74">
        <v>47.741999999999997</v>
      </c>
      <c r="X144" s="156">
        <f t="shared" si="7"/>
        <v>0.33417759193492952</v>
      </c>
      <c r="Y144" s="156">
        <f t="shared" si="9"/>
        <v>419.9793790812235</v>
      </c>
      <c r="Z144" s="156">
        <f t="shared" si="10"/>
        <v>20.050655516095773</v>
      </c>
    </row>
    <row r="145" spans="1:26" x14ac:dyDescent="0.2">
      <c r="A145" s="251"/>
      <c r="B145" s="65" t="s">
        <v>193</v>
      </c>
      <c r="C145" s="12">
        <v>1.3</v>
      </c>
      <c r="D145" s="43">
        <v>1.5480000000000001E-2</v>
      </c>
      <c r="E145" s="42">
        <v>0.74</v>
      </c>
      <c r="F145" s="116">
        <v>517.70000000000005</v>
      </c>
      <c r="G145" s="5" t="s">
        <v>40</v>
      </c>
      <c r="H145" s="63">
        <v>5</v>
      </c>
      <c r="I145" s="64" t="s">
        <v>198</v>
      </c>
      <c r="J145" s="64" t="s">
        <v>49</v>
      </c>
      <c r="K145" s="63">
        <v>30</v>
      </c>
      <c r="L145" s="63">
        <v>1991</v>
      </c>
      <c r="M145" s="117">
        <v>15.791</v>
      </c>
      <c r="N145" s="117">
        <v>2.601</v>
      </c>
      <c r="O145" s="117">
        <v>2.4500000000000002</v>
      </c>
      <c r="P145" s="117">
        <v>0.76200000000000001</v>
      </c>
      <c r="Q145" s="117">
        <v>1.9330000000000001</v>
      </c>
      <c r="R145" s="117">
        <v>8.8070000000000004</v>
      </c>
      <c r="S145" s="117">
        <v>1509.41</v>
      </c>
      <c r="T145" s="117">
        <v>10.74</v>
      </c>
      <c r="U145" s="117">
        <v>1509.41</v>
      </c>
      <c r="V145" s="145">
        <f t="shared" si="8"/>
        <v>7.1153629563869324E-3</v>
      </c>
      <c r="W145" s="74">
        <v>47.741999999999997</v>
      </c>
      <c r="X145" s="156">
        <f t="shared" si="7"/>
        <v>0.33970165826382492</v>
      </c>
      <c r="Y145" s="156">
        <f t="shared" si="9"/>
        <v>426.92177738321595</v>
      </c>
      <c r="Z145" s="156">
        <f t="shared" si="10"/>
        <v>20.382099495829493</v>
      </c>
    </row>
    <row r="146" spans="1:26" x14ac:dyDescent="0.2">
      <c r="A146" s="251"/>
      <c r="B146" s="65" t="s">
        <v>193</v>
      </c>
      <c r="C146" s="65">
        <v>1.3</v>
      </c>
      <c r="D146" s="75">
        <v>1.5480000000000001E-2</v>
      </c>
      <c r="E146" s="66">
        <v>0.74</v>
      </c>
      <c r="F146" s="116">
        <v>517.70000000000005</v>
      </c>
      <c r="G146" s="5" t="s">
        <v>40</v>
      </c>
      <c r="H146" s="63">
        <v>6</v>
      </c>
      <c r="I146" s="64" t="s">
        <v>199</v>
      </c>
      <c r="J146" s="64" t="s">
        <v>49</v>
      </c>
      <c r="K146" s="63">
        <v>20</v>
      </c>
      <c r="L146" s="63">
        <v>1993</v>
      </c>
      <c r="M146" s="117">
        <v>16.260999999999999</v>
      </c>
      <c r="N146" s="117">
        <v>2.5990000000000002</v>
      </c>
      <c r="O146" s="117">
        <v>2.0499999999999998</v>
      </c>
      <c r="P146" s="117">
        <v>0.54100000000000004</v>
      </c>
      <c r="Q146" s="117">
        <v>2.09</v>
      </c>
      <c r="R146" s="117">
        <v>9.5220000000000002</v>
      </c>
      <c r="S146" s="117">
        <v>1515.92</v>
      </c>
      <c r="T146" s="117">
        <v>11.613</v>
      </c>
      <c r="U146" s="117">
        <v>1515.92</v>
      </c>
      <c r="V146" s="145">
        <f t="shared" si="8"/>
        <v>7.6606944957517539E-3</v>
      </c>
      <c r="W146" s="74">
        <v>47.741999999999997</v>
      </c>
      <c r="X146" s="156">
        <f t="shared" si="7"/>
        <v>0.36573687661618021</v>
      </c>
      <c r="Y146" s="156">
        <f t="shared" si="9"/>
        <v>459.64166974510522</v>
      </c>
      <c r="Z146" s="156">
        <f t="shared" si="10"/>
        <v>21.944212596970811</v>
      </c>
    </row>
    <row r="147" spans="1:26" x14ac:dyDescent="0.2">
      <c r="A147" s="251"/>
      <c r="B147" s="65" t="s">
        <v>193</v>
      </c>
      <c r="C147" s="12">
        <v>1.3</v>
      </c>
      <c r="D147" s="43">
        <v>1.5480000000000001E-2</v>
      </c>
      <c r="E147" s="42">
        <v>0.74</v>
      </c>
      <c r="F147" s="116">
        <v>517.70000000000005</v>
      </c>
      <c r="G147" s="5" t="s">
        <v>40</v>
      </c>
      <c r="H147" s="63">
        <v>7</v>
      </c>
      <c r="I147" s="64" t="s">
        <v>200</v>
      </c>
      <c r="J147" s="64" t="s">
        <v>49</v>
      </c>
      <c r="K147" s="63">
        <v>21</v>
      </c>
      <c r="L147" s="63">
        <v>1991</v>
      </c>
      <c r="M147" s="117">
        <v>13.701000000000001</v>
      </c>
      <c r="N147" s="117">
        <v>1.224</v>
      </c>
      <c r="O147" s="117">
        <v>3.9689999999999999</v>
      </c>
      <c r="P147" s="117">
        <v>-0.13400000000000001</v>
      </c>
      <c r="Q147" s="117">
        <v>1.5309999999999999</v>
      </c>
      <c r="R147" s="117">
        <v>6.976</v>
      </c>
      <c r="S147" s="117">
        <v>1096.79</v>
      </c>
      <c r="T147" s="117">
        <v>8.5079999999999991</v>
      </c>
      <c r="U147" s="117">
        <v>1096.79</v>
      </c>
      <c r="V147" s="145">
        <f t="shared" si="8"/>
        <v>7.7571823229606388E-3</v>
      </c>
      <c r="W147" s="74">
        <v>47.741999999999997</v>
      </c>
      <c r="X147" s="156">
        <f t="shared" si="7"/>
        <v>0.3703433984627868</v>
      </c>
      <c r="Y147" s="156">
        <f t="shared" si="9"/>
        <v>465.43093937763837</v>
      </c>
      <c r="Z147" s="156">
        <f t="shared" si="10"/>
        <v>22.22060390776721</v>
      </c>
    </row>
    <row r="148" spans="1:26" x14ac:dyDescent="0.2">
      <c r="A148" s="251"/>
      <c r="B148" s="65" t="s">
        <v>193</v>
      </c>
      <c r="C148" s="65">
        <v>1.3</v>
      </c>
      <c r="D148" s="75">
        <v>1.5480000000000001E-2</v>
      </c>
      <c r="E148" s="66">
        <v>0.74</v>
      </c>
      <c r="F148" s="116">
        <v>517.70000000000005</v>
      </c>
      <c r="G148" s="5" t="s">
        <v>40</v>
      </c>
      <c r="H148" s="63">
        <v>8</v>
      </c>
      <c r="I148" s="64" t="s">
        <v>201</v>
      </c>
      <c r="J148" s="64" t="s">
        <v>49</v>
      </c>
      <c r="K148" s="63">
        <v>21</v>
      </c>
      <c r="L148" s="63">
        <v>1980</v>
      </c>
      <c r="M148" s="117">
        <v>14.175000000000001</v>
      </c>
      <c r="N148" s="117">
        <v>1.6830000000000001</v>
      </c>
      <c r="O148" s="117">
        <v>4.2530000000000001</v>
      </c>
      <c r="P148" s="117">
        <v>0.315</v>
      </c>
      <c r="Q148" s="117">
        <v>1.4830000000000001</v>
      </c>
      <c r="R148" s="117">
        <v>6.7560000000000002</v>
      </c>
      <c r="S148" s="117">
        <v>1046.24</v>
      </c>
      <c r="T148" s="117">
        <v>8.2390000000000008</v>
      </c>
      <c r="U148" s="117">
        <v>1046.24</v>
      </c>
      <c r="V148" s="145">
        <f t="shared" si="8"/>
        <v>7.8748661874904428E-3</v>
      </c>
      <c r="W148" s="74">
        <v>47.741999999999997</v>
      </c>
      <c r="X148" s="156">
        <f t="shared" si="7"/>
        <v>0.37596186152316868</v>
      </c>
      <c r="Y148" s="156">
        <f t="shared" si="9"/>
        <v>472.49197124942657</v>
      </c>
      <c r="Z148" s="156">
        <f t="shared" si="10"/>
        <v>22.557711691390121</v>
      </c>
    </row>
    <row r="149" spans="1:26" x14ac:dyDescent="0.2">
      <c r="A149" s="251"/>
      <c r="B149" s="65" t="s">
        <v>193</v>
      </c>
      <c r="C149" s="12">
        <v>1.3</v>
      </c>
      <c r="D149" s="43">
        <v>1.5480000000000001E-2</v>
      </c>
      <c r="E149" s="42">
        <v>0.74</v>
      </c>
      <c r="F149" s="116">
        <v>517.70000000000005</v>
      </c>
      <c r="G149" s="5" t="s">
        <v>40</v>
      </c>
      <c r="H149" s="63">
        <v>9</v>
      </c>
      <c r="I149" s="64" t="s">
        <v>202</v>
      </c>
      <c r="J149" s="64" t="s">
        <v>49</v>
      </c>
      <c r="K149" s="63">
        <v>30</v>
      </c>
      <c r="L149" s="63">
        <v>1985</v>
      </c>
      <c r="M149" s="117">
        <v>18.768000000000001</v>
      </c>
      <c r="N149" s="117">
        <v>2.8559999999999999</v>
      </c>
      <c r="O149" s="117">
        <v>3.2919999999999998</v>
      </c>
      <c r="P149" s="117">
        <v>0.85</v>
      </c>
      <c r="Q149" s="117">
        <v>2.2719999999999998</v>
      </c>
      <c r="R149" s="117">
        <v>10.348000000000001</v>
      </c>
      <c r="S149" s="117">
        <v>1495.94</v>
      </c>
      <c r="T149" s="117">
        <v>12.62</v>
      </c>
      <c r="U149" s="117">
        <v>1495.94</v>
      </c>
      <c r="V149" s="145">
        <f t="shared" si="8"/>
        <v>8.4361672259582587E-3</v>
      </c>
      <c r="W149" s="74">
        <v>47.741999999999997</v>
      </c>
      <c r="X149" s="156">
        <f t="shared" si="7"/>
        <v>0.40275949570169917</v>
      </c>
      <c r="Y149" s="156">
        <f t="shared" si="9"/>
        <v>506.17003355749557</v>
      </c>
      <c r="Z149" s="156">
        <f t="shared" si="10"/>
        <v>24.165569742101955</v>
      </c>
    </row>
    <row r="150" spans="1:26" x14ac:dyDescent="0.2">
      <c r="A150" s="251"/>
      <c r="B150" s="65" t="s">
        <v>193</v>
      </c>
      <c r="C150" s="65">
        <v>1.3</v>
      </c>
      <c r="D150" s="75">
        <v>1.5480000000000001E-2</v>
      </c>
      <c r="E150" s="66">
        <v>0.74</v>
      </c>
      <c r="F150" s="116">
        <v>517.70000000000005</v>
      </c>
      <c r="G150" s="5" t="s">
        <v>40</v>
      </c>
      <c r="H150" s="63">
        <v>10</v>
      </c>
      <c r="I150" s="64" t="s">
        <v>203</v>
      </c>
      <c r="J150" s="64" t="s">
        <v>49</v>
      </c>
      <c r="K150" s="63">
        <v>20</v>
      </c>
      <c r="L150" s="63">
        <v>1961</v>
      </c>
      <c r="M150" s="117">
        <v>8.9740000000000002</v>
      </c>
      <c r="N150" s="117">
        <v>1.377</v>
      </c>
      <c r="O150" s="117">
        <v>0</v>
      </c>
      <c r="P150" s="117">
        <v>0.219</v>
      </c>
      <c r="Q150" s="117">
        <v>1.367</v>
      </c>
      <c r="R150" s="117">
        <v>6.23</v>
      </c>
      <c r="S150" s="117">
        <v>895.15</v>
      </c>
      <c r="T150" s="117">
        <v>7.5970000000000004</v>
      </c>
      <c r="U150" s="117">
        <v>895.15</v>
      </c>
      <c r="V150" s="145">
        <f t="shared" si="8"/>
        <v>8.4868457800368665E-3</v>
      </c>
      <c r="W150" s="74">
        <v>47.741999999999997</v>
      </c>
      <c r="X150" s="156">
        <f t="shared" si="7"/>
        <v>0.40517899123052004</v>
      </c>
      <c r="Y150" s="156">
        <f t="shared" si="9"/>
        <v>509.21074680221199</v>
      </c>
      <c r="Z150" s="156">
        <f t="shared" si="10"/>
        <v>24.310739473831202</v>
      </c>
    </row>
    <row r="151" spans="1:26" x14ac:dyDescent="0.2">
      <c r="A151" s="251"/>
      <c r="B151" s="65" t="s">
        <v>193</v>
      </c>
      <c r="C151" s="12">
        <v>1.3</v>
      </c>
      <c r="D151" s="43">
        <v>1.5480000000000001E-2</v>
      </c>
      <c r="E151" s="42">
        <v>0.74</v>
      </c>
      <c r="F151" s="116">
        <v>517.70000000000005</v>
      </c>
      <c r="G151" s="9" t="s">
        <v>45</v>
      </c>
      <c r="H151" s="67">
        <v>1</v>
      </c>
      <c r="I151" s="68" t="s">
        <v>204</v>
      </c>
      <c r="J151" s="68" t="s">
        <v>49</v>
      </c>
      <c r="K151" s="67">
        <v>75</v>
      </c>
      <c r="L151" s="67">
        <v>1976</v>
      </c>
      <c r="M151" s="118">
        <v>50.7</v>
      </c>
      <c r="N151" s="118">
        <v>6.7830000000000004</v>
      </c>
      <c r="O151" s="118">
        <v>5.6669999999999998</v>
      </c>
      <c r="P151" s="118">
        <v>-0.79900000000000004</v>
      </c>
      <c r="Q151" s="118">
        <v>6.8849999999999998</v>
      </c>
      <c r="R151" s="118">
        <v>31.364999999999998</v>
      </c>
      <c r="S151" s="118">
        <v>3970.31</v>
      </c>
      <c r="T151" s="118">
        <v>38.25</v>
      </c>
      <c r="U151" s="118">
        <v>3970.31</v>
      </c>
      <c r="V151" s="146">
        <f t="shared" si="8"/>
        <v>9.6340084275535164E-3</v>
      </c>
      <c r="W151" s="76">
        <v>47.741999999999997</v>
      </c>
      <c r="X151" s="157">
        <f t="shared" si="7"/>
        <v>0.45994683034825995</v>
      </c>
      <c r="Y151" s="157">
        <f t="shared" si="9"/>
        <v>578.04050565321097</v>
      </c>
      <c r="Z151" s="157">
        <f t="shared" si="10"/>
        <v>27.596809820895597</v>
      </c>
    </row>
    <row r="152" spans="1:26" x14ac:dyDescent="0.2">
      <c r="A152" s="251"/>
      <c r="B152" s="65" t="s">
        <v>193</v>
      </c>
      <c r="C152" s="65">
        <v>1.3</v>
      </c>
      <c r="D152" s="75">
        <v>1.5480000000000001E-2</v>
      </c>
      <c r="E152" s="66">
        <v>0.74</v>
      </c>
      <c r="F152" s="116">
        <v>517.70000000000005</v>
      </c>
      <c r="G152" s="9" t="s">
        <v>45</v>
      </c>
      <c r="H152" s="67">
        <v>2</v>
      </c>
      <c r="I152" s="68" t="s">
        <v>205</v>
      </c>
      <c r="J152" s="68" t="s">
        <v>49</v>
      </c>
      <c r="K152" s="67">
        <v>8</v>
      </c>
      <c r="L152" s="67">
        <v>1961</v>
      </c>
      <c r="M152" s="118">
        <v>5.5979999999999999</v>
      </c>
      <c r="N152" s="118">
        <v>0.71399999999999997</v>
      </c>
      <c r="O152" s="118">
        <v>1.1559999999999999</v>
      </c>
      <c r="P152" s="118">
        <v>-0.153</v>
      </c>
      <c r="Q152" s="118">
        <v>0.67100000000000004</v>
      </c>
      <c r="R152" s="118">
        <v>3.0569999999999999</v>
      </c>
      <c r="S152" s="118">
        <v>365.15</v>
      </c>
      <c r="T152" s="118">
        <v>3.7280000000000002</v>
      </c>
      <c r="U152" s="118">
        <v>365.15</v>
      </c>
      <c r="V152" s="146">
        <f t="shared" si="8"/>
        <v>1.020950294399562E-2</v>
      </c>
      <c r="W152" s="76">
        <v>47.741999999999997</v>
      </c>
      <c r="X152" s="157">
        <f t="shared" si="7"/>
        <v>0.48742208955223887</v>
      </c>
      <c r="Y152" s="157">
        <f t="shared" si="9"/>
        <v>612.57017663973727</v>
      </c>
      <c r="Z152" s="157">
        <f t="shared" si="10"/>
        <v>29.245325373134335</v>
      </c>
    </row>
    <row r="153" spans="1:26" x14ac:dyDescent="0.2">
      <c r="A153" s="251"/>
      <c r="B153" s="65" t="s">
        <v>193</v>
      </c>
      <c r="C153" s="12">
        <v>1.3</v>
      </c>
      <c r="D153" s="43">
        <v>1.5480000000000001E-2</v>
      </c>
      <c r="E153" s="42">
        <v>0.74</v>
      </c>
      <c r="F153" s="116">
        <v>517.70000000000005</v>
      </c>
      <c r="G153" s="9" t="s">
        <v>45</v>
      </c>
      <c r="H153" s="67">
        <v>3</v>
      </c>
      <c r="I153" s="68" t="s">
        <v>206</v>
      </c>
      <c r="J153" s="68" t="s">
        <v>49</v>
      </c>
      <c r="K153" s="67">
        <v>22</v>
      </c>
      <c r="L153" s="67">
        <v>1989</v>
      </c>
      <c r="M153" s="118">
        <v>17.309000000000001</v>
      </c>
      <c r="N153" s="118">
        <v>1.7849999999999999</v>
      </c>
      <c r="O153" s="118">
        <v>3.1909999999999998</v>
      </c>
      <c r="P153" s="118">
        <v>0.40200000000000002</v>
      </c>
      <c r="Q153" s="118">
        <v>2.2200000000000002</v>
      </c>
      <c r="R153" s="118">
        <v>10.113</v>
      </c>
      <c r="S153" s="118">
        <v>1176.23</v>
      </c>
      <c r="T153" s="118">
        <v>12.333</v>
      </c>
      <c r="U153" s="118">
        <v>1176.23</v>
      </c>
      <c r="V153" s="146">
        <f t="shared" si="8"/>
        <v>1.0485194222218443E-2</v>
      </c>
      <c r="W153" s="76">
        <v>47.741999999999997</v>
      </c>
      <c r="X153" s="157">
        <f t="shared" si="7"/>
        <v>0.50058414255715289</v>
      </c>
      <c r="Y153" s="157">
        <f t="shared" si="9"/>
        <v>629.11165333310657</v>
      </c>
      <c r="Z153" s="157">
        <f t="shared" si="10"/>
        <v>30.035048553429174</v>
      </c>
    </row>
    <row r="154" spans="1:26" x14ac:dyDescent="0.2">
      <c r="A154" s="251"/>
      <c r="B154" s="65" t="s">
        <v>193</v>
      </c>
      <c r="C154" s="65">
        <v>1.3</v>
      </c>
      <c r="D154" s="75">
        <v>1.5480000000000001E-2</v>
      </c>
      <c r="E154" s="66">
        <v>0.74</v>
      </c>
      <c r="F154" s="116">
        <v>517.70000000000005</v>
      </c>
      <c r="G154" s="9" t="s">
        <v>45</v>
      </c>
      <c r="H154" s="67">
        <v>4</v>
      </c>
      <c r="I154" s="68" t="s">
        <v>207</v>
      </c>
      <c r="J154" s="68" t="s">
        <v>49</v>
      </c>
      <c r="K154" s="67">
        <v>20</v>
      </c>
      <c r="L154" s="67">
        <v>1961</v>
      </c>
      <c r="M154" s="118">
        <v>11.906000000000001</v>
      </c>
      <c r="N154" s="118">
        <v>1.1220000000000001</v>
      </c>
      <c r="O154" s="118">
        <v>1.1870000000000001</v>
      </c>
      <c r="P154" s="118">
        <v>-0.115</v>
      </c>
      <c r="Q154" s="118">
        <v>1.728</v>
      </c>
      <c r="R154" s="118">
        <v>7.8689999999999998</v>
      </c>
      <c r="S154" s="118">
        <v>900.48</v>
      </c>
      <c r="T154" s="118">
        <v>9.5969999999999995</v>
      </c>
      <c r="U154" s="118">
        <v>900.48</v>
      </c>
      <c r="V154" s="146">
        <f t="shared" si="8"/>
        <v>1.0657649253731343E-2</v>
      </c>
      <c r="W154" s="76">
        <v>47.741999999999997</v>
      </c>
      <c r="X154" s="157">
        <f t="shared" si="7"/>
        <v>0.50881749067164173</v>
      </c>
      <c r="Y154" s="157">
        <f t="shared" si="9"/>
        <v>639.45895522388059</v>
      </c>
      <c r="Z154" s="157">
        <f t="shared" si="10"/>
        <v>30.529049440298508</v>
      </c>
    </row>
    <row r="155" spans="1:26" x14ac:dyDescent="0.2">
      <c r="A155" s="251"/>
      <c r="B155" s="65" t="s">
        <v>193</v>
      </c>
      <c r="C155" s="12">
        <v>1.3</v>
      </c>
      <c r="D155" s="43">
        <v>1.5480000000000001E-2</v>
      </c>
      <c r="E155" s="42">
        <v>0.74</v>
      </c>
      <c r="F155" s="116">
        <v>517.70000000000005</v>
      </c>
      <c r="G155" s="9" t="s">
        <v>45</v>
      </c>
      <c r="H155" s="67">
        <v>5</v>
      </c>
      <c r="I155" s="68" t="s">
        <v>208</v>
      </c>
      <c r="J155" s="68" t="s">
        <v>49</v>
      </c>
      <c r="K155" s="67">
        <v>108</v>
      </c>
      <c r="L155" s="67">
        <v>1978</v>
      </c>
      <c r="M155" s="118">
        <v>89.393000000000001</v>
      </c>
      <c r="N155" s="118">
        <v>10.250999999999999</v>
      </c>
      <c r="O155" s="118">
        <v>12.352</v>
      </c>
      <c r="P155" s="118">
        <v>-0.745</v>
      </c>
      <c r="Q155" s="118">
        <v>12.022</v>
      </c>
      <c r="R155" s="118">
        <v>54.768000000000001</v>
      </c>
      <c r="S155" s="118">
        <v>6175.51</v>
      </c>
      <c r="T155" s="118">
        <v>66.787999999999997</v>
      </c>
      <c r="U155" s="118">
        <v>6112.75</v>
      </c>
      <c r="V155" s="146">
        <f t="shared" si="8"/>
        <v>1.0926015295897918E-2</v>
      </c>
      <c r="W155" s="76">
        <v>47.741999999999997</v>
      </c>
      <c r="X155" s="157">
        <f t="shared" si="7"/>
        <v>0.52162982225675836</v>
      </c>
      <c r="Y155" s="157">
        <f t="shared" si="9"/>
        <v>655.56091775387506</v>
      </c>
      <c r="Z155" s="157">
        <f t="shared" si="10"/>
        <v>31.297789335405501</v>
      </c>
    </row>
    <row r="156" spans="1:26" x14ac:dyDescent="0.2">
      <c r="A156" s="251"/>
      <c r="B156" s="65" t="s">
        <v>193</v>
      </c>
      <c r="C156" s="65">
        <v>1.3</v>
      </c>
      <c r="D156" s="75">
        <v>1.5480000000000001E-2</v>
      </c>
      <c r="E156" s="66">
        <v>0.74</v>
      </c>
      <c r="F156" s="116">
        <v>517.70000000000005</v>
      </c>
      <c r="G156" s="9" t="s">
        <v>45</v>
      </c>
      <c r="H156" s="67">
        <v>6</v>
      </c>
      <c r="I156" s="68" t="s">
        <v>209</v>
      </c>
      <c r="J156" s="68" t="s">
        <v>49</v>
      </c>
      <c r="K156" s="67">
        <v>54</v>
      </c>
      <c r="L156" s="67">
        <v>1976</v>
      </c>
      <c r="M156" s="118">
        <v>45.241</v>
      </c>
      <c r="N156" s="118">
        <v>6.2220000000000004</v>
      </c>
      <c r="O156" s="118">
        <v>5.8049999999999997</v>
      </c>
      <c r="P156" s="118">
        <v>1.143</v>
      </c>
      <c r="Q156" s="118">
        <v>0</v>
      </c>
      <c r="R156" s="118">
        <v>33.213999999999999</v>
      </c>
      <c r="S156" s="118">
        <v>2898.56</v>
      </c>
      <c r="T156" s="118">
        <v>32.5</v>
      </c>
      <c r="U156" s="118">
        <v>2836.29</v>
      </c>
      <c r="V156" s="146">
        <f t="shared" si="8"/>
        <v>1.1458630817018006E-2</v>
      </c>
      <c r="W156" s="76">
        <v>47.741999999999997</v>
      </c>
      <c r="X156" s="157">
        <f t="shared" si="7"/>
        <v>0.54705795246607358</v>
      </c>
      <c r="Y156" s="157">
        <f t="shared" si="9"/>
        <v>687.51784902108034</v>
      </c>
      <c r="Z156" s="157">
        <f t="shared" si="10"/>
        <v>32.823477147964418</v>
      </c>
    </row>
    <row r="157" spans="1:26" x14ac:dyDescent="0.2">
      <c r="A157" s="251"/>
      <c r="B157" s="65" t="s">
        <v>193</v>
      </c>
      <c r="C157" s="12">
        <v>1.3</v>
      </c>
      <c r="D157" s="43">
        <v>1.5480000000000001E-2</v>
      </c>
      <c r="E157" s="42">
        <v>0.74</v>
      </c>
      <c r="F157" s="116">
        <v>517.70000000000005</v>
      </c>
      <c r="G157" s="9" t="s">
        <v>45</v>
      </c>
      <c r="H157" s="67">
        <v>7</v>
      </c>
      <c r="I157" s="68" t="s">
        <v>210</v>
      </c>
      <c r="J157" s="68" t="s">
        <v>49</v>
      </c>
      <c r="K157" s="67">
        <v>8</v>
      </c>
      <c r="L157" s="67">
        <v>1961</v>
      </c>
      <c r="M157" s="118">
        <v>6.3179999999999996</v>
      </c>
      <c r="N157" s="118">
        <v>0.61199999999999999</v>
      </c>
      <c r="O157" s="118">
        <v>1.4750000000000001</v>
      </c>
      <c r="P157" s="118">
        <v>0.58699999999999997</v>
      </c>
      <c r="Q157" s="118">
        <v>0.76100000000000001</v>
      </c>
      <c r="R157" s="118">
        <v>3.4689999999999999</v>
      </c>
      <c r="S157" s="118">
        <v>361.4</v>
      </c>
      <c r="T157" s="118">
        <v>4.2309999999999999</v>
      </c>
      <c r="U157" s="118">
        <v>361.4</v>
      </c>
      <c r="V157" s="146">
        <f t="shared" si="8"/>
        <v>1.1707249584947427E-2</v>
      </c>
      <c r="W157" s="76">
        <v>47.741999999999997</v>
      </c>
      <c r="X157" s="157">
        <f t="shared" si="7"/>
        <v>0.55892750968456006</v>
      </c>
      <c r="Y157" s="157">
        <f t="shared" si="9"/>
        <v>702.43497509684562</v>
      </c>
      <c r="Z157" s="157">
        <f t="shared" si="10"/>
        <v>33.535650581073604</v>
      </c>
    </row>
    <row r="158" spans="1:26" x14ac:dyDescent="0.2">
      <c r="A158" s="251"/>
      <c r="B158" s="65" t="s">
        <v>193</v>
      </c>
      <c r="C158" s="65">
        <v>1.3</v>
      </c>
      <c r="D158" s="75">
        <v>1.5480000000000001E-2</v>
      </c>
      <c r="E158" s="66">
        <v>0.74</v>
      </c>
      <c r="F158" s="116">
        <v>517.70000000000005</v>
      </c>
      <c r="G158" s="9" t="s">
        <v>45</v>
      </c>
      <c r="H158" s="67">
        <v>8</v>
      </c>
      <c r="I158" s="68" t="s">
        <v>211</v>
      </c>
      <c r="J158" s="68" t="s">
        <v>50</v>
      </c>
      <c r="K158" s="67">
        <v>50</v>
      </c>
      <c r="L158" s="67">
        <v>1981</v>
      </c>
      <c r="M158" s="118">
        <v>48.134999999999998</v>
      </c>
      <c r="N158" s="118">
        <v>4.9980000000000002</v>
      </c>
      <c r="O158" s="118">
        <v>7.673</v>
      </c>
      <c r="P158" s="118">
        <v>1.2090000000000001</v>
      </c>
      <c r="Q158" s="118">
        <v>6.3840000000000003</v>
      </c>
      <c r="R158" s="118">
        <v>29.08</v>
      </c>
      <c r="S158" s="118">
        <v>3022.21</v>
      </c>
      <c r="T158" s="118">
        <v>35.463999999999999</v>
      </c>
      <c r="U158" s="118">
        <v>3022.21</v>
      </c>
      <c r="V158" s="146">
        <f t="shared" si="8"/>
        <v>1.1734459220239492E-2</v>
      </c>
      <c r="W158" s="76">
        <v>47.741999999999997</v>
      </c>
      <c r="X158" s="157">
        <f t="shared" si="7"/>
        <v>0.5602265520926738</v>
      </c>
      <c r="Y158" s="157">
        <f t="shared" si="9"/>
        <v>704.06755321436958</v>
      </c>
      <c r="Z158" s="157">
        <f t="shared" si="10"/>
        <v>33.613593125560428</v>
      </c>
    </row>
    <row r="159" spans="1:26" x14ac:dyDescent="0.2">
      <c r="A159" s="251"/>
      <c r="B159" s="65" t="s">
        <v>193</v>
      </c>
      <c r="C159" s="12">
        <v>1.3</v>
      </c>
      <c r="D159" s="43">
        <v>1.5480000000000001E-2</v>
      </c>
      <c r="E159" s="42">
        <v>0.74</v>
      </c>
      <c r="F159" s="116">
        <v>517.70000000000005</v>
      </c>
      <c r="G159" s="9" t="s">
        <v>45</v>
      </c>
      <c r="H159" s="67">
        <v>9</v>
      </c>
      <c r="I159" s="68" t="s">
        <v>212</v>
      </c>
      <c r="J159" s="68" t="s">
        <v>50</v>
      </c>
      <c r="K159" s="67">
        <v>54</v>
      </c>
      <c r="L159" s="67">
        <v>1980</v>
      </c>
      <c r="M159" s="118">
        <v>47.319000000000003</v>
      </c>
      <c r="N159" s="118">
        <v>6.2729999999999997</v>
      </c>
      <c r="O159" s="118">
        <v>5.3090000000000002</v>
      </c>
      <c r="P159" s="118">
        <v>1.077</v>
      </c>
      <c r="Q159" s="118">
        <v>0</v>
      </c>
      <c r="R159" s="118">
        <v>35.737000000000002</v>
      </c>
      <c r="S159" s="118">
        <v>2975.69</v>
      </c>
      <c r="T159" s="118">
        <v>35.737000000000002</v>
      </c>
      <c r="U159" s="118">
        <v>2975.69</v>
      </c>
      <c r="V159" s="146">
        <f t="shared" si="8"/>
        <v>1.2009651543003472E-2</v>
      </c>
      <c r="W159" s="76">
        <v>47.741999999999997</v>
      </c>
      <c r="X159" s="157">
        <f t="shared" si="7"/>
        <v>0.57336478396607171</v>
      </c>
      <c r="Y159" s="157">
        <f t="shared" si="9"/>
        <v>720.57909258020823</v>
      </c>
      <c r="Z159" s="157">
        <f t="shared" si="10"/>
        <v>34.4018870379643</v>
      </c>
    </row>
    <row r="160" spans="1:26" x14ac:dyDescent="0.2">
      <c r="A160" s="251"/>
      <c r="B160" s="65" t="s">
        <v>193</v>
      </c>
      <c r="C160" s="65">
        <v>1.3</v>
      </c>
      <c r="D160" s="75">
        <v>1.5480000000000001E-2</v>
      </c>
      <c r="E160" s="66">
        <v>0.74</v>
      </c>
      <c r="F160" s="116">
        <v>517.70000000000005</v>
      </c>
      <c r="G160" s="9" t="s">
        <v>45</v>
      </c>
      <c r="H160" s="67">
        <v>10</v>
      </c>
      <c r="I160" s="68" t="s">
        <v>213</v>
      </c>
      <c r="J160" s="68" t="s">
        <v>49</v>
      </c>
      <c r="K160" s="67">
        <v>20</v>
      </c>
      <c r="L160" s="67">
        <v>1962</v>
      </c>
      <c r="M160" s="118">
        <v>13.183</v>
      </c>
      <c r="N160" s="118">
        <v>2.1930000000000001</v>
      </c>
      <c r="O160" s="118">
        <v>0</v>
      </c>
      <c r="P160" s="118">
        <v>0.30599999999999999</v>
      </c>
      <c r="Q160" s="118">
        <v>1.978</v>
      </c>
      <c r="R160" s="118">
        <v>9.0109999999999992</v>
      </c>
      <c r="S160" s="118">
        <v>927.86</v>
      </c>
      <c r="T160" s="118">
        <v>10.99</v>
      </c>
      <c r="U160" s="118">
        <v>927.86</v>
      </c>
      <c r="V160" s="146">
        <f t="shared" si="8"/>
        <v>1.1844459293427888E-2</v>
      </c>
      <c r="W160" s="76">
        <v>47.741999999999997</v>
      </c>
      <c r="X160" s="157">
        <f t="shared" si="7"/>
        <v>0.56547817558683422</v>
      </c>
      <c r="Y160" s="157">
        <f t="shared" si="9"/>
        <v>710.66755760567321</v>
      </c>
      <c r="Z160" s="157">
        <f t="shared" si="10"/>
        <v>33.928690535210052</v>
      </c>
    </row>
    <row r="161" spans="1:26" x14ac:dyDescent="0.2">
      <c r="A161" s="251"/>
      <c r="B161" s="65" t="s">
        <v>193</v>
      </c>
      <c r="C161" s="12">
        <v>1.3</v>
      </c>
      <c r="D161" s="43">
        <v>1.5480000000000001E-2</v>
      </c>
      <c r="E161" s="42">
        <v>0.74</v>
      </c>
      <c r="F161" s="116">
        <v>517.70000000000005</v>
      </c>
      <c r="G161" s="6" t="s">
        <v>47</v>
      </c>
      <c r="H161" s="69">
        <v>1</v>
      </c>
      <c r="I161" s="70" t="s">
        <v>214</v>
      </c>
      <c r="J161" s="70" t="s">
        <v>50</v>
      </c>
      <c r="K161" s="69">
        <v>30</v>
      </c>
      <c r="L161" s="69">
        <v>1961</v>
      </c>
      <c r="M161" s="119">
        <v>31.079000000000001</v>
      </c>
      <c r="N161" s="119">
        <v>2.8050000000000002</v>
      </c>
      <c r="O161" s="119">
        <v>0</v>
      </c>
      <c r="P161" s="119">
        <v>0.01</v>
      </c>
      <c r="Q161" s="119"/>
      <c r="R161" s="119">
        <v>28.274000000000001</v>
      </c>
      <c r="S161" s="119">
        <v>1416.77</v>
      </c>
      <c r="T161" s="119">
        <v>26.286999999999999</v>
      </c>
      <c r="U161" s="119">
        <v>1317.22</v>
      </c>
      <c r="V161" s="147">
        <f t="shared" si="8"/>
        <v>1.9956423376505064E-2</v>
      </c>
      <c r="W161" s="77">
        <v>47.741999999999997</v>
      </c>
      <c r="X161" s="77">
        <f t="shared" si="7"/>
        <v>0.95275956484110469</v>
      </c>
      <c r="Y161" s="77">
        <f t="shared" si="9"/>
        <v>1197.385402590304</v>
      </c>
      <c r="Z161" s="77">
        <f t="shared" si="10"/>
        <v>57.165573890466291</v>
      </c>
    </row>
    <row r="162" spans="1:26" x14ac:dyDescent="0.2">
      <c r="A162" s="251"/>
      <c r="B162" s="65" t="s">
        <v>193</v>
      </c>
      <c r="C162" s="65">
        <v>1.3</v>
      </c>
      <c r="D162" s="75">
        <v>1.5480000000000001E-2</v>
      </c>
      <c r="E162" s="66">
        <v>0.74</v>
      </c>
      <c r="F162" s="116">
        <v>517.70000000000005</v>
      </c>
      <c r="G162" s="6" t="s">
        <v>47</v>
      </c>
      <c r="H162" s="69">
        <v>2</v>
      </c>
      <c r="I162" s="70" t="s">
        <v>215</v>
      </c>
      <c r="J162" s="70" t="s">
        <v>50</v>
      </c>
      <c r="K162" s="69">
        <v>32</v>
      </c>
      <c r="L162" s="69">
        <v>1961</v>
      </c>
      <c r="M162" s="119">
        <v>25.524000000000001</v>
      </c>
      <c r="N162" s="119">
        <v>0</v>
      </c>
      <c r="O162" s="119">
        <v>0</v>
      </c>
      <c r="P162" s="119">
        <v>0</v>
      </c>
      <c r="Q162" s="119"/>
      <c r="R162" s="119">
        <v>25.524000000000001</v>
      </c>
      <c r="S162" s="119">
        <v>1239.43</v>
      </c>
      <c r="T162" s="119">
        <v>25.524000000000001</v>
      </c>
      <c r="U162" s="119">
        <v>1239.43</v>
      </c>
      <c r="V162" s="147">
        <f t="shared" si="8"/>
        <v>2.0593337259869456E-2</v>
      </c>
      <c r="W162" s="77">
        <v>47.741999999999997</v>
      </c>
      <c r="X162" s="77">
        <f t="shared" si="7"/>
        <v>0.98316710746068747</v>
      </c>
      <c r="Y162" s="77">
        <f t="shared" si="9"/>
        <v>1235.6002355921673</v>
      </c>
      <c r="Z162" s="77">
        <f t="shared" si="10"/>
        <v>58.990026447641249</v>
      </c>
    </row>
    <row r="163" spans="1:26" x14ac:dyDescent="0.2">
      <c r="A163" s="251"/>
      <c r="B163" s="65" t="s">
        <v>193</v>
      </c>
      <c r="C163" s="12">
        <v>1.3</v>
      </c>
      <c r="D163" s="43">
        <v>1.5480000000000001E-2</v>
      </c>
      <c r="E163" s="42">
        <v>0.74</v>
      </c>
      <c r="F163" s="116">
        <v>517.70000000000005</v>
      </c>
      <c r="G163" s="6" t="s">
        <v>47</v>
      </c>
      <c r="H163" s="69">
        <v>3</v>
      </c>
      <c r="I163" s="70" t="s">
        <v>216</v>
      </c>
      <c r="J163" s="70" t="s">
        <v>50</v>
      </c>
      <c r="K163" s="69">
        <v>50</v>
      </c>
      <c r="L163" s="69">
        <v>1970</v>
      </c>
      <c r="M163" s="119">
        <v>75.430000000000007</v>
      </c>
      <c r="N163" s="119">
        <v>5.4569999999999999</v>
      </c>
      <c r="O163" s="119">
        <v>5.2380000000000004</v>
      </c>
      <c r="P163" s="119">
        <v>1.044</v>
      </c>
      <c r="Q163" s="119"/>
      <c r="R163" s="119">
        <v>64.734999999999999</v>
      </c>
      <c r="S163" s="119">
        <v>3019.81</v>
      </c>
      <c r="T163" s="119">
        <v>64.734999999999999</v>
      </c>
      <c r="U163" s="119">
        <v>3019.81</v>
      </c>
      <c r="V163" s="147">
        <f t="shared" si="8"/>
        <v>2.1436779135111151E-2</v>
      </c>
      <c r="W163" s="77">
        <v>47.741999999999997</v>
      </c>
      <c r="X163" s="77">
        <f t="shared" si="7"/>
        <v>1.0234347094684766</v>
      </c>
      <c r="Y163" s="77">
        <f t="shared" si="9"/>
        <v>1286.206748106669</v>
      </c>
      <c r="Z163" s="77">
        <f t="shared" si="10"/>
        <v>61.406082568108594</v>
      </c>
    </row>
    <row r="164" spans="1:26" x14ac:dyDescent="0.2">
      <c r="A164" s="251"/>
      <c r="B164" s="65" t="s">
        <v>193</v>
      </c>
      <c r="C164" s="65">
        <v>1.3</v>
      </c>
      <c r="D164" s="75">
        <v>1.5480000000000001E-2</v>
      </c>
      <c r="E164" s="66">
        <v>0.74</v>
      </c>
      <c r="F164" s="116">
        <v>517.70000000000005</v>
      </c>
      <c r="G164" s="6" t="s">
        <v>47</v>
      </c>
      <c r="H164" s="69">
        <v>4</v>
      </c>
      <c r="I164" s="70" t="s">
        <v>217</v>
      </c>
      <c r="J164" s="70" t="s">
        <v>50</v>
      </c>
      <c r="K164" s="69">
        <v>60</v>
      </c>
      <c r="L164" s="69">
        <v>1963</v>
      </c>
      <c r="M164" s="119">
        <v>57.878</v>
      </c>
      <c r="N164" s="119">
        <v>5.7119999999999997</v>
      </c>
      <c r="O164" s="119">
        <v>0</v>
      </c>
      <c r="P164" s="119">
        <v>2.61</v>
      </c>
      <c r="Q164" s="119"/>
      <c r="R164" s="119">
        <v>52.165999999999997</v>
      </c>
      <c r="S164" s="119">
        <v>2365.04</v>
      </c>
      <c r="T164" s="119">
        <v>52.165999999999997</v>
      </c>
      <c r="U164" s="119">
        <v>2365.04</v>
      </c>
      <c r="V164" s="147">
        <f t="shared" si="8"/>
        <v>2.2057132226093425E-2</v>
      </c>
      <c r="W164" s="77">
        <v>47.741999999999997</v>
      </c>
      <c r="X164" s="77">
        <f t="shared" si="7"/>
        <v>1.0530516067381523</v>
      </c>
      <c r="Y164" s="77">
        <f t="shared" si="9"/>
        <v>1323.4279335656056</v>
      </c>
      <c r="Z164" s="77">
        <f t="shared" si="10"/>
        <v>63.183096404289138</v>
      </c>
    </row>
    <row r="165" spans="1:26" x14ac:dyDescent="0.2">
      <c r="A165" s="251"/>
      <c r="B165" s="65" t="s">
        <v>193</v>
      </c>
      <c r="C165" s="12">
        <v>1.3</v>
      </c>
      <c r="D165" s="43">
        <v>1.5480000000000001E-2</v>
      </c>
      <c r="E165" s="42">
        <v>0.74</v>
      </c>
      <c r="F165" s="116">
        <v>517.70000000000005</v>
      </c>
      <c r="G165" s="6" t="s">
        <v>47</v>
      </c>
      <c r="H165" s="69">
        <v>5</v>
      </c>
      <c r="I165" s="70" t="s">
        <v>218</v>
      </c>
      <c r="J165" s="70" t="s">
        <v>50</v>
      </c>
      <c r="K165" s="69">
        <v>66</v>
      </c>
      <c r="L165" s="69">
        <v>1980</v>
      </c>
      <c r="M165" s="119">
        <v>44.243000000000002</v>
      </c>
      <c r="N165" s="119">
        <v>3.9780000000000002</v>
      </c>
      <c r="O165" s="119">
        <v>0.81200000000000006</v>
      </c>
      <c r="P165" s="119">
        <v>0.67200000000000004</v>
      </c>
      <c r="Q165" s="119"/>
      <c r="R165" s="119">
        <v>39.453000000000003</v>
      </c>
      <c r="S165" s="119">
        <v>1939.73</v>
      </c>
      <c r="T165" s="119">
        <v>33.984000000000002</v>
      </c>
      <c r="U165" s="119">
        <v>1498.57</v>
      </c>
      <c r="V165" s="147">
        <f t="shared" si="8"/>
        <v>2.2677619330428344E-2</v>
      </c>
      <c r="W165" s="77">
        <v>47.741999999999997</v>
      </c>
      <c r="X165" s="77">
        <f t="shared" si="7"/>
        <v>1.08267490207331</v>
      </c>
      <c r="Y165" s="77">
        <f t="shared" si="9"/>
        <v>1360.6571598257008</v>
      </c>
      <c r="Z165" s="77">
        <f t="shared" si="10"/>
        <v>64.960494124398608</v>
      </c>
    </row>
    <row r="166" spans="1:26" x14ac:dyDescent="0.2">
      <c r="A166" s="251"/>
      <c r="B166" s="65" t="s">
        <v>193</v>
      </c>
      <c r="C166" s="65">
        <v>1.3</v>
      </c>
      <c r="D166" s="75">
        <v>1.5480000000000001E-2</v>
      </c>
      <c r="E166" s="66">
        <v>0.74</v>
      </c>
      <c r="F166" s="116">
        <v>517.70000000000005</v>
      </c>
      <c r="G166" s="6" t="s">
        <v>47</v>
      </c>
      <c r="H166" s="69">
        <v>6</v>
      </c>
      <c r="I166" s="70" t="s">
        <v>219</v>
      </c>
      <c r="J166" s="70" t="s">
        <v>50</v>
      </c>
      <c r="K166" s="69">
        <v>70</v>
      </c>
      <c r="L166" s="69">
        <v>1962</v>
      </c>
      <c r="M166" s="119">
        <v>75.957999999999998</v>
      </c>
      <c r="N166" s="119">
        <v>6.1710000000000003</v>
      </c>
      <c r="O166" s="119">
        <v>0</v>
      </c>
      <c r="P166" s="119">
        <v>0.92</v>
      </c>
      <c r="Q166" s="119"/>
      <c r="R166" s="119">
        <v>69.787000000000006</v>
      </c>
      <c r="S166" s="119">
        <v>3011.74</v>
      </c>
      <c r="T166" s="119">
        <v>69.787000000000006</v>
      </c>
      <c r="U166" s="119">
        <v>3011.74</v>
      </c>
      <c r="V166" s="147">
        <f t="shared" si="8"/>
        <v>2.3171654923731799E-2</v>
      </c>
      <c r="W166" s="77">
        <v>47.741999999999997</v>
      </c>
      <c r="X166" s="77">
        <f t="shared" ref="X166:X220" si="11">V166*W166</f>
        <v>1.1062611493688035</v>
      </c>
      <c r="Y166" s="77">
        <f t="shared" si="9"/>
        <v>1390.299295423908</v>
      </c>
      <c r="Z166" s="77">
        <f t="shared" si="10"/>
        <v>66.375668962128216</v>
      </c>
    </row>
    <row r="167" spans="1:26" x14ac:dyDescent="0.2">
      <c r="A167" s="251"/>
      <c r="B167" s="65" t="s">
        <v>193</v>
      </c>
      <c r="C167" s="12">
        <v>1.3</v>
      </c>
      <c r="D167" s="43">
        <v>1.5480000000000001E-2</v>
      </c>
      <c r="E167" s="42">
        <v>0.74</v>
      </c>
      <c r="F167" s="116">
        <v>517.70000000000005</v>
      </c>
      <c r="G167" s="6" t="s">
        <v>47</v>
      </c>
      <c r="H167" s="69">
        <v>7</v>
      </c>
      <c r="I167" s="70" t="s">
        <v>220</v>
      </c>
      <c r="J167" s="70" t="s">
        <v>50</v>
      </c>
      <c r="K167" s="69">
        <v>4</v>
      </c>
      <c r="L167" s="69">
        <v>1955</v>
      </c>
      <c r="M167" s="119">
        <f t="shared" ref="M167:M169" si="12">N167+O167+Q167+R167</f>
        <v>4.1040000000000001</v>
      </c>
      <c r="N167" s="119"/>
      <c r="O167" s="119"/>
      <c r="P167" s="119"/>
      <c r="Q167" s="119"/>
      <c r="R167" s="119">
        <v>4.1040000000000001</v>
      </c>
      <c r="S167" s="119">
        <v>174.87</v>
      </c>
      <c r="T167" s="119">
        <v>4.1040000000000001</v>
      </c>
      <c r="U167" s="119">
        <v>174.87</v>
      </c>
      <c r="V167" s="147">
        <f t="shared" si="8"/>
        <v>2.3468862583633555E-2</v>
      </c>
      <c r="W167" s="77">
        <v>47.741999999999997</v>
      </c>
      <c r="X167" s="77">
        <f t="shared" si="11"/>
        <v>1.120450437467833</v>
      </c>
      <c r="Y167" s="77">
        <f t="shared" si="9"/>
        <v>1408.1317550180133</v>
      </c>
      <c r="Z167" s="77">
        <f t="shared" si="10"/>
        <v>67.22702624806999</v>
      </c>
    </row>
    <row r="168" spans="1:26" x14ac:dyDescent="0.2">
      <c r="A168" s="251"/>
      <c r="B168" s="65" t="s">
        <v>193</v>
      </c>
      <c r="C168" s="65">
        <v>1.3</v>
      </c>
      <c r="D168" s="75">
        <v>1.5480000000000001E-2</v>
      </c>
      <c r="E168" s="66">
        <v>0.74</v>
      </c>
      <c r="F168" s="116">
        <v>517.70000000000005</v>
      </c>
      <c r="G168" s="6" t="s">
        <v>47</v>
      </c>
      <c r="H168" s="69">
        <v>8</v>
      </c>
      <c r="I168" s="70" t="s">
        <v>221</v>
      </c>
      <c r="J168" s="70" t="s">
        <v>50</v>
      </c>
      <c r="K168" s="69">
        <v>8</v>
      </c>
      <c r="L168" s="69">
        <v>1972</v>
      </c>
      <c r="M168" s="119">
        <f>N168+O168+Q168+R168</f>
        <v>11.7348</v>
      </c>
      <c r="N168" s="119">
        <v>0.45900000000000002</v>
      </c>
      <c r="O168" s="119">
        <v>1.1878</v>
      </c>
      <c r="P168" s="119">
        <v>-3.0439999999999998E-2</v>
      </c>
      <c r="Q168" s="119"/>
      <c r="R168" s="119">
        <v>10.087999999999999</v>
      </c>
      <c r="S168" s="119">
        <v>419.41</v>
      </c>
      <c r="T168" s="119">
        <v>10.087999999999999</v>
      </c>
      <c r="U168" s="119">
        <v>419.41</v>
      </c>
      <c r="V168" s="147">
        <f t="shared" si="8"/>
        <v>2.4052836126940223E-2</v>
      </c>
      <c r="W168" s="77">
        <v>47.741999999999997</v>
      </c>
      <c r="X168" s="77">
        <f t="shared" si="11"/>
        <v>1.14833050237238</v>
      </c>
      <c r="Y168" s="77">
        <f t="shared" si="9"/>
        <v>1443.1701676164134</v>
      </c>
      <c r="Z168" s="77">
        <f t="shared" si="10"/>
        <v>68.899830142342807</v>
      </c>
    </row>
    <row r="169" spans="1:26" x14ac:dyDescent="0.2">
      <c r="A169" s="251"/>
      <c r="B169" s="65" t="s">
        <v>193</v>
      </c>
      <c r="C169" s="12">
        <v>1.3</v>
      </c>
      <c r="D169" s="43">
        <v>1.5480000000000001E-2</v>
      </c>
      <c r="E169" s="42">
        <v>0.74</v>
      </c>
      <c r="F169" s="116">
        <v>517.70000000000005</v>
      </c>
      <c r="G169" s="6" t="s">
        <v>47</v>
      </c>
      <c r="H169" s="69">
        <v>9</v>
      </c>
      <c r="I169" s="70" t="s">
        <v>222</v>
      </c>
      <c r="J169" s="70" t="s">
        <v>50</v>
      </c>
      <c r="K169" s="69">
        <v>81</v>
      </c>
      <c r="L169" s="69">
        <v>1961</v>
      </c>
      <c r="M169" s="119">
        <f t="shared" si="12"/>
        <v>37.247</v>
      </c>
      <c r="N169" s="119">
        <v>3.2130000000000001</v>
      </c>
      <c r="O169" s="119"/>
      <c r="P169" s="119">
        <v>1.0569999999999999</v>
      </c>
      <c r="Q169" s="119"/>
      <c r="R169" s="119">
        <v>34.033999999999999</v>
      </c>
      <c r="S169" s="119">
        <v>1344.76</v>
      </c>
      <c r="T169" s="119">
        <v>34.033999999999999</v>
      </c>
      <c r="U169" s="119">
        <v>1344.76</v>
      </c>
      <c r="V169" s="147">
        <f t="shared" si="8"/>
        <v>2.5308605252981946E-2</v>
      </c>
      <c r="W169" s="77">
        <v>47.741999999999997</v>
      </c>
      <c r="X169" s="77">
        <f t="shared" si="11"/>
        <v>1.2082834319878639</v>
      </c>
      <c r="Y169" s="77">
        <f t="shared" si="9"/>
        <v>1518.5163151789168</v>
      </c>
      <c r="Z169" s="77">
        <f t="shared" si="10"/>
        <v>72.497005919271842</v>
      </c>
    </row>
    <row r="170" spans="1:26" x14ac:dyDescent="0.2">
      <c r="A170" s="251"/>
      <c r="B170" s="65" t="s">
        <v>193</v>
      </c>
      <c r="C170" s="65">
        <v>1.3</v>
      </c>
      <c r="D170" s="75">
        <v>1.5480000000000001E-2</v>
      </c>
      <c r="E170" s="66">
        <v>0.74</v>
      </c>
      <c r="F170" s="116">
        <v>517.70000000000005</v>
      </c>
      <c r="G170" s="6" t="s">
        <v>47</v>
      </c>
      <c r="H170" s="69">
        <v>10</v>
      </c>
      <c r="I170" s="70" t="s">
        <v>223</v>
      </c>
      <c r="J170" s="70" t="s">
        <v>50</v>
      </c>
      <c r="K170" s="69">
        <v>12</v>
      </c>
      <c r="L170" s="69">
        <v>1954</v>
      </c>
      <c r="M170" s="119">
        <f>N170+O170+Q170+R170</f>
        <v>19.344860000000001</v>
      </c>
      <c r="N170" s="119">
        <v>1.02</v>
      </c>
      <c r="O170" s="119">
        <v>2.915</v>
      </c>
      <c r="P170" s="119">
        <v>0.377</v>
      </c>
      <c r="Q170" s="119"/>
      <c r="R170" s="119">
        <v>15.40986</v>
      </c>
      <c r="S170" s="119">
        <v>575.37</v>
      </c>
      <c r="T170" s="119">
        <v>15.40986</v>
      </c>
      <c r="U170" s="119">
        <v>575.37</v>
      </c>
      <c r="V170" s="147">
        <f t="shared" si="8"/>
        <v>2.6782522550706501E-2</v>
      </c>
      <c r="W170" s="77">
        <v>47.741999999999997</v>
      </c>
      <c r="X170" s="77">
        <f t="shared" si="11"/>
        <v>1.2786511916158296</v>
      </c>
      <c r="Y170" s="77">
        <f t="shared" si="9"/>
        <v>1606.9513530423901</v>
      </c>
      <c r="Z170" s="77">
        <f t="shared" si="10"/>
        <v>76.71907149694978</v>
      </c>
    </row>
    <row r="171" spans="1:26" x14ac:dyDescent="0.2">
      <c r="A171" s="251"/>
      <c r="B171" s="65" t="s">
        <v>193</v>
      </c>
      <c r="C171" s="12">
        <v>1.3</v>
      </c>
      <c r="D171" s="43">
        <v>1.5480000000000001E-2</v>
      </c>
      <c r="E171" s="42">
        <v>0.74</v>
      </c>
      <c r="F171" s="116">
        <v>517.70000000000005</v>
      </c>
      <c r="G171" s="10" t="s">
        <v>48</v>
      </c>
      <c r="H171" s="72">
        <v>1</v>
      </c>
      <c r="I171" s="73" t="s">
        <v>224</v>
      </c>
      <c r="J171" s="73" t="s">
        <v>50</v>
      </c>
      <c r="K171" s="72">
        <v>6</v>
      </c>
      <c r="L171" s="72">
        <v>1953</v>
      </c>
      <c r="M171" s="120">
        <f t="shared" ref="M171:M176" si="13">N171+O171+Q171+R171</f>
        <v>5.6070000000000002</v>
      </c>
      <c r="N171" s="120">
        <v>0.255</v>
      </c>
      <c r="O171" s="120"/>
      <c r="P171" s="120">
        <v>-5.3999999999999999E-2</v>
      </c>
      <c r="Q171" s="120"/>
      <c r="R171" s="120">
        <v>5.3520000000000003</v>
      </c>
      <c r="S171" s="120">
        <v>272.16000000000003</v>
      </c>
      <c r="T171" s="120">
        <v>4.1280000000000001</v>
      </c>
      <c r="U171" s="120">
        <v>142.96</v>
      </c>
      <c r="V171" s="148">
        <f t="shared" si="8"/>
        <v>2.8875209848908786E-2</v>
      </c>
      <c r="W171" s="78">
        <v>47.741999999999997</v>
      </c>
      <c r="X171" s="158">
        <f t="shared" si="11"/>
        <v>1.3785602686066032</v>
      </c>
      <c r="Y171" s="158">
        <f t="shared" si="9"/>
        <v>1732.5125909345272</v>
      </c>
      <c r="Z171" s="158">
        <f t="shared" si="10"/>
        <v>82.713616116396196</v>
      </c>
    </row>
    <row r="172" spans="1:26" x14ac:dyDescent="0.2">
      <c r="A172" s="251"/>
      <c r="B172" s="65" t="s">
        <v>193</v>
      </c>
      <c r="C172" s="65">
        <v>1.3</v>
      </c>
      <c r="D172" s="75">
        <v>1.5480000000000001E-2</v>
      </c>
      <c r="E172" s="66">
        <v>0.74</v>
      </c>
      <c r="F172" s="116">
        <v>517.70000000000005</v>
      </c>
      <c r="G172" s="10" t="s">
        <v>48</v>
      </c>
      <c r="H172" s="72">
        <v>2</v>
      </c>
      <c r="I172" s="73" t="s">
        <v>225</v>
      </c>
      <c r="J172" s="73" t="s">
        <v>50</v>
      </c>
      <c r="K172" s="72">
        <v>147</v>
      </c>
      <c r="L172" s="72">
        <v>1973</v>
      </c>
      <c r="M172" s="120">
        <f t="shared" si="13"/>
        <v>125.229</v>
      </c>
      <c r="N172" s="120">
        <v>9.4860000000000007</v>
      </c>
      <c r="O172" s="120"/>
      <c r="P172" s="120">
        <v>0.1109</v>
      </c>
      <c r="Q172" s="120"/>
      <c r="R172" s="120">
        <v>115.74299999999999</v>
      </c>
      <c r="S172" s="120">
        <v>3914.4</v>
      </c>
      <c r="T172" s="120">
        <v>91.700839999999999</v>
      </c>
      <c r="U172" s="120">
        <v>3101.3</v>
      </c>
      <c r="V172" s="148">
        <f t="shared" si="8"/>
        <v>2.9568516428594458E-2</v>
      </c>
      <c r="W172" s="78">
        <v>47.741999999999997</v>
      </c>
      <c r="X172" s="158">
        <f t="shared" si="11"/>
        <v>1.4116601113339566</v>
      </c>
      <c r="Y172" s="158">
        <f t="shared" si="9"/>
        <v>1774.1109857156673</v>
      </c>
      <c r="Z172" s="158">
        <f t="shared" si="10"/>
        <v>84.699606680037377</v>
      </c>
    </row>
    <row r="173" spans="1:26" x14ac:dyDescent="0.2">
      <c r="A173" s="251"/>
      <c r="B173" s="65" t="s">
        <v>193</v>
      </c>
      <c r="C173" s="12">
        <v>1.3</v>
      </c>
      <c r="D173" s="43">
        <v>1.5480000000000001E-2</v>
      </c>
      <c r="E173" s="42">
        <v>0.74</v>
      </c>
      <c r="F173" s="116">
        <v>517.70000000000005</v>
      </c>
      <c r="G173" s="10" t="s">
        <v>48</v>
      </c>
      <c r="H173" s="72">
        <v>3</v>
      </c>
      <c r="I173" s="73" t="s">
        <v>226</v>
      </c>
      <c r="J173" s="73" t="s">
        <v>50</v>
      </c>
      <c r="K173" s="72">
        <v>20</v>
      </c>
      <c r="L173" s="72">
        <v>1957</v>
      </c>
      <c r="M173" s="120">
        <f t="shared" si="13"/>
        <v>21.188000000000002</v>
      </c>
      <c r="N173" s="120">
        <v>1.4279999999999999</v>
      </c>
      <c r="O173" s="120"/>
      <c r="P173" s="120">
        <v>0.27446999999999999</v>
      </c>
      <c r="Q173" s="120"/>
      <c r="R173" s="120">
        <v>19.760000000000002</v>
      </c>
      <c r="S173" s="120">
        <v>654.08000000000004</v>
      </c>
      <c r="T173" s="120">
        <v>19.760000000000002</v>
      </c>
      <c r="U173" s="120">
        <v>654.08000000000004</v>
      </c>
      <c r="V173" s="148">
        <f t="shared" si="8"/>
        <v>3.0210371819960863E-2</v>
      </c>
      <c r="W173" s="78">
        <v>47.741999999999997</v>
      </c>
      <c r="X173" s="158">
        <f t="shared" si="11"/>
        <v>1.4423035714285715</v>
      </c>
      <c r="Y173" s="158">
        <f t="shared" si="9"/>
        <v>1812.6223091976517</v>
      </c>
      <c r="Z173" s="158">
        <f t="shared" si="10"/>
        <v>86.53821428571429</v>
      </c>
    </row>
    <row r="174" spans="1:26" x14ac:dyDescent="0.2">
      <c r="A174" s="251"/>
      <c r="B174" s="65" t="s">
        <v>193</v>
      </c>
      <c r="C174" s="65">
        <v>1.3</v>
      </c>
      <c r="D174" s="75">
        <v>1.5480000000000001E-2</v>
      </c>
      <c r="E174" s="66">
        <v>0.74</v>
      </c>
      <c r="F174" s="116">
        <v>517.70000000000005</v>
      </c>
      <c r="G174" s="10" t="s">
        <v>48</v>
      </c>
      <c r="H174" s="72">
        <v>4</v>
      </c>
      <c r="I174" s="73" t="s">
        <v>227</v>
      </c>
      <c r="J174" s="73" t="s">
        <v>50</v>
      </c>
      <c r="K174" s="72">
        <v>18</v>
      </c>
      <c r="L174" s="72">
        <v>1975</v>
      </c>
      <c r="M174" s="120">
        <f t="shared" si="13"/>
        <v>18.154999999999998</v>
      </c>
      <c r="N174" s="120">
        <v>0.81599999999999995</v>
      </c>
      <c r="O174" s="120"/>
      <c r="P174" s="120">
        <v>-0.112</v>
      </c>
      <c r="Q174" s="120"/>
      <c r="R174" s="120">
        <v>17.338999999999999</v>
      </c>
      <c r="S174" s="120">
        <v>561.87</v>
      </c>
      <c r="T174" s="120">
        <v>17.338999999999999</v>
      </c>
      <c r="U174" s="120">
        <v>561.87</v>
      </c>
      <c r="V174" s="148">
        <f t="shared" si="8"/>
        <v>3.0859451474540372E-2</v>
      </c>
      <c r="W174" s="78">
        <v>47.741999999999997</v>
      </c>
      <c r="X174" s="158">
        <f t="shared" si="11"/>
        <v>1.4732919322975064</v>
      </c>
      <c r="Y174" s="158">
        <f t="shared" si="9"/>
        <v>1851.5670884724223</v>
      </c>
      <c r="Z174" s="158">
        <f t="shared" si="10"/>
        <v>88.397515937850372</v>
      </c>
    </row>
    <row r="175" spans="1:26" x14ac:dyDescent="0.2">
      <c r="A175" s="251"/>
      <c r="B175" s="65" t="s">
        <v>193</v>
      </c>
      <c r="C175" s="12">
        <v>1.3</v>
      </c>
      <c r="D175" s="43">
        <v>1.5480000000000001E-2</v>
      </c>
      <c r="E175" s="42">
        <v>0.74</v>
      </c>
      <c r="F175" s="116">
        <v>517.70000000000005</v>
      </c>
      <c r="G175" s="10" t="s">
        <v>48</v>
      </c>
      <c r="H175" s="72">
        <v>5</v>
      </c>
      <c r="I175" s="73" t="s">
        <v>228</v>
      </c>
      <c r="J175" s="73" t="s">
        <v>50</v>
      </c>
      <c r="K175" s="72">
        <v>5</v>
      </c>
      <c r="L175" s="72">
        <v>1959</v>
      </c>
      <c r="M175" s="120">
        <f t="shared" si="13"/>
        <v>11.1196</v>
      </c>
      <c r="N175" s="120">
        <v>0.27500000000000002</v>
      </c>
      <c r="O175" s="120">
        <v>0.99197999999999997</v>
      </c>
      <c r="P175" s="120">
        <v>6.9000000000000006E-2</v>
      </c>
      <c r="Q175" s="120"/>
      <c r="R175" s="120">
        <v>9.8526199999999999</v>
      </c>
      <c r="S175" s="120">
        <v>311.52</v>
      </c>
      <c r="T175" s="120">
        <v>6.87</v>
      </c>
      <c r="U175" s="120">
        <v>217.22</v>
      </c>
      <c r="V175" s="148">
        <f t="shared" si="8"/>
        <v>3.1626922014547462E-2</v>
      </c>
      <c r="W175" s="78">
        <v>47.741999999999997</v>
      </c>
      <c r="X175" s="158">
        <f t="shared" si="11"/>
        <v>1.5099325108185249</v>
      </c>
      <c r="Y175" s="158">
        <f t="shared" si="9"/>
        <v>1897.6153208728476</v>
      </c>
      <c r="Z175" s="158">
        <f t="shared" si="10"/>
        <v>90.595950649111487</v>
      </c>
    </row>
    <row r="176" spans="1:26" x14ac:dyDescent="0.2">
      <c r="A176" s="251"/>
      <c r="B176" s="65" t="s">
        <v>193</v>
      </c>
      <c r="C176" s="65">
        <v>1.3</v>
      </c>
      <c r="D176" s="75">
        <v>1.5480000000000001E-2</v>
      </c>
      <c r="E176" s="66">
        <v>0.74</v>
      </c>
      <c r="F176" s="116">
        <v>517.70000000000005</v>
      </c>
      <c r="G176" s="10" t="s">
        <v>48</v>
      </c>
      <c r="H176" s="72">
        <v>6</v>
      </c>
      <c r="I176" s="73" t="s">
        <v>229</v>
      </c>
      <c r="J176" s="73" t="s">
        <v>50</v>
      </c>
      <c r="K176" s="72">
        <v>44</v>
      </c>
      <c r="L176" s="72">
        <v>1961</v>
      </c>
      <c r="M176" s="120">
        <f t="shared" si="13"/>
        <v>66.5</v>
      </c>
      <c r="N176" s="120">
        <v>4.2329999999999997</v>
      </c>
      <c r="O176" s="120"/>
      <c r="P176" s="120">
        <v>0.42670000000000002</v>
      </c>
      <c r="Q176" s="120"/>
      <c r="R176" s="120">
        <v>62.267000000000003</v>
      </c>
      <c r="S176" s="120">
        <v>1922.61</v>
      </c>
      <c r="T176" s="120">
        <v>60.864330000000002</v>
      </c>
      <c r="U176" s="120">
        <v>1879.3</v>
      </c>
      <c r="V176" s="148">
        <f t="shared" si="8"/>
        <v>3.238670249561007E-2</v>
      </c>
      <c r="W176" s="78">
        <v>47.741999999999997</v>
      </c>
      <c r="X176" s="158">
        <f t="shared" si="11"/>
        <v>1.546205950545416</v>
      </c>
      <c r="Y176" s="158">
        <f t="shared" si="9"/>
        <v>1943.2021497366043</v>
      </c>
      <c r="Z176" s="158">
        <f t="shared" si="10"/>
        <v>92.772357032724955</v>
      </c>
    </row>
    <row r="177" spans="1:26" x14ac:dyDescent="0.2">
      <c r="A177" s="251"/>
      <c r="B177" s="65" t="s">
        <v>193</v>
      </c>
      <c r="C177" s="12">
        <v>1.3</v>
      </c>
      <c r="D177" s="43">
        <v>1.5480000000000001E-2</v>
      </c>
      <c r="E177" s="42">
        <v>0.74</v>
      </c>
      <c r="F177" s="116">
        <v>517.70000000000005</v>
      </c>
      <c r="G177" s="10" t="s">
        <v>48</v>
      </c>
      <c r="H177" s="72">
        <v>7</v>
      </c>
      <c r="I177" s="73" t="s">
        <v>230</v>
      </c>
      <c r="J177" s="73" t="s">
        <v>50</v>
      </c>
      <c r="K177" s="72">
        <v>66</v>
      </c>
      <c r="L177" s="72">
        <v>1963</v>
      </c>
      <c r="M177" s="120">
        <f>N177+O177+Q177+R177</f>
        <v>44.815000000000005</v>
      </c>
      <c r="N177" s="120">
        <v>2.2949999999999999</v>
      </c>
      <c r="O177" s="120"/>
      <c r="P177" s="120">
        <v>-0.84299999999999997</v>
      </c>
      <c r="Q177" s="120"/>
      <c r="R177" s="120">
        <v>42.52</v>
      </c>
      <c r="S177" s="120">
        <v>1312.02</v>
      </c>
      <c r="T177" s="120">
        <v>42.52</v>
      </c>
      <c r="U177" s="120">
        <v>1312.02</v>
      </c>
      <c r="V177" s="148">
        <f t="shared" si="8"/>
        <v>3.2408042560326825E-2</v>
      </c>
      <c r="W177" s="78">
        <v>47.741999999999997</v>
      </c>
      <c r="X177" s="158">
        <f t="shared" si="11"/>
        <v>1.5472247679151232</v>
      </c>
      <c r="Y177" s="158">
        <f t="shared" si="9"/>
        <v>1944.4825536196095</v>
      </c>
      <c r="Z177" s="158">
        <f t="shared" si="10"/>
        <v>92.833486074907384</v>
      </c>
    </row>
    <row r="178" spans="1:26" x14ac:dyDescent="0.2">
      <c r="A178" s="251"/>
      <c r="B178" s="65" t="s">
        <v>193</v>
      </c>
      <c r="C178" s="65">
        <v>1.3</v>
      </c>
      <c r="D178" s="75">
        <v>1.5480000000000001E-2</v>
      </c>
      <c r="E178" s="66">
        <v>0.74</v>
      </c>
      <c r="F178" s="116">
        <v>517.70000000000005</v>
      </c>
      <c r="G178" s="10" t="s">
        <v>48</v>
      </c>
      <c r="H178" s="72">
        <v>8</v>
      </c>
      <c r="I178" s="73" t="s">
        <v>231</v>
      </c>
      <c r="J178" s="73" t="s">
        <v>50</v>
      </c>
      <c r="K178" s="72">
        <v>6</v>
      </c>
      <c r="L178" s="72">
        <v>1955</v>
      </c>
      <c r="M178" s="120">
        <f t="shared" ref="M178:M180" si="14">N178+O178+Q178+R178</f>
        <v>8.3710000000000004</v>
      </c>
      <c r="N178" s="120">
        <v>0.255</v>
      </c>
      <c r="O178" s="120"/>
      <c r="P178" s="120">
        <v>1.7999999999999999E-2</v>
      </c>
      <c r="Q178" s="120"/>
      <c r="R178" s="120">
        <v>8.1159999999999997</v>
      </c>
      <c r="S178" s="120">
        <v>249.66</v>
      </c>
      <c r="T178" s="120">
        <v>6.7122999999999999</v>
      </c>
      <c r="U178" s="120">
        <v>206.48</v>
      </c>
      <c r="V178" s="148">
        <f t="shared" si="8"/>
        <v>3.2508233242929098E-2</v>
      </c>
      <c r="W178" s="78">
        <v>47.741999999999997</v>
      </c>
      <c r="X178" s="158">
        <f t="shared" si="11"/>
        <v>1.5520080714839208</v>
      </c>
      <c r="Y178" s="158">
        <f t="shared" si="9"/>
        <v>1950.4939945757458</v>
      </c>
      <c r="Z178" s="158">
        <f t="shared" si="10"/>
        <v>93.120484289035247</v>
      </c>
    </row>
    <row r="179" spans="1:26" x14ac:dyDescent="0.2">
      <c r="A179" s="251"/>
      <c r="B179" s="65" t="s">
        <v>193</v>
      </c>
      <c r="C179" s="12">
        <v>1.3</v>
      </c>
      <c r="D179" s="43">
        <v>1.5480000000000001E-2</v>
      </c>
      <c r="E179" s="42">
        <v>0.74</v>
      </c>
      <c r="F179" s="116">
        <v>517.70000000000005</v>
      </c>
      <c r="G179" s="10" t="s">
        <v>48</v>
      </c>
      <c r="H179" s="72">
        <v>9</v>
      </c>
      <c r="I179" s="73" t="s">
        <v>232</v>
      </c>
      <c r="J179" s="73" t="s">
        <v>50</v>
      </c>
      <c r="K179" s="72">
        <v>6</v>
      </c>
      <c r="L179" s="72">
        <v>1926</v>
      </c>
      <c r="M179" s="120">
        <f t="shared" si="14"/>
        <v>10.6569</v>
      </c>
      <c r="N179" s="120">
        <v>0.30599999999999999</v>
      </c>
      <c r="O179" s="120">
        <v>1.5339</v>
      </c>
      <c r="P179" s="120">
        <v>2.2599999999999999E-2</v>
      </c>
      <c r="Q179" s="120"/>
      <c r="R179" s="120">
        <v>8.8170000000000002</v>
      </c>
      <c r="S179" s="120">
        <v>254.15</v>
      </c>
      <c r="T179" s="120">
        <v>8.8170000000000002</v>
      </c>
      <c r="U179" s="120">
        <v>254.15</v>
      </c>
      <c r="V179" s="148">
        <f t="shared" si="8"/>
        <v>3.4692110958095615E-2</v>
      </c>
      <c r="W179" s="78">
        <v>47.741999999999997</v>
      </c>
      <c r="X179" s="158">
        <f t="shared" si="11"/>
        <v>1.6562707613614007</v>
      </c>
      <c r="Y179" s="158">
        <f t="shared" si="9"/>
        <v>2081.5266574857369</v>
      </c>
      <c r="Z179" s="158">
        <f t="shared" si="10"/>
        <v>99.37624568168404</v>
      </c>
    </row>
    <row r="180" spans="1:26" x14ac:dyDescent="0.2">
      <c r="A180" s="252"/>
      <c r="B180" s="65" t="s">
        <v>193</v>
      </c>
      <c r="C180" s="65">
        <v>1.3</v>
      </c>
      <c r="D180" s="75">
        <v>1.5480000000000001E-2</v>
      </c>
      <c r="E180" s="66">
        <v>0.74</v>
      </c>
      <c r="F180" s="116">
        <v>517.70000000000005</v>
      </c>
      <c r="G180" s="10" t="s">
        <v>48</v>
      </c>
      <c r="H180" s="72">
        <v>10</v>
      </c>
      <c r="I180" s="73" t="s">
        <v>233</v>
      </c>
      <c r="J180" s="73" t="s">
        <v>50</v>
      </c>
      <c r="K180" s="72">
        <v>23</v>
      </c>
      <c r="L180" s="72">
        <v>1963</v>
      </c>
      <c r="M180" s="120">
        <f t="shared" si="14"/>
        <v>18.638000000000002</v>
      </c>
      <c r="N180" s="120"/>
      <c r="O180" s="120"/>
      <c r="P180" s="120"/>
      <c r="Q180" s="120"/>
      <c r="R180" s="120">
        <v>18.638000000000002</v>
      </c>
      <c r="S180" s="120">
        <v>502.1</v>
      </c>
      <c r="T180" s="120">
        <v>18.638000000000002</v>
      </c>
      <c r="U180" s="120">
        <v>502.1</v>
      </c>
      <c r="V180" s="148">
        <f t="shared" si="8"/>
        <v>3.7120095598486356E-2</v>
      </c>
      <c r="W180" s="78">
        <v>47.741999999999997</v>
      </c>
      <c r="X180" s="158">
        <f t="shared" si="11"/>
        <v>1.7721876040629356</v>
      </c>
      <c r="Y180" s="158">
        <f t="shared" si="9"/>
        <v>2227.2057359091814</v>
      </c>
      <c r="Z180" s="158">
        <f t="shared" si="10"/>
        <v>106.33125624377614</v>
      </c>
    </row>
    <row r="181" spans="1:26" x14ac:dyDescent="0.2">
      <c r="A181" s="259" t="s">
        <v>234</v>
      </c>
      <c r="B181" s="66" t="s">
        <v>235</v>
      </c>
      <c r="C181" s="13">
        <v>1.1000000000000001</v>
      </c>
      <c r="D181" s="43">
        <v>1.4019999999999999E-2</v>
      </c>
      <c r="E181" s="44">
        <f t="shared" ref="E181:E220" si="15">D181*W181</f>
        <v>0.79913999999999996</v>
      </c>
      <c r="F181" s="116">
        <v>524</v>
      </c>
      <c r="G181" s="14" t="s">
        <v>40</v>
      </c>
      <c r="H181" s="15">
        <v>3</v>
      </c>
      <c r="I181" s="16" t="s">
        <v>236</v>
      </c>
      <c r="J181" s="17"/>
      <c r="K181" s="18">
        <v>92</v>
      </c>
      <c r="L181" s="19">
        <v>2007</v>
      </c>
      <c r="M181" s="123">
        <v>66.25</v>
      </c>
      <c r="N181" s="123">
        <v>0</v>
      </c>
      <c r="O181" s="123"/>
      <c r="P181" s="123"/>
      <c r="Q181" s="123">
        <v>16.617000000000001</v>
      </c>
      <c r="R181" s="123">
        <v>49.637</v>
      </c>
      <c r="S181" s="124">
        <v>6309.48</v>
      </c>
      <c r="T181" s="123">
        <v>49.637</v>
      </c>
      <c r="U181" s="124">
        <v>6309.48</v>
      </c>
      <c r="V181" s="149">
        <f t="shared" si="8"/>
        <v>7.8670508504662829E-3</v>
      </c>
      <c r="W181" s="159">
        <v>57</v>
      </c>
      <c r="X181" s="79">
        <f t="shared" si="11"/>
        <v>0.44842189847657815</v>
      </c>
      <c r="Y181" s="79">
        <f t="shared" si="9"/>
        <v>472.02305102797698</v>
      </c>
      <c r="Z181" s="79">
        <f t="shared" si="10"/>
        <v>26.905313908594685</v>
      </c>
    </row>
    <row r="182" spans="1:26" x14ac:dyDescent="0.2">
      <c r="A182" s="260"/>
      <c r="B182" s="66" t="s">
        <v>235</v>
      </c>
      <c r="C182" s="13">
        <v>1.1000000000000001</v>
      </c>
      <c r="D182" s="43">
        <v>1.4019999999999999E-2</v>
      </c>
      <c r="E182" s="44">
        <f t="shared" si="15"/>
        <v>0.79913999999999996</v>
      </c>
      <c r="F182" s="116">
        <v>524</v>
      </c>
      <c r="G182" s="14" t="s">
        <v>40</v>
      </c>
      <c r="H182" s="15">
        <v>6</v>
      </c>
      <c r="I182" s="20" t="s">
        <v>237</v>
      </c>
      <c r="J182" s="17"/>
      <c r="K182" s="18">
        <v>52</v>
      </c>
      <c r="L182" s="19">
        <v>2007</v>
      </c>
      <c r="M182" s="123">
        <v>38.42</v>
      </c>
      <c r="N182" s="123">
        <v>0</v>
      </c>
      <c r="O182" s="123"/>
      <c r="P182" s="123"/>
      <c r="Q182" s="123">
        <v>8.26</v>
      </c>
      <c r="R182" s="123">
        <v>30.164000000000001</v>
      </c>
      <c r="S182" s="125">
        <v>3741.59</v>
      </c>
      <c r="T182" s="123">
        <v>30.164000000000001</v>
      </c>
      <c r="U182" s="125">
        <v>3741.59</v>
      </c>
      <c r="V182" s="149">
        <f t="shared" si="8"/>
        <v>8.06181329327906E-3</v>
      </c>
      <c r="W182" s="159">
        <v>57</v>
      </c>
      <c r="X182" s="79">
        <f t="shared" si="11"/>
        <v>0.45952335771690644</v>
      </c>
      <c r="Y182" s="79">
        <f t="shared" si="9"/>
        <v>483.70879759674364</v>
      </c>
      <c r="Z182" s="79">
        <f t="shared" si="10"/>
        <v>27.571401463014386</v>
      </c>
    </row>
    <row r="183" spans="1:26" x14ac:dyDescent="0.2">
      <c r="A183" s="260"/>
      <c r="B183" s="66" t="s">
        <v>235</v>
      </c>
      <c r="C183" s="13">
        <v>1.1000000000000001</v>
      </c>
      <c r="D183" s="43">
        <v>1.4019999999999999E-2</v>
      </c>
      <c r="E183" s="44">
        <f t="shared" si="15"/>
        <v>0.79913999999999996</v>
      </c>
      <c r="F183" s="116">
        <v>524</v>
      </c>
      <c r="G183" s="14" t="s">
        <v>40</v>
      </c>
      <c r="H183" s="15">
        <v>2</v>
      </c>
      <c r="I183" s="20" t="s">
        <v>238</v>
      </c>
      <c r="J183" s="17" t="s">
        <v>49</v>
      </c>
      <c r="K183" s="18">
        <v>40</v>
      </c>
      <c r="L183" s="19" t="s">
        <v>61</v>
      </c>
      <c r="M183" s="123">
        <v>32.090000000000003</v>
      </c>
      <c r="N183" s="123">
        <v>4.66</v>
      </c>
      <c r="O183" s="123">
        <v>5.83</v>
      </c>
      <c r="P183" s="123">
        <v>1</v>
      </c>
      <c r="Q183" s="123">
        <v>3.7080000000000002</v>
      </c>
      <c r="R183" s="123">
        <v>16.892000000000003</v>
      </c>
      <c r="S183" s="124">
        <v>2495.71</v>
      </c>
      <c r="T183" s="123">
        <v>20.6</v>
      </c>
      <c r="U183" s="124">
        <v>2495.71</v>
      </c>
      <c r="V183" s="149">
        <f t="shared" si="8"/>
        <v>8.2541641456739777E-3</v>
      </c>
      <c r="W183" s="159">
        <v>57</v>
      </c>
      <c r="X183" s="79">
        <f t="shared" si="11"/>
        <v>0.4704873563034167</v>
      </c>
      <c r="Y183" s="79">
        <f t="shared" si="9"/>
        <v>495.24984874043867</v>
      </c>
      <c r="Z183" s="79">
        <f t="shared" si="10"/>
        <v>28.229241378205003</v>
      </c>
    </row>
    <row r="184" spans="1:26" x14ac:dyDescent="0.2">
      <c r="A184" s="260"/>
      <c r="B184" s="110" t="s">
        <v>239</v>
      </c>
      <c r="C184" s="13">
        <v>1.1000000000000001</v>
      </c>
      <c r="D184" s="43">
        <v>1.38E-2</v>
      </c>
      <c r="E184" s="44">
        <f t="shared" si="15"/>
        <v>0.78659999999999997</v>
      </c>
      <c r="F184" s="116">
        <v>524</v>
      </c>
      <c r="G184" s="14" t="s">
        <v>40</v>
      </c>
      <c r="H184" s="15">
        <v>1</v>
      </c>
      <c r="I184" s="16" t="s">
        <v>240</v>
      </c>
      <c r="J184" s="17" t="s">
        <v>49</v>
      </c>
      <c r="K184" s="18">
        <v>20</v>
      </c>
      <c r="L184" s="19" t="s">
        <v>241</v>
      </c>
      <c r="M184" s="123">
        <v>11.97</v>
      </c>
      <c r="N184" s="123">
        <v>1.4</v>
      </c>
      <c r="O184" s="123">
        <v>2.25</v>
      </c>
      <c r="P184" s="123">
        <v>0.38</v>
      </c>
      <c r="Q184" s="123">
        <v>1.4292</v>
      </c>
      <c r="R184" s="123">
        <v>6.5108000000000006</v>
      </c>
      <c r="S184" s="124">
        <v>960.25</v>
      </c>
      <c r="T184" s="123">
        <v>7.94</v>
      </c>
      <c r="U184" s="125">
        <v>960.25</v>
      </c>
      <c r="V184" s="149">
        <f t="shared" si="8"/>
        <v>8.2686800312418637E-3</v>
      </c>
      <c r="W184" s="159">
        <v>57</v>
      </c>
      <c r="X184" s="79">
        <f t="shared" si="11"/>
        <v>0.47131476178078624</v>
      </c>
      <c r="Y184" s="79">
        <f t="shared" si="9"/>
        <v>496.12080187451181</v>
      </c>
      <c r="Z184" s="79">
        <f t="shared" si="10"/>
        <v>28.278885706847174</v>
      </c>
    </row>
    <row r="185" spans="1:26" x14ac:dyDescent="0.2">
      <c r="A185" s="260"/>
      <c r="B185" s="66" t="s">
        <v>235</v>
      </c>
      <c r="C185" s="13">
        <v>1.1000000000000001</v>
      </c>
      <c r="D185" s="43">
        <v>1.4019999999999999E-2</v>
      </c>
      <c r="E185" s="44">
        <f t="shared" si="15"/>
        <v>0.79913999999999996</v>
      </c>
      <c r="F185" s="116">
        <v>524</v>
      </c>
      <c r="G185" s="14" t="s">
        <v>40</v>
      </c>
      <c r="H185" s="15">
        <v>4</v>
      </c>
      <c r="I185" s="20" t="s">
        <v>242</v>
      </c>
      <c r="J185" s="17" t="s">
        <v>49</v>
      </c>
      <c r="K185" s="18">
        <v>20</v>
      </c>
      <c r="L185" s="19" t="s">
        <v>61</v>
      </c>
      <c r="M185" s="123">
        <v>11.43</v>
      </c>
      <c r="N185" s="123">
        <v>2.35</v>
      </c>
      <c r="O185" s="123">
        <v>1.89</v>
      </c>
      <c r="P185" s="123">
        <v>-0.36</v>
      </c>
      <c r="Q185" s="123">
        <v>1.359</v>
      </c>
      <c r="R185" s="123">
        <v>6.1909999999999998</v>
      </c>
      <c r="S185" s="124">
        <v>899.93</v>
      </c>
      <c r="T185" s="123">
        <v>7.55</v>
      </c>
      <c r="U185" s="124">
        <v>899.93</v>
      </c>
      <c r="V185" s="149">
        <f t="shared" si="8"/>
        <v>8.3895414087762389E-3</v>
      </c>
      <c r="W185" s="159">
        <v>57</v>
      </c>
      <c r="X185" s="79">
        <f t="shared" si="11"/>
        <v>0.47820386030024564</v>
      </c>
      <c r="Y185" s="79">
        <f t="shared" si="9"/>
        <v>503.37248452657434</v>
      </c>
      <c r="Z185" s="79">
        <f t="shared" si="10"/>
        <v>28.692231618014738</v>
      </c>
    </row>
    <row r="186" spans="1:26" x14ac:dyDescent="0.2">
      <c r="A186" s="260"/>
      <c r="B186" s="66" t="s">
        <v>235</v>
      </c>
      <c r="C186" s="13">
        <v>1.1000000000000001</v>
      </c>
      <c r="D186" s="43">
        <v>1.4019999999999999E-2</v>
      </c>
      <c r="E186" s="44">
        <f t="shared" si="15"/>
        <v>0.79913999999999996</v>
      </c>
      <c r="F186" s="116">
        <v>524</v>
      </c>
      <c r="G186" s="14" t="s">
        <v>40</v>
      </c>
      <c r="H186" s="15">
        <v>5</v>
      </c>
      <c r="I186" s="20" t="s">
        <v>243</v>
      </c>
      <c r="J186" s="17" t="s">
        <v>49</v>
      </c>
      <c r="K186" s="18">
        <v>40</v>
      </c>
      <c r="L186" s="19" t="s">
        <v>61</v>
      </c>
      <c r="M186" s="123">
        <v>32.64</v>
      </c>
      <c r="N186" s="123">
        <v>3.61</v>
      </c>
      <c r="O186" s="123">
        <v>4.82</v>
      </c>
      <c r="P186" s="123">
        <v>0.52</v>
      </c>
      <c r="Q186" s="123">
        <v>4.2641999999999998</v>
      </c>
      <c r="R186" s="123">
        <v>19.425800000000002</v>
      </c>
      <c r="S186" s="124">
        <v>2612.13</v>
      </c>
      <c r="T186" s="123">
        <v>23.69</v>
      </c>
      <c r="U186" s="124">
        <v>2612.13</v>
      </c>
      <c r="V186" s="149">
        <f t="shared" si="8"/>
        <v>9.0692270292826154E-3</v>
      </c>
      <c r="W186" s="159">
        <v>57</v>
      </c>
      <c r="X186" s="79">
        <f t="shared" si="11"/>
        <v>0.51694594066910904</v>
      </c>
      <c r="Y186" s="79">
        <f t="shared" si="9"/>
        <v>544.15362175695691</v>
      </c>
      <c r="Z186" s="79">
        <f t="shared" si="10"/>
        <v>31.016756440146544</v>
      </c>
    </row>
    <row r="187" spans="1:26" x14ac:dyDescent="0.2">
      <c r="A187" s="260"/>
      <c r="B187" s="66" t="s">
        <v>235</v>
      </c>
      <c r="C187" s="13">
        <v>1.1000000000000001</v>
      </c>
      <c r="D187" s="43">
        <v>1.4019999999999999E-2</v>
      </c>
      <c r="E187" s="44">
        <f t="shared" si="15"/>
        <v>0.79913999999999996</v>
      </c>
      <c r="F187" s="116">
        <v>524</v>
      </c>
      <c r="G187" s="14" t="s">
        <v>40</v>
      </c>
      <c r="H187" s="15">
        <v>8</v>
      </c>
      <c r="I187" s="16" t="s">
        <v>244</v>
      </c>
      <c r="J187" s="17"/>
      <c r="K187" s="18">
        <v>78</v>
      </c>
      <c r="L187" s="19">
        <v>2009</v>
      </c>
      <c r="M187" s="123">
        <v>55.14</v>
      </c>
      <c r="N187" s="123">
        <v>0</v>
      </c>
      <c r="O187" s="123"/>
      <c r="P187" s="123"/>
      <c r="Q187" s="123">
        <v>7.6881000000000004</v>
      </c>
      <c r="R187" s="123">
        <v>47.447000000000003</v>
      </c>
      <c r="S187" s="124">
        <v>5188.47</v>
      </c>
      <c r="T187" s="123">
        <v>47.447000000000003</v>
      </c>
      <c r="U187" s="124">
        <v>5188.47</v>
      </c>
      <c r="V187" s="149">
        <f t="shared" si="8"/>
        <v>9.1446996898893115E-3</v>
      </c>
      <c r="W187" s="159">
        <v>57</v>
      </c>
      <c r="X187" s="79">
        <f t="shared" si="11"/>
        <v>0.52124788232369079</v>
      </c>
      <c r="Y187" s="79">
        <f t="shared" si="9"/>
        <v>548.68198139335868</v>
      </c>
      <c r="Z187" s="79">
        <f t="shared" si="10"/>
        <v>31.274872939421446</v>
      </c>
    </row>
    <row r="188" spans="1:26" x14ac:dyDescent="0.2">
      <c r="A188" s="260"/>
      <c r="B188" s="66" t="s">
        <v>235</v>
      </c>
      <c r="C188" s="13">
        <v>1.1000000000000001</v>
      </c>
      <c r="D188" s="43">
        <v>1.4019999999999999E-2</v>
      </c>
      <c r="E188" s="44">
        <f t="shared" si="15"/>
        <v>0.79913999999999996</v>
      </c>
      <c r="F188" s="116">
        <v>524</v>
      </c>
      <c r="G188" s="14" t="s">
        <v>40</v>
      </c>
      <c r="H188" s="15">
        <v>7</v>
      </c>
      <c r="I188" s="20" t="s">
        <v>245</v>
      </c>
      <c r="J188" s="17" t="s">
        <v>49</v>
      </c>
      <c r="K188" s="18">
        <v>45</v>
      </c>
      <c r="L188" s="19" t="s">
        <v>241</v>
      </c>
      <c r="M188" s="123">
        <v>32.18</v>
      </c>
      <c r="N188" s="123">
        <v>5.27</v>
      </c>
      <c r="O188" s="123">
        <v>5.85</v>
      </c>
      <c r="P188" s="123">
        <v>-0.43</v>
      </c>
      <c r="Q188" s="123">
        <v>3.8681999999999994</v>
      </c>
      <c r="R188" s="123">
        <v>17.6218</v>
      </c>
      <c r="S188" s="124">
        <v>2319.88</v>
      </c>
      <c r="T188" s="123">
        <v>21.49</v>
      </c>
      <c r="U188" s="124">
        <v>2319.88</v>
      </c>
      <c r="V188" s="149">
        <f t="shared" si="8"/>
        <v>9.2634101763884331E-3</v>
      </c>
      <c r="W188" s="159">
        <v>57</v>
      </c>
      <c r="X188" s="79">
        <f t="shared" si="11"/>
        <v>0.5280143800541407</v>
      </c>
      <c r="Y188" s="79">
        <f t="shared" si="9"/>
        <v>555.80461058330604</v>
      </c>
      <c r="Z188" s="79">
        <f t="shared" si="10"/>
        <v>31.680862803248445</v>
      </c>
    </row>
    <row r="189" spans="1:26" x14ac:dyDescent="0.2">
      <c r="A189" s="260"/>
      <c r="B189" s="66" t="s">
        <v>235</v>
      </c>
      <c r="C189" s="13">
        <v>1.1000000000000001</v>
      </c>
      <c r="D189" s="43">
        <v>1.4019999999999999E-2</v>
      </c>
      <c r="E189" s="44">
        <f t="shared" si="15"/>
        <v>0.79913999999999996</v>
      </c>
      <c r="F189" s="116">
        <v>524</v>
      </c>
      <c r="G189" s="14" t="s">
        <v>40</v>
      </c>
      <c r="H189" s="15">
        <v>9</v>
      </c>
      <c r="I189" s="20" t="s">
        <v>246</v>
      </c>
      <c r="J189" s="17"/>
      <c r="K189" s="18">
        <v>17</v>
      </c>
      <c r="L189" s="19">
        <v>2009</v>
      </c>
      <c r="M189" s="123">
        <v>22.5</v>
      </c>
      <c r="N189" s="123">
        <v>0</v>
      </c>
      <c r="O189" s="123"/>
      <c r="P189" s="123"/>
      <c r="Q189" s="123">
        <v>6.5747999999999998</v>
      </c>
      <c r="R189" s="123">
        <v>15.92502</v>
      </c>
      <c r="S189" s="124">
        <v>1463.65</v>
      </c>
      <c r="T189" s="123">
        <v>15.92502</v>
      </c>
      <c r="U189" s="124">
        <v>1463.65</v>
      </c>
      <c r="V189" s="149">
        <f t="shared" ref="V189:V252" si="16">T189/U189</f>
        <v>1.0880347077511699E-2</v>
      </c>
      <c r="W189" s="159">
        <v>57</v>
      </c>
      <c r="X189" s="79">
        <f t="shared" si="11"/>
        <v>0.62017978341816682</v>
      </c>
      <c r="Y189" s="79">
        <f t="shared" ref="Y189:Y252" si="17">V189*60*1000</f>
        <v>652.82082465070187</v>
      </c>
      <c r="Z189" s="79">
        <f t="shared" ref="Z189:Z252" si="18">Y189*W189/1000</f>
        <v>37.210787005090012</v>
      </c>
    </row>
    <row r="190" spans="1:26" x14ac:dyDescent="0.2">
      <c r="A190" s="260"/>
      <c r="B190" s="66" t="s">
        <v>235</v>
      </c>
      <c r="C190" s="13">
        <v>1.1000000000000001</v>
      </c>
      <c r="D190" s="43">
        <v>1.4019999999999999E-2</v>
      </c>
      <c r="E190" s="44">
        <f t="shared" si="15"/>
        <v>0.79913999999999996</v>
      </c>
      <c r="F190" s="116">
        <v>524</v>
      </c>
      <c r="G190" s="14" t="s">
        <v>40</v>
      </c>
      <c r="H190" s="15">
        <v>10</v>
      </c>
      <c r="I190" s="20" t="s">
        <v>247</v>
      </c>
      <c r="J190" s="17" t="s">
        <v>49</v>
      </c>
      <c r="K190" s="18">
        <v>4</v>
      </c>
      <c r="L190" s="19" t="s">
        <v>61</v>
      </c>
      <c r="M190" s="123">
        <v>3.52</v>
      </c>
      <c r="N190" s="123">
        <v>0.43</v>
      </c>
      <c r="O190" s="123">
        <v>0</v>
      </c>
      <c r="P190" s="123">
        <v>-0.02</v>
      </c>
      <c r="Q190" s="123">
        <v>0.55979999999999996</v>
      </c>
      <c r="R190" s="123">
        <v>2.5501999999999998</v>
      </c>
      <c r="S190" s="124">
        <v>193.25</v>
      </c>
      <c r="T190" s="123">
        <v>3.11</v>
      </c>
      <c r="U190" s="124">
        <v>193.25</v>
      </c>
      <c r="V190" s="149">
        <f t="shared" si="16"/>
        <v>1.609314359637775E-2</v>
      </c>
      <c r="W190" s="159">
        <v>57</v>
      </c>
      <c r="X190" s="79">
        <f t="shared" si="11"/>
        <v>0.91730918499353176</v>
      </c>
      <c r="Y190" s="79">
        <f t="shared" si="17"/>
        <v>965.58861578266499</v>
      </c>
      <c r="Z190" s="79">
        <f t="shared" si="18"/>
        <v>55.038551099611908</v>
      </c>
    </row>
    <row r="191" spans="1:26" x14ac:dyDescent="0.2">
      <c r="A191" s="260"/>
      <c r="B191" s="66" t="s">
        <v>235</v>
      </c>
      <c r="C191" s="13">
        <v>1.1000000000000001</v>
      </c>
      <c r="D191" s="43">
        <v>1.4019999999999999E-2</v>
      </c>
      <c r="E191" s="44">
        <f t="shared" si="15"/>
        <v>0.79913999999999996</v>
      </c>
      <c r="F191" s="116">
        <v>524</v>
      </c>
      <c r="G191" s="21" t="s">
        <v>45</v>
      </c>
      <c r="H191" s="22">
        <v>1</v>
      </c>
      <c r="I191" s="23" t="s">
        <v>248</v>
      </c>
      <c r="J191" s="24" t="s">
        <v>49</v>
      </c>
      <c r="K191" s="21">
        <v>20</v>
      </c>
      <c r="L191" s="25" t="s">
        <v>61</v>
      </c>
      <c r="M191" s="126">
        <v>16.77</v>
      </c>
      <c r="N191" s="126">
        <v>1.97</v>
      </c>
      <c r="O191" s="126">
        <v>3.48</v>
      </c>
      <c r="P191" s="126">
        <v>-0.08</v>
      </c>
      <c r="Q191" s="126">
        <v>2.052</v>
      </c>
      <c r="R191" s="126">
        <v>9.3480000000000008</v>
      </c>
      <c r="S191" s="127">
        <v>1189.8399999999999</v>
      </c>
      <c r="T191" s="126">
        <v>11.4</v>
      </c>
      <c r="U191" s="127">
        <v>1189.8399999999999</v>
      </c>
      <c r="V191" s="150">
        <f t="shared" si="16"/>
        <v>9.581120150608486E-3</v>
      </c>
      <c r="W191" s="160">
        <v>57</v>
      </c>
      <c r="X191" s="80">
        <f t="shared" si="11"/>
        <v>0.54612384858468366</v>
      </c>
      <c r="Y191" s="80">
        <f t="shared" si="17"/>
        <v>574.86720903650917</v>
      </c>
      <c r="Z191" s="80">
        <f t="shared" si="18"/>
        <v>32.767430915081022</v>
      </c>
    </row>
    <row r="192" spans="1:26" x14ac:dyDescent="0.2">
      <c r="A192" s="260"/>
      <c r="B192" s="66" t="s">
        <v>235</v>
      </c>
      <c r="C192" s="13">
        <v>1.1000000000000001</v>
      </c>
      <c r="D192" s="43">
        <v>1.4019999999999999E-2</v>
      </c>
      <c r="E192" s="44">
        <f t="shared" si="15"/>
        <v>0.79913999999999996</v>
      </c>
      <c r="F192" s="116">
        <v>524</v>
      </c>
      <c r="G192" s="21" t="s">
        <v>45</v>
      </c>
      <c r="H192" s="22">
        <v>2</v>
      </c>
      <c r="I192" s="23" t="s">
        <v>249</v>
      </c>
      <c r="J192" s="24"/>
      <c r="K192" s="26">
        <v>15</v>
      </c>
      <c r="L192" s="25" t="s">
        <v>61</v>
      </c>
      <c r="M192" s="126">
        <v>16.47</v>
      </c>
      <c r="N192" s="126">
        <v>2.1</v>
      </c>
      <c r="O192" s="126">
        <v>2.0499999999999998</v>
      </c>
      <c r="P192" s="126">
        <v>0.96</v>
      </c>
      <c r="Q192" s="126">
        <v>2.0448</v>
      </c>
      <c r="R192" s="126">
        <v>9.315199999999999</v>
      </c>
      <c r="S192" s="128">
        <v>1120.1099999999999</v>
      </c>
      <c r="T192" s="126">
        <v>11.36</v>
      </c>
      <c r="U192" s="128">
        <v>1120.1099999999999</v>
      </c>
      <c r="V192" s="150">
        <f t="shared" si="16"/>
        <v>1.0141861067216613E-2</v>
      </c>
      <c r="W192" s="160">
        <v>57</v>
      </c>
      <c r="X192" s="80">
        <f t="shared" si="11"/>
        <v>0.57808608083134694</v>
      </c>
      <c r="Y192" s="80">
        <f t="shared" si="17"/>
        <v>608.51166403299669</v>
      </c>
      <c r="Z192" s="80">
        <f t="shared" si="18"/>
        <v>34.685164849880813</v>
      </c>
    </row>
    <row r="193" spans="1:26" x14ac:dyDescent="0.2">
      <c r="A193" s="260"/>
      <c r="B193" s="110" t="s">
        <v>250</v>
      </c>
      <c r="C193" s="82">
        <v>0.4</v>
      </c>
      <c r="D193" s="75">
        <v>1.5299999999999999E-2</v>
      </c>
      <c r="E193" s="44">
        <f t="shared" si="15"/>
        <v>0.87209999999999999</v>
      </c>
      <c r="F193" s="116">
        <v>546</v>
      </c>
      <c r="G193" s="21" t="s">
        <v>45</v>
      </c>
      <c r="H193" s="22">
        <v>3</v>
      </c>
      <c r="I193" s="27" t="s">
        <v>251</v>
      </c>
      <c r="J193" s="24"/>
      <c r="K193" s="26">
        <v>50</v>
      </c>
      <c r="L193" s="25" t="s">
        <v>61</v>
      </c>
      <c r="M193" s="126">
        <v>36.54</v>
      </c>
      <c r="N193" s="126">
        <v>3.81</v>
      </c>
      <c r="O193" s="126">
        <v>5.66</v>
      </c>
      <c r="P193" s="126">
        <v>-0.09</v>
      </c>
      <c r="Q193" s="126">
        <v>4.8887999999999998</v>
      </c>
      <c r="R193" s="126">
        <v>22.2712</v>
      </c>
      <c r="S193" s="129">
        <v>2594.9699999999998</v>
      </c>
      <c r="T193" s="126">
        <v>27.16</v>
      </c>
      <c r="U193" s="129">
        <v>2594.9699999999998</v>
      </c>
      <c r="V193" s="150">
        <f t="shared" si="16"/>
        <v>1.0466402309082572E-2</v>
      </c>
      <c r="W193" s="160">
        <v>57</v>
      </c>
      <c r="X193" s="80">
        <f t="shared" si="11"/>
        <v>0.59658493161770654</v>
      </c>
      <c r="Y193" s="80">
        <f t="shared" si="17"/>
        <v>627.98413854495425</v>
      </c>
      <c r="Z193" s="80">
        <f t="shared" si="18"/>
        <v>35.795095897062389</v>
      </c>
    </row>
    <row r="194" spans="1:26" x14ac:dyDescent="0.2">
      <c r="A194" s="260"/>
      <c r="B194" s="110" t="s">
        <v>239</v>
      </c>
      <c r="C194" s="13">
        <v>1.1000000000000001</v>
      </c>
      <c r="D194" s="43">
        <v>1.38E-2</v>
      </c>
      <c r="E194" s="44">
        <f t="shared" si="15"/>
        <v>0.78659999999999997</v>
      </c>
      <c r="F194" s="116">
        <v>524</v>
      </c>
      <c r="G194" s="21" t="s">
        <v>45</v>
      </c>
      <c r="H194" s="22">
        <v>6</v>
      </c>
      <c r="I194" s="27" t="s">
        <v>252</v>
      </c>
      <c r="J194" s="24"/>
      <c r="K194" s="26">
        <v>24</v>
      </c>
      <c r="L194" s="25" t="s">
        <v>61</v>
      </c>
      <c r="M194" s="126">
        <v>19.52</v>
      </c>
      <c r="N194" s="126">
        <v>2.44</v>
      </c>
      <c r="O194" s="126">
        <v>3.52</v>
      </c>
      <c r="P194" s="126">
        <v>0.01</v>
      </c>
      <c r="Q194" s="126">
        <v>2.4390000000000001</v>
      </c>
      <c r="R194" s="126">
        <v>11.111000000000001</v>
      </c>
      <c r="S194" s="128">
        <v>1198.92</v>
      </c>
      <c r="T194" s="126">
        <v>13.55</v>
      </c>
      <c r="U194" s="128">
        <v>1198.92</v>
      </c>
      <c r="V194" s="150">
        <f t="shared" si="16"/>
        <v>1.1301838321155706E-2</v>
      </c>
      <c r="W194" s="160">
        <v>57</v>
      </c>
      <c r="X194" s="80">
        <f t="shared" si="11"/>
        <v>0.64420478430587524</v>
      </c>
      <c r="Y194" s="80">
        <f t="shared" si="17"/>
        <v>678.11029926934236</v>
      </c>
      <c r="Z194" s="80">
        <f t="shared" si="18"/>
        <v>38.652287058352513</v>
      </c>
    </row>
    <row r="195" spans="1:26" x14ac:dyDescent="0.2">
      <c r="A195" s="260"/>
      <c r="B195" s="110" t="s">
        <v>253</v>
      </c>
      <c r="C195" s="82">
        <v>1</v>
      </c>
      <c r="D195" s="75">
        <v>1.5800000000000002E-2</v>
      </c>
      <c r="E195" s="44">
        <f t="shared" si="15"/>
        <v>0.90060000000000007</v>
      </c>
      <c r="F195" s="82">
        <v>527</v>
      </c>
      <c r="G195" s="21" t="s">
        <v>45</v>
      </c>
      <c r="H195" s="22">
        <v>4</v>
      </c>
      <c r="I195" s="23" t="s">
        <v>254</v>
      </c>
      <c r="J195" s="24"/>
      <c r="K195" s="26">
        <v>54</v>
      </c>
      <c r="L195" s="25" t="s">
        <v>61</v>
      </c>
      <c r="M195" s="126">
        <v>46.47</v>
      </c>
      <c r="N195" s="126">
        <v>4.8600000000000003</v>
      </c>
      <c r="O195" s="126">
        <v>5.56</v>
      </c>
      <c r="P195" s="126">
        <v>1.61</v>
      </c>
      <c r="Q195" s="126">
        <v>6.1991999999999994</v>
      </c>
      <c r="R195" s="126">
        <v>28.2408</v>
      </c>
      <c r="S195" s="128">
        <v>2987.33</v>
      </c>
      <c r="T195" s="126">
        <v>34.44</v>
      </c>
      <c r="U195" s="128">
        <v>2987.33</v>
      </c>
      <c r="V195" s="150">
        <f t="shared" si="16"/>
        <v>1.1528689498649295E-2</v>
      </c>
      <c r="W195" s="160">
        <v>57</v>
      </c>
      <c r="X195" s="80">
        <f t="shared" si="11"/>
        <v>0.6571353014230098</v>
      </c>
      <c r="Y195" s="80">
        <f t="shared" si="17"/>
        <v>691.72136991895775</v>
      </c>
      <c r="Z195" s="80">
        <f t="shared" si="18"/>
        <v>39.428118085380589</v>
      </c>
    </row>
    <row r="196" spans="1:26" x14ac:dyDescent="0.2">
      <c r="A196" s="260"/>
      <c r="B196" s="110" t="s">
        <v>253</v>
      </c>
      <c r="C196" s="82">
        <v>1</v>
      </c>
      <c r="D196" s="75">
        <v>1.5800000000000002E-2</v>
      </c>
      <c r="E196" s="44">
        <f t="shared" si="15"/>
        <v>0.90060000000000007</v>
      </c>
      <c r="F196" s="82">
        <v>527</v>
      </c>
      <c r="G196" s="21" t="s">
        <v>45</v>
      </c>
      <c r="H196" s="22">
        <v>5</v>
      </c>
      <c r="I196" s="23" t="s">
        <v>255</v>
      </c>
      <c r="J196" s="24"/>
      <c r="K196" s="26">
        <v>56</v>
      </c>
      <c r="L196" s="25" t="s">
        <v>61</v>
      </c>
      <c r="M196" s="126">
        <v>52.75</v>
      </c>
      <c r="N196" s="126">
        <v>5.26</v>
      </c>
      <c r="O196" s="126">
        <v>7.9</v>
      </c>
      <c r="P196" s="126">
        <v>-0.51</v>
      </c>
      <c r="Q196" s="126">
        <v>7.218</v>
      </c>
      <c r="R196" s="126">
        <v>32.882000000000005</v>
      </c>
      <c r="S196" s="128">
        <v>3028.84</v>
      </c>
      <c r="T196" s="126">
        <v>40.1</v>
      </c>
      <c r="U196" s="128">
        <v>3028.84</v>
      </c>
      <c r="V196" s="150">
        <f t="shared" si="16"/>
        <v>1.3239391978447194E-2</v>
      </c>
      <c r="W196" s="160">
        <v>57</v>
      </c>
      <c r="X196" s="80">
        <f t="shared" si="11"/>
        <v>0.75464534277149009</v>
      </c>
      <c r="Y196" s="80">
        <f t="shared" si="17"/>
        <v>794.36351870683166</v>
      </c>
      <c r="Z196" s="80">
        <f t="shared" si="18"/>
        <v>45.278720566289408</v>
      </c>
    </row>
    <row r="197" spans="1:26" x14ac:dyDescent="0.2">
      <c r="A197" s="260"/>
      <c r="B197" s="110" t="s">
        <v>253</v>
      </c>
      <c r="C197" s="82">
        <v>1</v>
      </c>
      <c r="D197" s="75">
        <v>1.5800000000000002E-2</v>
      </c>
      <c r="E197" s="44">
        <f t="shared" si="15"/>
        <v>0.90060000000000007</v>
      </c>
      <c r="F197" s="82">
        <v>527</v>
      </c>
      <c r="G197" s="21" t="s">
        <v>45</v>
      </c>
      <c r="H197" s="22">
        <v>7</v>
      </c>
      <c r="I197" s="23" t="s">
        <v>256</v>
      </c>
      <c r="J197" s="24"/>
      <c r="K197" s="26">
        <v>53</v>
      </c>
      <c r="L197" s="25" t="s">
        <v>61</v>
      </c>
      <c r="M197" s="126">
        <v>53.83</v>
      </c>
      <c r="N197" s="126">
        <v>4.0999999999999996</v>
      </c>
      <c r="O197" s="126">
        <v>8.26</v>
      </c>
      <c r="P197" s="126">
        <v>0.8</v>
      </c>
      <c r="Q197" s="126">
        <v>7.32</v>
      </c>
      <c r="R197" s="126">
        <v>33.35</v>
      </c>
      <c r="S197" s="126">
        <v>2993.98</v>
      </c>
      <c r="T197" s="126">
        <v>40.29</v>
      </c>
      <c r="U197" s="126">
        <v>2943.21</v>
      </c>
      <c r="V197" s="150">
        <f t="shared" si="16"/>
        <v>1.3689135331831571E-2</v>
      </c>
      <c r="W197" s="160">
        <v>57</v>
      </c>
      <c r="X197" s="80">
        <f t="shared" si="11"/>
        <v>0.78028071391439957</v>
      </c>
      <c r="Y197" s="80">
        <f t="shared" si="17"/>
        <v>821.34811990989419</v>
      </c>
      <c r="Z197" s="80">
        <f t="shared" si="18"/>
        <v>46.816842834863969</v>
      </c>
    </row>
    <row r="198" spans="1:26" x14ac:dyDescent="0.2">
      <c r="A198" s="260"/>
      <c r="B198" s="110" t="s">
        <v>253</v>
      </c>
      <c r="C198" s="82">
        <v>1</v>
      </c>
      <c r="D198" s="75">
        <v>1.5800000000000002E-2</v>
      </c>
      <c r="E198" s="44">
        <f t="shared" si="15"/>
        <v>0.90060000000000007</v>
      </c>
      <c r="F198" s="82">
        <v>527</v>
      </c>
      <c r="G198" s="21" t="s">
        <v>45</v>
      </c>
      <c r="H198" s="22">
        <v>9</v>
      </c>
      <c r="I198" s="27" t="s">
        <v>257</v>
      </c>
      <c r="J198" s="24"/>
      <c r="K198" s="26">
        <v>54</v>
      </c>
      <c r="L198" s="25" t="s">
        <v>61</v>
      </c>
      <c r="M198" s="126">
        <v>55.17</v>
      </c>
      <c r="N198" s="126">
        <v>5.55</v>
      </c>
      <c r="O198" s="126">
        <v>5.91</v>
      </c>
      <c r="P198" s="126">
        <v>0.26</v>
      </c>
      <c r="Q198" s="126">
        <v>7.8210000000000006</v>
      </c>
      <c r="R198" s="126">
        <v>35.629000000000005</v>
      </c>
      <c r="S198" s="128">
        <v>3008.9</v>
      </c>
      <c r="T198" s="126">
        <v>43.45</v>
      </c>
      <c r="U198" s="128">
        <v>3008.9</v>
      </c>
      <c r="V198" s="150">
        <f t="shared" si="16"/>
        <v>1.4440493203496295E-2</v>
      </c>
      <c r="W198" s="160">
        <v>57</v>
      </c>
      <c r="X198" s="80">
        <f t="shared" si="11"/>
        <v>0.82310811259928884</v>
      </c>
      <c r="Y198" s="80">
        <f t="shared" si="17"/>
        <v>866.42959220977764</v>
      </c>
      <c r="Z198" s="80">
        <f t="shared" si="18"/>
        <v>49.386486755957328</v>
      </c>
    </row>
    <row r="199" spans="1:26" x14ac:dyDescent="0.2">
      <c r="A199" s="260"/>
      <c r="B199" s="110" t="s">
        <v>253</v>
      </c>
      <c r="C199" s="82">
        <v>1</v>
      </c>
      <c r="D199" s="75">
        <v>1.5800000000000002E-2</v>
      </c>
      <c r="E199" s="44">
        <f t="shared" si="15"/>
        <v>0.90060000000000007</v>
      </c>
      <c r="F199" s="82">
        <v>527</v>
      </c>
      <c r="G199" s="21" t="s">
        <v>45</v>
      </c>
      <c r="H199" s="22">
        <v>8</v>
      </c>
      <c r="I199" s="23" t="s">
        <v>258</v>
      </c>
      <c r="J199" s="24"/>
      <c r="K199" s="26">
        <v>52</v>
      </c>
      <c r="L199" s="25" t="s">
        <v>61</v>
      </c>
      <c r="M199" s="126">
        <v>54.23</v>
      </c>
      <c r="N199" s="126">
        <v>4.3499999999999996</v>
      </c>
      <c r="O199" s="126">
        <v>3.95</v>
      </c>
      <c r="P199" s="126">
        <v>0.28999999999999998</v>
      </c>
      <c r="Q199" s="126">
        <v>8.2151999999999994</v>
      </c>
      <c r="R199" s="126">
        <v>37.424799999999991</v>
      </c>
      <c r="S199" s="128">
        <v>3000.73</v>
      </c>
      <c r="T199" s="126">
        <v>44.49</v>
      </c>
      <c r="U199" s="128">
        <v>2936.04</v>
      </c>
      <c r="V199" s="150">
        <f t="shared" si="16"/>
        <v>1.5153063309764172E-2</v>
      </c>
      <c r="W199" s="160">
        <v>57</v>
      </c>
      <c r="X199" s="80">
        <f t="shared" si="11"/>
        <v>0.86372460865655787</v>
      </c>
      <c r="Y199" s="80">
        <f t="shared" si="17"/>
        <v>909.18379858585035</v>
      </c>
      <c r="Z199" s="80">
        <f t="shared" si="18"/>
        <v>51.823476519393473</v>
      </c>
    </row>
    <row r="200" spans="1:26" x14ac:dyDescent="0.2">
      <c r="A200" s="260"/>
      <c r="B200" s="66" t="s">
        <v>235</v>
      </c>
      <c r="C200" s="13">
        <v>1.1000000000000001</v>
      </c>
      <c r="D200" s="43">
        <v>1.4019999999999999E-2</v>
      </c>
      <c r="E200" s="44">
        <f t="shared" si="15"/>
        <v>0.79913999999999996</v>
      </c>
      <c r="F200" s="116">
        <v>524</v>
      </c>
      <c r="G200" s="21" t="s">
        <v>45</v>
      </c>
      <c r="H200" s="22">
        <v>10</v>
      </c>
      <c r="I200" s="23" t="s">
        <v>259</v>
      </c>
      <c r="J200" s="24"/>
      <c r="K200" s="26">
        <v>18</v>
      </c>
      <c r="L200" s="25" t="s">
        <v>61</v>
      </c>
      <c r="M200" s="126">
        <v>22.14</v>
      </c>
      <c r="N200" s="126">
        <v>1.29</v>
      </c>
      <c r="O200" s="126">
        <v>3.37</v>
      </c>
      <c r="P200" s="126">
        <v>0.09</v>
      </c>
      <c r="Q200" s="126">
        <v>3.1301999999999999</v>
      </c>
      <c r="R200" s="126">
        <v>14.2598</v>
      </c>
      <c r="S200" s="128">
        <v>946.37</v>
      </c>
      <c r="T200" s="126">
        <v>17.39</v>
      </c>
      <c r="U200" s="128">
        <v>946.37</v>
      </c>
      <c r="V200" s="150">
        <f t="shared" si="16"/>
        <v>1.8375476821961813E-2</v>
      </c>
      <c r="W200" s="160">
        <v>57</v>
      </c>
      <c r="X200" s="80">
        <f t="shared" si="11"/>
        <v>1.0474021788518233</v>
      </c>
      <c r="Y200" s="80">
        <f t="shared" si="17"/>
        <v>1102.5286093177087</v>
      </c>
      <c r="Z200" s="80">
        <f t="shared" si="18"/>
        <v>62.844130731109402</v>
      </c>
    </row>
    <row r="201" spans="1:26" x14ac:dyDescent="0.2">
      <c r="A201" s="260"/>
      <c r="B201" s="66" t="s">
        <v>235</v>
      </c>
      <c r="C201" s="13">
        <v>1.1000000000000001</v>
      </c>
      <c r="D201" s="43">
        <v>1.4019999999999999E-2</v>
      </c>
      <c r="E201" s="44">
        <f t="shared" si="15"/>
        <v>0.79913999999999996</v>
      </c>
      <c r="F201" s="116">
        <v>524</v>
      </c>
      <c r="G201" s="28" t="s">
        <v>47</v>
      </c>
      <c r="H201" s="29">
        <v>2</v>
      </c>
      <c r="I201" s="30" t="s">
        <v>260</v>
      </c>
      <c r="J201" s="31"/>
      <c r="K201" s="32">
        <v>33</v>
      </c>
      <c r="L201" s="33" t="s">
        <v>61</v>
      </c>
      <c r="M201" s="130">
        <v>30.68</v>
      </c>
      <c r="N201" s="130">
        <v>2.21</v>
      </c>
      <c r="O201" s="130">
        <v>6.21</v>
      </c>
      <c r="P201" s="130"/>
      <c r="Q201" s="130">
        <v>4.0068000000000001</v>
      </c>
      <c r="R201" s="130">
        <v>18.2532</v>
      </c>
      <c r="S201" s="131">
        <v>1419.26</v>
      </c>
      <c r="T201" s="130">
        <v>22.26</v>
      </c>
      <c r="U201" s="131">
        <v>1419.26</v>
      </c>
      <c r="V201" s="151">
        <f t="shared" si="16"/>
        <v>1.5684229809900935E-2</v>
      </c>
      <c r="W201" s="161">
        <v>57</v>
      </c>
      <c r="X201" s="81">
        <f t="shared" si="11"/>
        <v>0.89400109916435333</v>
      </c>
      <c r="Y201" s="81">
        <f t="shared" si="17"/>
        <v>941.05378859405607</v>
      </c>
      <c r="Z201" s="81">
        <f t="shared" si="18"/>
        <v>53.640065949861196</v>
      </c>
    </row>
    <row r="202" spans="1:26" x14ac:dyDescent="0.2">
      <c r="A202" s="260"/>
      <c r="B202" s="66" t="s">
        <v>235</v>
      </c>
      <c r="C202" s="13">
        <v>1.1000000000000001</v>
      </c>
      <c r="D202" s="43">
        <v>1.4019999999999999E-2</v>
      </c>
      <c r="E202" s="44">
        <f t="shared" si="15"/>
        <v>0.79913999999999996</v>
      </c>
      <c r="F202" s="116">
        <v>524</v>
      </c>
      <c r="G202" s="28" t="s">
        <v>47</v>
      </c>
      <c r="H202" s="29">
        <v>1</v>
      </c>
      <c r="I202" s="30" t="s">
        <v>261</v>
      </c>
      <c r="J202" s="31"/>
      <c r="K202" s="32">
        <v>76</v>
      </c>
      <c r="L202" s="33" t="s">
        <v>61</v>
      </c>
      <c r="M202" s="130">
        <v>33.909999999999997</v>
      </c>
      <c r="N202" s="130">
        <v>2.77</v>
      </c>
      <c r="O202" s="130">
        <v>0</v>
      </c>
      <c r="P202" s="130"/>
      <c r="Q202" s="130">
        <v>5.6052</v>
      </c>
      <c r="R202" s="130">
        <v>25.534800000000001</v>
      </c>
      <c r="S202" s="131">
        <v>1931.61</v>
      </c>
      <c r="T202" s="130">
        <v>31.14</v>
      </c>
      <c r="U202" s="131">
        <v>1931.61</v>
      </c>
      <c r="V202" s="151">
        <f t="shared" si="16"/>
        <v>1.6121266715330734E-2</v>
      </c>
      <c r="W202" s="161">
        <v>57</v>
      </c>
      <c r="X202" s="81">
        <f t="shared" si="11"/>
        <v>0.91891220277385188</v>
      </c>
      <c r="Y202" s="81">
        <f t="shared" si="17"/>
        <v>967.27600291984402</v>
      </c>
      <c r="Z202" s="81">
        <f t="shared" si="18"/>
        <v>55.134732166431107</v>
      </c>
    </row>
    <row r="203" spans="1:26" x14ac:dyDescent="0.2">
      <c r="A203" s="260"/>
      <c r="B203" s="110" t="s">
        <v>250</v>
      </c>
      <c r="C203" s="82">
        <v>0.4</v>
      </c>
      <c r="D203" s="75">
        <v>1.5299999999999999E-2</v>
      </c>
      <c r="E203" s="44">
        <f t="shared" si="15"/>
        <v>0.87209999999999999</v>
      </c>
      <c r="F203" s="116">
        <v>546</v>
      </c>
      <c r="G203" s="28" t="s">
        <v>47</v>
      </c>
      <c r="H203" s="29">
        <v>3</v>
      </c>
      <c r="I203" s="31" t="s">
        <v>262</v>
      </c>
      <c r="J203" s="31"/>
      <c r="K203" s="32">
        <v>45</v>
      </c>
      <c r="L203" s="33" t="s">
        <v>61</v>
      </c>
      <c r="M203" s="130">
        <v>52.78</v>
      </c>
      <c r="N203" s="130">
        <v>3.11</v>
      </c>
      <c r="O203" s="130">
        <v>8.57</v>
      </c>
      <c r="P203" s="130">
        <v>0.31</v>
      </c>
      <c r="Q203" s="130">
        <v>7.3421999999999992</v>
      </c>
      <c r="R203" s="130">
        <v>33.447800000000001</v>
      </c>
      <c r="S203" s="131">
        <v>2350.1</v>
      </c>
      <c r="T203" s="130">
        <v>40.79</v>
      </c>
      <c r="U203" s="131">
        <v>2350.1</v>
      </c>
      <c r="V203" s="151">
        <f t="shared" si="16"/>
        <v>1.7356708225181906E-2</v>
      </c>
      <c r="W203" s="161">
        <v>57</v>
      </c>
      <c r="X203" s="81">
        <f t="shared" si="11"/>
        <v>0.98933236883536868</v>
      </c>
      <c r="Y203" s="81">
        <f t="shared" si="17"/>
        <v>1041.4024935109144</v>
      </c>
      <c r="Z203" s="81">
        <f t="shared" si="18"/>
        <v>59.359942130122121</v>
      </c>
    </row>
    <row r="204" spans="1:26" x14ac:dyDescent="0.2">
      <c r="A204" s="260"/>
      <c r="B204" s="66" t="s">
        <v>235</v>
      </c>
      <c r="C204" s="13">
        <v>1.1000000000000001</v>
      </c>
      <c r="D204" s="43">
        <v>1.4019999999999999E-2</v>
      </c>
      <c r="E204" s="44">
        <f t="shared" si="15"/>
        <v>0.79913999999999996</v>
      </c>
      <c r="F204" s="116">
        <v>524</v>
      </c>
      <c r="G204" s="28" t="s">
        <v>47</v>
      </c>
      <c r="H204" s="29">
        <v>4</v>
      </c>
      <c r="I204" s="30" t="s">
        <v>263</v>
      </c>
      <c r="J204" s="31"/>
      <c r="K204" s="32">
        <v>108</v>
      </c>
      <c r="L204" s="33" t="s">
        <v>61</v>
      </c>
      <c r="M204" s="130">
        <v>71.88</v>
      </c>
      <c r="N204" s="130">
        <v>6.19</v>
      </c>
      <c r="O204" s="130">
        <v>19.260000000000002</v>
      </c>
      <c r="P204" s="130">
        <v>-0.98</v>
      </c>
      <c r="Q204" s="130">
        <v>8.5337999999999994</v>
      </c>
      <c r="R204" s="130">
        <v>38.876199999999997</v>
      </c>
      <c r="S204" s="131">
        <v>2561.06</v>
      </c>
      <c r="T204" s="130">
        <v>47.41</v>
      </c>
      <c r="U204" s="131">
        <v>2561.06</v>
      </c>
      <c r="V204" s="151">
        <f t="shared" si="16"/>
        <v>1.8511866180409672E-2</v>
      </c>
      <c r="W204" s="161">
        <v>57</v>
      </c>
      <c r="X204" s="81">
        <f t="shared" si="11"/>
        <v>1.0551763722833514</v>
      </c>
      <c r="Y204" s="81">
        <f t="shared" si="17"/>
        <v>1110.7119708245802</v>
      </c>
      <c r="Z204" s="81">
        <f t="shared" si="18"/>
        <v>63.31058233700108</v>
      </c>
    </row>
    <row r="205" spans="1:26" x14ac:dyDescent="0.2">
      <c r="A205" s="260"/>
      <c r="B205" s="110" t="s">
        <v>264</v>
      </c>
      <c r="C205" s="13">
        <v>1.1000000000000001</v>
      </c>
      <c r="D205" s="43">
        <v>1.6199999999999999E-2</v>
      </c>
      <c r="E205" s="44">
        <f t="shared" si="15"/>
        <v>0.9234</v>
      </c>
      <c r="F205" s="116">
        <v>524</v>
      </c>
      <c r="G205" s="28" t="s">
        <v>47</v>
      </c>
      <c r="H205" s="29">
        <v>7</v>
      </c>
      <c r="I205" s="30" t="s">
        <v>265</v>
      </c>
      <c r="J205" s="31"/>
      <c r="K205" s="32">
        <v>21</v>
      </c>
      <c r="L205" s="34" t="s">
        <v>61</v>
      </c>
      <c r="M205" s="130">
        <v>27.06</v>
      </c>
      <c r="N205" s="130">
        <v>2.44</v>
      </c>
      <c r="O205" s="130">
        <v>3.56</v>
      </c>
      <c r="P205" s="130">
        <v>-0.45</v>
      </c>
      <c r="Q205" s="130">
        <v>3.8718000000000004</v>
      </c>
      <c r="R205" s="130">
        <v>17.638200000000001</v>
      </c>
      <c r="S205" s="131">
        <v>1088.6600000000001</v>
      </c>
      <c r="T205" s="130">
        <v>21.51</v>
      </c>
      <c r="U205" s="131">
        <v>1088.6600000000001</v>
      </c>
      <c r="V205" s="151">
        <f t="shared" si="16"/>
        <v>1.9758234894273693E-2</v>
      </c>
      <c r="W205" s="161">
        <v>57</v>
      </c>
      <c r="X205" s="81">
        <f t="shared" si="11"/>
        <v>1.1262193889736005</v>
      </c>
      <c r="Y205" s="81">
        <f t="shared" si="17"/>
        <v>1185.4940936564215</v>
      </c>
      <c r="Z205" s="81">
        <f t="shared" si="18"/>
        <v>67.573163338416023</v>
      </c>
    </row>
    <row r="206" spans="1:26" x14ac:dyDescent="0.2">
      <c r="A206" s="260"/>
      <c r="B206" s="66" t="s">
        <v>235</v>
      </c>
      <c r="C206" s="13">
        <v>1.1000000000000001</v>
      </c>
      <c r="D206" s="43">
        <v>1.4019999999999999E-2</v>
      </c>
      <c r="E206" s="44">
        <f t="shared" si="15"/>
        <v>0.79913999999999996</v>
      </c>
      <c r="F206" s="116">
        <v>524</v>
      </c>
      <c r="G206" s="28" t="s">
        <v>47</v>
      </c>
      <c r="H206" s="29">
        <v>5</v>
      </c>
      <c r="I206" s="30" t="s">
        <v>266</v>
      </c>
      <c r="J206" s="31"/>
      <c r="K206" s="32">
        <v>107</v>
      </c>
      <c r="L206" s="33" t="s">
        <v>61</v>
      </c>
      <c r="M206" s="130">
        <v>75.12</v>
      </c>
      <c r="N206" s="130">
        <v>7.5</v>
      </c>
      <c r="O206" s="130">
        <v>16.78</v>
      </c>
      <c r="P206" s="130">
        <v>-2</v>
      </c>
      <c r="Q206" s="130">
        <v>9.5112000000000005</v>
      </c>
      <c r="R206" s="130">
        <v>43.328800000000001</v>
      </c>
      <c r="S206" s="132">
        <v>2633.85</v>
      </c>
      <c r="T206" s="130">
        <v>51.65</v>
      </c>
      <c r="U206" s="132">
        <v>2613.5100000000002</v>
      </c>
      <c r="V206" s="151">
        <f t="shared" si="16"/>
        <v>1.9762694613756977E-2</v>
      </c>
      <c r="W206" s="161">
        <v>57</v>
      </c>
      <c r="X206" s="81">
        <f t="shared" si="11"/>
        <v>1.1264735929841476</v>
      </c>
      <c r="Y206" s="81">
        <f t="shared" si="17"/>
        <v>1185.7616768254186</v>
      </c>
      <c r="Z206" s="81">
        <f t="shared" si="18"/>
        <v>67.588415579048856</v>
      </c>
    </row>
    <row r="207" spans="1:26" x14ac:dyDescent="0.2">
      <c r="A207" s="260"/>
      <c r="B207" s="66" t="s">
        <v>235</v>
      </c>
      <c r="C207" s="13">
        <v>1.1000000000000001</v>
      </c>
      <c r="D207" s="43">
        <v>1.4019999999999999E-2</v>
      </c>
      <c r="E207" s="44">
        <f t="shared" si="15"/>
        <v>0.79913999999999996</v>
      </c>
      <c r="F207" s="116">
        <v>524</v>
      </c>
      <c r="G207" s="28" t="s">
        <v>47</v>
      </c>
      <c r="H207" s="29">
        <v>6</v>
      </c>
      <c r="I207" s="30" t="s">
        <v>267</v>
      </c>
      <c r="J207" s="31"/>
      <c r="K207" s="32">
        <v>59</v>
      </c>
      <c r="L207" s="33" t="s">
        <v>61</v>
      </c>
      <c r="M207" s="130">
        <v>54.67</v>
      </c>
      <c r="N207" s="130">
        <v>4.42</v>
      </c>
      <c r="O207" s="130">
        <v>0.41</v>
      </c>
      <c r="P207" s="130"/>
      <c r="Q207" s="130">
        <v>8.9711999999999996</v>
      </c>
      <c r="R207" s="130">
        <v>40.868800000000007</v>
      </c>
      <c r="S207" s="131">
        <v>2449.7199999999998</v>
      </c>
      <c r="T207" s="130">
        <v>48.89</v>
      </c>
      <c r="U207" s="131">
        <v>2403.11</v>
      </c>
      <c r="V207" s="151">
        <f t="shared" si="16"/>
        <v>2.0344470290581788E-2</v>
      </c>
      <c r="W207" s="161">
        <v>57</v>
      </c>
      <c r="X207" s="81">
        <f t="shared" si="11"/>
        <v>1.1596348065631619</v>
      </c>
      <c r="Y207" s="81">
        <f t="shared" si="17"/>
        <v>1220.6682174349073</v>
      </c>
      <c r="Z207" s="81">
        <f t="shared" si="18"/>
        <v>69.578088393789713</v>
      </c>
    </row>
    <row r="208" spans="1:26" x14ac:dyDescent="0.2">
      <c r="A208" s="260"/>
      <c r="B208" s="66" t="s">
        <v>235</v>
      </c>
      <c r="C208" s="13">
        <v>1.1000000000000001</v>
      </c>
      <c r="D208" s="43">
        <v>1.4019999999999999E-2</v>
      </c>
      <c r="E208" s="44">
        <f t="shared" si="15"/>
        <v>0.79913999999999996</v>
      </c>
      <c r="F208" s="116">
        <v>524</v>
      </c>
      <c r="G208" s="28" t="s">
        <v>47</v>
      </c>
      <c r="H208" s="29">
        <v>9</v>
      </c>
      <c r="I208" s="30" t="s">
        <v>268</v>
      </c>
      <c r="J208" s="31"/>
      <c r="K208" s="32">
        <v>12</v>
      </c>
      <c r="L208" s="33" t="s">
        <v>61</v>
      </c>
      <c r="M208" s="130">
        <v>16.12</v>
      </c>
      <c r="N208" s="130">
        <v>1.25</v>
      </c>
      <c r="O208" s="130">
        <v>2.2400000000000002</v>
      </c>
      <c r="P208" s="130"/>
      <c r="Q208" s="130">
        <v>2.27</v>
      </c>
      <c r="R208" s="130">
        <v>10.36</v>
      </c>
      <c r="S208" s="131">
        <v>552.99</v>
      </c>
      <c r="T208" s="130">
        <v>12.63</v>
      </c>
      <c r="U208" s="131">
        <v>552.99</v>
      </c>
      <c r="V208" s="151">
        <f t="shared" si="16"/>
        <v>2.283947268485868E-2</v>
      </c>
      <c r="W208" s="161">
        <v>57</v>
      </c>
      <c r="X208" s="81">
        <f t="shared" si="11"/>
        <v>1.3018499430369448</v>
      </c>
      <c r="Y208" s="81">
        <f t="shared" si="17"/>
        <v>1370.3683610915207</v>
      </c>
      <c r="Z208" s="81">
        <f t="shared" si="18"/>
        <v>78.110996582216686</v>
      </c>
    </row>
    <row r="209" spans="1:26" x14ac:dyDescent="0.2">
      <c r="A209" s="260"/>
      <c r="B209" s="66" t="s">
        <v>235</v>
      </c>
      <c r="C209" s="13">
        <v>1.1000000000000001</v>
      </c>
      <c r="D209" s="43">
        <v>1.4019999999999999E-2</v>
      </c>
      <c r="E209" s="44">
        <f t="shared" si="15"/>
        <v>0.79913999999999996</v>
      </c>
      <c r="F209" s="116">
        <v>524</v>
      </c>
      <c r="G209" s="28" t="s">
        <v>47</v>
      </c>
      <c r="H209" s="29">
        <v>10</v>
      </c>
      <c r="I209" s="30" t="s">
        <v>269</v>
      </c>
      <c r="J209" s="31"/>
      <c r="K209" s="32">
        <v>105</v>
      </c>
      <c r="L209" s="34" t="s">
        <v>61</v>
      </c>
      <c r="M209" s="130">
        <v>81.92</v>
      </c>
      <c r="N209" s="130">
        <v>6.15</v>
      </c>
      <c r="O209" s="130">
        <v>12.4</v>
      </c>
      <c r="P209" s="130">
        <v>0.33</v>
      </c>
      <c r="Q209" s="130">
        <v>11.347199999999999</v>
      </c>
      <c r="R209" s="130">
        <v>51.692799999999998</v>
      </c>
      <c r="S209" s="131">
        <v>2608.98</v>
      </c>
      <c r="T209" s="130">
        <v>61.89</v>
      </c>
      <c r="U209" s="131">
        <v>2539.69</v>
      </c>
      <c r="V209" s="151">
        <f t="shared" si="16"/>
        <v>2.4369115915721998E-2</v>
      </c>
      <c r="W209" s="161">
        <v>57</v>
      </c>
      <c r="X209" s="81">
        <f t="shared" si="11"/>
        <v>1.3890396071961539</v>
      </c>
      <c r="Y209" s="81">
        <f t="shared" si="17"/>
        <v>1462.14695494332</v>
      </c>
      <c r="Z209" s="81">
        <f t="shared" si="18"/>
        <v>83.342376431769239</v>
      </c>
    </row>
    <row r="210" spans="1:26" x14ac:dyDescent="0.2">
      <c r="A210" s="260"/>
      <c r="B210" s="66" t="s">
        <v>235</v>
      </c>
      <c r="C210" s="13">
        <v>1.1000000000000001</v>
      </c>
      <c r="D210" s="43">
        <v>1.4019999999999999E-2</v>
      </c>
      <c r="E210" s="44">
        <f t="shared" si="15"/>
        <v>0.79913999999999996</v>
      </c>
      <c r="F210" s="116">
        <v>524</v>
      </c>
      <c r="G210" s="28" t="s">
        <v>47</v>
      </c>
      <c r="H210" s="29">
        <v>8</v>
      </c>
      <c r="I210" s="30" t="s">
        <v>270</v>
      </c>
      <c r="J210" s="31"/>
      <c r="K210" s="32">
        <v>107</v>
      </c>
      <c r="L210" s="33" t="s">
        <v>61</v>
      </c>
      <c r="M210" s="130">
        <v>89.27</v>
      </c>
      <c r="N210" s="130">
        <v>6.12</v>
      </c>
      <c r="O210" s="130">
        <v>16.86</v>
      </c>
      <c r="P210" s="130">
        <v>0.31</v>
      </c>
      <c r="Q210" s="130">
        <v>11.876399999999999</v>
      </c>
      <c r="R210" s="130">
        <v>54.103599999999993</v>
      </c>
      <c r="S210" s="131">
        <v>2563.58</v>
      </c>
      <c r="T210" s="130">
        <v>65.31</v>
      </c>
      <c r="U210" s="131">
        <v>2544.59</v>
      </c>
      <c r="V210" s="151">
        <f t="shared" si="16"/>
        <v>2.5666217347391919E-2</v>
      </c>
      <c r="W210" s="161">
        <v>57</v>
      </c>
      <c r="X210" s="81">
        <f t="shared" si="11"/>
        <v>1.4629743888013393</v>
      </c>
      <c r="Y210" s="81">
        <f t="shared" si="17"/>
        <v>1539.973040843515</v>
      </c>
      <c r="Z210" s="81">
        <f t="shared" si="18"/>
        <v>87.778463328080349</v>
      </c>
    </row>
    <row r="211" spans="1:26" x14ac:dyDescent="0.2">
      <c r="A211" s="260"/>
      <c r="B211" s="66" t="s">
        <v>235</v>
      </c>
      <c r="C211" s="13">
        <v>1.1000000000000001</v>
      </c>
      <c r="D211" s="43">
        <v>1.4019999999999999E-2</v>
      </c>
      <c r="E211" s="44">
        <f t="shared" si="15"/>
        <v>0.79913999999999996</v>
      </c>
      <c r="F211" s="116">
        <v>524</v>
      </c>
      <c r="G211" s="35" t="s">
        <v>48</v>
      </c>
      <c r="H211" s="36">
        <v>1</v>
      </c>
      <c r="I211" s="37" t="s">
        <v>271</v>
      </c>
      <c r="J211" s="38"/>
      <c r="K211" s="35">
        <v>20</v>
      </c>
      <c r="L211" s="39" t="s">
        <v>61</v>
      </c>
      <c r="M211" s="133">
        <v>27.17</v>
      </c>
      <c r="N211" s="133">
        <v>2.0099999999999998</v>
      </c>
      <c r="O211" s="133">
        <v>4.5999999999999996</v>
      </c>
      <c r="P211" s="133"/>
      <c r="Q211" s="133">
        <v>3.7007999999999996</v>
      </c>
      <c r="R211" s="133">
        <v>16.859199999999998</v>
      </c>
      <c r="S211" s="134">
        <v>1079.8800000000001</v>
      </c>
      <c r="T211" s="133">
        <v>20.56</v>
      </c>
      <c r="U211" s="134">
        <v>1079.8800000000001</v>
      </c>
      <c r="V211" s="152">
        <f t="shared" si="16"/>
        <v>1.9039152498425749E-2</v>
      </c>
      <c r="W211" s="162">
        <v>57</v>
      </c>
      <c r="X211" s="83">
        <f t="shared" si="11"/>
        <v>1.0852316924102676</v>
      </c>
      <c r="Y211" s="83">
        <f t="shared" si="17"/>
        <v>1142.3491499055449</v>
      </c>
      <c r="Z211" s="83">
        <f t="shared" si="18"/>
        <v>65.113901544616056</v>
      </c>
    </row>
    <row r="212" spans="1:26" x14ac:dyDescent="0.2">
      <c r="A212" s="260"/>
      <c r="B212" s="66" t="s">
        <v>235</v>
      </c>
      <c r="C212" s="13">
        <v>1.1000000000000001</v>
      </c>
      <c r="D212" s="43">
        <v>1.4019999999999999E-2</v>
      </c>
      <c r="E212" s="44">
        <f t="shared" si="15"/>
        <v>0.79913999999999996</v>
      </c>
      <c r="F212" s="116">
        <v>524</v>
      </c>
      <c r="G212" s="35" t="s">
        <v>48</v>
      </c>
      <c r="H212" s="36">
        <v>2</v>
      </c>
      <c r="I212" s="37" t="s">
        <v>272</v>
      </c>
      <c r="J212" s="38"/>
      <c r="K212" s="35">
        <v>12</v>
      </c>
      <c r="L212" s="39" t="s">
        <v>61</v>
      </c>
      <c r="M212" s="133">
        <v>15.79</v>
      </c>
      <c r="N212" s="133">
        <v>0.62</v>
      </c>
      <c r="O212" s="133">
        <v>2.63</v>
      </c>
      <c r="P212" s="133"/>
      <c r="Q212" s="133">
        <v>2.2571999999999997</v>
      </c>
      <c r="R212" s="133">
        <v>10.2828</v>
      </c>
      <c r="S212" s="134">
        <v>617.34</v>
      </c>
      <c r="T212" s="133">
        <v>12.54</v>
      </c>
      <c r="U212" s="134">
        <v>617.34</v>
      </c>
      <c r="V212" s="152">
        <f t="shared" si="16"/>
        <v>2.0312955583633004E-2</v>
      </c>
      <c r="W212" s="162">
        <v>57</v>
      </c>
      <c r="X212" s="83">
        <f t="shared" si="11"/>
        <v>1.1578384682670813</v>
      </c>
      <c r="Y212" s="83">
        <f t="shared" si="17"/>
        <v>1218.7773350179802</v>
      </c>
      <c r="Z212" s="83">
        <f t="shared" si="18"/>
        <v>69.47030809602488</v>
      </c>
    </row>
    <row r="213" spans="1:26" x14ac:dyDescent="0.2">
      <c r="A213" s="260"/>
      <c r="B213" s="110" t="s">
        <v>273</v>
      </c>
      <c r="C213" s="82">
        <v>0.2</v>
      </c>
      <c r="D213" s="75">
        <v>1.72E-2</v>
      </c>
      <c r="E213" s="44">
        <f t="shared" si="15"/>
        <v>0.98040000000000005</v>
      </c>
      <c r="F213" s="82">
        <v>552</v>
      </c>
      <c r="G213" s="35" t="s">
        <v>48</v>
      </c>
      <c r="H213" s="36">
        <v>6</v>
      </c>
      <c r="I213" s="37" t="s">
        <v>274</v>
      </c>
      <c r="J213" s="38"/>
      <c r="K213" s="40">
        <v>39</v>
      </c>
      <c r="L213" s="39" t="s">
        <v>61</v>
      </c>
      <c r="M213" s="133">
        <v>34.18</v>
      </c>
      <c r="N213" s="133">
        <v>1.58</v>
      </c>
      <c r="O213" s="133">
        <v>7.88</v>
      </c>
      <c r="P213" s="133">
        <v>0.31</v>
      </c>
      <c r="Q213" s="133">
        <v>4.3937999999999997</v>
      </c>
      <c r="R213" s="133">
        <v>20.016200000000001</v>
      </c>
      <c r="S213" s="135">
        <v>1183.53</v>
      </c>
      <c r="T213" s="133">
        <v>24.41</v>
      </c>
      <c r="U213" s="135">
        <v>1183.53</v>
      </c>
      <c r="V213" s="152">
        <f t="shared" si="16"/>
        <v>2.062474124018825E-2</v>
      </c>
      <c r="W213" s="162">
        <v>57</v>
      </c>
      <c r="X213" s="83">
        <f t="shared" si="11"/>
        <v>1.1756102506907302</v>
      </c>
      <c r="Y213" s="83">
        <f t="shared" si="17"/>
        <v>1237.484474411295</v>
      </c>
      <c r="Z213" s="83">
        <f t="shared" si="18"/>
        <v>70.53661504144381</v>
      </c>
    </row>
    <row r="214" spans="1:26" x14ac:dyDescent="0.2">
      <c r="A214" s="260"/>
      <c r="B214" s="66" t="s">
        <v>235</v>
      </c>
      <c r="C214" s="13">
        <v>1.1000000000000001</v>
      </c>
      <c r="D214" s="43">
        <v>1.4019999999999999E-2</v>
      </c>
      <c r="E214" s="44">
        <f t="shared" si="15"/>
        <v>0.79913999999999996</v>
      </c>
      <c r="F214" s="116">
        <v>524</v>
      </c>
      <c r="G214" s="35" t="s">
        <v>48</v>
      </c>
      <c r="H214" s="36">
        <v>5</v>
      </c>
      <c r="I214" s="37" t="s">
        <v>275</v>
      </c>
      <c r="J214" s="38"/>
      <c r="K214" s="40">
        <v>6</v>
      </c>
      <c r="L214" s="39" t="s">
        <v>61</v>
      </c>
      <c r="M214" s="133">
        <v>8.0399999999999991</v>
      </c>
      <c r="N214" s="133">
        <v>0.48</v>
      </c>
      <c r="O214" s="133">
        <v>1.08</v>
      </c>
      <c r="P214" s="133"/>
      <c r="Q214" s="133">
        <v>1.1664000000000001</v>
      </c>
      <c r="R214" s="133">
        <v>5.3136000000000001</v>
      </c>
      <c r="S214" s="134">
        <v>305.61</v>
      </c>
      <c r="T214" s="133">
        <v>6.48</v>
      </c>
      <c r="U214" s="134">
        <v>305.61</v>
      </c>
      <c r="V214" s="152">
        <f t="shared" si="16"/>
        <v>2.1203494650044175E-2</v>
      </c>
      <c r="W214" s="162">
        <v>57</v>
      </c>
      <c r="X214" s="83">
        <f t="shared" si="11"/>
        <v>1.2085991950525179</v>
      </c>
      <c r="Y214" s="83">
        <f t="shared" si="17"/>
        <v>1272.2096790026505</v>
      </c>
      <c r="Z214" s="83">
        <f t="shared" si="18"/>
        <v>72.515951703151075</v>
      </c>
    </row>
    <row r="215" spans="1:26" x14ac:dyDescent="0.2">
      <c r="A215" s="260"/>
      <c r="B215" s="110" t="s">
        <v>264</v>
      </c>
      <c r="C215" s="13">
        <v>1.1000000000000001</v>
      </c>
      <c r="D215" s="43">
        <v>1.6199999999999999E-2</v>
      </c>
      <c r="E215" s="44">
        <f t="shared" si="15"/>
        <v>0.9234</v>
      </c>
      <c r="F215" s="116">
        <v>524</v>
      </c>
      <c r="G215" s="35" t="s">
        <v>48</v>
      </c>
      <c r="H215" s="36">
        <v>4</v>
      </c>
      <c r="I215" s="37" t="s">
        <v>276</v>
      </c>
      <c r="J215" s="38"/>
      <c r="K215" s="35">
        <v>47</v>
      </c>
      <c r="L215" s="39" t="s">
        <v>61</v>
      </c>
      <c r="M215" s="133">
        <v>42.57</v>
      </c>
      <c r="N215" s="133">
        <v>2.29</v>
      </c>
      <c r="O215" s="133">
        <v>6</v>
      </c>
      <c r="P215" s="133">
        <v>0.16</v>
      </c>
      <c r="Q215" s="133">
        <v>6.1416000000000004</v>
      </c>
      <c r="R215" s="133">
        <v>27.978400000000004</v>
      </c>
      <c r="S215" s="135">
        <v>1586.55</v>
      </c>
      <c r="T215" s="133">
        <v>33.44</v>
      </c>
      <c r="U215" s="135">
        <v>1555.54</v>
      </c>
      <c r="V215" s="152">
        <f t="shared" si="16"/>
        <v>2.1497357830721164E-2</v>
      </c>
      <c r="W215" s="162">
        <v>57</v>
      </c>
      <c r="X215" s="83">
        <f t="shared" si="11"/>
        <v>1.2253493963511064</v>
      </c>
      <c r="Y215" s="83">
        <f t="shared" si="17"/>
        <v>1289.8414698432698</v>
      </c>
      <c r="Z215" s="83">
        <f t="shared" si="18"/>
        <v>73.520963781066385</v>
      </c>
    </row>
    <row r="216" spans="1:26" x14ac:dyDescent="0.2">
      <c r="A216" s="260"/>
      <c r="B216" s="66" t="s">
        <v>235</v>
      </c>
      <c r="C216" s="13">
        <v>1.1000000000000001</v>
      </c>
      <c r="D216" s="43">
        <v>1.4019999999999999E-2</v>
      </c>
      <c r="E216" s="44">
        <f t="shared" si="15"/>
        <v>0.79913999999999996</v>
      </c>
      <c r="F216" s="116">
        <v>524</v>
      </c>
      <c r="G216" s="35" t="s">
        <v>48</v>
      </c>
      <c r="H216" s="36">
        <v>7</v>
      </c>
      <c r="I216" s="37" t="s">
        <v>277</v>
      </c>
      <c r="J216" s="38"/>
      <c r="K216" s="40">
        <v>19</v>
      </c>
      <c r="L216" s="39" t="s">
        <v>61</v>
      </c>
      <c r="M216" s="133">
        <v>17.91</v>
      </c>
      <c r="N216" s="133">
        <v>1.55</v>
      </c>
      <c r="O216" s="133">
        <v>0.63</v>
      </c>
      <c r="P216" s="133"/>
      <c r="Q216" s="133">
        <v>2.8313999999999999</v>
      </c>
      <c r="R216" s="133">
        <v>12.8986</v>
      </c>
      <c r="S216" s="134">
        <v>670.33</v>
      </c>
      <c r="T216" s="133">
        <v>15.73</v>
      </c>
      <c r="U216" s="134">
        <v>670.33</v>
      </c>
      <c r="V216" s="152">
        <f t="shared" si="16"/>
        <v>2.3466054033088178E-2</v>
      </c>
      <c r="W216" s="162">
        <v>57</v>
      </c>
      <c r="X216" s="83">
        <f t="shared" si="11"/>
        <v>1.3375650798860261</v>
      </c>
      <c r="Y216" s="83">
        <f t="shared" si="17"/>
        <v>1407.9632419852908</v>
      </c>
      <c r="Z216" s="83">
        <f t="shared" si="18"/>
        <v>80.253904793161581</v>
      </c>
    </row>
    <row r="217" spans="1:26" x14ac:dyDescent="0.2">
      <c r="A217" s="260"/>
      <c r="B217" s="66" t="s">
        <v>235</v>
      </c>
      <c r="C217" s="13">
        <v>1.1000000000000001</v>
      </c>
      <c r="D217" s="43">
        <v>1.4019999999999999E-2</v>
      </c>
      <c r="E217" s="44">
        <f t="shared" si="15"/>
        <v>0.79913999999999996</v>
      </c>
      <c r="F217" s="116">
        <v>524</v>
      </c>
      <c r="G217" s="35" t="s">
        <v>48</v>
      </c>
      <c r="H217" s="36">
        <v>3</v>
      </c>
      <c r="I217" s="37" t="s">
        <v>278</v>
      </c>
      <c r="J217" s="38"/>
      <c r="K217" s="35">
        <v>17</v>
      </c>
      <c r="L217" s="41" t="s">
        <v>61</v>
      </c>
      <c r="M217" s="133">
        <v>30.66</v>
      </c>
      <c r="N217" s="133">
        <v>0.63</v>
      </c>
      <c r="O217" s="133">
        <v>3.06</v>
      </c>
      <c r="P217" s="133">
        <v>1.05</v>
      </c>
      <c r="Q217" s="133">
        <v>4.6656000000000004</v>
      </c>
      <c r="R217" s="133">
        <v>21.2544</v>
      </c>
      <c r="S217" s="136">
        <v>948</v>
      </c>
      <c r="T217" s="133">
        <v>22.07</v>
      </c>
      <c r="U217" s="136">
        <v>814.13</v>
      </c>
      <c r="V217" s="152">
        <f t="shared" si="16"/>
        <v>2.710869271492268E-2</v>
      </c>
      <c r="W217" s="162">
        <v>57</v>
      </c>
      <c r="X217" s="83">
        <f t="shared" si="11"/>
        <v>1.5451954847505929</v>
      </c>
      <c r="Y217" s="83">
        <f t="shared" si="17"/>
        <v>1626.5215628953608</v>
      </c>
      <c r="Z217" s="83">
        <f t="shared" si="18"/>
        <v>92.711729085035557</v>
      </c>
    </row>
    <row r="218" spans="1:26" x14ac:dyDescent="0.2">
      <c r="A218" s="260"/>
      <c r="B218" s="66" t="s">
        <v>235</v>
      </c>
      <c r="C218" s="13">
        <v>1.1000000000000001</v>
      </c>
      <c r="D218" s="43">
        <v>1.4019999999999999E-2</v>
      </c>
      <c r="E218" s="44">
        <f t="shared" si="15"/>
        <v>0.79913999999999996</v>
      </c>
      <c r="F218" s="116">
        <v>524</v>
      </c>
      <c r="G218" s="35" t="s">
        <v>48</v>
      </c>
      <c r="H218" s="36">
        <v>8</v>
      </c>
      <c r="I218" s="37" t="s">
        <v>279</v>
      </c>
      <c r="J218" s="38"/>
      <c r="K218" s="40">
        <v>4</v>
      </c>
      <c r="L218" s="39" t="s">
        <v>61</v>
      </c>
      <c r="M218" s="133">
        <v>4.8899999999999997</v>
      </c>
      <c r="N218" s="133">
        <v>0.21</v>
      </c>
      <c r="O218" s="133">
        <v>0</v>
      </c>
      <c r="P218" s="133"/>
      <c r="Q218" s="133">
        <v>0.84239999999999993</v>
      </c>
      <c r="R218" s="133">
        <v>3.8375999999999997</v>
      </c>
      <c r="S218" s="134">
        <v>158.1</v>
      </c>
      <c r="T218" s="133">
        <v>4.68</v>
      </c>
      <c r="U218" s="134">
        <v>158.1</v>
      </c>
      <c r="V218" s="152">
        <f t="shared" si="16"/>
        <v>2.9601518026565465E-2</v>
      </c>
      <c r="W218" s="162">
        <v>57</v>
      </c>
      <c r="X218" s="83">
        <f t="shared" si="11"/>
        <v>1.6872865275142315</v>
      </c>
      <c r="Y218" s="83">
        <f t="shared" si="17"/>
        <v>1776.0910815939278</v>
      </c>
      <c r="Z218" s="83">
        <f t="shared" si="18"/>
        <v>101.23719165085389</v>
      </c>
    </row>
    <row r="219" spans="1:26" x14ac:dyDescent="0.2">
      <c r="A219" s="260"/>
      <c r="B219" s="66" t="s">
        <v>235</v>
      </c>
      <c r="C219" s="13">
        <v>1.1000000000000001</v>
      </c>
      <c r="D219" s="43">
        <v>1.4019999999999999E-2</v>
      </c>
      <c r="E219" s="44">
        <f t="shared" si="15"/>
        <v>0.79913999999999996</v>
      </c>
      <c r="F219" s="116">
        <v>524</v>
      </c>
      <c r="G219" s="35" t="s">
        <v>48</v>
      </c>
      <c r="H219" s="36">
        <v>9</v>
      </c>
      <c r="I219" s="37" t="s">
        <v>280</v>
      </c>
      <c r="J219" s="38"/>
      <c r="K219" s="40">
        <v>4</v>
      </c>
      <c r="L219" s="39" t="s">
        <v>61</v>
      </c>
      <c r="M219" s="133">
        <v>9.09</v>
      </c>
      <c r="N219" s="133">
        <v>0.63</v>
      </c>
      <c r="O219" s="133">
        <v>1.31</v>
      </c>
      <c r="P219" s="133"/>
      <c r="Q219" s="133">
        <v>1.2869999999999999</v>
      </c>
      <c r="R219" s="133">
        <v>5.8630000000000004</v>
      </c>
      <c r="S219" s="134">
        <v>220.87</v>
      </c>
      <c r="T219" s="133">
        <v>7.15</v>
      </c>
      <c r="U219" s="134">
        <v>220.87</v>
      </c>
      <c r="V219" s="152">
        <f t="shared" si="16"/>
        <v>3.2371983519717484E-2</v>
      </c>
      <c r="W219" s="162">
        <v>57</v>
      </c>
      <c r="X219" s="83">
        <f t="shared" si="11"/>
        <v>1.8452030606238967</v>
      </c>
      <c r="Y219" s="83">
        <f t="shared" si="17"/>
        <v>1942.319011183049</v>
      </c>
      <c r="Z219" s="83">
        <f t="shared" si="18"/>
        <v>110.7121836374338</v>
      </c>
    </row>
    <row r="220" spans="1:26" x14ac:dyDescent="0.2">
      <c r="A220" s="261"/>
      <c r="B220" s="66" t="s">
        <v>235</v>
      </c>
      <c r="C220" s="12">
        <v>1.1000000000000001</v>
      </c>
      <c r="D220" s="43">
        <v>1.4019999999999999E-2</v>
      </c>
      <c r="E220" s="44">
        <f t="shared" si="15"/>
        <v>0.79913999999999996</v>
      </c>
      <c r="F220" s="116">
        <v>524</v>
      </c>
      <c r="G220" s="35" t="s">
        <v>48</v>
      </c>
      <c r="H220" s="36">
        <v>10</v>
      </c>
      <c r="I220" s="37" t="s">
        <v>281</v>
      </c>
      <c r="J220" s="38"/>
      <c r="K220" s="40">
        <v>4</v>
      </c>
      <c r="L220" s="41" t="s">
        <v>61</v>
      </c>
      <c r="M220" s="133">
        <v>8.5399999999999991</v>
      </c>
      <c r="N220" s="133">
        <v>0.13</v>
      </c>
      <c r="O220" s="133">
        <v>0.55000000000000004</v>
      </c>
      <c r="P220" s="133">
        <v>0.08</v>
      </c>
      <c r="Q220" s="133">
        <v>1.4004000000000001</v>
      </c>
      <c r="R220" s="133">
        <v>6.3795999999999999</v>
      </c>
      <c r="S220" s="134">
        <v>191.55</v>
      </c>
      <c r="T220" s="133">
        <v>7.78</v>
      </c>
      <c r="U220" s="134">
        <v>191.55</v>
      </c>
      <c r="V220" s="152">
        <f t="shared" si="16"/>
        <v>4.061602714695902E-2</v>
      </c>
      <c r="W220" s="162">
        <v>57</v>
      </c>
      <c r="X220" s="83">
        <f t="shared" si="11"/>
        <v>2.3151135473766642</v>
      </c>
      <c r="Y220" s="83">
        <f t="shared" si="17"/>
        <v>2436.9616288175412</v>
      </c>
      <c r="Z220" s="83">
        <f t="shared" si="18"/>
        <v>138.90681284259983</v>
      </c>
    </row>
    <row r="221" spans="1:26" x14ac:dyDescent="0.2">
      <c r="A221" s="250" t="s">
        <v>282</v>
      </c>
      <c r="B221" s="65" t="s">
        <v>283</v>
      </c>
      <c r="C221" s="12">
        <v>0.9</v>
      </c>
      <c r="D221" s="43">
        <v>1.4572999999999999E-2</v>
      </c>
      <c r="E221" s="44">
        <f>D221*W221</f>
        <v>0.63101089999999993</v>
      </c>
      <c r="F221" s="116">
        <v>495.9</v>
      </c>
      <c r="G221" s="5" t="s">
        <v>40</v>
      </c>
      <c r="H221" s="63">
        <v>1</v>
      </c>
      <c r="I221" s="64" t="s">
        <v>284</v>
      </c>
      <c r="J221" s="64" t="s">
        <v>285</v>
      </c>
      <c r="K221" s="63">
        <v>45</v>
      </c>
      <c r="L221" s="63" t="s">
        <v>61</v>
      </c>
      <c r="M221" s="117">
        <f>SUM(N221:R221)</f>
        <v>23.700000000000003</v>
      </c>
      <c r="N221" s="117">
        <v>3.1316000000000002</v>
      </c>
      <c r="O221" s="117">
        <v>9.3190000000000008</v>
      </c>
      <c r="P221" s="117">
        <v>0.89739999999999998</v>
      </c>
      <c r="Q221" s="117">
        <v>0</v>
      </c>
      <c r="R221" s="117">
        <v>10.352</v>
      </c>
      <c r="S221" s="117">
        <v>1870.08</v>
      </c>
      <c r="T221" s="117">
        <f>R221</f>
        <v>10.352</v>
      </c>
      <c r="U221" s="117">
        <f>S221</f>
        <v>1870.08</v>
      </c>
      <c r="V221" s="145">
        <f t="shared" si="16"/>
        <v>5.5355920602327179E-3</v>
      </c>
      <c r="W221" s="74">
        <v>43.3</v>
      </c>
      <c r="X221" s="156">
        <f>V221*W221</f>
        <v>0.23969113620807667</v>
      </c>
      <c r="Y221" s="156">
        <f t="shared" si="17"/>
        <v>332.13552361396307</v>
      </c>
      <c r="Z221" s="156">
        <f t="shared" si="18"/>
        <v>14.381468172484599</v>
      </c>
    </row>
    <row r="222" spans="1:26" x14ac:dyDescent="0.2">
      <c r="A222" s="251"/>
      <c r="B222" s="65" t="s">
        <v>283</v>
      </c>
      <c r="C222" s="12">
        <v>0.9</v>
      </c>
      <c r="D222" s="43">
        <v>1.4572999999999999E-2</v>
      </c>
      <c r="E222" s="44">
        <f t="shared" ref="E222:E260" si="19">D222*W222</f>
        <v>0.63101089999999993</v>
      </c>
      <c r="F222" s="116">
        <v>495.9</v>
      </c>
      <c r="G222" s="5" t="s">
        <v>40</v>
      </c>
      <c r="H222" s="63">
        <v>2</v>
      </c>
      <c r="I222" s="64" t="s">
        <v>286</v>
      </c>
      <c r="J222" s="64" t="s">
        <v>285</v>
      </c>
      <c r="K222" s="63">
        <v>55</v>
      </c>
      <c r="L222" s="63" t="s">
        <v>61</v>
      </c>
      <c r="M222" s="117">
        <f>SUM(N222:R222)</f>
        <v>31.7</v>
      </c>
      <c r="N222" s="117">
        <v>4.3776999999999999</v>
      </c>
      <c r="O222" s="117">
        <v>10.935</v>
      </c>
      <c r="P222" s="117">
        <v>0.62029999999999996</v>
      </c>
      <c r="Q222" s="117">
        <v>0</v>
      </c>
      <c r="R222" s="117">
        <v>15.766999999999999</v>
      </c>
      <c r="S222" s="117">
        <v>2498.02</v>
      </c>
      <c r="T222" s="117">
        <f>R222</f>
        <v>15.766999999999999</v>
      </c>
      <c r="U222" s="117">
        <f>S222</f>
        <v>2498.02</v>
      </c>
      <c r="V222" s="145">
        <f t="shared" si="16"/>
        <v>6.3117989447642533E-3</v>
      </c>
      <c r="W222" s="74">
        <v>43.3</v>
      </c>
      <c r="X222" s="156">
        <f t="shared" ref="X222:X260" si="20">V222*W222</f>
        <v>0.27330089430829213</v>
      </c>
      <c r="Y222" s="156">
        <f t="shared" si="17"/>
        <v>378.7079366858552</v>
      </c>
      <c r="Z222" s="156">
        <f t="shared" si="18"/>
        <v>16.398053658497531</v>
      </c>
    </row>
    <row r="223" spans="1:26" x14ac:dyDescent="0.2">
      <c r="A223" s="251"/>
      <c r="B223" s="65" t="s">
        <v>283</v>
      </c>
      <c r="C223" s="12">
        <v>0.9</v>
      </c>
      <c r="D223" s="43">
        <v>1.4572999999999999E-2</v>
      </c>
      <c r="E223" s="44">
        <f t="shared" si="19"/>
        <v>0.63101089999999993</v>
      </c>
      <c r="F223" s="116">
        <v>495.9</v>
      </c>
      <c r="G223" s="5" t="s">
        <v>40</v>
      </c>
      <c r="H223" s="63">
        <v>3</v>
      </c>
      <c r="I223" s="64" t="s">
        <v>287</v>
      </c>
      <c r="J223" s="64" t="s">
        <v>285</v>
      </c>
      <c r="K223" s="63">
        <v>60</v>
      </c>
      <c r="L223" s="63" t="s">
        <v>61</v>
      </c>
      <c r="M223" s="117">
        <f t="shared" ref="M223:M230" si="21">SUM(N223:R223)</f>
        <v>34.300000000000004</v>
      </c>
      <c r="N223" s="117">
        <v>4.8761999999999999</v>
      </c>
      <c r="O223" s="117">
        <v>8.9160000000000004</v>
      </c>
      <c r="P223" s="117">
        <v>0.27479999999999999</v>
      </c>
      <c r="Q223" s="117">
        <v>0</v>
      </c>
      <c r="R223" s="117">
        <v>20.233000000000001</v>
      </c>
      <c r="S223" s="117">
        <v>3128.28</v>
      </c>
      <c r="T223" s="117">
        <f t="shared" ref="T223:U230" si="22">R223</f>
        <v>20.233000000000001</v>
      </c>
      <c r="U223" s="117">
        <f t="shared" si="22"/>
        <v>3128.28</v>
      </c>
      <c r="V223" s="145">
        <f t="shared" si="16"/>
        <v>6.4677714271101049E-3</v>
      </c>
      <c r="W223" s="74">
        <v>43.3</v>
      </c>
      <c r="X223" s="156">
        <f t="shared" si="20"/>
        <v>0.28005450279386751</v>
      </c>
      <c r="Y223" s="156">
        <f t="shared" si="17"/>
        <v>388.06628562660626</v>
      </c>
      <c r="Z223" s="156">
        <f t="shared" si="18"/>
        <v>16.80327016763205</v>
      </c>
    </row>
    <row r="224" spans="1:26" x14ac:dyDescent="0.2">
      <c r="A224" s="251"/>
      <c r="B224" s="65" t="s">
        <v>283</v>
      </c>
      <c r="C224" s="12">
        <v>0.9</v>
      </c>
      <c r="D224" s="43">
        <v>1.4572999999999999E-2</v>
      </c>
      <c r="E224" s="44">
        <f t="shared" si="19"/>
        <v>0.63101089999999993</v>
      </c>
      <c r="F224" s="116">
        <v>495.9</v>
      </c>
      <c r="G224" s="5" t="s">
        <v>40</v>
      </c>
      <c r="H224" s="63">
        <v>4</v>
      </c>
      <c r="I224" s="64" t="s">
        <v>288</v>
      </c>
      <c r="J224" s="64" t="s">
        <v>285</v>
      </c>
      <c r="K224" s="63">
        <v>31</v>
      </c>
      <c r="L224" s="63" t="s">
        <v>61</v>
      </c>
      <c r="M224" s="117">
        <f t="shared" si="21"/>
        <v>18.561999999999998</v>
      </c>
      <c r="N224" s="117">
        <v>2.8715000000000002</v>
      </c>
      <c r="O224" s="117">
        <v>5.4044999999999996</v>
      </c>
      <c r="P224" s="117">
        <v>8.6499999999999994E-2</v>
      </c>
      <c r="Q224" s="117">
        <v>0</v>
      </c>
      <c r="R224" s="117">
        <v>10.1995</v>
      </c>
      <c r="S224" s="117">
        <v>1538.89</v>
      </c>
      <c r="T224" s="117">
        <f t="shared" si="22"/>
        <v>10.1995</v>
      </c>
      <c r="U224" s="117">
        <f t="shared" si="22"/>
        <v>1538.89</v>
      </c>
      <c r="V224" s="145">
        <f t="shared" si="16"/>
        <v>6.6278291495818417E-3</v>
      </c>
      <c r="W224" s="74">
        <v>43.3</v>
      </c>
      <c r="X224" s="156">
        <f t="shared" si="20"/>
        <v>0.28698500217689371</v>
      </c>
      <c r="Y224" s="156">
        <f t="shared" si="17"/>
        <v>397.66974897491048</v>
      </c>
      <c r="Z224" s="156">
        <f t="shared" si="18"/>
        <v>17.219100130613626</v>
      </c>
    </row>
    <row r="225" spans="1:26" x14ac:dyDescent="0.2">
      <c r="A225" s="251"/>
      <c r="B225" s="65" t="s">
        <v>283</v>
      </c>
      <c r="C225" s="12">
        <v>0.9</v>
      </c>
      <c r="D225" s="43">
        <v>1.4572999999999999E-2</v>
      </c>
      <c r="E225" s="44">
        <f t="shared" si="19"/>
        <v>0.63101089999999993</v>
      </c>
      <c r="F225" s="116">
        <v>495.9</v>
      </c>
      <c r="G225" s="5" t="s">
        <v>40</v>
      </c>
      <c r="H225" s="63">
        <v>5</v>
      </c>
      <c r="I225" s="64" t="s">
        <v>289</v>
      </c>
      <c r="J225" s="64" t="s">
        <v>285</v>
      </c>
      <c r="K225" s="63">
        <v>12</v>
      </c>
      <c r="L225" s="63" t="s">
        <v>61</v>
      </c>
      <c r="M225" s="117">
        <f t="shared" si="21"/>
        <v>8.06</v>
      </c>
      <c r="N225" s="117">
        <v>1.2461</v>
      </c>
      <c r="O225" s="117">
        <v>1.84</v>
      </c>
      <c r="P225" s="117">
        <v>0.28389999999999999</v>
      </c>
      <c r="Q225" s="117">
        <v>0</v>
      </c>
      <c r="R225" s="117">
        <v>4.6900000000000004</v>
      </c>
      <c r="S225" s="117">
        <v>705.43</v>
      </c>
      <c r="T225" s="117">
        <f t="shared" si="22"/>
        <v>4.6900000000000004</v>
      </c>
      <c r="U225" s="117">
        <f t="shared" si="22"/>
        <v>705.43</v>
      </c>
      <c r="V225" s="145">
        <f t="shared" si="16"/>
        <v>6.6484272004309437E-3</v>
      </c>
      <c r="W225" s="74">
        <v>43.3</v>
      </c>
      <c r="X225" s="156">
        <f t="shared" si="20"/>
        <v>0.28787689777865982</v>
      </c>
      <c r="Y225" s="156">
        <f t="shared" si="17"/>
        <v>398.90563202585662</v>
      </c>
      <c r="Z225" s="156">
        <f t="shared" si="18"/>
        <v>17.272613866719592</v>
      </c>
    </row>
    <row r="226" spans="1:26" x14ac:dyDescent="0.2">
      <c r="A226" s="251"/>
      <c r="B226" s="65" t="s">
        <v>283</v>
      </c>
      <c r="C226" s="12">
        <v>0.9</v>
      </c>
      <c r="D226" s="43">
        <v>1.4572999999999999E-2</v>
      </c>
      <c r="E226" s="44">
        <f t="shared" si="19"/>
        <v>0.63101089999999993</v>
      </c>
      <c r="F226" s="116">
        <v>495.9</v>
      </c>
      <c r="G226" s="5" t="s">
        <v>40</v>
      </c>
      <c r="H226" s="63">
        <v>6</v>
      </c>
      <c r="I226" s="64" t="s">
        <v>290</v>
      </c>
      <c r="J226" s="64" t="s">
        <v>285</v>
      </c>
      <c r="K226" s="63">
        <v>30</v>
      </c>
      <c r="L226" s="63" t="s">
        <v>61</v>
      </c>
      <c r="M226" s="117">
        <f t="shared" si="21"/>
        <v>19.8994</v>
      </c>
      <c r="N226" s="117">
        <v>2.6</v>
      </c>
      <c r="O226" s="117">
        <v>5.1849999999999996</v>
      </c>
      <c r="P226" s="117">
        <v>0.45939999999999998</v>
      </c>
      <c r="Q226" s="117">
        <v>0</v>
      </c>
      <c r="R226" s="117">
        <v>11.654999999999999</v>
      </c>
      <c r="S226" s="117">
        <v>1720.83</v>
      </c>
      <c r="T226" s="117">
        <f t="shared" si="22"/>
        <v>11.654999999999999</v>
      </c>
      <c r="U226" s="117">
        <f t="shared" si="22"/>
        <v>1720.83</v>
      </c>
      <c r="V226" s="145">
        <f t="shared" si="16"/>
        <v>6.7728944753403884E-3</v>
      </c>
      <c r="W226" s="74">
        <v>43.3</v>
      </c>
      <c r="X226" s="156">
        <f t="shared" si="20"/>
        <v>0.29326633078223879</v>
      </c>
      <c r="Y226" s="156">
        <f t="shared" si="17"/>
        <v>406.37366852042328</v>
      </c>
      <c r="Z226" s="156">
        <f t="shared" si="18"/>
        <v>17.595979846934327</v>
      </c>
    </row>
    <row r="227" spans="1:26" x14ac:dyDescent="0.2">
      <c r="A227" s="251"/>
      <c r="B227" s="65" t="s">
        <v>283</v>
      </c>
      <c r="C227" s="12">
        <v>0.9</v>
      </c>
      <c r="D227" s="43">
        <v>1.4572999999999999E-2</v>
      </c>
      <c r="E227" s="44">
        <f t="shared" si="19"/>
        <v>0.63101089999999993</v>
      </c>
      <c r="F227" s="116">
        <v>495.9</v>
      </c>
      <c r="G227" s="5" t="s">
        <v>40</v>
      </c>
      <c r="H227" s="63">
        <v>7</v>
      </c>
      <c r="I227" s="64" t="s">
        <v>291</v>
      </c>
      <c r="J227" s="64" t="s">
        <v>285</v>
      </c>
      <c r="K227" s="63">
        <v>20</v>
      </c>
      <c r="L227" s="63" t="s">
        <v>61</v>
      </c>
      <c r="M227" s="117">
        <f t="shared" si="21"/>
        <v>13.6</v>
      </c>
      <c r="N227" s="117">
        <v>1.6578999999999999</v>
      </c>
      <c r="O227" s="117">
        <v>4.1974999999999998</v>
      </c>
      <c r="P227" s="117">
        <v>2.5100000000000001E-2</v>
      </c>
      <c r="Q227" s="117">
        <v>0</v>
      </c>
      <c r="R227" s="117">
        <v>7.7195</v>
      </c>
      <c r="S227" s="117">
        <v>1087.6600000000001</v>
      </c>
      <c r="T227" s="117">
        <f t="shared" si="22"/>
        <v>7.7195</v>
      </c>
      <c r="U227" s="117">
        <f t="shared" si="22"/>
        <v>1087.6600000000001</v>
      </c>
      <c r="V227" s="145">
        <f t="shared" si="16"/>
        <v>7.0973465972822385E-3</v>
      </c>
      <c r="W227" s="74">
        <v>43.3</v>
      </c>
      <c r="X227" s="156">
        <f t="shared" si="20"/>
        <v>0.3073151076623209</v>
      </c>
      <c r="Y227" s="156">
        <f t="shared" si="17"/>
        <v>425.84079583693432</v>
      </c>
      <c r="Z227" s="156">
        <f t="shared" si="18"/>
        <v>18.438906459739254</v>
      </c>
    </row>
    <row r="228" spans="1:26" x14ac:dyDescent="0.2">
      <c r="A228" s="251"/>
      <c r="B228" s="65" t="s">
        <v>283</v>
      </c>
      <c r="C228" s="12">
        <v>0.9</v>
      </c>
      <c r="D228" s="43">
        <v>1.4572999999999999E-2</v>
      </c>
      <c r="E228" s="44">
        <f t="shared" si="19"/>
        <v>0.63101089999999993</v>
      </c>
      <c r="F228" s="116">
        <v>495.9</v>
      </c>
      <c r="G228" s="5" t="s">
        <v>40</v>
      </c>
      <c r="H228" s="63">
        <v>8</v>
      </c>
      <c r="I228" s="64" t="s">
        <v>292</v>
      </c>
      <c r="J228" s="64" t="s">
        <v>285</v>
      </c>
      <c r="K228" s="63">
        <v>30</v>
      </c>
      <c r="L228" s="63" t="s">
        <v>61</v>
      </c>
      <c r="M228" s="117">
        <f t="shared" si="21"/>
        <v>18.399999999999999</v>
      </c>
      <c r="N228" s="117">
        <v>2.5465</v>
      </c>
      <c r="O228" s="117">
        <v>4.9119999999999999</v>
      </c>
      <c r="P228" s="117">
        <v>-9.8500000000000004E-2</v>
      </c>
      <c r="Q228" s="117">
        <v>0</v>
      </c>
      <c r="R228" s="117">
        <v>11.04</v>
      </c>
      <c r="S228" s="117">
        <v>1554.23</v>
      </c>
      <c r="T228" s="117">
        <f t="shared" si="22"/>
        <v>11.04</v>
      </c>
      <c r="U228" s="117">
        <f t="shared" si="22"/>
        <v>1554.23</v>
      </c>
      <c r="V228" s="145">
        <f t="shared" si="16"/>
        <v>7.1031957947021995E-3</v>
      </c>
      <c r="W228" s="74">
        <v>43.3</v>
      </c>
      <c r="X228" s="156">
        <f t="shared" si="20"/>
        <v>0.30756837791060521</v>
      </c>
      <c r="Y228" s="156">
        <f t="shared" si="17"/>
        <v>426.19174768213196</v>
      </c>
      <c r="Z228" s="156">
        <f t="shared" si="18"/>
        <v>18.454102674636314</v>
      </c>
    </row>
    <row r="229" spans="1:26" x14ac:dyDescent="0.2">
      <c r="A229" s="251"/>
      <c r="B229" s="65" t="s">
        <v>283</v>
      </c>
      <c r="C229" s="12">
        <v>0.9</v>
      </c>
      <c r="D229" s="43">
        <v>1.4572999999999999E-2</v>
      </c>
      <c r="E229" s="44">
        <f t="shared" si="19"/>
        <v>0.63101089999999993</v>
      </c>
      <c r="F229" s="116">
        <v>495.9</v>
      </c>
      <c r="G229" s="5" t="s">
        <v>40</v>
      </c>
      <c r="H229" s="63">
        <v>9</v>
      </c>
      <c r="I229" s="64" t="s">
        <v>293</v>
      </c>
      <c r="J229" s="64" t="s">
        <v>285</v>
      </c>
      <c r="K229" s="63">
        <v>25</v>
      </c>
      <c r="L229" s="63" t="s">
        <v>61</v>
      </c>
      <c r="M229" s="117">
        <f t="shared" si="21"/>
        <v>15.3</v>
      </c>
      <c r="N229" s="117">
        <v>2.5465</v>
      </c>
      <c r="O229" s="117">
        <v>4.0255000000000001</v>
      </c>
      <c r="P229" s="117">
        <v>-0.40450000000000003</v>
      </c>
      <c r="Q229" s="117">
        <v>0</v>
      </c>
      <c r="R229" s="117">
        <v>9.1325000000000003</v>
      </c>
      <c r="S229" s="117">
        <v>1275.81</v>
      </c>
      <c r="T229" s="117">
        <f t="shared" si="22"/>
        <v>9.1325000000000003</v>
      </c>
      <c r="U229" s="117">
        <f t="shared" si="22"/>
        <v>1275.81</v>
      </c>
      <c r="V229" s="145">
        <f t="shared" si="16"/>
        <v>7.1581975372508452E-3</v>
      </c>
      <c r="W229" s="74">
        <v>43.3</v>
      </c>
      <c r="X229" s="156">
        <f t="shared" si="20"/>
        <v>0.30994995336296155</v>
      </c>
      <c r="Y229" s="156">
        <f t="shared" si="17"/>
        <v>429.49185223505071</v>
      </c>
      <c r="Z229" s="156">
        <f t="shared" si="18"/>
        <v>18.596997201777697</v>
      </c>
    </row>
    <row r="230" spans="1:26" x14ac:dyDescent="0.2">
      <c r="A230" s="251"/>
      <c r="B230" s="65" t="s">
        <v>283</v>
      </c>
      <c r="C230" s="12">
        <v>0.9</v>
      </c>
      <c r="D230" s="43">
        <v>1.4572999999999999E-2</v>
      </c>
      <c r="E230" s="44">
        <f t="shared" si="19"/>
        <v>0.63101089999999993</v>
      </c>
      <c r="F230" s="116">
        <v>495.9</v>
      </c>
      <c r="G230" s="5" t="s">
        <v>40</v>
      </c>
      <c r="H230" s="63">
        <v>10</v>
      </c>
      <c r="I230" s="64" t="s">
        <v>294</v>
      </c>
      <c r="J230" s="64" t="s">
        <v>285</v>
      </c>
      <c r="K230" s="63">
        <v>45</v>
      </c>
      <c r="L230" s="63" t="s">
        <v>61</v>
      </c>
      <c r="M230" s="117">
        <f t="shared" si="21"/>
        <v>26.6</v>
      </c>
      <c r="N230" s="117">
        <v>3.1533000000000002</v>
      </c>
      <c r="O230" s="117">
        <v>9.2855000000000008</v>
      </c>
      <c r="P230" s="117">
        <v>0.51870000000000005</v>
      </c>
      <c r="Q230" s="117">
        <v>0</v>
      </c>
      <c r="R230" s="117">
        <v>13.6425</v>
      </c>
      <c r="S230" s="117">
        <v>1888.38</v>
      </c>
      <c r="T230" s="117">
        <f t="shared" si="22"/>
        <v>13.6425</v>
      </c>
      <c r="U230" s="117">
        <f t="shared" si="22"/>
        <v>1888.38</v>
      </c>
      <c r="V230" s="145">
        <f t="shared" si="16"/>
        <v>7.2244463508404026E-3</v>
      </c>
      <c r="W230" s="74">
        <v>43.3</v>
      </c>
      <c r="X230" s="156">
        <f t="shared" si="20"/>
        <v>0.3128185269913894</v>
      </c>
      <c r="Y230" s="156">
        <f t="shared" si="17"/>
        <v>433.46678105042412</v>
      </c>
      <c r="Z230" s="156">
        <f t="shared" si="18"/>
        <v>18.769111619483365</v>
      </c>
    </row>
    <row r="231" spans="1:26" x14ac:dyDescent="0.2">
      <c r="A231" s="251"/>
      <c r="B231" s="65" t="s">
        <v>283</v>
      </c>
      <c r="C231" s="12">
        <v>0.9</v>
      </c>
      <c r="D231" s="43">
        <v>1.4572999999999999E-2</v>
      </c>
      <c r="E231" s="44">
        <f t="shared" si="19"/>
        <v>0.63101089999999993</v>
      </c>
      <c r="F231" s="116">
        <v>495.9</v>
      </c>
      <c r="G231" s="9" t="s">
        <v>45</v>
      </c>
      <c r="H231" s="67">
        <v>1</v>
      </c>
      <c r="I231" s="68" t="s">
        <v>295</v>
      </c>
      <c r="J231" s="68" t="s">
        <v>296</v>
      </c>
      <c r="K231" s="67">
        <v>23</v>
      </c>
      <c r="L231" s="67">
        <v>1994</v>
      </c>
      <c r="M231" s="118">
        <f>SUM(N231:R231)</f>
        <v>20.856999999999999</v>
      </c>
      <c r="N231" s="118">
        <v>2.2214</v>
      </c>
      <c r="O231" s="118">
        <v>4.1043000000000003</v>
      </c>
      <c r="P231" s="118">
        <v>0.2266</v>
      </c>
      <c r="Q231" s="118">
        <v>0</v>
      </c>
      <c r="R231" s="118">
        <v>14.3047</v>
      </c>
      <c r="S231" s="118">
        <v>1308.75</v>
      </c>
      <c r="T231" s="118">
        <f>R231</f>
        <v>14.3047</v>
      </c>
      <c r="U231" s="118">
        <f>S231</f>
        <v>1308.75</v>
      </c>
      <c r="V231" s="146">
        <f t="shared" si="16"/>
        <v>1.0930047755491883E-2</v>
      </c>
      <c r="W231" s="76">
        <v>43.3</v>
      </c>
      <c r="X231" s="157">
        <f t="shared" si="20"/>
        <v>0.47327106781279848</v>
      </c>
      <c r="Y231" s="157">
        <f t="shared" si="17"/>
        <v>655.80286532951288</v>
      </c>
      <c r="Z231" s="157">
        <f t="shared" si="18"/>
        <v>28.396264068767906</v>
      </c>
    </row>
    <row r="232" spans="1:26" x14ac:dyDescent="0.2">
      <c r="A232" s="251"/>
      <c r="B232" s="65" t="s">
        <v>283</v>
      </c>
      <c r="C232" s="12">
        <v>0.9</v>
      </c>
      <c r="D232" s="43">
        <v>1.4572999999999999E-2</v>
      </c>
      <c r="E232" s="44">
        <f t="shared" si="19"/>
        <v>0.63101089999999993</v>
      </c>
      <c r="F232" s="116">
        <v>495.9</v>
      </c>
      <c r="G232" s="9" t="s">
        <v>45</v>
      </c>
      <c r="H232" s="67">
        <v>2</v>
      </c>
      <c r="I232" s="68" t="s">
        <v>297</v>
      </c>
      <c r="J232" s="68" t="s">
        <v>296</v>
      </c>
      <c r="K232" s="67">
        <v>20</v>
      </c>
      <c r="L232" s="67">
        <v>1992</v>
      </c>
      <c r="M232" s="118">
        <f>SUM(N232:R232)</f>
        <v>19</v>
      </c>
      <c r="N232" s="118">
        <v>2.0047000000000001</v>
      </c>
      <c r="O232" s="118">
        <v>3.9540000000000002</v>
      </c>
      <c r="P232" s="118">
        <v>-0.1177</v>
      </c>
      <c r="Q232" s="118">
        <v>0</v>
      </c>
      <c r="R232" s="118">
        <v>13.159000000000001</v>
      </c>
      <c r="S232" s="118">
        <v>1116.28</v>
      </c>
      <c r="T232" s="118">
        <f>R232</f>
        <v>13.159000000000001</v>
      </c>
      <c r="U232" s="118">
        <f>S232</f>
        <v>1116.28</v>
      </c>
      <c r="V232" s="146">
        <f t="shared" si="16"/>
        <v>1.1788261009782492E-2</v>
      </c>
      <c r="W232" s="76">
        <v>43.3</v>
      </c>
      <c r="X232" s="157">
        <f t="shared" si="20"/>
        <v>0.51043170172358188</v>
      </c>
      <c r="Y232" s="157">
        <f t="shared" si="17"/>
        <v>707.29566058694945</v>
      </c>
      <c r="Z232" s="157">
        <f t="shared" si="18"/>
        <v>30.625902103414909</v>
      </c>
    </row>
    <row r="233" spans="1:26" x14ac:dyDescent="0.2">
      <c r="A233" s="251"/>
      <c r="B233" s="65" t="s">
        <v>283</v>
      </c>
      <c r="C233" s="12">
        <v>0.9</v>
      </c>
      <c r="D233" s="43">
        <v>1.4572999999999999E-2</v>
      </c>
      <c r="E233" s="44">
        <f t="shared" si="19"/>
        <v>0.63101089999999993</v>
      </c>
      <c r="F233" s="116">
        <v>495.9</v>
      </c>
      <c r="G233" s="9" t="s">
        <v>45</v>
      </c>
      <c r="H233" s="67">
        <v>3</v>
      </c>
      <c r="I233" s="68" t="s">
        <v>298</v>
      </c>
      <c r="J233" s="68" t="s">
        <v>296</v>
      </c>
      <c r="K233" s="67">
        <v>20</v>
      </c>
      <c r="L233" s="67">
        <v>1993</v>
      </c>
      <c r="M233" s="118">
        <f t="shared" ref="M233:M240" si="23">SUM(N233:R233)</f>
        <v>19.396000000000001</v>
      </c>
      <c r="N233" s="118">
        <v>1.6254</v>
      </c>
      <c r="O233" s="118">
        <v>3.9169999999999998</v>
      </c>
      <c r="P233" s="118">
        <v>0.36359999999999998</v>
      </c>
      <c r="Q233" s="118">
        <v>0</v>
      </c>
      <c r="R233" s="118">
        <v>13.49</v>
      </c>
      <c r="S233" s="118">
        <v>1108.8499999999999</v>
      </c>
      <c r="T233" s="118">
        <f t="shared" ref="T233:U240" si="24">R233</f>
        <v>13.49</v>
      </c>
      <c r="U233" s="118">
        <f t="shared" si="24"/>
        <v>1108.8499999999999</v>
      </c>
      <c r="V233" s="146">
        <f t="shared" si="16"/>
        <v>1.2165757316138342E-2</v>
      </c>
      <c r="W233" s="76">
        <v>43.3</v>
      </c>
      <c r="X233" s="157">
        <f t="shared" si="20"/>
        <v>0.52677729178879018</v>
      </c>
      <c r="Y233" s="157">
        <f t="shared" si="17"/>
        <v>729.94543896830055</v>
      </c>
      <c r="Z233" s="157">
        <f t="shared" si="18"/>
        <v>31.60663750732741</v>
      </c>
    </row>
    <row r="234" spans="1:26" x14ac:dyDescent="0.2">
      <c r="A234" s="251"/>
      <c r="B234" s="65" t="s">
        <v>283</v>
      </c>
      <c r="C234" s="12">
        <v>0.9</v>
      </c>
      <c r="D234" s="43">
        <v>1.4572999999999999E-2</v>
      </c>
      <c r="E234" s="44">
        <f t="shared" si="19"/>
        <v>0.63101089999999993</v>
      </c>
      <c r="F234" s="116">
        <v>495.9</v>
      </c>
      <c r="G234" s="9" t="s">
        <v>45</v>
      </c>
      <c r="H234" s="67">
        <v>4</v>
      </c>
      <c r="I234" s="68" t="s">
        <v>299</v>
      </c>
      <c r="J234" s="68" t="s">
        <v>296</v>
      </c>
      <c r="K234" s="67">
        <v>15</v>
      </c>
      <c r="L234" s="67">
        <v>1993</v>
      </c>
      <c r="M234" s="118">
        <f t="shared" si="23"/>
        <v>16.399999999999999</v>
      </c>
      <c r="N234" s="118">
        <v>1.6796</v>
      </c>
      <c r="O234" s="118">
        <v>3.4144999999999999</v>
      </c>
      <c r="P234" s="118">
        <v>-0.30259999999999998</v>
      </c>
      <c r="Q234" s="118">
        <v>0</v>
      </c>
      <c r="R234" s="118">
        <v>11.608499999999999</v>
      </c>
      <c r="S234" s="118">
        <v>911.13</v>
      </c>
      <c r="T234" s="118">
        <f t="shared" si="24"/>
        <v>11.608499999999999</v>
      </c>
      <c r="U234" s="118">
        <f t="shared" si="24"/>
        <v>911.13</v>
      </c>
      <c r="V234" s="146">
        <f t="shared" si="16"/>
        <v>1.274077244740048E-2</v>
      </c>
      <c r="W234" s="76">
        <v>43.3</v>
      </c>
      <c r="X234" s="157">
        <f t="shared" si="20"/>
        <v>0.55167544697244075</v>
      </c>
      <c r="Y234" s="157">
        <f t="shared" si="17"/>
        <v>764.44634684402877</v>
      </c>
      <c r="Z234" s="157">
        <f t="shared" si="18"/>
        <v>33.100526818346445</v>
      </c>
    </row>
    <row r="235" spans="1:26" x14ac:dyDescent="0.2">
      <c r="A235" s="251"/>
      <c r="B235" s="65" t="s">
        <v>283</v>
      </c>
      <c r="C235" s="12">
        <v>0.9</v>
      </c>
      <c r="D235" s="43">
        <v>1.4572999999999999E-2</v>
      </c>
      <c r="E235" s="44">
        <f t="shared" si="19"/>
        <v>0.63101089999999993</v>
      </c>
      <c r="F235" s="116">
        <v>495.9</v>
      </c>
      <c r="G235" s="9" t="s">
        <v>45</v>
      </c>
      <c r="H235" s="67">
        <v>5</v>
      </c>
      <c r="I235" s="68" t="s">
        <v>300</v>
      </c>
      <c r="J235" s="68" t="s">
        <v>296</v>
      </c>
      <c r="K235" s="67">
        <v>34</v>
      </c>
      <c r="L235" s="67">
        <v>1993</v>
      </c>
      <c r="M235" s="118">
        <f t="shared" si="23"/>
        <v>37.06</v>
      </c>
      <c r="N235" s="118">
        <v>3.7059000000000002</v>
      </c>
      <c r="O235" s="118">
        <v>8.5574999999999992</v>
      </c>
      <c r="P235" s="118">
        <v>0.42509999999999998</v>
      </c>
      <c r="Q235" s="118">
        <v>0</v>
      </c>
      <c r="R235" s="118">
        <v>24.371500000000001</v>
      </c>
      <c r="S235" s="118">
        <v>1867.25</v>
      </c>
      <c r="T235" s="118">
        <f t="shared" si="24"/>
        <v>24.371500000000001</v>
      </c>
      <c r="U235" s="118">
        <f t="shared" si="24"/>
        <v>1867.25</v>
      </c>
      <c r="V235" s="146">
        <f t="shared" si="16"/>
        <v>1.3052081938679877E-2</v>
      </c>
      <c r="W235" s="76">
        <v>43.3</v>
      </c>
      <c r="X235" s="157">
        <f t="shared" si="20"/>
        <v>0.56515514794483868</v>
      </c>
      <c r="Y235" s="157">
        <f t="shared" si="17"/>
        <v>783.12491632079264</v>
      </c>
      <c r="Z235" s="157">
        <f t="shared" si="18"/>
        <v>33.909308876690318</v>
      </c>
    </row>
    <row r="236" spans="1:26" x14ac:dyDescent="0.2">
      <c r="A236" s="251"/>
      <c r="B236" s="65" t="s">
        <v>283</v>
      </c>
      <c r="C236" s="12">
        <v>0.9</v>
      </c>
      <c r="D236" s="43">
        <v>1.4572999999999999E-2</v>
      </c>
      <c r="E236" s="44">
        <f t="shared" si="19"/>
        <v>0.63101089999999993</v>
      </c>
      <c r="F236" s="116">
        <v>495.9</v>
      </c>
      <c r="G236" s="9" t="s">
        <v>45</v>
      </c>
      <c r="H236" s="67">
        <v>6</v>
      </c>
      <c r="I236" s="68" t="s">
        <v>301</v>
      </c>
      <c r="J236" s="68" t="s">
        <v>296</v>
      </c>
      <c r="K236" s="67">
        <v>41</v>
      </c>
      <c r="L236" s="67">
        <v>1996</v>
      </c>
      <c r="M236" s="118">
        <f t="shared" si="23"/>
        <v>44</v>
      </c>
      <c r="N236" s="118">
        <v>4.7824999999999998</v>
      </c>
      <c r="O236" s="118">
        <v>8.0609999999999999</v>
      </c>
      <c r="P236" s="118">
        <v>-0.39650000000000002</v>
      </c>
      <c r="Q236" s="118">
        <v>0</v>
      </c>
      <c r="R236" s="118">
        <v>31.553000000000001</v>
      </c>
      <c r="S236" s="118">
        <v>2326.63</v>
      </c>
      <c r="T236" s="118">
        <f t="shared" si="24"/>
        <v>31.553000000000001</v>
      </c>
      <c r="U236" s="118">
        <f t="shared" si="24"/>
        <v>2326.63</v>
      </c>
      <c r="V236" s="146">
        <f t="shared" si="16"/>
        <v>1.3561675040724138E-2</v>
      </c>
      <c r="W236" s="76">
        <v>43.3</v>
      </c>
      <c r="X236" s="157">
        <f t="shared" si="20"/>
        <v>0.58722052926335511</v>
      </c>
      <c r="Y236" s="157">
        <f t="shared" si="17"/>
        <v>813.70050244344827</v>
      </c>
      <c r="Z236" s="157">
        <f t="shared" si="18"/>
        <v>35.233231755801306</v>
      </c>
    </row>
    <row r="237" spans="1:26" x14ac:dyDescent="0.2">
      <c r="A237" s="251"/>
      <c r="B237" s="65" t="s">
        <v>283</v>
      </c>
      <c r="C237" s="12">
        <v>0.9</v>
      </c>
      <c r="D237" s="43">
        <v>1.4572999999999999E-2</v>
      </c>
      <c r="E237" s="44">
        <f t="shared" si="19"/>
        <v>0.63101089999999993</v>
      </c>
      <c r="F237" s="116">
        <v>495.9</v>
      </c>
      <c r="G237" s="9" t="s">
        <v>45</v>
      </c>
      <c r="H237" s="67">
        <v>7</v>
      </c>
      <c r="I237" s="68" t="s">
        <v>302</v>
      </c>
      <c r="J237" s="68" t="s">
        <v>296</v>
      </c>
      <c r="K237" s="67">
        <v>35</v>
      </c>
      <c r="L237" s="67" t="s">
        <v>61</v>
      </c>
      <c r="M237" s="118">
        <f t="shared" si="23"/>
        <v>36.93</v>
      </c>
      <c r="N237" s="118">
        <v>3.2475000000000001</v>
      </c>
      <c r="O237" s="118">
        <v>7.7874999999999996</v>
      </c>
      <c r="P237" s="118">
        <v>0.32250000000000001</v>
      </c>
      <c r="Q237" s="118">
        <v>0</v>
      </c>
      <c r="R237" s="118">
        <v>25.572500000000002</v>
      </c>
      <c r="S237" s="118">
        <v>1867.52</v>
      </c>
      <c r="T237" s="118">
        <f t="shared" si="24"/>
        <v>25.572500000000002</v>
      </c>
      <c r="U237" s="118">
        <f t="shared" si="24"/>
        <v>1867.52</v>
      </c>
      <c r="V237" s="146">
        <f t="shared" si="16"/>
        <v>1.3693293779986293E-2</v>
      </c>
      <c r="W237" s="76">
        <v>43.3</v>
      </c>
      <c r="X237" s="157">
        <f t="shared" si="20"/>
        <v>0.59291962067340642</v>
      </c>
      <c r="Y237" s="157">
        <f t="shared" si="17"/>
        <v>821.59762679917753</v>
      </c>
      <c r="Z237" s="157">
        <f t="shared" si="18"/>
        <v>35.575177240404386</v>
      </c>
    </row>
    <row r="238" spans="1:26" x14ac:dyDescent="0.2">
      <c r="A238" s="251"/>
      <c r="B238" s="65" t="s">
        <v>283</v>
      </c>
      <c r="C238" s="12">
        <v>0.9</v>
      </c>
      <c r="D238" s="43">
        <v>1.4572999999999999E-2</v>
      </c>
      <c r="E238" s="44">
        <f t="shared" si="19"/>
        <v>0.63101089999999993</v>
      </c>
      <c r="F238" s="116">
        <v>495.9</v>
      </c>
      <c r="G238" s="9" t="s">
        <v>45</v>
      </c>
      <c r="H238" s="67">
        <v>8</v>
      </c>
      <c r="I238" s="68" t="s">
        <v>303</v>
      </c>
      <c r="J238" s="68" t="s">
        <v>296</v>
      </c>
      <c r="K238" s="67">
        <v>27</v>
      </c>
      <c r="L238" s="67">
        <v>1992</v>
      </c>
      <c r="M238" s="118">
        <f t="shared" si="23"/>
        <v>38.4</v>
      </c>
      <c r="N238" s="118">
        <v>2.8715000000000002</v>
      </c>
      <c r="O238" s="118">
        <v>7.0194999999999999</v>
      </c>
      <c r="P238" s="118">
        <v>0.44350000000000001</v>
      </c>
      <c r="Q238" s="118">
        <v>0</v>
      </c>
      <c r="R238" s="118">
        <v>28.0655</v>
      </c>
      <c r="S238" s="118">
        <v>2047.86</v>
      </c>
      <c r="T238" s="118">
        <f t="shared" si="24"/>
        <v>28.0655</v>
      </c>
      <c r="U238" s="118">
        <f t="shared" si="24"/>
        <v>2047.86</v>
      </c>
      <c r="V238" s="146">
        <f t="shared" si="16"/>
        <v>1.370479427304601E-2</v>
      </c>
      <c r="W238" s="76">
        <v>43.3</v>
      </c>
      <c r="X238" s="157">
        <f t="shared" si="20"/>
        <v>0.59341759202289224</v>
      </c>
      <c r="Y238" s="157">
        <f t="shared" si="17"/>
        <v>822.28765638276059</v>
      </c>
      <c r="Z238" s="157">
        <f t="shared" si="18"/>
        <v>35.605055521373529</v>
      </c>
    </row>
    <row r="239" spans="1:26" x14ac:dyDescent="0.2">
      <c r="A239" s="251"/>
      <c r="B239" s="65" t="s">
        <v>283</v>
      </c>
      <c r="C239" s="12">
        <v>0.9</v>
      </c>
      <c r="D239" s="43">
        <v>1.4572999999999999E-2</v>
      </c>
      <c r="E239" s="44">
        <f t="shared" si="19"/>
        <v>0.63101089999999993</v>
      </c>
      <c r="F239" s="116">
        <v>495.9</v>
      </c>
      <c r="G239" s="9" t="s">
        <v>45</v>
      </c>
      <c r="H239" s="67">
        <v>9</v>
      </c>
      <c r="I239" s="68" t="s">
        <v>304</v>
      </c>
      <c r="J239" s="68" t="s">
        <v>296</v>
      </c>
      <c r="K239" s="67">
        <v>20</v>
      </c>
      <c r="L239" s="67">
        <v>1992</v>
      </c>
      <c r="M239" s="118">
        <f t="shared" si="23"/>
        <v>21.84</v>
      </c>
      <c r="N239" s="118">
        <v>2.3513999999999999</v>
      </c>
      <c r="O239" s="118">
        <v>4.0305</v>
      </c>
      <c r="P239" s="118">
        <v>0.14760000000000001</v>
      </c>
      <c r="Q239" s="118">
        <v>0</v>
      </c>
      <c r="R239" s="118">
        <v>15.310499999999999</v>
      </c>
      <c r="S239" s="118">
        <v>1096.6400000000001</v>
      </c>
      <c r="T239" s="118">
        <f t="shared" si="24"/>
        <v>15.310499999999999</v>
      </c>
      <c r="U239" s="118">
        <f t="shared" si="24"/>
        <v>1096.6400000000001</v>
      </c>
      <c r="V239" s="146">
        <f t="shared" si="16"/>
        <v>1.3961281733294424E-2</v>
      </c>
      <c r="W239" s="76">
        <v>43.3</v>
      </c>
      <c r="X239" s="157">
        <f t="shared" si="20"/>
        <v>0.60452349905164848</v>
      </c>
      <c r="Y239" s="157">
        <f t="shared" si="17"/>
        <v>837.67690399766548</v>
      </c>
      <c r="Z239" s="157">
        <f t="shared" si="18"/>
        <v>36.271409943098917</v>
      </c>
    </row>
    <row r="240" spans="1:26" x14ac:dyDescent="0.2">
      <c r="A240" s="251"/>
      <c r="B240" s="65" t="s">
        <v>283</v>
      </c>
      <c r="C240" s="12">
        <v>0.9</v>
      </c>
      <c r="D240" s="43">
        <v>1.4572999999999999E-2</v>
      </c>
      <c r="E240" s="44">
        <f t="shared" si="19"/>
        <v>0.63101089999999993</v>
      </c>
      <c r="F240" s="116">
        <v>495.9</v>
      </c>
      <c r="G240" s="9" t="s">
        <v>45</v>
      </c>
      <c r="H240" s="67">
        <v>10</v>
      </c>
      <c r="I240" s="68" t="s">
        <v>305</v>
      </c>
      <c r="J240" s="68" t="s">
        <v>296</v>
      </c>
      <c r="K240" s="67">
        <v>36</v>
      </c>
      <c r="L240" s="67" t="s">
        <v>61</v>
      </c>
      <c r="M240" s="118">
        <f t="shared" si="23"/>
        <v>44.9</v>
      </c>
      <c r="N240" s="118">
        <v>3.2940999999999998</v>
      </c>
      <c r="O240" s="118">
        <v>9.6594999999999995</v>
      </c>
      <c r="P240" s="118">
        <v>0.68389999999999995</v>
      </c>
      <c r="Q240" s="118">
        <v>0</v>
      </c>
      <c r="R240" s="118">
        <v>31.262499999999999</v>
      </c>
      <c r="S240" s="118">
        <v>2229.48</v>
      </c>
      <c r="T240" s="118">
        <f t="shared" si="24"/>
        <v>31.262499999999999</v>
      </c>
      <c r="U240" s="118">
        <f t="shared" si="24"/>
        <v>2229.48</v>
      </c>
      <c r="V240" s="146">
        <f t="shared" si="16"/>
        <v>1.4022328076502144E-2</v>
      </c>
      <c r="W240" s="76">
        <v>43.3</v>
      </c>
      <c r="X240" s="157">
        <f t="shared" si="20"/>
        <v>0.60716680571254278</v>
      </c>
      <c r="Y240" s="157">
        <f t="shared" si="17"/>
        <v>841.33968459012863</v>
      </c>
      <c r="Z240" s="157">
        <f t="shared" si="18"/>
        <v>36.430008342752565</v>
      </c>
    </row>
    <row r="241" spans="1:26" x14ac:dyDescent="0.2">
      <c r="A241" s="251"/>
      <c r="B241" s="65" t="s">
        <v>283</v>
      </c>
      <c r="C241" s="12">
        <v>0.9</v>
      </c>
      <c r="D241" s="43">
        <v>1.4572999999999999E-2</v>
      </c>
      <c r="E241" s="44">
        <f t="shared" si="19"/>
        <v>0.63101089999999993</v>
      </c>
      <c r="F241" s="116">
        <v>495.9</v>
      </c>
      <c r="G241" s="6" t="s">
        <v>47</v>
      </c>
      <c r="H241" s="69">
        <v>1</v>
      </c>
      <c r="I241" s="70" t="s">
        <v>306</v>
      </c>
      <c r="J241" s="70" t="s">
        <v>296</v>
      </c>
      <c r="K241" s="69">
        <v>30</v>
      </c>
      <c r="L241" s="69" t="s">
        <v>61</v>
      </c>
      <c r="M241" s="119">
        <f>SUM(N241:R241)</f>
        <v>36.61</v>
      </c>
      <c r="N241" s="119">
        <v>3.0341</v>
      </c>
      <c r="O241" s="119">
        <v>6.33</v>
      </c>
      <c r="P241" s="119">
        <v>-0.12709999999999999</v>
      </c>
      <c r="Q241" s="119">
        <v>0</v>
      </c>
      <c r="R241" s="119">
        <v>27.373000000000001</v>
      </c>
      <c r="S241" s="119">
        <v>1714.85</v>
      </c>
      <c r="T241" s="119">
        <f>R241</f>
        <v>27.373000000000001</v>
      </c>
      <c r="U241" s="119">
        <f>S241</f>
        <v>1714.85</v>
      </c>
      <c r="V241" s="147">
        <f t="shared" si="16"/>
        <v>1.596232906668222E-2</v>
      </c>
      <c r="W241" s="88">
        <v>43.3</v>
      </c>
      <c r="X241" s="77">
        <f t="shared" si="20"/>
        <v>0.69116884858734007</v>
      </c>
      <c r="Y241" s="77">
        <f t="shared" si="17"/>
        <v>957.73974400093323</v>
      </c>
      <c r="Z241" s="77">
        <f t="shared" si="18"/>
        <v>41.470130915240404</v>
      </c>
    </row>
    <row r="242" spans="1:26" x14ac:dyDescent="0.2">
      <c r="A242" s="251"/>
      <c r="B242" s="65" t="s">
        <v>283</v>
      </c>
      <c r="C242" s="12">
        <v>0.9</v>
      </c>
      <c r="D242" s="43">
        <v>1.4572999999999999E-2</v>
      </c>
      <c r="E242" s="44">
        <f t="shared" si="19"/>
        <v>0.63101089999999993</v>
      </c>
      <c r="F242" s="116">
        <v>495.9</v>
      </c>
      <c r="G242" s="6" t="s">
        <v>47</v>
      </c>
      <c r="H242" s="69">
        <v>2</v>
      </c>
      <c r="I242" s="70" t="s">
        <v>307</v>
      </c>
      <c r="J242" s="70" t="s">
        <v>296</v>
      </c>
      <c r="K242" s="69">
        <v>40</v>
      </c>
      <c r="L242" s="69" t="s">
        <v>61</v>
      </c>
      <c r="M242" s="119">
        <f>SUM(N242:R242)</f>
        <v>47.400399999999998</v>
      </c>
      <c r="N242" s="119">
        <v>4.0635000000000003</v>
      </c>
      <c r="O242" s="119">
        <v>9.0648999999999997</v>
      </c>
      <c r="P242" s="119">
        <v>-0.34050000000000002</v>
      </c>
      <c r="Q242" s="119">
        <v>0</v>
      </c>
      <c r="R242" s="119">
        <v>34.612499999999997</v>
      </c>
      <c r="S242" s="119">
        <v>2140.9899999999998</v>
      </c>
      <c r="T242" s="119">
        <f>R242</f>
        <v>34.612499999999997</v>
      </c>
      <c r="U242" s="119">
        <f>S242</f>
        <v>2140.9899999999998</v>
      </c>
      <c r="V242" s="147">
        <f t="shared" si="16"/>
        <v>1.6166586485691199E-2</v>
      </c>
      <c r="W242" s="88">
        <v>43.3</v>
      </c>
      <c r="X242" s="77">
        <f t="shared" si="20"/>
        <v>0.7000131948304289</v>
      </c>
      <c r="Y242" s="77">
        <f t="shared" si="17"/>
        <v>969.995189141472</v>
      </c>
      <c r="Z242" s="77">
        <f t="shared" si="18"/>
        <v>42.000791689825732</v>
      </c>
    </row>
    <row r="243" spans="1:26" x14ac:dyDescent="0.2">
      <c r="A243" s="251"/>
      <c r="B243" s="65" t="s">
        <v>283</v>
      </c>
      <c r="C243" s="12">
        <v>0.9</v>
      </c>
      <c r="D243" s="43">
        <v>1.4572999999999999E-2</v>
      </c>
      <c r="E243" s="44">
        <f t="shared" si="19"/>
        <v>0.63101089999999993</v>
      </c>
      <c r="F243" s="116">
        <v>495.9</v>
      </c>
      <c r="G243" s="6" t="s">
        <v>47</v>
      </c>
      <c r="H243" s="69">
        <v>3</v>
      </c>
      <c r="I243" s="70" t="s">
        <v>308</v>
      </c>
      <c r="J243" s="70" t="s">
        <v>296</v>
      </c>
      <c r="K243" s="69">
        <v>20</v>
      </c>
      <c r="L243" s="69" t="s">
        <v>61</v>
      </c>
      <c r="M243" s="119">
        <f t="shared" ref="M243:M250" si="25">SUM(N243:R243)</f>
        <v>23.3</v>
      </c>
      <c r="N243" s="119">
        <v>2.0318000000000001</v>
      </c>
      <c r="O243" s="119">
        <v>3.867</v>
      </c>
      <c r="P243" s="119">
        <v>8.2000000000000007E-3</v>
      </c>
      <c r="Q243" s="119">
        <v>0</v>
      </c>
      <c r="R243" s="119">
        <v>17.393000000000001</v>
      </c>
      <c r="S243" s="119">
        <v>1047.3</v>
      </c>
      <c r="T243" s="119">
        <f t="shared" ref="T243:U250" si="26">R243</f>
        <v>17.393000000000001</v>
      </c>
      <c r="U243" s="119">
        <f t="shared" si="26"/>
        <v>1047.3</v>
      </c>
      <c r="V243" s="147">
        <f t="shared" si="16"/>
        <v>1.6607466819440468E-2</v>
      </c>
      <c r="W243" s="88">
        <v>43.3</v>
      </c>
      <c r="X243" s="77">
        <f t="shared" si="20"/>
        <v>0.71910331328177224</v>
      </c>
      <c r="Y243" s="77">
        <f t="shared" si="17"/>
        <v>996.44800916642805</v>
      </c>
      <c r="Z243" s="77">
        <f t="shared" si="18"/>
        <v>43.146198796906333</v>
      </c>
    </row>
    <row r="244" spans="1:26" x14ac:dyDescent="0.2">
      <c r="A244" s="251"/>
      <c r="B244" s="65" t="s">
        <v>283</v>
      </c>
      <c r="C244" s="12">
        <v>0.9</v>
      </c>
      <c r="D244" s="43">
        <v>1.4572999999999999E-2</v>
      </c>
      <c r="E244" s="44">
        <f t="shared" si="19"/>
        <v>0.63101089999999993</v>
      </c>
      <c r="F244" s="116">
        <v>495.9</v>
      </c>
      <c r="G244" s="6" t="s">
        <v>47</v>
      </c>
      <c r="H244" s="69">
        <v>4</v>
      </c>
      <c r="I244" s="70" t="s">
        <v>309</v>
      </c>
      <c r="J244" s="70" t="s">
        <v>296</v>
      </c>
      <c r="K244" s="69">
        <v>12</v>
      </c>
      <c r="L244" s="69">
        <v>1994</v>
      </c>
      <c r="M244" s="119">
        <f t="shared" si="25"/>
        <v>14.93005</v>
      </c>
      <c r="N244" s="119">
        <v>0.75849999999999995</v>
      </c>
      <c r="O244" s="119">
        <v>2.3010000000000002</v>
      </c>
      <c r="P244" s="119">
        <v>-1.4449999999999999E-2</v>
      </c>
      <c r="Q244" s="119">
        <v>0</v>
      </c>
      <c r="R244" s="119">
        <v>11.885</v>
      </c>
      <c r="S244" s="119">
        <v>705.95</v>
      </c>
      <c r="T244" s="119">
        <f t="shared" si="26"/>
        <v>11.885</v>
      </c>
      <c r="U244" s="119">
        <f t="shared" si="26"/>
        <v>705.95</v>
      </c>
      <c r="V244" s="147">
        <f t="shared" si="16"/>
        <v>1.6835469934131313E-2</v>
      </c>
      <c r="W244" s="88">
        <v>43.3</v>
      </c>
      <c r="X244" s="77">
        <f t="shared" si="20"/>
        <v>0.72897584814788574</v>
      </c>
      <c r="Y244" s="77">
        <f t="shared" si="17"/>
        <v>1010.1281960478788</v>
      </c>
      <c r="Z244" s="77">
        <f t="shared" si="18"/>
        <v>43.738550888873149</v>
      </c>
    </row>
    <row r="245" spans="1:26" x14ac:dyDescent="0.2">
      <c r="A245" s="251"/>
      <c r="B245" s="65" t="s">
        <v>283</v>
      </c>
      <c r="C245" s="12">
        <v>0.9</v>
      </c>
      <c r="D245" s="43">
        <v>1.4572999999999999E-2</v>
      </c>
      <c r="E245" s="44">
        <f t="shared" si="19"/>
        <v>0.63101089999999993</v>
      </c>
      <c r="F245" s="116">
        <v>495.9</v>
      </c>
      <c r="G245" s="6" t="s">
        <v>47</v>
      </c>
      <c r="H245" s="69">
        <v>5</v>
      </c>
      <c r="I245" s="70" t="s">
        <v>310</v>
      </c>
      <c r="J245" s="70" t="s">
        <v>296</v>
      </c>
      <c r="K245" s="69">
        <v>25</v>
      </c>
      <c r="L245" s="69" t="s">
        <v>61</v>
      </c>
      <c r="M245" s="119">
        <f t="shared" si="25"/>
        <v>28.9</v>
      </c>
      <c r="N245" s="119">
        <v>2.4923000000000002</v>
      </c>
      <c r="O245" s="119">
        <v>4.4749999999999996</v>
      </c>
      <c r="P245" s="119">
        <v>-0.14630000000000001</v>
      </c>
      <c r="Q245" s="119">
        <v>0</v>
      </c>
      <c r="R245" s="119">
        <v>22.079000000000001</v>
      </c>
      <c r="S245" s="119">
        <v>1299.9100000000001</v>
      </c>
      <c r="T245" s="119">
        <f t="shared" si="26"/>
        <v>22.079000000000001</v>
      </c>
      <c r="U245" s="119">
        <f t="shared" si="26"/>
        <v>1299.9100000000001</v>
      </c>
      <c r="V245" s="147">
        <f t="shared" si="16"/>
        <v>1.6985022039987384E-2</v>
      </c>
      <c r="W245" s="88">
        <v>43.3</v>
      </c>
      <c r="X245" s="77">
        <f t="shared" si="20"/>
        <v>0.73545145433145365</v>
      </c>
      <c r="Y245" s="77">
        <f t="shared" si="17"/>
        <v>1019.1013223992431</v>
      </c>
      <c r="Z245" s="77">
        <f t="shared" si="18"/>
        <v>44.127087259887226</v>
      </c>
    </row>
    <row r="246" spans="1:26" x14ac:dyDescent="0.2">
      <c r="A246" s="251"/>
      <c r="B246" s="65" t="s">
        <v>283</v>
      </c>
      <c r="C246" s="12">
        <v>0.9</v>
      </c>
      <c r="D246" s="43">
        <v>1.4572999999999999E-2</v>
      </c>
      <c r="E246" s="44">
        <f t="shared" si="19"/>
        <v>0.63101089999999993</v>
      </c>
      <c r="F246" s="116">
        <v>495.9</v>
      </c>
      <c r="G246" s="6" t="s">
        <v>47</v>
      </c>
      <c r="H246" s="69">
        <v>6</v>
      </c>
      <c r="I246" s="70" t="s">
        <v>311</v>
      </c>
      <c r="J246" s="70" t="s">
        <v>296</v>
      </c>
      <c r="K246" s="69">
        <v>20</v>
      </c>
      <c r="L246" s="69" t="s">
        <v>61</v>
      </c>
      <c r="M246" s="119">
        <f t="shared" si="25"/>
        <v>24.3</v>
      </c>
      <c r="N246" s="119">
        <v>1.5169999999999999</v>
      </c>
      <c r="O246" s="119">
        <v>4.4915000000000003</v>
      </c>
      <c r="P246" s="119">
        <v>0.37</v>
      </c>
      <c r="Q246" s="119">
        <v>0</v>
      </c>
      <c r="R246" s="119">
        <v>17.921500000000002</v>
      </c>
      <c r="S246" s="119">
        <v>1043.68</v>
      </c>
      <c r="T246" s="119">
        <f t="shared" si="26"/>
        <v>17.921500000000002</v>
      </c>
      <c r="U246" s="119">
        <f t="shared" si="26"/>
        <v>1043.68</v>
      </c>
      <c r="V246" s="147">
        <f t="shared" si="16"/>
        <v>1.7171451019469569E-2</v>
      </c>
      <c r="W246" s="88">
        <v>43.3</v>
      </c>
      <c r="X246" s="77">
        <f t="shared" si="20"/>
        <v>0.74352382914303228</v>
      </c>
      <c r="Y246" s="77">
        <f t="shared" si="17"/>
        <v>1030.287061168174</v>
      </c>
      <c r="Z246" s="77">
        <f t="shared" si="18"/>
        <v>44.611429748581934</v>
      </c>
    </row>
    <row r="247" spans="1:26" x14ac:dyDescent="0.2">
      <c r="A247" s="251"/>
      <c r="B247" s="65" t="s">
        <v>283</v>
      </c>
      <c r="C247" s="12">
        <v>0.9</v>
      </c>
      <c r="D247" s="43">
        <v>1.4572999999999999E-2</v>
      </c>
      <c r="E247" s="44">
        <f t="shared" si="19"/>
        <v>0.63101089999999993</v>
      </c>
      <c r="F247" s="116">
        <v>495.9</v>
      </c>
      <c r="G247" s="6" t="s">
        <v>47</v>
      </c>
      <c r="H247" s="69">
        <v>7</v>
      </c>
      <c r="I247" s="70" t="s">
        <v>312</v>
      </c>
      <c r="J247" s="70" t="s">
        <v>296</v>
      </c>
      <c r="K247" s="69">
        <v>9</v>
      </c>
      <c r="L247" s="69">
        <v>1993</v>
      </c>
      <c r="M247" s="119">
        <f t="shared" si="25"/>
        <v>10.6</v>
      </c>
      <c r="N247" s="119">
        <v>0.70430000000000004</v>
      </c>
      <c r="O247" s="119">
        <v>2.2115</v>
      </c>
      <c r="P247" s="119">
        <v>-4.1300000000000003E-2</v>
      </c>
      <c r="Q247" s="119">
        <v>0</v>
      </c>
      <c r="R247" s="119">
        <v>7.7255000000000003</v>
      </c>
      <c r="S247" s="119">
        <v>443.61</v>
      </c>
      <c r="T247" s="119">
        <f t="shared" si="26"/>
        <v>7.7255000000000003</v>
      </c>
      <c r="U247" s="119">
        <f t="shared" si="26"/>
        <v>443.61</v>
      </c>
      <c r="V247" s="147">
        <f t="shared" si="16"/>
        <v>1.7415071797299429E-2</v>
      </c>
      <c r="W247" s="88">
        <v>43.3</v>
      </c>
      <c r="X247" s="77">
        <f t="shared" si="20"/>
        <v>0.75407260882306526</v>
      </c>
      <c r="Y247" s="77">
        <f t="shared" si="17"/>
        <v>1044.9043078379657</v>
      </c>
      <c r="Z247" s="77">
        <f t="shared" si="18"/>
        <v>45.244356529383914</v>
      </c>
    </row>
    <row r="248" spans="1:26" x14ac:dyDescent="0.2">
      <c r="A248" s="251"/>
      <c r="B248" s="65" t="s">
        <v>283</v>
      </c>
      <c r="C248" s="12">
        <v>0.9</v>
      </c>
      <c r="D248" s="43">
        <v>1.4572999999999999E-2</v>
      </c>
      <c r="E248" s="44">
        <f t="shared" si="19"/>
        <v>0.63101089999999993</v>
      </c>
      <c r="F248" s="116">
        <v>495.9</v>
      </c>
      <c r="G248" s="6" t="s">
        <v>47</v>
      </c>
      <c r="H248" s="69">
        <v>8</v>
      </c>
      <c r="I248" s="70" t="s">
        <v>313</v>
      </c>
      <c r="J248" s="70" t="s">
        <v>296</v>
      </c>
      <c r="K248" s="69">
        <v>20</v>
      </c>
      <c r="L248" s="69" t="s">
        <v>61</v>
      </c>
      <c r="M248" s="119">
        <f t="shared" si="25"/>
        <v>25.7</v>
      </c>
      <c r="N248" s="119">
        <v>1.7988</v>
      </c>
      <c r="O248" s="119">
        <v>4.2925000000000004</v>
      </c>
      <c r="P248" s="119">
        <v>0.44519999999999998</v>
      </c>
      <c r="Q248" s="119">
        <v>0</v>
      </c>
      <c r="R248" s="119">
        <v>19.163499999999999</v>
      </c>
      <c r="S248" s="119">
        <v>1084.25</v>
      </c>
      <c r="T248" s="119">
        <f t="shared" si="26"/>
        <v>19.163499999999999</v>
      </c>
      <c r="U248" s="119">
        <f t="shared" si="26"/>
        <v>1084.25</v>
      </c>
      <c r="V248" s="147">
        <f t="shared" si="16"/>
        <v>1.7674429329029281E-2</v>
      </c>
      <c r="W248" s="88">
        <v>43.3</v>
      </c>
      <c r="X248" s="77">
        <f t="shared" si="20"/>
        <v>0.76530278994696788</v>
      </c>
      <c r="Y248" s="77">
        <f t="shared" si="17"/>
        <v>1060.4657597417568</v>
      </c>
      <c r="Z248" s="77">
        <f t="shared" si="18"/>
        <v>45.918167396818063</v>
      </c>
    </row>
    <row r="249" spans="1:26" x14ac:dyDescent="0.2">
      <c r="A249" s="251"/>
      <c r="B249" s="65" t="s">
        <v>283</v>
      </c>
      <c r="C249" s="12">
        <v>0.9</v>
      </c>
      <c r="D249" s="43">
        <v>1.4572999999999999E-2</v>
      </c>
      <c r="E249" s="44">
        <f t="shared" si="19"/>
        <v>0.63101089999999993</v>
      </c>
      <c r="F249" s="116">
        <v>495.9</v>
      </c>
      <c r="G249" s="6" t="s">
        <v>47</v>
      </c>
      <c r="H249" s="69">
        <v>9</v>
      </c>
      <c r="I249" s="70" t="s">
        <v>314</v>
      </c>
      <c r="J249" s="70" t="s">
        <v>296</v>
      </c>
      <c r="K249" s="69">
        <v>22</v>
      </c>
      <c r="L249" s="69" t="s">
        <v>61</v>
      </c>
      <c r="M249" s="119">
        <f t="shared" si="25"/>
        <v>27.779499999999999</v>
      </c>
      <c r="N249" s="119">
        <v>2.1617999999999999</v>
      </c>
      <c r="O249" s="119">
        <v>4.9085000000000001</v>
      </c>
      <c r="P249" s="119">
        <v>0.1842</v>
      </c>
      <c r="Q249" s="119">
        <v>0</v>
      </c>
      <c r="R249" s="119">
        <v>20.524999999999999</v>
      </c>
      <c r="S249" s="119">
        <v>1149.29</v>
      </c>
      <c r="T249" s="119">
        <f t="shared" si="26"/>
        <v>20.524999999999999</v>
      </c>
      <c r="U249" s="119">
        <f t="shared" si="26"/>
        <v>1149.29</v>
      </c>
      <c r="V249" s="147">
        <f t="shared" si="16"/>
        <v>1.7858851986878855E-2</v>
      </c>
      <c r="W249" s="88">
        <v>43.3</v>
      </c>
      <c r="X249" s="77">
        <f t="shared" si="20"/>
        <v>0.77328829103185437</v>
      </c>
      <c r="Y249" s="77">
        <f t="shared" si="17"/>
        <v>1071.5311192127313</v>
      </c>
      <c r="Z249" s="77">
        <f t="shared" si="18"/>
        <v>46.397297461911258</v>
      </c>
    </row>
    <row r="250" spans="1:26" x14ac:dyDescent="0.2">
      <c r="A250" s="251"/>
      <c r="B250" s="65" t="s">
        <v>283</v>
      </c>
      <c r="C250" s="12">
        <v>0.9</v>
      </c>
      <c r="D250" s="43">
        <v>1.4572999999999999E-2</v>
      </c>
      <c r="E250" s="44">
        <f t="shared" si="19"/>
        <v>0.63101089999999993</v>
      </c>
      <c r="F250" s="116">
        <v>495.9</v>
      </c>
      <c r="G250" s="6" t="s">
        <v>47</v>
      </c>
      <c r="H250" s="69">
        <v>10</v>
      </c>
      <c r="I250" s="70" t="s">
        <v>315</v>
      </c>
      <c r="J250" s="70" t="s">
        <v>296</v>
      </c>
      <c r="K250" s="69">
        <v>37</v>
      </c>
      <c r="L250" s="69" t="s">
        <v>61</v>
      </c>
      <c r="M250" s="119">
        <f t="shared" si="25"/>
        <v>52</v>
      </c>
      <c r="N250" s="119">
        <v>3.6897000000000002</v>
      </c>
      <c r="O250" s="119">
        <v>7.7089999999999996</v>
      </c>
      <c r="P250" s="119">
        <v>-0.32369999999999999</v>
      </c>
      <c r="Q250" s="119">
        <v>0</v>
      </c>
      <c r="R250" s="119">
        <v>40.924999999999997</v>
      </c>
      <c r="S250" s="119">
        <v>2259.1</v>
      </c>
      <c r="T250" s="119">
        <f t="shared" si="26"/>
        <v>40.924999999999997</v>
      </c>
      <c r="U250" s="119">
        <f t="shared" si="26"/>
        <v>2259.1</v>
      </c>
      <c r="V250" s="147">
        <f t="shared" si="16"/>
        <v>1.8115621265105571E-2</v>
      </c>
      <c r="W250" s="88">
        <v>43.3</v>
      </c>
      <c r="X250" s="77">
        <f t="shared" si="20"/>
        <v>0.7844064007790712</v>
      </c>
      <c r="Y250" s="77">
        <f t="shared" si="17"/>
        <v>1086.9372759063342</v>
      </c>
      <c r="Z250" s="77">
        <f t="shared" si="18"/>
        <v>47.064384046744273</v>
      </c>
    </row>
    <row r="251" spans="1:26" x14ac:dyDescent="0.2">
      <c r="A251" s="251"/>
      <c r="B251" s="65" t="s">
        <v>283</v>
      </c>
      <c r="C251" s="12">
        <v>0.9</v>
      </c>
      <c r="D251" s="43">
        <v>1.4572999999999999E-2</v>
      </c>
      <c r="E251" s="44">
        <f t="shared" si="19"/>
        <v>0.63101089999999993</v>
      </c>
      <c r="F251" s="116">
        <v>495.9</v>
      </c>
      <c r="G251" s="10" t="s">
        <v>48</v>
      </c>
      <c r="H251" s="72">
        <v>1</v>
      </c>
      <c r="I251" s="73" t="s">
        <v>316</v>
      </c>
      <c r="J251" s="73" t="s">
        <v>296</v>
      </c>
      <c r="K251" s="72">
        <v>8</v>
      </c>
      <c r="L251" s="72" t="s">
        <v>61</v>
      </c>
      <c r="M251" s="120">
        <f>SUM(N251:R251)</f>
        <v>13.1</v>
      </c>
      <c r="N251" s="120">
        <v>0.2384</v>
      </c>
      <c r="O251" s="120">
        <v>2.2694999999999999</v>
      </c>
      <c r="P251" s="120">
        <v>1.66E-2</v>
      </c>
      <c r="Q251" s="120">
        <v>0</v>
      </c>
      <c r="R251" s="120">
        <v>10.5755</v>
      </c>
      <c r="S251" s="120">
        <v>509.44</v>
      </c>
      <c r="T251" s="120">
        <f>R251</f>
        <v>10.5755</v>
      </c>
      <c r="U251" s="120">
        <f>S251</f>
        <v>509.44</v>
      </c>
      <c r="V251" s="148">
        <f t="shared" si="16"/>
        <v>2.0759068781407035E-2</v>
      </c>
      <c r="W251" s="78">
        <v>43.3</v>
      </c>
      <c r="X251" s="158">
        <f t="shared" si="20"/>
        <v>0.89886767823492453</v>
      </c>
      <c r="Y251" s="158">
        <f t="shared" si="17"/>
        <v>1245.544126884422</v>
      </c>
      <c r="Z251" s="158">
        <f t="shared" si="18"/>
        <v>53.932060694095469</v>
      </c>
    </row>
    <row r="252" spans="1:26" x14ac:dyDescent="0.2">
      <c r="A252" s="251"/>
      <c r="B252" s="65" t="s">
        <v>283</v>
      </c>
      <c r="C252" s="12">
        <v>0.9</v>
      </c>
      <c r="D252" s="43">
        <v>1.4572999999999999E-2</v>
      </c>
      <c r="E252" s="44">
        <f t="shared" si="19"/>
        <v>0.63101089999999993</v>
      </c>
      <c r="F252" s="116">
        <v>495.9</v>
      </c>
      <c r="G252" s="10" t="s">
        <v>48</v>
      </c>
      <c r="H252" s="72">
        <v>2</v>
      </c>
      <c r="I252" s="73" t="s">
        <v>317</v>
      </c>
      <c r="J252" s="73" t="s">
        <v>296</v>
      </c>
      <c r="K252" s="72">
        <v>7</v>
      </c>
      <c r="L252" s="72" t="s">
        <v>61</v>
      </c>
      <c r="M252" s="120">
        <f>SUM(N252:R252)</f>
        <v>5.0999999999999996</v>
      </c>
      <c r="N252" s="120">
        <v>0.2167</v>
      </c>
      <c r="O252" s="120">
        <v>0</v>
      </c>
      <c r="P252" s="120">
        <v>3.8300000000000001E-2</v>
      </c>
      <c r="Q252" s="120">
        <v>0</v>
      </c>
      <c r="R252" s="120">
        <v>4.8449999999999998</v>
      </c>
      <c r="S252" s="120">
        <v>231.49</v>
      </c>
      <c r="T252" s="120">
        <f>R252</f>
        <v>4.8449999999999998</v>
      </c>
      <c r="U252" s="120">
        <f>S252</f>
        <v>231.49</v>
      </c>
      <c r="V252" s="148">
        <f t="shared" si="16"/>
        <v>2.092962978962374E-2</v>
      </c>
      <c r="W252" s="78">
        <v>43.3</v>
      </c>
      <c r="X252" s="158">
        <f t="shared" si="20"/>
        <v>0.90625296989070792</v>
      </c>
      <c r="Y252" s="158">
        <f t="shared" si="17"/>
        <v>1255.7777873774244</v>
      </c>
      <c r="Z252" s="158">
        <f t="shared" si="18"/>
        <v>54.375178193442473</v>
      </c>
    </row>
    <row r="253" spans="1:26" x14ac:dyDescent="0.2">
      <c r="A253" s="251"/>
      <c r="B253" s="65" t="s">
        <v>283</v>
      </c>
      <c r="C253" s="12">
        <v>0.9</v>
      </c>
      <c r="D253" s="43">
        <v>1.4572999999999999E-2</v>
      </c>
      <c r="E253" s="44">
        <f t="shared" si="19"/>
        <v>0.63101089999999993</v>
      </c>
      <c r="F253" s="116">
        <v>495.9</v>
      </c>
      <c r="G253" s="10" t="s">
        <v>48</v>
      </c>
      <c r="H253" s="72">
        <v>3</v>
      </c>
      <c r="I253" s="73" t="s">
        <v>318</v>
      </c>
      <c r="J253" s="73" t="s">
        <v>296</v>
      </c>
      <c r="K253" s="72">
        <v>4</v>
      </c>
      <c r="L253" s="72" t="s">
        <v>61</v>
      </c>
      <c r="M253" s="120">
        <f t="shared" ref="M253:M260" si="27">SUM(N253:R253)</f>
        <v>4.9349999999999996</v>
      </c>
      <c r="N253" s="120">
        <v>0.6502</v>
      </c>
      <c r="O253" s="120">
        <v>1.0429999999999999</v>
      </c>
      <c r="P253" s="120">
        <v>-0.34420000000000001</v>
      </c>
      <c r="Q253" s="120">
        <v>0</v>
      </c>
      <c r="R253" s="120">
        <v>3.5859999999999999</v>
      </c>
      <c r="S253" s="120">
        <v>156.81</v>
      </c>
      <c r="T253" s="120">
        <f t="shared" ref="T253:U260" si="28">R253</f>
        <v>3.5859999999999999</v>
      </c>
      <c r="U253" s="120">
        <f t="shared" si="28"/>
        <v>156.81</v>
      </c>
      <c r="V253" s="148">
        <f t="shared" ref="V253:V316" si="29">T253/U253</f>
        <v>2.2868439512786172E-2</v>
      </c>
      <c r="W253" s="78">
        <v>43.3</v>
      </c>
      <c r="X253" s="158">
        <f t="shared" si="20"/>
        <v>0.99020343090364116</v>
      </c>
      <c r="Y253" s="158">
        <f t="shared" ref="Y253:Y316" si="30">V253*60*1000</f>
        <v>1372.1063707671703</v>
      </c>
      <c r="Z253" s="158">
        <f t="shared" ref="Z253:Z316" si="31">Y253*W253/1000</f>
        <v>59.412205854218477</v>
      </c>
    </row>
    <row r="254" spans="1:26" x14ac:dyDescent="0.2">
      <c r="A254" s="251"/>
      <c r="B254" s="65" t="s">
        <v>283</v>
      </c>
      <c r="C254" s="12">
        <v>0.9</v>
      </c>
      <c r="D254" s="43">
        <v>1.4572999999999999E-2</v>
      </c>
      <c r="E254" s="44">
        <f t="shared" si="19"/>
        <v>0.63101089999999993</v>
      </c>
      <c r="F254" s="116">
        <v>495.9</v>
      </c>
      <c r="G254" s="10" t="s">
        <v>48</v>
      </c>
      <c r="H254" s="72">
        <v>4</v>
      </c>
      <c r="I254" s="73" t="s">
        <v>319</v>
      </c>
      <c r="J254" s="73" t="s">
        <v>296</v>
      </c>
      <c r="K254" s="72">
        <v>6</v>
      </c>
      <c r="L254" s="72" t="s">
        <v>61</v>
      </c>
      <c r="M254" s="120">
        <f t="shared" si="27"/>
        <v>9.6</v>
      </c>
      <c r="N254" s="120">
        <v>0.59599999999999997</v>
      </c>
      <c r="O254" s="120">
        <v>1.1399999999999999</v>
      </c>
      <c r="P254" s="120">
        <v>6.7000000000000004E-2</v>
      </c>
      <c r="Q254" s="120">
        <v>0</v>
      </c>
      <c r="R254" s="120">
        <v>7.7969999999999997</v>
      </c>
      <c r="S254" s="120">
        <v>326.97000000000003</v>
      </c>
      <c r="T254" s="120">
        <f t="shared" si="28"/>
        <v>7.7969999999999997</v>
      </c>
      <c r="U254" s="120">
        <f t="shared" si="28"/>
        <v>326.97000000000003</v>
      </c>
      <c r="V254" s="148">
        <f t="shared" si="29"/>
        <v>2.3846224424259103E-2</v>
      </c>
      <c r="W254" s="78">
        <v>43.3</v>
      </c>
      <c r="X254" s="158">
        <f t="shared" si="20"/>
        <v>1.0325415175704191</v>
      </c>
      <c r="Y254" s="158">
        <f t="shared" si="30"/>
        <v>1430.7734654555461</v>
      </c>
      <c r="Z254" s="158">
        <f t="shared" si="31"/>
        <v>61.952491054225149</v>
      </c>
    </row>
    <row r="255" spans="1:26" x14ac:dyDescent="0.2">
      <c r="A255" s="251"/>
      <c r="B255" s="65" t="s">
        <v>283</v>
      </c>
      <c r="C255" s="12">
        <v>0.9</v>
      </c>
      <c r="D255" s="43">
        <v>1.4572999999999999E-2</v>
      </c>
      <c r="E255" s="44">
        <f t="shared" si="19"/>
        <v>0.63101089999999993</v>
      </c>
      <c r="F255" s="116">
        <v>495.9</v>
      </c>
      <c r="G255" s="10" t="s">
        <v>48</v>
      </c>
      <c r="H255" s="72">
        <v>5</v>
      </c>
      <c r="I255" s="73" t="s">
        <v>320</v>
      </c>
      <c r="J255" s="73" t="s">
        <v>296</v>
      </c>
      <c r="K255" s="72">
        <v>7</v>
      </c>
      <c r="L255" s="72" t="s">
        <v>61</v>
      </c>
      <c r="M255" s="120">
        <f t="shared" si="27"/>
        <v>10.494800000000001</v>
      </c>
      <c r="N255" s="120">
        <v>0.59599999999999997</v>
      </c>
      <c r="O255" s="120">
        <v>1.64</v>
      </c>
      <c r="P255" s="120">
        <v>1.6E-2</v>
      </c>
      <c r="Q255" s="120">
        <v>0</v>
      </c>
      <c r="R255" s="120">
        <v>8.2428000000000008</v>
      </c>
      <c r="S255" s="120">
        <v>328.92</v>
      </c>
      <c r="T255" s="120">
        <f t="shared" si="28"/>
        <v>8.2428000000000008</v>
      </c>
      <c r="U255" s="120">
        <f t="shared" si="28"/>
        <v>328.92</v>
      </c>
      <c r="V255" s="148">
        <f t="shared" si="29"/>
        <v>2.50601970083911E-2</v>
      </c>
      <c r="W255" s="78">
        <v>43.3</v>
      </c>
      <c r="X255" s="158">
        <f t="shared" si="20"/>
        <v>1.0851065304633345</v>
      </c>
      <c r="Y255" s="158">
        <f t="shared" si="30"/>
        <v>1503.6118205034659</v>
      </c>
      <c r="Z255" s="158">
        <f t="shared" si="31"/>
        <v>65.106391827800067</v>
      </c>
    </row>
    <row r="256" spans="1:26" x14ac:dyDescent="0.2">
      <c r="A256" s="251"/>
      <c r="B256" s="65" t="s">
        <v>283</v>
      </c>
      <c r="C256" s="12">
        <v>0.9</v>
      </c>
      <c r="D256" s="43">
        <v>1.4572999999999999E-2</v>
      </c>
      <c r="E256" s="44">
        <f t="shared" si="19"/>
        <v>0.63101089999999993</v>
      </c>
      <c r="F256" s="116">
        <v>495.9</v>
      </c>
      <c r="G256" s="10" t="s">
        <v>48</v>
      </c>
      <c r="H256" s="72">
        <v>6</v>
      </c>
      <c r="I256" s="73" t="s">
        <v>321</v>
      </c>
      <c r="J256" s="73" t="s">
        <v>296</v>
      </c>
      <c r="K256" s="72">
        <v>17</v>
      </c>
      <c r="L256" s="72" t="s">
        <v>61</v>
      </c>
      <c r="M256" s="120">
        <f t="shared" si="27"/>
        <v>20.9</v>
      </c>
      <c r="N256" s="120">
        <v>1.8508</v>
      </c>
      <c r="O256" s="120">
        <v>0</v>
      </c>
      <c r="P256" s="120">
        <v>-0.67779999999999996</v>
      </c>
      <c r="Q256" s="120">
        <v>0</v>
      </c>
      <c r="R256" s="120">
        <v>19.727</v>
      </c>
      <c r="S256" s="120">
        <v>781.76</v>
      </c>
      <c r="T256" s="120">
        <f t="shared" si="28"/>
        <v>19.727</v>
      </c>
      <c r="U256" s="120">
        <f t="shared" si="28"/>
        <v>781.76</v>
      </c>
      <c r="V256" s="148">
        <f t="shared" si="29"/>
        <v>2.5234087187883749E-2</v>
      </c>
      <c r="W256" s="78">
        <v>43.3</v>
      </c>
      <c r="X256" s="158">
        <f t="shared" si="20"/>
        <v>1.0926359752353663</v>
      </c>
      <c r="Y256" s="158">
        <f t="shared" si="30"/>
        <v>1514.0452312730251</v>
      </c>
      <c r="Z256" s="158">
        <f t="shared" si="31"/>
        <v>65.558158514121985</v>
      </c>
    </row>
    <row r="257" spans="1:26" x14ac:dyDescent="0.2">
      <c r="A257" s="251"/>
      <c r="B257" s="65" t="s">
        <v>283</v>
      </c>
      <c r="C257" s="12">
        <v>0.9</v>
      </c>
      <c r="D257" s="43">
        <v>1.4572999999999999E-2</v>
      </c>
      <c r="E257" s="44">
        <f t="shared" si="19"/>
        <v>0.63101089999999993</v>
      </c>
      <c r="F257" s="116">
        <v>495.9</v>
      </c>
      <c r="G257" s="10" t="s">
        <v>48</v>
      </c>
      <c r="H257" s="72">
        <v>7</v>
      </c>
      <c r="I257" s="73" t="s">
        <v>322</v>
      </c>
      <c r="J257" s="73" t="s">
        <v>296</v>
      </c>
      <c r="K257" s="72">
        <v>10</v>
      </c>
      <c r="L257" s="72" t="s">
        <v>61</v>
      </c>
      <c r="M257" s="120">
        <f t="shared" si="27"/>
        <v>8.6999999999999993</v>
      </c>
      <c r="N257" s="120">
        <v>0.45900000000000002</v>
      </c>
      <c r="O257" s="120">
        <v>0</v>
      </c>
      <c r="P257" s="120">
        <v>0</v>
      </c>
      <c r="Q257" s="120">
        <v>0</v>
      </c>
      <c r="R257" s="120">
        <v>8.2409999999999997</v>
      </c>
      <c r="S257" s="120">
        <v>314.19</v>
      </c>
      <c r="T257" s="120">
        <f t="shared" si="28"/>
        <v>8.2409999999999997</v>
      </c>
      <c r="U257" s="120">
        <f t="shared" si="28"/>
        <v>314.19</v>
      </c>
      <c r="V257" s="148">
        <f t="shared" si="29"/>
        <v>2.6229351666189248E-2</v>
      </c>
      <c r="W257" s="78">
        <v>43.3</v>
      </c>
      <c r="X257" s="158">
        <f t="shared" si="20"/>
        <v>1.1357309271459943</v>
      </c>
      <c r="Y257" s="158">
        <f t="shared" si="30"/>
        <v>1573.761099971355</v>
      </c>
      <c r="Z257" s="158">
        <f t="shared" si="31"/>
        <v>68.143855628759653</v>
      </c>
    </row>
    <row r="258" spans="1:26" x14ac:dyDescent="0.2">
      <c r="A258" s="251"/>
      <c r="B258" s="65" t="s">
        <v>283</v>
      </c>
      <c r="C258" s="12">
        <v>0.9</v>
      </c>
      <c r="D258" s="43">
        <v>1.4572999999999999E-2</v>
      </c>
      <c r="E258" s="44">
        <f t="shared" si="19"/>
        <v>0.63101089999999993</v>
      </c>
      <c r="F258" s="116">
        <v>495.9</v>
      </c>
      <c r="G258" s="10" t="s">
        <v>48</v>
      </c>
      <c r="H258" s="72">
        <v>8</v>
      </c>
      <c r="I258" s="73" t="s">
        <v>323</v>
      </c>
      <c r="J258" s="73" t="s">
        <v>296</v>
      </c>
      <c r="K258" s="72">
        <v>6</v>
      </c>
      <c r="L258" s="72" t="s">
        <v>61</v>
      </c>
      <c r="M258" s="120">
        <f t="shared" si="27"/>
        <v>6.6000000000000005</v>
      </c>
      <c r="N258" s="120">
        <v>0.3251</v>
      </c>
      <c r="O258" s="120">
        <v>1.0960000000000001</v>
      </c>
      <c r="P258" s="120">
        <v>3.1899999999999998E-2</v>
      </c>
      <c r="Q258" s="120">
        <v>0</v>
      </c>
      <c r="R258" s="120">
        <v>5.1470000000000002</v>
      </c>
      <c r="S258" s="120">
        <v>192.6</v>
      </c>
      <c r="T258" s="120">
        <f t="shared" si="28"/>
        <v>5.1470000000000002</v>
      </c>
      <c r="U258" s="120">
        <f t="shared" si="28"/>
        <v>192.6</v>
      </c>
      <c r="V258" s="148">
        <f t="shared" si="29"/>
        <v>2.6723779854620978E-2</v>
      </c>
      <c r="W258" s="78">
        <v>43.3</v>
      </c>
      <c r="X258" s="158">
        <f t="shared" si="20"/>
        <v>1.1571396677050882</v>
      </c>
      <c r="Y258" s="158">
        <f t="shared" si="30"/>
        <v>1603.4267912772586</v>
      </c>
      <c r="Z258" s="158">
        <f t="shared" si="31"/>
        <v>69.428380062305294</v>
      </c>
    </row>
    <row r="259" spans="1:26" x14ac:dyDescent="0.2">
      <c r="A259" s="251"/>
      <c r="B259" s="65" t="s">
        <v>283</v>
      </c>
      <c r="C259" s="12">
        <v>0.9</v>
      </c>
      <c r="D259" s="43">
        <v>1.4572999999999999E-2</v>
      </c>
      <c r="E259" s="44">
        <f t="shared" si="19"/>
        <v>0.63101089999999993</v>
      </c>
      <c r="F259" s="116">
        <v>495.9</v>
      </c>
      <c r="G259" s="10" t="s">
        <v>48</v>
      </c>
      <c r="H259" s="72">
        <v>9</v>
      </c>
      <c r="I259" s="73" t="s">
        <v>324</v>
      </c>
      <c r="J259" s="73" t="s">
        <v>296</v>
      </c>
      <c r="K259" s="72">
        <v>12</v>
      </c>
      <c r="L259" s="72" t="s">
        <v>61</v>
      </c>
      <c r="M259" s="120">
        <f t="shared" si="27"/>
        <v>16</v>
      </c>
      <c r="N259" s="120">
        <v>1.2841</v>
      </c>
      <c r="O259" s="120">
        <v>0</v>
      </c>
      <c r="P259" s="120">
        <v>-0.16209999999999999</v>
      </c>
      <c r="Q259" s="120">
        <v>0</v>
      </c>
      <c r="R259" s="120">
        <v>14.878</v>
      </c>
      <c r="S259" s="120">
        <v>529.6</v>
      </c>
      <c r="T259" s="120">
        <f t="shared" si="28"/>
        <v>14.878</v>
      </c>
      <c r="U259" s="120">
        <f t="shared" si="28"/>
        <v>529.6</v>
      </c>
      <c r="V259" s="148">
        <f t="shared" si="29"/>
        <v>2.8092900302114802E-2</v>
      </c>
      <c r="W259" s="78">
        <v>43.3</v>
      </c>
      <c r="X259" s="158">
        <f t="shared" si="20"/>
        <v>1.2164225830815709</v>
      </c>
      <c r="Y259" s="158">
        <f t="shared" si="30"/>
        <v>1685.5740181268882</v>
      </c>
      <c r="Z259" s="158">
        <f t="shared" si="31"/>
        <v>72.985354984894244</v>
      </c>
    </row>
    <row r="260" spans="1:26" x14ac:dyDescent="0.2">
      <c r="A260" s="252"/>
      <c r="B260" s="65" t="s">
        <v>283</v>
      </c>
      <c r="C260" s="12">
        <v>0.9</v>
      </c>
      <c r="D260" s="43">
        <v>1.4572999999999999E-2</v>
      </c>
      <c r="E260" s="44">
        <f t="shared" si="19"/>
        <v>0.63101089999999993</v>
      </c>
      <c r="F260" s="116">
        <v>495.9</v>
      </c>
      <c r="G260" s="10" t="s">
        <v>48</v>
      </c>
      <c r="H260" s="72">
        <v>10</v>
      </c>
      <c r="I260" s="73" t="s">
        <v>325</v>
      </c>
      <c r="J260" s="73" t="s">
        <v>296</v>
      </c>
      <c r="K260" s="72">
        <v>4</v>
      </c>
      <c r="L260" s="72" t="s">
        <v>61</v>
      </c>
      <c r="M260" s="120">
        <f t="shared" si="27"/>
        <v>6.7</v>
      </c>
      <c r="N260" s="120">
        <v>5.4199999999999998E-2</v>
      </c>
      <c r="O260" s="120">
        <v>1.4245000000000001</v>
      </c>
      <c r="P260" s="120">
        <v>4.7800000000000002E-2</v>
      </c>
      <c r="Q260" s="120">
        <v>0</v>
      </c>
      <c r="R260" s="120">
        <v>5.1734999999999998</v>
      </c>
      <c r="S260" s="120">
        <v>162.94</v>
      </c>
      <c r="T260" s="120">
        <f t="shared" si="28"/>
        <v>5.1734999999999998</v>
      </c>
      <c r="U260" s="120">
        <f t="shared" si="28"/>
        <v>162.94</v>
      </c>
      <c r="V260" s="148">
        <f t="shared" si="29"/>
        <v>3.175095127040628E-2</v>
      </c>
      <c r="W260" s="78">
        <v>43.3</v>
      </c>
      <c r="X260" s="158">
        <f t="shared" si="20"/>
        <v>1.3748161900085918</v>
      </c>
      <c r="Y260" s="158">
        <f t="shared" si="30"/>
        <v>1905.0570762243767</v>
      </c>
      <c r="Z260" s="158">
        <f t="shared" si="31"/>
        <v>82.48897140051551</v>
      </c>
    </row>
    <row r="261" spans="1:26" x14ac:dyDescent="0.2">
      <c r="A261" s="253" t="s">
        <v>326</v>
      </c>
      <c r="B261" s="65" t="s">
        <v>327</v>
      </c>
      <c r="C261" s="12">
        <v>2.14</v>
      </c>
      <c r="D261" s="43">
        <v>1.316E-2</v>
      </c>
      <c r="E261" s="44">
        <f>D261*W261</f>
        <v>0.70274399999999992</v>
      </c>
      <c r="F261" s="116">
        <v>491.66</v>
      </c>
      <c r="G261" s="5" t="s">
        <v>40</v>
      </c>
      <c r="H261" s="63">
        <v>1</v>
      </c>
      <c r="I261" s="64" t="s">
        <v>328</v>
      </c>
      <c r="J261" s="64" t="s">
        <v>329</v>
      </c>
      <c r="K261" s="63">
        <v>20</v>
      </c>
      <c r="L261" s="63" t="s">
        <v>61</v>
      </c>
      <c r="M261" s="117"/>
      <c r="N261" s="117">
        <v>0.81599999999999995</v>
      </c>
      <c r="O261" s="117">
        <v>5.1404750000000003</v>
      </c>
      <c r="P261" s="117">
        <v>5.0999999999999997E-2</v>
      </c>
      <c r="Q261" s="117">
        <v>0</v>
      </c>
      <c r="R261" s="117">
        <v>3.6987000000000001</v>
      </c>
      <c r="S261" s="117">
        <v>960.56000000000006</v>
      </c>
      <c r="T261" s="117">
        <v>3.6987000000000001</v>
      </c>
      <c r="U261" s="117">
        <v>960.56000000000006</v>
      </c>
      <c r="V261" s="145">
        <f t="shared" si="29"/>
        <v>3.8505663363038226E-3</v>
      </c>
      <c r="W261" s="74">
        <v>53.4</v>
      </c>
      <c r="X261" s="156">
        <f>V261*W261</f>
        <v>0.20562024235862411</v>
      </c>
      <c r="Y261" s="156">
        <f t="shared" si="30"/>
        <v>231.03398017822934</v>
      </c>
      <c r="Z261" s="156">
        <f t="shared" si="31"/>
        <v>12.337214541517447</v>
      </c>
    </row>
    <row r="262" spans="1:26" x14ac:dyDescent="0.2">
      <c r="A262" s="254"/>
      <c r="B262" s="65" t="s">
        <v>327</v>
      </c>
      <c r="C262" s="65">
        <v>2.14</v>
      </c>
      <c r="D262" s="43">
        <v>1.316E-2</v>
      </c>
      <c r="E262" s="44">
        <f t="shared" ref="E262:E300" si="32">D262*W262</f>
        <v>0.70274399999999992</v>
      </c>
      <c r="F262" s="82">
        <v>491.66</v>
      </c>
      <c r="G262" s="5" t="s">
        <v>40</v>
      </c>
      <c r="H262" s="63">
        <v>2</v>
      </c>
      <c r="I262" s="64" t="s">
        <v>330</v>
      </c>
      <c r="J262" s="64" t="s">
        <v>329</v>
      </c>
      <c r="K262" s="63">
        <v>62</v>
      </c>
      <c r="L262" s="63" t="s">
        <v>61</v>
      </c>
      <c r="M262" s="117"/>
      <c r="N262" s="117">
        <v>3.5700000000000003</v>
      </c>
      <c r="O262" s="117">
        <v>9.4253330000000002</v>
      </c>
      <c r="P262" s="117">
        <v>-0.35669400000000001</v>
      </c>
      <c r="Q262" s="117">
        <v>0</v>
      </c>
      <c r="R262" s="117">
        <v>10.903309999999999</v>
      </c>
      <c r="S262" s="117">
        <v>2726.17</v>
      </c>
      <c r="T262" s="117">
        <v>10.903309999999999</v>
      </c>
      <c r="U262" s="117">
        <v>2726.17</v>
      </c>
      <c r="V262" s="145">
        <f t="shared" si="29"/>
        <v>3.999497463474398E-3</v>
      </c>
      <c r="W262" s="74">
        <v>53.4</v>
      </c>
      <c r="X262" s="156">
        <f t="shared" ref="X262:X300" si="33">V262*W262</f>
        <v>0.21357316454953285</v>
      </c>
      <c r="Y262" s="156">
        <f t="shared" si="30"/>
        <v>239.9698478084639</v>
      </c>
      <c r="Z262" s="156">
        <f t="shared" si="31"/>
        <v>12.814389872971971</v>
      </c>
    </row>
    <row r="263" spans="1:26" x14ac:dyDescent="0.2">
      <c r="A263" s="254"/>
      <c r="B263" s="65" t="s">
        <v>327</v>
      </c>
      <c r="C263" s="65">
        <v>2.14</v>
      </c>
      <c r="D263" s="43">
        <v>1.316E-2</v>
      </c>
      <c r="E263" s="44">
        <f t="shared" si="32"/>
        <v>0.70274399999999992</v>
      </c>
      <c r="F263" s="82">
        <v>491.66</v>
      </c>
      <c r="G263" s="5" t="s">
        <v>40</v>
      </c>
      <c r="H263" s="63">
        <v>3</v>
      </c>
      <c r="I263" s="64" t="s">
        <v>331</v>
      </c>
      <c r="J263" s="64" t="s">
        <v>329</v>
      </c>
      <c r="K263" s="63">
        <v>60</v>
      </c>
      <c r="L263" s="63" t="s">
        <v>61</v>
      </c>
      <c r="M263" s="117"/>
      <c r="N263" s="117">
        <v>3.9780000000000002</v>
      </c>
      <c r="O263" s="117">
        <v>9.4952570000000005</v>
      </c>
      <c r="P263" s="117">
        <v>0.35700000000000004</v>
      </c>
      <c r="Q263" s="117">
        <v>0</v>
      </c>
      <c r="R263" s="117">
        <v>12.289747999999999</v>
      </c>
      <c r="S263" s="117">
        <v>2725.38</v>
      </c>
      <c r="T263" s="117">
        <v>12.289747999999999</v>
      </c>
      <c r="U263" s="117">
        <v>2725.38</v>
      </c>
      <c r="V263" s="145">
        <f t="shared" si="29"/>
        <v>4.5093704364162056E-3</v>
      </c>
      <c r="W263" s="74">
        <v>53.4</v>
      </c>
      <c r="X263" s="156">
        <f t="shared" si="33"/>
        <v>0.24080038130462539</v>
      </c>
      <c r="Y263" s="156">
        <f t="shared" si="30"/>
        <v>270.56222618497236</v>
      </c>
      <c r="Z263" s="156">
        <f t="shared" si="31"/>
        <v>14.448022878277524</v>
      </c>
    </row>
    <row r="264" spans="1:26" x14ac:dyDescent="0.2">
      <c r="A264" s="254"/>
      <c r="B264" s="65" t="s">
        <v>327</v>
      </c>
      <c r="C264" s="65">
        <v>2.14</v>
      </c>
      <c r="D264" s="43">
        <v>1.316E-2</v>
      </c>
      <c r="E264" s="44">
        <f t="shared" si="32"/>
        <v>0.70274399999999992</v>
      </c>
      <c r="F264" s="82">
        <v>491.66</v>
      </c>
      <c r="G264" s="5" t="s">
        <v>40</v>
      </c>
      <c r="H264" s="63">
        <v>4</v>
      </c>
      <c r="I264" s="64" t="s">
        <v>332</v>
      </c>
      <c r="J264" s="64" t="s">
        <v>329</v>
      </c>
      <c r="K264" s="63">
        <v>75</v>
      </c>
      <c r="L264" s="63" t="s">
        <v>61</v>
      </c>
      <c r="M264" s="117"/>
      <c r="N264" s="117">
        <v>5.2020000000000008</v>
      </c>
      <c r="O264" s="117">
        <v>12.199059999999999</v>
      </c>
      <c r="P264" s="117">
        <v>0.61199999999999999</v>
      </c>
      <c r="Q264" s="117">
        <v>0</v>
      </c>
      <c r="R264" s="117">
        <v>17.988099999999999</v>
      </c>
      <c r="S264" s="117">
        <v>3968.67</v>
      </c>
      <c r="T264" s="117">
        <v>17.988099999999999</v>
      </c>
      <c r="U264" s="117">
        <v>3968.67</v>
      </c>
      <c r="V264" s="145">
        <f t="shared" si="29"/>
        <v>4.5325260099731137E-3</v>
      </c>
      <c r="W264" s="74">
        <v>53.4</v>
      </c>
      <c r="X264" s="156">
        <f t="shared" si="33"/>
        <v>0.24203688893256425</v>
      </c>
      <c r="Y264" s="156">
        <f t="shared" si="30"/>
        <v>271.95156059838683</v>
      </c>
      <c r="Z264" s="156">
        <f t="shared" si="31"/>
        <v>14.522213335953857</v>
      </c>
    </row>
    <row r="265" spans="1:26" x14ac:dyDescent="0.2">
      <c r="A265" s="254"/>
      <c r="B265" s="65" t="s">
        <v>327</v>
      </c>
      <c r="C265" s="65">
        <v>2.14</v>
      </c>
      <c r="D265" s="43">
        <v>1.316E-2</v>
      </c>
      <c r="E265" s="44">
        <f t="shared" si="32"/>
        <v>0.70274399999999992</v>
      </c>
      <c r="F265" s="82">
        <v>491.66</v>
      </c>
      <c r="G265" s="5" t="s">
        <v>40</v>
      </c>
      <c r="H265" s="63">
        <v>5</v>
      </c>
      <c r="I265" s="64" t="s">
        <v>333</v>
      </c>
      <c r="J265" s="64" t="s">
        <v>329</v>
      </c>
      <c r="K265" s="63">
        <v>36</v>
      </c>
      <c r="L265" s="63" t="s">
        <v>61</v>
      </c>
      <c r="M265" s="117"/>
      <c r="N265" s="117">
        <v>3.468</v>
      </c>
      <c r="O265" s="117">
        <v>4.1802900000000003</v>
      </c>
      <c r="P265" s="117">
        <v>-0.45900000000000002</v>
      </c>
      <c r="Q265" s="117">
        <v>0</v>
      </c>
      <c r="R265" s="117">
        <v>11.121711000000001</v>
      </c>
      <c r="S265" s="117">
        <v>2347.84</v>
      </c>
      <c r="T265" s="117">
        <v>11.121711000000001</v>
      </c>
      <c r="U265" s="117">
        <v>2347.84</v>
      </c>
      <c r="V265" s="145">
        <f t="shared" si="29"/>
        <v>4.7369969844623149E-3</v>
      </c>
      <c r="W265" s="74">
        <v>53.4</v>
      </c>
      <c r="X265" s="156">
        <f t="shared" si="33"/>
        <v>0.25295563897028761</v>
      </c>
      <c r="Y265" s="156">
        <f t="shared" si="30"/>
        <v>284.21981906773891</v>
      </c>
      <c r="Z265" s="156">
        <f t="shared" si="31"/>
        <v>15.177338338217258</v>
      </c>
    </row>
    <row r="266" spans="1:26" x14ac:dyDescent="0.2">
      <c r="A266" s="254"/>
      <c r="B266" s="65" t="s">
        <v>327</v>
      </c>
      <c r="C266" s="65">
        <v>2.14</v>
      </c>
      <c r="D266" s="43">
        <v>1.316E-2</v>
      </c>
      <c r="E266" s="44">
        <f t="shared" si="32"/>
        <v>0.70274399999999992</v>
      </c>
      <c r="F266" s="82">
        <v>491.66</v>
      </c>
      <c r="G266" s="5" t="s">
        <v>40</v>
      </c>
      <c r="H266" s="63">
        <v>6</v>
      </c>
      <c r="I266" s="64" t="s">
        <v>334</v>
      </c>
      <c r="J266" s="64" t="s">
        <v>329</v>
      </c>
      <c r="K266" s="63">
        <v>45</v>
      </c>
      <c r="L266" s="63" t="s">
        <v>61</v>
      </c>
      <c r="M266" s="117"/>
      <c r="N266" s="117">
        <v>3.7230000000000003</v>
      </c>
      <c r="O266" s="117">
        <v>7.961328</v>
      </c>
      <c r="P266" s="117">
        <v>-0.79417199999999999</v>
      </c>
      <c r="Q266" s="117">
        <v>0</v>
      </c>
      <c r="R266" s="117">
        <v>11.178599999999999</v>
      </c>
      <c r="S266" s="117">
        <v>2328.9</v>
      </c>
      <c r="T266" s="117">
        <v>11.178599999999999</v>
      </c>
      <c r="U266" s="117">
        <v>2328.9</v>
      </c>
      <c r="V266" s="145">
        <f t="shared" si="29"/>
        <v>4.7999484735282748E-3</v>
      </c>
      <c r="W266" s="74">
        <v>53.4</v>
      </c>
      <c r="X266" s="156">
        <f t="shared" si="33"/>
        <v>0.25631724848640985</v>
      </c>
      <c r="Y266" s="156">
        <f t="shared" si="30"/>
        <v>287.9969084116965</v>
      </c>
      <c r="Z266" s="156">
        <f t="shared" si="31"/>
        <v>15.379034909184593</v>
      </c>
    </row>
    <row r="267" spans="1:26" x14ac:dyDescent="0.2">
      <c r="A267" s="254"/>
      <c r="B267" s="65" t="s">
        <v>327</v>
      </c>
      <c r="C267" s="65">
        <v>2.14</v>
      </c>
      <c r="D267" s="43">
        <v>1.316E-2</v>
      </c>
      <c r="E267" s="44">
        <f t="shared" si="32"/>
        <v>0.70274399999999992</v>
      </c>
      <c r="F267" s="82">
        <v>491.66</v>
      </c>
      <c r="G267" s="5" t="s">
        <v>40</v>
      </c>
      <c r="H267" s="63">
        <v>7</v>
      </c>
      <c r="I267" s="64" t="s">
        <v>335</v>
      </c>
      <c r="J267" s="64" t="s">
        <v>329</v>
      </c>
      <c r="K267" s="63">
        <v>75</v>
      </c>
      <c r="L267" s="63" t="s">
        <v>61</v>
      </c>
      <c r="M267" s="117"/>
      <c r="N267" s="117">
        <v>6.5789999999999997</v>
      </c>
      <c r="O267" s="117">
        <v>14.177688000000002</v>
      </c>
      <c r="P267" s="117">
        <v>-0.69125400000000004</v>
      </c>
      <c r="Q267" s="117">
        <v>0</v>
      </c>
      <c r="R267" s="117">
        <v>19.444700000000001</v>
      </c>
      <c r="S267" s="117">
        <v>3988.9900000000002</v>
      </c>
      <c r="T267" s="117">
        <v>19.444700000000001</v>
      </c>
      <c r="U267" s="117">
        <v>3988.9900000000002</v>
      </c>
      <c r="V267" s="145">
        <f t="shared" si="29"/>
        <v>4.8745923153479956E-3</v>
      </c>
      <c r="W267" s="74">
        <v>53.4</v>
      </c>
      <c r="X267" s="156">
        <f t="shared" si="33"/>
        <v>0.26030322963958297</v>
      </c>
      <c r="Y267" s="156">
        <f t="shared" si="30"/>
        <v>292.47553892087973</v>
      </c>
      <c r="Z267" s="156">
        <f t="shared" si="31"/>
        <v>15.618193778374977</v>
      </c>
    </row>
    <row r="268" spans="1:26" x14ac:dyDescent="0.2">
      <c r="A268" s="254"/>
      <c r="B268" s="65" t="s">
        <v>327</v>
      </c>
      <c r="C268" s="65">
        <v>2.14</v>
      </c>
      <c r="D268" s="43">
        <v>1.316E-2</v>
      </c>
      <c r="E268" s="44">
        <f t="shared" si="32"/>
        <v>0.70274399999999992</v>
      </c>
      <c r="F268" s="82">
        <v>491.66</v>
      </c>
      <c r="G268" s="5" t="s">
        <v>40</v>
      </c>
      <c r="H268" s="63">
        <v>8</v>
      </c>
      <c r="I268" s="64" t="s">
        <v>336</v>
      </c>
      <c r="J268" s="64" t="s">
        <v>329</v>
      </c>
      <c r="K268" s="63">
        <v>55</v>
      </c>
      <c r="L268" s="63" t="s">
        <v>61</v>
      </c>
      <c r="M268" s="117"/>
      <c r="N268" s="117">
        <v>3.6720000000000002</v>
      </c>
      <c r="O268" s="117">
        <v>7.5942020000000001</v>
      </c>
      <c r="P268" s="117">
        <v>0.30599999999999999</v>
      </c>
      <c r="Q268" s="117">
        <v>0</v>
      </c>
      <c r="R268" s="117">
        <v>12.671124000000001</v>
      </c>
      <c r="S268" s="117">
        <v>2535.52</v>
      </c>
      <c r="T268" s="117">
        <v>12.671124000000001</v>
      </c>
      <c r="U268" s="117">
        <v>2535.52</v>
      </c>
      <c r="V268" s="145">
        <f t="shared" si="29"/>
        <v>4.9974458888117626E-3</v>
      </c>
      <c r="W268" s="74">
        <v>53.4</v>
      </c>
      <c r="X268" s="156">
        <f t="shared" si="33"/>
        <v>0.26686361046254814</v>
      </c>
      <c r="Y268" s="156">
        <f t="shared" si="30"/>
        <v>299.84675332870574</v>
      </c>
      <c r="Z268" s="156">
        <f t="shared" si="31"/>
        <v>16.011816627752886</v>
      </c>
    </row>
    <row r="269" spans="1:26" x14ac:dyDescent="0.2">
      <c r="A269" s="254"/>
      <c r="B269" s="65" t="s">
        <v>327</v>
      </c>
      <c r="C269" s="65">
        <v>2.14</v>
      </c>
      <c r="D269" s="43">
        <v>1.316E-2</v>
      </c>
      <c r="E269" s="44">
        <f t="shared" si="32"/>
        <v>0.70274399999999992</v>
      </c>
      <c r="F269" s="82">
        <v>491.66</v>
      </c>
      <c r="G269" s="5" t="s">
        <v>40</v>
      </c>
      <c r="H269" s="63">
        <v>9</v>
      </c>
      <c r="I269" s="64" t="s">
        <v>337</v>
      </c>
      <c r="J269" s="64" t="s">
        <v>329</v>
      </c>
      <c r="K269" s="63">
        <v>45</v>
      </c>
      <c r="L269" s="63" t="s">
        <v>61</v>
      </c>
      <c r="M269" s="117"/>
      <c r="N269" s="117">
        <v>3.3389699999999998</v>
      </c>
      <c r="O269" s="117">
        <v>7.5099860000000005</v>
      </c>
      <c r="P269" s="117">
        <v>-0.91524600000000012</v>
      </c>
      <c r="Q269" s="117">
        <v>0</v>
      </c>
      <c r="R269" s="117">
        <v>11.741045999999999</v>
      </c>
      <c r="S269" s="117">
        <v>2336.12</v>
      </c>
      <c r="T269" s="117">
        <v>11.741045999999999</v>
      </c>
      <c r="U269" s="117">
        <v>2336.12</v>
      </c>
      <c r="V269" s="145">
        <f t="shared" si="29"/>
        <v>5.0258745269934763E-3</v>
      </c>
      <c r="W269" s="74">
        <v>53.4</v>
      </c>
      <c r="X269" s="156">
        <f t="shared" si="33"/>
        <v>0.26838169974145165</v>
      </c>
      <c r="Y269" s="156">
        <f t="shared" si="30"/>
        <v>301.55247161960858</v>
      </c>
      <c r="Z269" s="156">
        <f t="shared" si="31"/>
        <v>16.102901984487097</v>
      </c>
    </row>
    <row r="270" spans="1:26" x14ac:dyDescent="0.2">
      <c r="A270" s="254"/>
      <c r="B270" s="65" t="s">
        <v>327</v>
      </c>
      <c r="C270" s="65">
        <v>2.14</v>
      </c>
      <c r="D270" s="43">
        <v>1.316E-2</v>
      </c>
      <c r="E270" s="44">
        <f t="shared" si="32"/>
        <v>0.70274399999999992</v>
      </c>
      <c r="F270" s="82">
        <v>491.66</v>
      </c>
      <c r="G270" s="5" t="s">
        <v>40</v>
      </c>
      <c r="H270" s="63">
        <v>10</v>
      </c>
      <c r="I270" s="64" t="s">
        <v>338</v>
      </c>
      <c r="J270" s="64" t="s">
        <v>329</v>
      </c>
      <c r="K270" s="63">
        <v>15</v>
      </c>
      <c r="L270" s="63" t="s">
        <v>61</v>
      </c>
      <c r="M270" s="117"/>
      <c r="N270" s="117">
        <v>1.4280000000000002</v>
      </c>
      <c r="O270" s="117">
        <v>4.0936970000000006</v>
      </c>
      <c r="P270" s="117">
        <v>0.153</v>
      </c>
      <c r="Q270" s="117">
        <v>0</v>
      </c>
      <c r="R270" s="117">
        <v>5.8083000000000009</v>
      </c>
      <c r="S270" s="117">
        <v>1122.25</v>
      </c>
      <c r="T270" s="117">
        <v>5.8083000000000009</v>
      </c>
      <c r="U270" s="117">
        <v>1122.25</v>
      </c>
      <c r="V270" s="145">
        <f t="shared" si="29"/>
        <v>5.1755847627533982E-3</v>
      </c>
      <c r="W270" s="74">
        <v>53.4</v>
      </c>
      <c r="X270" s="156">
        <f t="shared" si="33"/>
        <v>0.27637622633103148</v>
      </c>
      <c r="Y270" s="156">
        <f t="shared" si="30"/>
        <v>310.53508576520392</v>
      </c>
      <c r="Z270" s="156">
        <f t="shared" si="31"/>
        <v>16.582573579861887</v>
      </c>
    </row>
    <row r="271" spans="1:26" x14ac:dyDescent="0.2">
      <c r="A271" s="254"/>
      <c r="B271" s="65" t="s">
        <v>327</v>
      </c>
      <c r="C271" s="65">
        <v>2.14</v>
      </c>
      <c r="D271" s="43">
        <v>1.316E-2</v>
      </c>
      <c r="E271" s="44">
        <f t="shared" si="32"/>
        <v>0.70274399999999992</v>
      </c>
      <c r="F271" s="82">
        <v>491.66</v>
      </c>
      <c r="G271" s="9" t="s">
        <v>45</v>
      </c>
      <c r="H271" s="67">
        <v>1</v>
      </c>
      <c r="I271" s="68" t="s">
        <v>339</v>
      </c>
      <c r="J271" s="68" t="s">
        <v>329</v>
      </c>
      <c r="K271" s="67">
        <v>76</v>
      </c>
      <c r="L271" s="67" t="s">
        <v>61</v>
      </c>
      <c r="M271" s="118"/>
      <c r="N271" s="118">
        <v>6.069</v>
      </c>
      <c r="O271" s="118">
        <v>7.426952</v>
      </c>
      <c r="P271" s="118">
        <v>-1.4025000000000001</v>
      </c>
      <c r="Q271" s="118">
        <v>0</v>
      </c>
      <c r="R271" s="118">
        <v>22.775898999999999</v>
      </c>
      <c r="S271" s="118">
        <v>3987.52</v>
      </c>
      <c r="T271" s="118">
        <v>22.775898999999999</v>
      </c>
      <c r="U271" s="118">
        <v>3987.52</v>
      </c>
      <c r="V271" s="146">
        <f t="shared" si="29"/>
        <v>5.7117955521226223E-3</v>
      </c>
      <c r="W271" s="76">
        <v>53.4</v>
      </c>
      <c r="X271" s="157">
        <f t="shared" si="33"/>
        <v>0.30500988248334804</v>
      </c>
      <c r="Y271" s="157">
        <f t="shared" si="30"/>
        <v>342.70773312735736</v>
      </c>
      <c r="Z271" s="157">
        <f t="shared" si="31"/>
        <v>18.300592949000883</v>
      </c>
    </row>
    <row r="272" spans="1:26" x14ac:dyDescent="0.2">
      <c r="A272" s="254"/>
      <c r="B272" s="65" t="s">
        <v>327</v>
      </c>
      <c r="C272" s="65">
        <v>2.14</v>
      </c>
      <c r="D272" s="43">
        <v>1.316E-2</v>
      </c>
      <c r="E272" s="44">
        <f t="shared" si="32"/>
        <v>0.70274399999999992</v>
      </c>
      <c r="F272" s="82">
        <v>491.66</v>
      </c>
      <c r="G272" s="9" t="s">
        <v>45</v>
      </c>
      <c r="H272" s="67">
        <v>2</v>
      </c>
      <c r="I272" s="68" t="s">
        <v>340</v>
      </c>
      <c r="J272" s="68" t="s">
        <v>329</v>
      </c>
      <c r="K272" s="67">
        <v>53</v>
      </c>
      <c r="L272" s="67" t="s">
        <v>61</v>
      </c>
      <c r="M272" s="118"/>
      <c r="N272" s="118">
        <v>4.4880000000000004</v>
      </c>
      <c r="O272" s="118">
        <v>8.8869059999999998</v>
      </c>
      <c r="P272" s="118">
        <v>-0.34118999999999999</v>
      </c>
      <c r="Q272" s="118">
        <v>0</v>
      </c>
      <c r="R272" s="118">
        <v>17.3431</v>
      </c>
      <c r="S272" s="118">
        <v>2938.61</v>
      </c>
      <c r="T272" s="118">
        <v>17.3431</v>
      </c>
      <c r="U272" s="118">
        <v>2938.61</v>
      </c>
      <c r="V272" s="146">
        <f t="shared" si="29"/>
        <v>5.9018039140954397E-3</v>
      </c>
      <c r="W272" s="76">
        <v>53.4</v>
      </c>
      <c r="X272" s="157">
        <f t="shared" si="33"/>
        <v>0.31515632901269647</v>
      </c>
      <c r="Y272" s="157">
        <f t="shared" si="30"/>
        <v>354.10823484572637</v>
      </c>
      <c r="Z272" s="157">
        <f t="shared" si="31"/>
        <v>18.909379740761789</v>
      </c>
    </row>
    <row r="273" spans="1:26" x14ac:dyDescent="0.2">
      <c r="A273" s="254"/>
      <c r="B273" s="65" t="s">
        <v>327</v>
      </c>
      <c r="C273" s="65">
        <v>2.14</v>
      </c>
      <c r="D273" s="43">
        <v>1.316E-2</v>
      </c>
      <c r="E273" s="44">
        <f t="shared" si="32"/>
        <v>0.70274399999999992</v>
      </c>
      <c r="F273" s="82">
        <v>491.66</v>
      </c>
      <c r="G273" s="9" t="s">
        <v>45</v>
      </c>
      <c r="H273" s="67">
        <v>3</v>
      </c>
      <c r="I273" s="68" t="s">
        <v>341</v>
      </c>
      <c r="J273" s="68" t="s">
        <v>329</v>
      </c>
      <c r="K273" s="67">
        <v>100</v>
      </c>
      <c r="L273" s="67" t="s">
        <v>61</v>
      </c>
      <c r="M273" s="118"/>
      <c r="N273" s="118">
        <v>7.6475010000000001</v>
      </c>
      <c r="O273" s="118">
        <v>7.8111860000000002</v>
      </c>
      <c r="P273" s="118">
        <v>0.10169399999999999</v>
      </c>
      <c r="Q273" s="118">
        <v>0</v>
      </c>
      <c r="R273" s="118">
        <v>27.456725000000002</v>
      </c>
      <c r="S273" s="118">
        <v>4428.2300000000005</v>
      </c>
      <c r="T273" s="118">
        <v>27.456725000000002</v>
      </c>
      <c r="U273" s="118">
        <v>4428.2300000000005</v>
      </c>
      <c r="V273" s="146">
        <f t="shared" si="29"/>
        <v>6.200383674741375E-3</v>
      </c>
      <c r="W273" s="76">
        <v>53.4</v>
      </c>
      <c r="X273" s="157">
        <f t="shared" si="33"/>
        <v>0.33110048823118943</v>
      </c>
      <c r="Y273" s="157">
        <f t="shared" si="30"/>
        <v>372.02302048448252</v>
      </c>
      <c r="Z273" s="157">
        <f t="shared" si="31"/>
        <v>19.866029293871364</v>
      </c>
    </row>
    <row r="274" spans="1:26" x14ac:dyDescent="0.2">
      <c r="A274" s="254"/>
      <c r="B274" s="65" t="s">
        <v>327</v>
      </c>
      <c r="C274" s="65">
        <v>2.14</v>
      </c>
      <c r="D274" s="43">
        <v>1.316E-2</v>
      </c>
      <c r="E274" s="44">
        <f t="shared" si="32"/>
        <v>0.70274399999999992</v>
      </c>
      <c r="F274" s="82">
        <v>491.66</v>
      </c>
      <c r="G274" s="9" t="s">
        <v>45</v>
      </c>
      <c r="H274" s="67">
        <v>4</v>
      </c>
      <c r="I274" s="68" t="s">
        <v>342</v>
      </c>
      <c r="J274" s="68" t="s">
        <v>329</v>
      </c>
      <c r="K274" s="67">
        <v>52</v>
      </c>
      <c r="L274" s="67" t="s">
        <v>61</v>
      </c>
      <c r="M274" s="118"/>
      <c r="N274" s="118">
        <v>3.4169999999999998</v>
      </c>
      <c r="O274" s="118">
        <v>8.8373850000000012</v>
      </c>
      <c r="P274" s="118">
        <v>-0.30599999999999999</v>
      </c>
      <c r="Q274" s="118">
        <v>0</v>
      </c>
      <c r="R274" s="118">
        <v>19.165600000000001</v>
      </c>
      <c r="S274" s="118">
        <v>2928.4</v>
      </c>
      <c r="T274" s="118">
        <v>19.165600000000001</v>
      </c>
      <c r="U274" s="118">
        <v>2928.4</v>
      </c>
      <c r="V274" s="146">
        <f t="shared" si="29"/>
        <v>6.5447343259117611E-3</v>
      </c>
      <c r="W274" s="76">
        <v>53.4</v>
      </c>
      <c r="X274" s="157">
        <f t="shared" si="33"/>
        <v>0.34948881300368806</v>
      </c>
      <c r="Y274" s="157">
        <f t="shared" si="30"/>
        <v>392.68405955470564</v>
      </c>
      <c r="Z274" s="157">
        <f t="shared" si="31"/>
        <v>20.969328780221279</v>
      </c>
    </row>
    <row r="275" spans="1:26" x14ac:dyDescent="0.2">
      <c r="A275" s="254"/>
      <c r="B275" s="65" t="s">
        <v>327</v>
      </c>
      <c r="C275" s="65">
        <v>2.14</v>
      </c>
      <c r="D275" s="43">
        <v>1.316E-2</v>
      </c>
      <c r="E275" s="44">
        <f t="shared" si="32"/>
        <v>0.70274399999999992</v>
      </c>
      <c r="F275" s="82">
        <v>491.66</v>
      </c>
      <c r="G275" s="9" t="s">
        <v>45</v>
      </c>
      <c r="H275" s="67">
        <v>5</v>
      </c>
      <c r="I275" s="68" t="s">
        <v>343</v>
      </c>
      <c r="J275" s="68" t="s">
        <v>329</v>
      </c>
      <c r="K275" s="67">
        <v>31</v>
      </c>
      <c r="L275" s="67" t="s">
        <v>61</v>
      </c>
      <c r="M275" s="118"/>
      <c r="N275" s="118">
        <v>2.1419999999999999</v>
      </c>
      <c r="O275" s="118">
        <v>4.1200570000000001</v>
      </c>
      <c r="P275" s="118">
        <v>0.35700000000000004</v>
      </c>
      <c r="Q275" s="118">
        <v>0</v>
      </c>
      <c r="R275" s="118">
        <v>9.7431999999999999</v>
      </c>
      <c r="S275" s="118">
        <v>1426.8500000000001</v>
      </c>
      <c r="T275" s="118">
        <v>9.7431999999999999</v>
      </c>
      <c r="U275" s="118">
        <v>1426.8500000000001</v>
      </c>
      <c r="V275" s="146">
        <f t="shared" si="29"/>
        <v>6.8284683043066891E-3</v>
      </c>
      <c r="W275" s="76">
        <v>53.4</v>
      </c>
      <c r="X275" s="157">
        <f t="shared" si="33"/>
        <v>0.36464020744997716</v>
      </c>
      <c r="Y275" s="157">
        <f t="shared" si="30"/>
        <v>409.70809825840132</v>
      </c>
      <c r="Z275" s="157">
        <f t="shared" si="31"/>
        <v>21.878412446998631</v>
      </c>
    </row>
    <row r="276" spans="1:26" x14ac:dyDescent="0.2">
      <c r="A276" s="254"/>
      <c r="B276" s="65" t="s">
        <v>327</v>
      </c>
      <c r="C276" s="65">
        <v>2.14</v>
      </c>
      <c r="D276" s="43">
        <v>1.316E-2</v>
      </c>
      <c r="E276" s="44">
        <f t="shared" si="32"/>
        <v>0.70274399999999992</v>
      </c>
      <c r="F276" s="82">
        <v>491.66</v>
      </c>
      <c r="G276" s="9" t="s">
        <v>45</v>
      </c>
      <c r="H276" s="67">
        <v>6</v>
      </c>
      <c r="I276" s="68" t="s">
        <v>344</v>
      </c>
      <c r="J276" s="68" t="s">
        <v>329</v>
      </c>
      <c r="K276" s="67">
        <v>45</v>
      </c>
      <c r="L276" s="67" t="s">
        <v>61</v>
      </c>
      <c r="M276" s="118"/>
      <c r="N276" s="118">
        <v>4.3860000000000001</v>
      </c>
      <c r="O276" s="118">
        <v>5.5438800000000006</v>
      </c>
      <c r="P276" s="118">
        <v>0.20399999999999999</v>
      </c>
      <c r="Q276" s="118">
        <v>0</v>
      </c>
      <c r="R276" s="118">
        <v>16.0473</v>
      </c>
      <c r="S276" s="118">
        <v>2335.09</v>
      </c>
      <c r="T276" s="118">
        <v>16.0473</v>
      </c>
      <c r="U276" s="118">
        <v>2335.09</v>
      </c>
      <c r="V276" s="146">
        <f t="shared" si="29"/>
        <v>6.872240470388721E-3</v>
      </c>
      <c r="W276" s="76">
        <v>53.4</v>
      </c>
      <c r="X276" s="157">
        <f t="shared" si="33"/>
        <v>0.36697764111875769</v>
      </c>
      <c r="Y276" s="157">
        <f t="shared" si="30"/>
        <v>412.3344282233233</v>
      </c>
      <c r="Z276" s="157">
        <f t="shared" si="31"/>
        <v>22.018658467125466</v>
      </c>
    </row>
    <row r="277" spans="1:26" x14ac:dyDescent="0.2">
      <c r="A277" s="254"/>
      <c r="B277" s="65" t="s">
        <v>327</v>
      </c>
      <c r="C277" s="65">
        <v>2.14</v>
      </c>
      <c r="D277" s="43">
        <v>1.316E-2</v>
      </c>
      <c r="E277" s="44">
        <f t="shared" si="32"/>
        <v>0.70274399999999992</v>
      </c>
      <c r="F277" s="82">
        <v>491.66</v>
      </c>
      <c r="G277" s="9" t="s">
        <v>45</v>
      </c>
      <c r="H277" s="67">
        <v>7</v>
      </c>
      <c r="I277" s="68" t="s">
        <v>345</v>
      </c>
      <c r="J277" s="68" t="s">
        <v>329</v>
      </c>
      <c r="K277" s="67">
        <v>15</v>
      </c>
      <c r="L277" s="67" t="s">
        <v>61</v>
      </c>
      <c r="M277" s="118"/>
      <c r="N277" s="118">
        <v>2.04</v>
      </c>
      <c r="O277" s="118">
        <v>0.36485000000000001</v>
      </c>
      <c r="P277" s="118">
        <v>0.35700000000000004</v>
      </c>
      <c r="Q277" s="118">
        <v>0</v>
      </c>
      <c r="R277" s="118">
        <v>5.9860000000000007</v>
      </c>
      <c r="S277" s="118">
        <v>807.07</v>
      </c>
      <c r="T277" s="118">
        <v>5.9860000000000007</v>
      </c>
      <c r="U277" s="118">
        <v>807.07</v>
      </c>
      <c r="V277" s="146">
        <f t="shared" si="29"/>
        <v>7.4169526806844516E-3</v>
      </c>
      <c r="W277" s="76">
        <v>53.4</v>
      </c>
      <c r="X277" s="157">
        <f t="shared" si="33"/>
        <v>0.39606527314854972</v>
      </c>
      <c r="Y277" s="157">
        <f t="shared" si="30"/>
        <v>445.0171608410671</v>
      </c>
      <c r="Z277" s="157">
        <f t="shared" si="31"/>
        <v>23.763916388912982</v>
      </c>
    </row>
    <row r="278" spans="1:26" x14ac:dyDescent="0.2">
      <c r="A278" s="254"/>
      <c r="B278" s="65" t="s">
        <v>327</v>
      </c>
      <c r="C278" s="65">
        <v>2.14</v>
      </c>
      <c r="D278" s="43">
        <v>1.316E-2</v>
      </c>
      <c r="E278" s="44">
        <f t="shared" si="32"/>
        <v>0.70274399999999992</v>
      </c>
      <c r="F278" s="82">
        <v>491.66</v>
      </c>
      <c r="G278" s="9" t="s">
        <v>45</v>
      </c>
      <c r="H278" s="67">
        <v>8</v>
      </c>
      <c r="I278" s="68" t="s">
        <v>346</v>
      </c>
      <c r="J278" s="68" t="s">
        <v>329</v>
      </c>
      <c r="K278" s="67">
        <v>44</v>
      </c>
      <c r="L278" s="67" t="s">
        <v>61</v>
      </c>
      <c r="M278" s="118"/>
      <c r="N278" s="118">
        <v>1.9380000000000002</v>
      </c>
      <c r="O278" s="118">
        <v>4.8506499999999999</v>
      </c>
      <c r="P278" s="118">
        <v>-0.34017000000000003</v>
      </c>
      <c r="Q278" s="118">
        <v>0</v>
      </c>
      <c r="R278" s="118">
        <v>14.2905</v>
      </c>
      <c r="S278" s="118">
        <v>1876.15</v>
      </c>
      <c r="T278" s="118">
        <v>14.2905</v>
      </c>
      <c r="U278" s="118">
        <v>1876.15</v>
      </c>
      <c r="V278" s="146">
        <f t="shared" si="29"/>
        <v>7.6169282839858212E-3</v>
      </c>
      <c r="W278" s="76">
        <v>53.4</v>
      </c>
      <c r="X278" s="157">
        <f t="shared" si="33"/>
        <v>0.40674397036484283</v>
      </c>
      <c r="Y278" s="157">
        <f t="shared" si="30"/>
        <v>457.0156970391493</v>
      </c>
      <c r="Z278" s="157">
        <f t="shared" si="31"/>
        <v>24.404638221890572</v>
      </c>
    </row>
    <row r="279" spans="1:26" x14ac:dyDescent="0.2">
      <c r="A279" s="254"/>
      <c r="B279" s="65" t="s">
        <v>327</v>
      </c>
      <c r="C279" s="65">
        <v>2.14</v>
      </c>
      <c r="D279" s="43">
        <v>1.316E-2</v>
      </c>
      <c r="E279" s="44">
        <f t="shared" si="32"/>
        <v>0.70274399999999992</v>
      </c>
      <c r="F279" s="82">
        <v>491.66</v>
      </c>
      <c r="G279" s="9" t="s">
        <v>45</v>
      </c>
      <c r="H279" s="67">
        <v>9</v>
      </c>
      <c r="I279" s="68" t="s">
        <v>347</v>
      </c>
      <c r="J279" s="68" t="s">
        <v>329</v>
      </c>
      <c r="K279" s="67">
        <v>10</v>
      </c>
      <c r="L279" s="67" t="s">
        <v>61</v>
      </c>
      <c r="M279" s="118"/>
      <c r="N279" s="118">
        <v>0.61199999999999999</v>
      </c>
      <c r="O279" s="118">
        <v>1.7102820000000001</v>
      </c>
      <c r="P279" s="118">
        <v>5.0999999999999997E-2</v>
      </c>
      <c r="Q279" s="118">
        <v>0</v>
      </c>
      <c r="R279" s="118">
        <v>4.1476999999999995</v>
      </c>
      <c r="S279" s="118">
        <v>528.57000000000005</v>
      </c>
      <c r="T279" s="118">
        <v>4.1476999999999995</v>
      </c>
      <c r="U279" s="118">
        <v>528.57000000000005</v>
      </c>
      <c r="V279" s="146">
        <f t="shared" si="29"/>
        <v>7.847021208165425E-3</v>
      </c>
      <c r="W279" s="76">
        <v>53.4</v>
      </c>
      <c r="X279" s="157">
        <f t="shared" si="33"/>
        <v>0.41903093251603368</v>
      </c>
      <c r="Y279" s="157">
        <f t="shared" si="30"/>
        <v>470.82127248992549</v>
      </c>
      <c r="Z279" s="157">
        <f t="shared" si="31"/>
        <v>25.141855950962022</v>
      </c>
    </row>
    <row r="280" spans="1:26" x14ac:dyDescent="0.2">
      <c r="A280" s="254"/>
      <c r="B280" s="65" t="s">
        <v>327</v>
      </c>
      <c r="C280" s="65">
        <v>2.14</v>
      </c>
      <c r="D280" s="43">
        <v>1.316E-2</v>
      </c>
      <c r="E280" s="44">
        <f t="shared" si="32"/>
        <v>0.70274399999999992</v>
      </c>
      <c r="F280" s="82">
        <v>491.66</v>
      </c>
      <c r="G280" s="9" t="s">
        <v>45</v>
      </c>
      <c r="H280" s="67">
        <v>10</v>
      </c>
      <c r="I280" s="68" t="s">
        <v>348</v>
      </c>
      <c r="J280" s="68" t="s">
        <v>329</v>
      </c>
      <c r="K280" s="67">
        <v>32</v>
      </c>
      <c r="L280" s="67" t="s">
        <v>61</v>
      </c>
      <c r="M280" s="118"/>
      <c r="N280" s="118">
        <v>1.9890000000000001</v>
      </c>
      <c r="O280" s="118">
        <v>4.1554140000000004</v>
      </c>
      <c r="P280" s="118">
        <v>-0.37495199999999995</v>
      </c>
      <c r="Q280" s="118">
        <v>0</v>
      </c>
      <c r="R280" s="118">
        <v>11.706</v>
      </c>
      <c r="S280" s="118">
        <v>1417.51</v>
      </c>
      <c r="T280" s="118">
        <v>11.706</v>
      </c>
      <c r="U280" s="118">
        <v>1417.51</v>
      </c>
      <c r="V280" s="146">
        <f t="shared" si="29"/>
        <v>8.2581427996980625E-3</v>
      </c>
      <c r="W280" s="76">
        <v>53.4</v>
      </c>
      <c r="X280" s="157">
        <f t="shared" si="33"/>
        <v>0.44098482550387652</v>
      </c>
      <c r="Y280" s="157">
        <f t="shared" si="30"/>
        <v>495.4885679818837</v>
      </c>
      <c r="Z280" s="157">
        <f t="shared" si="31"/>
        <v>26.459089530232589</v>
      </c>
    </row>
    <row r="281" spans="1:26" x14ac:dyDescent="0.2">
      <c r="A281" s="254"/>
      <c r="B281" s="65" t="s">
        <v>327</v>
      </c>
      <c r="C281" s="65">
        <v>2.14</v>
      </c>
      <c r="D281" s="43">
        <v>1.316E-2</v>
      </c>
      <c r="E281" s="44">
        <f t="shared" si="32"/>
        <v>0.70274399999999992</v>
      </c>
      <c r="F281" s="82">
        <v>491.66</v>
      </c>
      <c r="G281" s="6" t="s">
        <v>47</v>
      </c>
      <c r="H281" s="69">
        <v>1</v>
      </c>
      <c r="I281" s="70" t="s">
        <v>349</v>
      </c>
      <c r="J281" s="70" t="s">
        <v>296</v>
      </c>
      <c r="K281" s="69">
        <v>60</v>
      </c>
      <c r="L281" s="69" t="s">
        <v>61</v>
      </c>
      <c r="M281" s="119"/>
      <c r="N281" s="119">
        <v>6.069</v>
      </c>
      <c r="O281" s="119">
        <v>8.8124920000000007</v>
      </c>
      <c r="P281" s="119">
        <v>1.8360000000000001</v>
      </c>
      <c r="Q281" s="119">
        <v>0</v>
      </c>
      <c r="R281" s="119">
        <v>46.698501999999998</v>
      </c>
      <c r="S281" s="119">
        <v>2734.6</v>
      </c>
      <c r="T281" s="119">
        <v>46.698501999999998</v>
      </c>
      <c r="U281" s="119">
        <v>2734.6</v>
      </c>
      <c r="V281" s="153">
        <f t="shared" si="29"/>
        <v>1.7076904117604038E-2</v>
      </c>
      <c r="W281" s="163">
        <v>53.4</v>
      </c>
      <c r="X281" s="164">
        <f t="shared" si="33"/>
        <v>0.91190667988005558</v>
      </c>
      <c r="Y281" s="164">
        <f t="shared" si="30"/>
        <v>1024.6142470562422</v>
      </c>
      <c r="Z281" s="164">
        <f t="shared" si="31"/>
        <v>54.714400792803332</v>
      </c>
    </row>
    <row r="282" spans="1:26" x14ac:dyDescent="0.2">
      <c r="A282" s="254"/>
      <c r="B282" s="65" t="s">
        <v>327</v>
      </c>
      <c r="C282" s="65">
        <v>2.14</v>
      </c>
      <c r="D282" s="43">
        <v>1.316E-2</v>
      </c>
      <c r="E282" s="44">
        <f t="shared" si="32"/>
        <v>0.70274399999999992</v>
      </c>
      <c r="F282" s="82">
        <v>491.66</v>
      </c>
      <c r="G282" s="6" t="s">
        <v>47</v>
      </c>
      <c r="H282" s="69">
        <v>2</v>
      </c>
      <c r="I282" s="70" t="s">
        <v>350</v>
      </c>
      <c r="J282" s="70" t="s">
        <v>296</v>
      </c>
      <c r="K282" s="69">
        <v>54</v>
      </c>
      <c r="L282" s="69" t="s">
        <v>61</v>
      </c>
      <c r="M282" s="119"/>
      <c r="N282" s="119">
        <v>4.4880000000000004</v>
      </c>
      <c r="O282" s="119">
        <v>9.514208</v>
      </c>
      <c r="P282" s="119">
        <v>0.76500000000000001</v>
      </c>
      <c r="Q282" s="119">
        <v>0</v>
      </c>
      <c r="R282" s="119">
        <v>50.467797000000004</v>
      </c>
      <c r="S282" s="119">
        <v>2947.63</v>
      </c>
      <c r="T282" s="119">
        <v>50.467797000000004</v>
      </c>
      <c r="U282" s="119">
        <v>2947.63</v>
      </c>
      <c r="V282" s="153">
        <f t="shared" si="29"/>
        <v>1.7121483021953231E-2</v>
      </c>
      <c r="W282" s="163">
        <v>53.4</v>
      </c>
      <c r="X282" s="164">
        <f t="shared" si="33"/>
        <v>0.91428719337230246</v>
      </c>
      <c r="Y282" s="164">
        <f t="shared" si="30"/>
        <v>1027.2889813171939</v>
      </c>
      <c r="Z282" s="164">
        <f t="shared" si="31"/>
        <v>54.85723160233816</v>
      </c>
    </row>
    <row r="283" spans="1:26" x14ac:dyDescent="0.2">
      <c r="A283" s="254"/>
      <c r="B283" s="65" t="s">
        <v>327</v>
      </c>
      <c r="C283" s="65">
        <v>2.14</v>
      </c>
      <c r="D283" s="43">
        <v>1.316E-2</v>
      </c>
      <c r="E283" s="44">
        <f t="shared" si="32"/>
        <v>0.70274399999999992</v>
      </c>
      <c r="F283" s="82">
        <v>491.66</v>
      </c>
      <c r="G283" s="6" t="s">
        <v>47</v>
      </c>
      <c r="H283" s="69">
        <v>3</v>
      </c>
      <c r="I283" s="70" t="s">
        <v>351</v>
      </c>
      <c r="J283" s="70" t="s">
        <v>296</v>
      </c>
      <c r="K283" s="69">
        <v>54</v>
      </c>
      <c r="L283" s="69" t="s">
        <v>61</v>
      </c>
      <c r="M283" s="119"/>
      <c r="N283" s="119">
        <v>4.3860000000000001</v>
      </c>
      <c r="O283" s="119">
        <v>6.924366</v>
      </c>
      <c r="P283" s="119">
        <v>-0.76500000000000001</v>
      </c>
      <c r="Q283" s="119">
        <v>0</v>
      </c>
      <c r="R283" s="119">
        <v>51.785637999999999</v>
      </c>
      <c r="S283" s="119">
        <v>2998.27</v>
      </c>
      <c r="T283" s="119">
        <v>51.785637999999999</v>
      </c>
      <c r="U283" s="119">
        <v>2998.27</v>
      </c>
      <c r="V283" s="153">
        <f t="shared" si="29"/>
        <v>1.7271839427403134E-2</v>
      </c>
      <c r="W283" s="163">
        <v>53.4</v>
      </c>
      <c r="X283" s="164">
        <f t="shared" si="33"/>
        <v>0.92231622542332736</v>
      </c>
      <c r="Y283" s="164">
        <f t="shared" si="30"/>
        <v>1036.3103656441881</v>
      </c>
      <c r="Z283" s="164">
        <f t="shared" si="31"/>
        <v>55.338973525399638</v>
      </c>
    </row>
    <row r="284" spans="1:26" x14ac:dyDescent="0.2">
      <c r="A284" s="254"/>
      <c r="B284" s="65" t="s">
        <v>327</v>
      </c>
      <c r="C284" s="65">
        <v>2.14</v>
      </c>
      <c r="D284" s="43">
        <v>1.316E-2</v>
      </c>
      <c r="E284" s="44">
        <f t="shared" si="32"/>
        <v>0.70274399999999992</v>
      </c>
      <c r="F284" s="82">
        <v>491.66</v>
      </c>
      <c r="G284" s="6" t="s">
        <v>47</v>
      </c>
      <c r="H284" s="69">
        <v>4</v>
      </c>
      <c r="I284" s="70" t="s">
        <v>352</v>
      </c>
      <c r="J284" s="70" t="s">
        <v>296</v>
      </c>
      <c r="K284" s="69">
        <v>54</v>
      </c>
      <c r="L284" s="69" t="s">
        <v>61</v>
      </c>
      <c r="M284" s="119"/>
      <c r="N284" s="119">
        <v>4.9470000000000001</v>
      </c>
      <c r="O284" s="119">
        <v>9.8138909999999999</v>
      </c>
      <c r="P284" s="119">
        <v>0.45900000000000002</v>
      </c>
      <c r="Q284" s="119">
        <v>0</v>
      </c>
      <c r="R284" s="119">
        <v>51.492120999999997</v>
      </c>
      <c r="S284" s="119">
        <v>2977.35</v>
      </c>
      <c r="T284" s="119">
        <v>51.492120999999997</v>
      </c>
      <c r="U284" s="119">
        <v>2977.35</v>
      </c>
      <c r="V284" s="153">
        <f t="shared" si="29"/>
        <v>1.7294614674122962E-2</v>
      </c>
      <c r="W284" s="163">
        <v>53.4</v>
      </c>
      <c r="X284" s="164">
        <f t="shared" si="33"/>
        <v>0.92353242359816612</v>
      </c>
      <c r="Y284" s="164">
        <f t="shared" si="30"/>
        <v>1037.6768804473777</v>
      </c>
      <c r="Z284" s="164">
        <f t="shared" si="31"/>
        <v>55.411945415889967</v>
      </c>
    </row>
    <row r="285" spans="1:26" x14ac:dyDescent="0.2">
      <c r="A285" s="254"/>
      <c r="B285" s="65" t="s">
        <v>327</v>
      </c>
      <c r="C285" s="65">
        <v>2.14</v>
      </c>
      <c r="D285" s="43">
        <v>1.316E-2</v>
      </c>
      <c r="E285" s="44">
        <f t="shared" si="32"/>
        <v>0.70274399999999992</v>
      </c>
      <c r="F285" s="82">
        <v>491.66</v>
      </c>
      <c r="G285" s="6" t="s">
        <v>47</v>
      </c>
      <c r="H285" s="69">
        <v>5</v>
      </c>
      <c r="I285" s="70" t="s">
        <v>353</v>
      </c>
      <c r="J285" s="70" t="s">
        <v>296</v>
      </c>
      <c r="K285" s="69">
        <v>93</v>
      </c>
      <c r="L285" s="69" t="s">
        <v>61</v>
      </c>
      <c r="M285" s="119"/>
      <c r="N285" s="119">
        <v>6.1710000000000003</v>
      </c>
      <c r="O285" s="119">
        <v>0.666242</v>
      </c>
      <c r="P285" s="119">
        <v>2.7030000000000003</v>
      </c>
      <c r="Q285" s="119">
        <v>10.309096</v>
      </c>
      <c r="R285" s="119">
        <v>46.963659</v>
      </c>
      <c r="S285" s="119">
        <v>3290.64</v>
      </c>
      <c r="T285" s="119">
        <v>57.27</v>
      </c>
      <c r="U285" s="119">
        <v>3290.64</v>
      </c>
      <c r="V285" s="153">
        <f t="shared" si="29"/>
        <v>1.7403909269929255E-2</v>
      </c>
      <c r="W285" s="163">
        <v>53.4</v>
      </c>
      <c r="X285" s="164">
        <f t="shared" si="33"/>
        <v>0.92936875501422223</v>
      </c>
      <c r="Y285" s="164">
        <f t="shared" si="30"/>
        <v>1044.2345561957554</v>
      </c>
      <c r="Z285" s="164">
        <f t="shared" si="31"/>
        <v>55.762125300853342</v>
      </c>
    </row>
    <row r="286" spans="1:26" x14ac:dyDescent="0.2">
      <c r="A286" s="254"/>
      <c r="B286" s="65" t="s">
        <v>327</v>
      </c>
      <c r="C286" s="65">
        <v>2.14</v>
      </c>
      <c r="D286" s="43">
        <v>1.316E-2</v>
      </c>
      <c r="E286" s="44">
        <f t="shared" si="32"/>
        <v>0.70274399999999992</v>
      </c>
      <c r="F286" s="82">
        <v>491.66</v>
      </c>
      <c r="G286" s="6" t="s">
        <v>47</v>
      </c>
      <c r="H286" s="69">
        <v>6</v>
      </c>
      <c r="I286" s="70" t="s">
        <v>354</v>
      </c>
      <c r="J286" s="70" t="s">
        <v>296</v>
      </c>
      <c r="K286" s="69">
        <v>29</v>
      </c>
      <c r="L286" s="69" t="s">
        <v>61</v>
      </c>
      <c r="M286" s="119"/>
      <c r="N286" s="119">
        <v>2.448</v>
      </c>
      <c r="O286" s="119">
        <v>2.2213669999999999</v>
      </c>
      <c r="P286" s="119">
        <v>-0.71400000000000008</v>
      </c>
      <c r="Q286" s="119">
        <v>0</v>
      </c>
      <c r="R286" s="119">
        <v>26.101635000000002</v>
      </c>
      <c r="S286" s="119">
        <v>1499.23</v>
      </c>
      <c r="T286" s="119">
        <v>26.101635000000002</v>
      </c>
      <c r="U286" s="119">
        <v>1499.23</v>
      </c>
      <c r="V286" s="153">
        <f t="shared" si="29"/>
        <v>1.7410027147268931E-2</v>
      </c>
      <c r="W286" s="163">
        <v>53.4</v>
      </c>
      <c r="X286" s="164">
        <f t="shared" si="33"/>
        <v>0.92969544966416096</v>
      </c>
      <c r="Y286" s="164">
        <f t="shared" si="30"/>
        <v>1044.6016288361359</v>
      </c>
      <c r="Z286" s="164">
        <f t="shared" si="31"/>
        <v>55.781726979849658</v>
      </c>
    </row>
    <row r="287" spans="1:26" x14ac:dyDescent="0.2">
      <c r="A287" s="254"/>
      <c r="B287" s="65" t="s">
        <v>327</v>
      </c>
      <c r="C287" s="65">
        <v>2.14</v>
      </c>
      <c r="D287" s="43">
        <v>1.316E-2</v>
      </c>
      <c r="E287" s="44">
        <f t="shared" si="32"/>
        <v>0.70274399999999992</v>
      </c>
      <c r="F287" s="82">
        <v>491.66</v>
      </c>
      <c r="G287" s="6" t="s">
        <v>47</v>
      </c>
      <c r="H287" s="69">
        <v>7</v>
      </c>
      <c r="I287" s="70" t="s">
        <v>355</v>
      </c>
      <c r="J287" s="70" t="s">
        <v>296</v>
      </c>
      <c r="K287" s="69">
        <v>44</v>
      </c>
      <c r="L287" s="69" t="s">
        <v>61</v>
      </c>
      <c r="M287" s="119"/>
      <c r="N287" s="119">
        <v>4.3860000000000001</v>
      </c>
      <c r="O287" s="119">
        <v>8.9942499999999992</v>
      </c>
      <c r="P287" s="119">
        <v>0.30599999999999999</v>
      </c>
      <c r="Q287" s="119">
        <v>0</v>
      </c>
      <c r="R287" s="119">
        <v>41.775745000000001</v>
      </c>
      <c r="S287" s="119">
        <v>2339.25</v>
      </c>
      <c r="T287" s="119">
        <v>41.775745000000001</v>
      </c>
      <c r="U287" s="119">
        <v>2339.25</v>
      </c>
      <c r="V287" s="153">
        <f t="shared" si="29"/>
        <v>1.7858606390937268E-2</v>
      </c>
      <c r="W287" s="163">
        <v>53.4</v>
      </c>
      <c r="X287" s="164">
        <f t="shared" si="33"/>
        <v>0.95364958127605004</v>
      </c>
      <c r="Y287" s="164">
        <f t="shared" si="30"/>
        <v>1071.5163834562361</v>
      </c>
      <c r="Z287" s="164">
        <f t="shared" si="31"/>
        <v>57.21897487656301</v>
      </c>
    </row>
    <row r="288" spans="1:26" x14ac:dyDescent="0.2">
      <c r="A288" s="254"/>
      <c r="B288" s="65" t="s">
        <v>327</v>
      </c>
      <c r="C288" s="65">
        <v>2.14</v>
      </c>
      <c r="D288" s="43">
        <v>1.316E-2</v>
      </c>
      <c r="E288" s="44">
        <f t="shared" si="32"/>
        <v>0.70274399999999992</v>
      </c>
      <c r="F288" s="82">
        <v>491.66</v>
      </c>
      <c r="G288" s="6" t="s">
        <v>47</v>
      </c>
      <c r="H288" s="69">
        <v>8</v>
      </c>
      <c r="I288" s="70" t="s">
        <v>356</v>
      </c>
      <c r="J288" s="70" t="s">
        <v>296</v>
      </c>
      <c r="K288" s="69">
        <v>45</v>
      </c>
      <c r="L288" s="69" t="s">
        <v>61</v>
      </c>
      <c r="M288" s="119"/>
      <c r="N288" s="119">
        <v>4.2839999999999998</v>
      </c>
      <c r="O288" s="119">
        <v>6.6962419999999998</v>
      </c>
      <c r="P288" s="119">
        <v>0.153</v>
      </c>
      <c r="Q288" s="119">
        <v>0</v>
      </c>
      <c r="R288" s="119">
        <v>42.259763999999997</v>
      </c>
      <c r="S288" s="119">
        <v>2334.85</v>
      </c>
      <c r="T288" s="119">
        <v>42.259763999999997</v>
      </c>
      <c r="U288" s="119">
        <v>2334.85</v>
      </c>
      <c r="V288" s="153">
        <f t="shared" si="29"/>
        <v>1.8099562712808104E-2</v>
      </c>
      <c r="W288" s="163">
        <v>53.4</v>
      </c>
      <c r="X288" s="164">
        <f t="shared" si="33"/>
        <v>0.96651664886395272</v>
      </c>
      <c r="Y288" s="164">
        <f t="shared" si="30"/>
        <v>1085.9737627684863</v>
      </c>
      <c r="Z288" s="164">
        <f t="shared" si="31"/>
        <v>57.990998931837169</v>
      </c>
    </row>
    <row r="289" spans="1:26" x14ac:dyDescent="0.2">
      <c r="A289" s="254"/>
      <c r="B289" s="65" t="s">
        <v>327</v>
      </c>
      <c r="C289" s="65">
        <v>2.14</v>
      </c>
      <c r="D289" s="43">
        <v>1.316E-2</v>
      </c>
      <c r="E289" s="44">
        <f t="shared" si="32"/>
        <v>0.70274399999999992</v>
      </c>
      <c r="F289" s="82">
        <v>491.66</v>
      </c>
      <c r="G289" s="6" t="s">
        <v>47</v>
      </c>
      <c r="H289" s="69">
        <v>9</v>
      </c>
      <c r="I289" s="70" t="s">
        <v>357</v>
      </c>
      <c r="J289" s="70" t="s">
        <v>296</v>
      </c>
      <c r="K289" s="69">
        <v>45</v>
      </c>
      <c r="L289" s="69" t="s">
        <v>61</v>
      </c>
      <c r="M289" s="119"/>
      <c r="N289" s="119">
        <v>3.7230000000000003</v>
      </c>
      <c r="O289" s="119">
        <v>9.0464579999999994</v>
      </c>
      <c r="P289" s="119">
        <v>1.224</v>
      </c>
      <c r="Q289" s="119">
        <v>0</v>
      </c>
      <c r="R289" s="119">
        <v>53.540536000000003</v>
      </c>
      <c r="S289" s="119">
        <v>2889.38</v>
      </c>
      <c r="T289" s="119">
        <v>53.540536000000003</v>
      </c>
      <c r="U289" s="119">
        <v>2889.38</v>
      </c>
      <c r="V289" s="153">
        <f t="shared" si="29"/>
        <v>1.8530112342440248E-2</v>
      </c>
      <c r="W289" s="163">
        <v>53.4</v>
      </c>
      <c r="X289" s="164">
        <f t="shared" si="33"/>
        <v>0.98950799908630915</v>
      </c>
      <c r="Y289" s="164">
        <f t="shared" si="30"/>
        <v>1111.8067405464149</v>
      </c>
      <c r="Z289" s="164">
        <f t="shared" si="31"/>
        <v>59.370479945178552</v>
      </c>
    </row>
    <row r="290" spans="1:26" x14ac:dyDescent="0.2">
      <c r="A290" s="254"/>
      <c r="B290" s="65" t="s">
        <v>327</v>
      </c>
      <c r="C290" s="65">
        <v>2.14</v>
      </c>
      <c r="D290" s="43">
        <v>1.316E-2</v>
      </c>
      <c r="E290" s="44">
        <f t="shared" si="32"/>
        <v>0.70274399999999992</v>
      </c>
      <c r="F290" s="82">
        <v>491.66</v>
      </c>
      <c r="G290" s="6" t="s">
        <v>47</v>
      </c>
      <c r="H290" s="69">
        <v>10</v>
      </c>
      <c r="I290" s="70" t="s">
        <v>358</v>
      </c>
      <c r="J290" s="70" t="s">
        <v>296</v>
      </c>
      <c r="K290" s="69">
        <v>28</v>
      </c>
      <c r="L290" s="69" t="s">
        <v>61</v>
      </c>
      <c r="M290" s="119"/>
      <c r="N290" s="119">
        <v>0.81599999999999995</v>
      </c>
      <c r="O290" s="119">
        <v>0.28000000000000003</v>
      </c>
      <c r="P290" s="119">
        <v>0.20399999999999999</v>
      </c>
      <c r="Q290" s="119">
        <v>0</v>
      </c>
      <c r="R290" s="119">
        <v>24.103997</v>
      </c>
      <c r="S290" s="119">
        <v>1296.3</v>
      </c>
      <c r="T290" s="119">
        <v>24.103997</v>
      </c>
      <c r="U290" s="119">
        <v>1296.3</v>
      </c>
      <c r="V290" s="153">
        <f t="shared" si="29"/>
        <v>1.8594458844403302E-2</v>
      </c>
      <c r="W290" s="163">
        <v>53.4</v>
      </c>
      <c r="X290" s="164">
        <f t="shared" si="33"/>
        <v>0.99294410229113628</v>
      </c>
      <c r="Y290" s="164">
        <f t="shared" si="30"/>
        <v>1115.667530664198</v>
      </c>
      <c r="Z290" s="164">
        <f t="shared" si="31"/>
        <v>59.576646137468174</v>
      </c>
    </row>
    <row r="291" spans="1:26" x14ac:dyDescent="0.2">
      <c r="A291" s="254"/>
      <c r="B291" s="65" t="s">
        <v>327</v>
      </c>
      <c r="C291" s="65">
        <v>2.14</v>
      </c>
      <c r="D291" s="43">
        <v>1.316E-2</v>
      </c>
      <c r="E291" s="44">
        <f t="shared" si="32"/>
        <v>0.70274399999999992</v>
      </c>
      <c r="F291" s="82">
        <v>491.66</v>
      </c>
      <c r="G291" s="10" t="s">
        <v>48</v>
      </c>
      <c r="H291" s="72">
        <v>1</v>
      </c>
      <c r="I291" s="73" t="s">
        <v>359</v>
      </c>
      <c r="J291" s="73" t="s">
        <v>296</v>
      </c>
      <c r="K291" s="72">
        <v>30</v>
      </c>
      <c r="L291" s="72" t="s">
        <v>61</v>
      </c>
      <c r="M291" s="120"/>
      <c r="N291" s="120">
        <v>2.9580000000000002</v>
      </c>
      <c r="O291" s="120">
        <v>6.4067160000000003</v>
      </c>
      <c r="P291" s="120">
        <v>-0.20399999999999999</v>
      </c>
      <c r="Q291" s="120">
        <v>0</v>
      </c>
      <c r="R291" s="120">
        <v>28.195276</v>
      </c>
      <c r="S291" s="120">
        <v>1514.79</v>
      </c>
      <c r="T291" s="120">
        <v>28.195276</v>
      </c>
      <c r="U291" s="120">
        <v>1514.79</v>
      </c>
      <c r="V291" s="148">
        <f t="shared" si="29"/>
        <v>1.8613323298939128E-2</v>
      </c>
      <c r="W291" s="78">
        <v>53.4</v>
      </c>
      <c r="X291" s="158">
        <f t="shared" si="33"/>
        <v>0.99395146416334945</v>
      </c>
      <c r="Y291" s="158">
        <f t="shared" si="30"/>
        <v>1116.7993979363478</v>
      </c>
      <c r="Z291" s="158">
        <f t="shared" si="31"/>
        <v>59.63708784980097</v>
      </c>
    </row>
    <row r="292" spans="1:26" x14ac:dyDescent="0.2">
      <c r="A292" s="254"/>
      <c r="B292" s="65" t="s">
        <v>327</v>
      </c>
      <c r="C292" s="65">
        <v>2.14</v>
      </c>
      <c r="D292" s="43">
        <v>1.316E-2</v>
      </c>
      <c r="E292" s="44">
        <f t="shared" si="32"/>
        <v>0.70274399999999992</v>
      </c>
      <c r="F292" s="82">
        <v>491.66</v>
      </c>
      <c r="G292" s="10" t="s">
        <v>48</v>
      </c>
      <c r="H292" s="72">
        <v>2</v>
      </c>
      <c r="I292" s="73" t="s">
        <v>360</v>
      </c>
      <c r="J292" s="73" t="s">
        <v>296</v>
      </c>
      <c r="K292" s="72">
        <v>24</v>
      </c>
      <c r="L292" s="72" t="s">
        <v>61</v>
      </c>
      <c r="M292" s="120"/>
      <c r="N292" s="120">
        <v>0.86699999999999999</v>
      </c>
      <c r="O292" s="120">
        <v>3.84</v>
      </c>
      <c r="P292" s="120">
        <v>-0.51</v>
      </c>
      <c r="Q292" s="120">
        <v>0</v>
      </c>
      <c r="R292" s="120">
        <v>18.893000000000001</v>
      </c>
      <c r="S292" s="120">
        <v>1000.52</v>
      </c>
      <c r="T292" s="120">
        <v>18.893000000000001</v>
      </c>
      <c r="U292" s="120">
        <v>1000.52</v>
      </c>
      <c r="V292" s="148">
        <f t="shared" si="29"/>
        <v>1.8883180746012074E-2</v>
      </c>
      <c r="W292" s="78">
        <v>53.4</v>
      </c>
      <c r="X292" s="158">
        <f t="shared" si="33"/>
        <v>1.0083618518370447</v>
      </c>
      <c r="Y292" s="158">
        <f t="shared" si="30"/>
        <v>1132.9908447607245</v>
      </c>
      <c r="Z292" s="158">
        <f t="shared" si="31"/>
        <v>60.501711110222686</v>
      </c>
    </row>
    <row r="293" spans="1:26" x14ac:dyDescent="0.2">
      <c r="A293" s="254"/>
      <c r="B293" s="65" t="s">
        <v>327</v>
      </c>
      <c r="C293" s="65">
        <v>2.14</v>
      </c>
      <c r="D293" s="43">
        <v>1.316E-2</v>
      </c>
      <c r="E293" s="44">
        <f t="shared" si="32"/>
        <v>0.70274399999999992</v>
      </c>
      <c r="F293" s="82">
        <v>491.66</v>
      </c>
      <c r="G293" s="10" t="s">
        <v>48</v>
      </c>
      <c r="H293" s="72">
        <v>3</v>
      </c>
      <c r="I293" s="73" t="s">
        <v>361</v>
      </c>
      <c r="J293" s="73" t="s">
        <v>296</v>
      </c>
      <c r="K293" s="72">
        <v>20</v>
      </c>
      <c r="L293" s="72" t="s">
        <v>61</v>
      </c>
      <c r="M293" s="120"/>
      <c r="N293" s="120">
        <v>0</v>
      </c>
      <c r="O293" s="120">
        <v>3.2</v>
      </c>
      <c r="P293" s="120">
        <v>-0.96900000000000008</v>
      </c>
      <c r="Q293" s="120">
        <v>0</v>
      </c>
      <c r="R293" s="120">
        <v>20.000001999999999</v>
      </c>
      <c r="S293" s="120">
        <v>1048.5999999999999</v>
      </c>
      <c r="T293" s="120">
        <v>20.000001999999999</v>
      </c>
      <c r="U293" s="120">
        <v>1048.5999999999999</v>
      </c>
      <c r="V293" s="148">
        <f t="shared" si="29"/>
        <v>1.9073051687964904E-2</v>
      </c>
      <c r="W293" s="78">
        <v>53.4</v>
      </c>
      <c r="X293" s="158">
        <f t="shared" si="33"/>
        <v>1.0185009601373258</v>
      </c>
      <c r="Y293" s="158">
        <f t="shared" si="30"/>
        <v>1144.3831012778942</v>
      </c>
      <c r="Z293" s="158">
        <f t="shared" si="31"/>
        <v>61.110057608239551</v>
      </c>
    </row>
    <row r="294" spans="1:26" x14ac:dyDescent="0.2">
      <c r="A294" s="254"/>
      <c r="B294" s="65" t="s">
        <v>327</v>
      </c>
      <c r="C294" s="65">
        <v>2.14</v>
      </c>
      <c r="D294" s="43">
        <v>1.316E-2</v>
      </c>
      <c r="E294" s="44">
        <f t="shared" si="32"/>
        <v>0.70274399999999992</v>
      </c>
      <c r="F294" s="82">
        <v>491.66</v>
      </c>
      <c r="G294" s="10" t="s">
        <v>48</v>
      </c>
      <c r="H294" s="72">
        <v>4</v>
      </c>
      <c r="I294" s="73" t="s">
        <v>362</v>
      </c>
      <c r="J294" s="73" t="s">
        <v>296</v>
      </c>
      <c r="K294" s="72">
        <v>20</v>
      </c>
      <c r="L294" s="72" t="s">
        <v>61</v>
      </c>
      <c r="M294" s="120"/>
      <c r="N294" s="120">
        <v>0.96900000000000008</v>
      </c>
      <c r="O294" s="120">
        <v>3.12</v>
      </c>
      <c r="P294" s="120">
        <v>-0.35700000000000004</v>
      </c>
      <c r="Q294" s="120">
        <v>0</v>
      </c>
      <c r="R294" s="120">
        <v>21.210999999999999</v>
      </c>
      <c r="S294" s="120">
        <v>1076.74</v>
      </c>
      <c r="T294" s="120">
        <v>21.210999999999999</v>
      </c>
      <c r="U294" s="120">
        <v>1076.74</v>
      </c>
      <c r="V294" s="148">
        <f t="shared" si="29"/>
        <v>1.9699277448594833E-2</v>
      </c>
      <c r="W294" s="78">
        <v>53.4</v>
      </c>
      <c r="X294" s="158">
        <f t="shared" si="33"/>
        <v>1.051941415754964</v>
      </c>
      <c r="Y294" s="158">
        <f t="shared" si="30"/>
        <v>1181.9566469156898</v>
      </c>
      <c r="Z294" s="158">
        <f t="shared" si="31"/>
        <v>63.116484945297834</v>
      </c>
    </row>
    <row r="295" spans="1:26" x14ac:dyDescent="0.2">
      <c r="A295" s="254"/>
      <c r="B295" s="65" t="s">
        <v>327</v>
      </c>
      <c r="C295" s="65">
        <v>2.14</v>
      </c>
      <c r="D295" s="43">
        <v>1.316E-2</v>
      </c>
      <c r="E295" s="44">
        <f t="shared" si="32"/>
        <v>0.70274399999999992</v>
      </c>
      <c r="F295" s="82">
        <v>491.66</v>
      </c>
      <c r="G295" s="10" t="s">
        <v>48</v>
      </c>
      <c r="H295" s="72">
        <v>5</v>
      </c>
      <c r="I295" s="73" t="s">
        <v>363</v>
      </c>
      <c r="J295" s="73" t="s">
        <v>296</v>
      </c>
      <c r="K295" s="72">
        <v>27</v>
      </c>
      <c r="L295" s="72" t="s">
        <v>61</v>
      </c>
      <c r="M295" s="120"/>
      <c r="N295" s="120">
        <v>0.66300000000000003</v>
      </c>
      <c r="O295" s="120">
        <v>0.27</v>
      </c>
      <c r="P295" s="120">
        <v>0</v>
      </c>
      <c r="Q295" s="120">
        <v>0</v>
      </c>
      <c r="R295" s="120">
        <v>27.067001000000001</v>
      </c>
      <c r="S295" s="120">
        <v>1364.56</v>
      </c>
      <c r="T295" s="120">
        <v>27.067001000000001</v>
      </c>
      <c r="U295" s="120">
        <v>1364.56</v>
      </c>
      <c r="V295" s="148">
        <f t="shared" si="29"/>
        <v>1.9835698686756172E-2</v>
      </c>
      <c r="W295" s="78">
        <v>53.4</v>
      </c>
      <c r="X295" s="158">
        <f t="shared" si="33"/>
        <v>1.0592263098727794</v>
      </c>
      <c r="Y295" s="158">
        <f t="shared" si="30"/>
        <v>1190.1419212053704</v>
      </c>
      <c r="Z295" s="158">
        <f t="shared" si="31"/>
        <v>63.553578592366776</v>
      </c>
    </row>
    <row r="296" spans="1:26" x14ac:dyDescent="0.2">
      <c r="A296" s="254"/>
      <c r="B296" s="65" t="s">
        <v>327</v>
      </c>
      <c r="C296" s="65">
        <v>2.14</v>
      </c>
      <c r="D296" s="43">
        <v>1.316E-2</v>
      </c>
      <c r="E296" s="44">
        <f t="shared" si="32"/>
        <v>0.70274399999999992</v>
      </c>
      <c r="F296" s="82">
        <v>491.66</v>
      </c>
      <c r="G296" s="10" t="s">
        <v>48</v>
      </c>
      <c r="H296" s="72">
        <v>6</v>
      </c>
      <c r="I296" s="73" t="s">
        <v>364</v>
      </c>
      <c r="J296" s="73" t="s">
        <v>296</v>
      </c>
      <c r="K296" s="72">
        <v>28</v>
      </c>
      <c r="L296" s="72" t="s">
        <v>61</v>
      </c>
      <c r="M296" s="120"/>
      <c r="N296" s="120">
        <v>0</v>
      </c>
      <c r="O296" s="120">
        <v>0</v>
      </c>
      <c r="P296" s="120">
        <v>0</v>
      </c>
      <c r="Q296" s="120">
        <v>0</v>
      </c>
      <c r="R296" s="120">
        <v>30.799001000000001</v>
      </c>
      <c r="S296" s="120">
        <v>1512.77</v>
      </c>
      <c r="T296" s="120">
        <v>30.799001000000001</v>
      </c>
      <c r="U296" s="120">
        <v>1512.77</v>
      </c>
      <c r="V296" s="148">
        <f t="shared" si="29"/>
        <v>2.0359341472927148E-2</v>
      </c>
      <c r="W296" s="78">
        <v>53.4</v>
      </c>
      <c r="X296" s="158">
        <f t="shared" si="33"/>
        <v>1.0871888346543097</v>
      </c>
      <c r="Y296" s="158">
        <f t="shared" si="30"/>
        <v>1221.5604883756289</v>
      </c>
      <c r="Z296" s="158">
        <f t="shared" si="31"/>
        <v>65.231330079258584</v>
      </c>
    </row>
    <row r="297" spans="1:26" x14ac:dyDescent="0.2">
      <c r="A297" s="254"/>
      <c r="B297" s="65" t="s">
        <v>327</v>
      </c>
      <c r="C297" s="65">
        <v>2.14</v>
      </c>
      <c r="D297" s="43">
        <v>1.316E-2</v>
      </c>
      <c r="E297" s="44">
        <f t="shared" si="32"/>
        <v>0.70274399999999992</v>
      </c>
      <c r="F297" s="82">
        <v>491.66</v>
      </c>
      <c r="G297" s="10" t="s">
        <v>48</v>
      </c>
      <c r="H297" s="72">
        <v>7</v>
      </c>
      <c r="I297" s="73" t="s">
        <v>365</v>
      </c>
      <c r="J297" s="73" t="s">
        <v>296</v>
      </c>
      <c r="K297" s="72">
        <v>8</v>
      </c>
      <c r="L297" s="72" t="s">
        <v>61</v>
      </c>
      <c r="M297" s="120"/>
      <c r="N297" s="120">
        <v>0</v>
      </c>
      <c r="O297" s="120">
        <v>0.08</v>
      </c>
      <c r="P297" s="120">
        <v>0</v>
      </c>
      <c r="Q297" s="120">
        <v>0</v>
      </c>
      <c r="R297" s="120">
        <v>8.32</v>
      </c>
      <c r="S297" s="120">
        <v>396.8</v>
      </c>
      <c r="T297" s="120">
        <v>8.32</v>
      </c>
      <c r="U297" s="120">
        <v>396.8</v>
      </c>
      <c r="V297" s="148">
        <f t="shared" si="29"/>
        <v>2.0967741935483872E-2</v>
      </c>
      <c r="W297" s="78">
        <v>53.4</v>
      </c>
      <c r="X297" s="158">
        <f t="shared" si="33"/>
        <v>1.1196774193548387</v>
      </c>
      <c r="Y297" s="158">
        <f t="shared" si="30"/>
        <v>1258.0645161290322</v>
      </c>
      <c r="Z297" s="158">
        <f t="shared" si="31"/>
        <v>67.180645161290315</v>
      </c>
    </row>
    <row r="298" spans="1:26" x14ac:dyDescent="0.2">
      <c r="A298" s="254"/>
      <c r="B298" s="65" t="s">
        <v>327</v>
      </c>
      <c r="C298" s="65">
        <v>2.14</v>
      </c>
      <c r="D298" s="43">
        <v>1.316E-2</v>
      </c>
      <c r="E298" s="44">
        <f t="shared" si="32"/>
        <v>0.70274399999999992</v>
      </c>
      <c r="F298" s="82">
        <v>491.66</v>
      </c>
      <c r="G298" s="10" t="s">
        <v>48</v>
      </c>
      <c r="H298" s="72">
        <v>8</v>
      </c>
      <c r="I298" s="73" t="s">
        <v>366</v>
      </c>
      <c r="J298" s="73" t="s">
        <v>296</v>
      </c>
      <c r="K298" s="72">
        <v>23</v>
      </c>
      <c r="L298" s="72" t="s">
        <v>61</v>
      </c>
      <c r="M298" s="120"/>
      <c r="N298" s="120">
        <v>1.2750000000000001</v>
      </c>
      <c r="O298" s="120">
        <v>0.23</v>
      </c>
      <c r="P298" s="120">
        <v>0.96900000000000008</v>
      </c>
      <c r="Q298" s="120">
        <v>0</v>
      </c>
      <c r="R298" s="120">
        <v>25.594999999999999</v>
      </c>
      <c r="S298" s="120">
        <v>1196.43</v>
      </c>
      <c r="T298" s="120">
        <v>25.594999999999999</v>
      </c>
      <c r="U298" s="120">
        <v>1196.43</v>
      </c>
      <c r="V298" s="148">
        <f t="shared" si="29"/>
        <v>2.1392810277241457E-2</v>
      </c>
      <c r="W298" s="78">
        <v>53.4</v>
      </c>
      <c r="X298" s="158">
        <f t="shared" si="33"/>
        <v>1.1423760688046938</v>
      </c>
      <c r="Y298" s="158">
        <f t="shared" si="30"/>
        <v>1283.5686166344876</v>
      </c>
      <c r="Z298" s="158">
        <f t="shared" si="31"/>
        <v>68.54256412828164</v>
      </c>
    </row>
    <row r="299" spans="1:26" x14ac:dyDescent="0.2">
      <c r="A299" s="254"/>
      <c r="B299" s="65" t="s">
        <v>327</v>
      </c>
      <c r="C299" s="65">
        <v>2.14</v>
      </c>
      <c r="D299" s="43">
        <v>1.316E-2</v>
      </c>
      <c r="E299" s="44">
        <f t="shared" si="32"/>
        <v>0.70274399999999992</v>
      </c>
      <c r="F299" s="82">
        <v>491.66</v>
      </c>
      <c r="G299" s="10" t="s">
        <v>48</v>
      </c>
      <c r="H299" s="72">
        <v>9</v>
      </c>
      <c r="I299" s="73" t="s">
        <v>367</v>
      </c>
      <c r="J299" s="73" t="s">
        <v>296</v>
      </c>
      <c r="K299" s="72">
        <v>109</v>
      </c>
      <c r="L299" s="72" t="s">
        <v>61</v>
      </c>
      <c r="M299" s="120"/>
      <c r="N299" s="120">
        <v>4.641</v>
      </c>
      <c r="O299" s="120">
        <v>16.233683000000003</v>
      </c>
      <c r="P299" s="120">
        <v>0.76500000000000001</v>
      </c>
      <c r="Q299" s="120">
        <v>0</v>
      </c>
      <c r="R299" s="120">
        <v>55.015318000000001</v>
      </c>
      <c r="S299" s="120">
        <v>2560.75</v>
      </c>
      <c r="T299" s="120">
        <v>55.015318000000001</v>
      </c>
      <c r="U299" s="120">
        <v>2560.75</v>
      </c>
      <c r="V299" s="148">
        <f t="shared" si="29"/>
        <v>2.1484064434247781E-2</v>
      </c>
      <c r="W299" s="78">
        <v>53.4</v>
      </c>
      <c r="X299" s="158">
        <f t="shared" si="33"/>
        <v>1.1472490407888314</v>
      </c>
      <c r="Y299" s="158">
        <f t="shared" si="30"/>
        <v>1289.0438660548668</v>
      </c>
      <c r="Z299" s="158">
        <f t="shared" si="31"/>
        <v>68.83494244732988</v>
      </c>
    </row>
    <row r="300" spans="1:26" x14ac:dyDescent="0.2">
      <c r="A300" s="255"/>
      <c r="B300" s="65" t="s">
        <v>327</v>
      </c>
      <c r="C300" s="65">
        <v>2.14</v>
      </c>
      <c r="D300" s="43">
        <v>1.316E-2</v>
      </c>
      <c r="E300" s="44">
        <f t="shared" si="32"/>
        <v>0.70274399999999992</v>
      </c>
      <c r="F300" s="82">
        <v>491.66</v>
      </c>
      <c r="G300" s="10" t="s">
        <v>48</v>
      </c>
      <c r="H300" s="72">
        <v>10</v>
      </c>
      <c r="I300" s="73" t="s">
        <v>368</v>
      </c>
      <c r="J300" s="73" t="s">
        <v>296</v>
      </c>
      <c r="K300" s="72">
        <v>4</v>
      </c>
      <c r="L300" s="72" t="s">
        <v>61</v>
      </c>
      <c r="M300" s="120"/>
      <c r="N300" s="120">
        <v>0</v>
      </c>
      <c r="O300" s="120">
        <v>0</v>
      </c>
      <c r="P300" s="120">
        <v>0</v>
      </c>
      <c r="Q300" s="120">
        <v>0</v>
      </c>
      <c r="R300" s="120">
        <v>4.7840009999999999</v>
      </c>
      <c r="S300" s="120">
        <v>135.59</v>
      </c>
      <c r="T300" s="120">
        <v>4.7840009999999999</v>
      </c>
      <c r="U300" s="120">
        <v>135.59</v>
      </c>
      <c r="V300" s="148">
        <f t="shared" si="29"/>
        <v>3.5282845342576884E-2</v>
      </c>
      <c r="W300" s="78">
        <v>53.4</v>
      </c>
      <c r="X300" s="158">
        <f t="shared" si="33"/>
        <v>1.8841039412936056</v>
      </c>
      <c r="Y300" s="158">
        <f t="shared" si="30"/>
        <v>2116.9707205546133</v>
      </c>
      <c r="Z300" s="158">
        <f t="shared" si="31"/>
        <v>113.04623647761635</v>
      </c>
    </row>
    <row r="301" spans="1:26" x14ac:dyDescent="0.2">
      <c r="A301" s="250" t="s">
        <v>369</v>
      </c>
      <c r="B301" s="65" t="s">
        <v>977</v>
      </c>
      <c r="C301" s="12">
        <v>1.1000000000000001</v>
      </c>
      <c r="D301" s="43">
        <v>1.4352448999616437E-2</v>
      </c>
      <c r="E301" s="44">
        <f>D301*W301</f>
        <v>0.71805302345081035</v>
      </c>
      <c r="F301" s="116">
        <v>523.9</v>
      </c>
      <c r="G301" s="5" t="s">
        <v>40</v>
      </c>
      <c r="H301" s="63">
        <v>1</v>
      </c>
      <c r="I301" s="64" t="s">
        <v>370</v>
      </c>
      <c r="J301" s="64" t="s">
        <v>329</v>
      </c>
      <c r="K301" s="63">
        <v>60</v>
      </c>
      <c r="L301" s="63">
        <v>1963</v>
      </c>
      <c r="M301" s="117">
        <f>SUM(N301:R301)</f>
        <v>32.558745999999999</v>
      </c>
      <c r="N301" s="117">
        <v>5.9160000000000004</v>
      </c>
      <c r="O301" s="117">
        <v>7.9141430000000001</v>
      </c>
      <c r="P301" s="117">
        <v>3.1745999999999996E-2</v>
      </c>
      <c r="Q301" s="117"/>
      <c r="R301" s="117">
        <v>18.696857000000001</v>
      </c>
      <c r="S301" s="117">
        <v>2880.06</v>
      </c>
      <c r="T301" s="117">
        <v>18.696857000000001</v>
      </c>
      <c r="U301" s="117">
        <v>2880.06</v>
      </c>
      <c r="V301" s="145">
        <f t="shared" si="29"/>
        <v>6.4918289896738271E-3</v>
      </c>
      <c r="W301" s="74">
        <v>50.03</v>
      </c>
      <c r="X301" s="156">
        <f>V301*W301</f>
        <v>0.32478620435338157</v>
      </c>
      <c r="Y301" s="156">
        <f t="shared" si="30"/>
        <v>389.50973938042966</v>
      </c>
      <c r="Z301" s="156">
        <f t="shared" si="31"/>
        <v>19.487172261202897</v>
      </c>
    </row>
    <row r="302" spans="1:26" x14ac:dyDescent="0.2">
      <c r="A302" s="251"/>
      <c r="B302" s="65" t="s">
        <v>977</v>
      </c>
      <c r="C302" s="12">
        <v>1.1000000000000001</v>
      </c>
      <c r="D302" s="43">
        <v>1.4352448999616437E-2</v>
      </c>
      <c r="E302" s="44">
        <f t="shared" ref="E302:E340" si="34">D302*W302</f>
        <v>0.71805302345081035</v>
      </c>
      <c r="F302" s="116">
        <v>523.9</v>
      </c>
      <c r="G302" s="5" t="s">
        <v>40</v>
      </c>
      <c r="H302" s="63">
        <v>2</v>
      </c>
      <c r="I302" s="64" t="s">
        <v>371</v>
      </c>
      <c r="J302" s="64" t="s">
        <v>329</v>
      </c>
      <c r="K302" s="63">
        <v>45</v>
      </c>
      <c r="L302" s="63" t="s">
        <v>61</v>
      </c>
      <c r="M302" s="117">
        <f>SUM(N302:R302)</f>
        <v>27.443179999999998</v>
      </c>
      <c r="N302" s="117">
        <v>5.3040000000000003</v>
      </c>
      <c r="O302" s="117">
        <v>4.9012209999999996</v>
      </c>
      <c r="P302" s="117">
        <v>0.94118000000000002</v>
      </c>
      <c r="Q302" s="117"/>
      <c r="R302" s="117">
        <v>16.296779000000001</v>
      </c>
      <c r="S302" s="117">
        <v>2325.65</v>
      </c>
      <c r="T302" s="117">
        <v>16.296779000000001</v>
      </c>
      <c r="U302" s="117">
        <v>2325.65</v>
      </c>
      <c r="V302" s="145">
        <f t="shared" si="29"/>
        <v>7.0074082514565818E-3</v>
      </c>
      <c r="W302" s="74">
        <v>50.03</v>
      </c>
      <c r="X302" s="156">
        <f t="shared" ref="X302:X340" si="35">V302*W302</f>
        <v>0.35058063482037277</v>
      </c>
      <c r="Y302" s="156">
        <f t="shared" si="30"/>
        <v>420.4444950873949</v>
      </c>
      <c r="Z302" s="156">
        <f t="shared" si="31"/>
        <v>21.034838089222369</v>
      </c>
    </row>
    <row r="303" spans="1:26" x14ac:dyDescent="0.2">
      <c r="A303" s="251"/>
      <c r="B303" s="65" t="s">
        <v>977</v>
      </c>
      <c r="C303" s="12">
        <v>1.1000000000000001</v>
      </c>
      <c r="D303" s="43">
        <v>1.4352448999616437E-2</v>
      </c>
      <c r="E303" s="44">
        <f t="shared" si="34"/>
        <v>0.71805302345081035</v>
      </c>
      <c r="F303" s="116">
        <v>523.9</v>
      </c>
      <c r="G303" s="5" t="s">
        <v>40</v>
      </c>
      <c r="H303" s="63">
        <v>3</v>
      </c>
      <c r="I303" s="64" t="s">
        <v>372</v>
      </c>
      <c r="J303" s="64" t="s">
        <v>329</v>
      </c>
      <c r="K303" s="63">
        <v>60</v>
      </c>
      <c r="L303" s="63">
        <v>1963</v>
      </c>
      <c r="M303" s="117">
        <f t="shared" ref="M303:M310" si="36">SUM(N303:R303)</f>
        <v>32.638911</v>
      </c>
      <c r="N303" s="117">
        <v>5.61</v>
      </c>
      <c r="O303" s="117">
        <v>7.576848</v>
      </c>
      <c r="P303" s="117">
        <v>-1.2290890000000001</v>
      </c>
      <c r="Q303" s="117"/>
      <c r="R303" s="117">
        <v>20.681152000000001</v>
      </c>
      <c r="S303" s="117">
        <v>2879.9500000000003</v>
      </c>
      <c r="T303" s="117">
        <v>20.681152000000001</v>
      </c>
      <c r="U303" s="117">
        <v>2879.9500000000003</v>
      </c>
      <c r="V303" s="145">
        <f t="shared" si="29"/>
        <v>7.1810802270872755E-3</v>
      </c>
      <c r="W303" s="74">
        <v>50.03</v>
      </c>
      <c r="X303" s="156">
        <f t="shared" si="35"/>
        <v>0.35926944376117642</v>
      </c>
      <c r="Y303" s="156">
        <f t="shared" si="30"/>
        <v>430.86481362523654</v>
      </c>
      <c r="Z303" s="156">
        <f t="shared" si="31"/>
        <v>21.556166625670581</v>
      </c>
    </row>
    <row r="304" spans="1:26" x14ac:dyDescent="0.2">
      <c r="A304" s="251"/>
      <c r="B304" s="65" t="s">
        <v>977</v>
      </c>
      <c r="C304" s="12">
        <v>1.1000000000000001</v>
      </c>
      <c r="D304" s="43">
        <v>1.4352448999616437E-2</v>
      </c>
      <c r="E304" s="44">
        <f t="shared" si="34"/>
        <v>0.71805302345081035</v>
      </c>
      <c r="F304" s="116">
        <v>523.9</v>
      </c>
      <c r="G304" s="5" t="s">
        <v>40</v>
      </c>
      <c r="H304" s="63">
        <v>4</v>
      </c>
      <c r="I304" s="64" t="s">
        <v>373</v>
      </c>
      <c r="J304" s="64" t="s">
        <v>329</v>
      </c>
      <c r="K304" s="63">
        <v>20</v>
      </c>
      <c r="L304" s="63" t="s">
        <v>61</v>
      </c>
      <c r="M304" s="117">
        <f t="shared" si="36"/>
        <v>12.979280000000001</v>
      </c>
      <c r="N304" s="117">
        <v>1.9380000000000002</v>
      </c>
      <c r="O304" s="117">
        <v>2.1422130000000004</v>
      </c>
      <c r="P304" s="117">
        <v>-0.44172</v>
      </c>
      <c r="Q304" s="117"/>
      <c r="R304" s="117">
        <v>9.3407870000000006</v>
      </c>
      <c r="S304" s="117">
        <v>1300.1100000000001</v>
      </c>
      <c r="T304" s="117">
        <v>9.3407870000000006</v>
      </c>
      <c r="U304" s="117">
        <v>1300.1100000000001</v>
      </c>
      <c r="V304" s="145">
        <f t="shared" si="29"/>
        <v>7.1846128404519614E-3</v>
      </c>
      <c r="W304" s="74">
        <v>50.03</v>
      </c>
      <c r="X304" s="156">
        <f t="shared" si="35"/>
        <v>0.35944618040781162</v>
      </c>
      <c r="Y304" s="156">
        <f t="shared" si="30"/>
        <v>431.07677042711765</v>
      </c>
      <c r="Z304" s="156">
        <f t="shared" si="31"/>
        <v>21.566770824468698</v>
      </c>
    </row>
    <row r="305" spans="1:26" x14ac:dyDescent="0.2">
      <c r="A305" s="251"/>
      <c r="B305" s="65" t="s">
        <v>977</v>
      </c>
      <c r="C305" s="12">
        <v>1.1000000000000001</v>
      </c>
      <c r="D305" s="43">
        <v>1.4352448999616437E-2</v>
      </c>
      <c r="E305" s="44">
        <f t="shared" si="34"/>
        <v>0.71805302345081035</v>
      </c>
      <c r="F305" s="116">
        <v>523.9</v>
      </c>
      <c r="G305" s="5" t="s">
        <v>40</v>
      </c>
      <c r="H305" s="63">
        <v>5</v>
      </c>
      <c r="I305" s="64" t="s">
        <v>374</v>
      </c>
      <c r="J305" s="64" t="s">
        <v>375</v>
      </c>
      <c r="K305" s="63">
        <v>26</v>
      </c>
      <c r="L305" s="63">
        <v>2010</v>
      </c>
      <c r="M305" s="117">
        <f t="shared" si="36"/>
        <v>15.6342</v>
      </c>
      <c r="N305" s="117">
        <v>1.581</v>
      </c>
      <c r="O305" s="117">
        <v>4</v>
      </c>
      <c r="P305" s="117">
        <v>-0.11880000000000002</v>
      </c>
      <c r="Q305" s="117"/>
      <c r="R305" s="117">
        <v>10.172000000000001</v>
      </c>
      <c r="S305" s="117">
        <v>1401.78</v>
      </c>
      <c r="T305" s="117">
        <v>10.172000000000001</v>
      </c>
      <c r="U305" s="117">
        <v>1401.78</v>
      </c>
      <c r="V305" s="145">
        <f t="shared" si="29"/>
        <v>7.2564881793148713E-3</v>
      </c>
      <c r="W305" s="74">
        <v>50.03</v>
      </c>
      <c r="X305" s="156">
        <f t="shared" si="35"/>
        <v>0.36304210361112305</v>
      </c>
      <c r="Y305" s="156">
        <f t="shared" si="30"/>
        <v>435.38929075889229</v>
      </c>
      <c r="Z305" s="156">
        <f t="shared" si="31"/>
        <v>21.782526216667382</v>
      </c>
    </row>
    <row r="306" spans="1:26" x14ac:dyDescent="0.2">
      <c r="A306" s="251"/>
      <c r="B306" s="65" t="s">
        <v>977</v>
      </c>
      <c r="C306" s="12">
        <v>1.1000000000000001</v>
      </c>
      <c r="D306" s="43">
        <v>1.4352448999616437E-2</v>
      </c>
      <c r="E306" s="44">
        <f t="shared" si="34"/>
        <v>0.71805302345081035</v>
      </c>
      <c r="F306" s="116">
        <v>523.9</v>
      </c>
      <c r="G306" s="5" t="s">
        <v>40</v>
      </c>
      <c r="H306" s="63">
        <v>6</v>
      </c>
      <c r="I306" s="64" t="s">
        <v>376</v>
      </c>
      <c r="J306" s="64" t="s">
        <v>329</v>
      </c>
      <c r="K306" s="63">
        <v>30</v>
      </c>
      <c r="L306" s="63">
        <v>1987</v>
      </c>
      <c r="M306" s="117">
        <f t="shared" si="36"/>
        <v>17.569900000000001</v>
      </c>
      <c r="N306" s="117">
        <v>3.6210000000000004</v>
      </c>
      <c r="O306" s="117">
        <v>4.1459039999999998</v>
      </c>
      <c r="P306" s="117">
        <v>-1.1951000000000001</v>
      </c>
      <c r="Q306" s="117"/>
      <c r="R306" s="117">
        <v>10.998096</v>
      </c>
      <c r="S306" s="117">
        <v>1510.76</v>
      </c>
      <c r="T306" s="117">
        <v>10.998096</v>
      </c>
      <c r="U306" s="117">
        <v>1510.76</v>
      </c>
      <c r="V306" s="145">
        <f t="shared" si="29"/>
        <v>7.2798432576981122E-3</v>
      </c>
      <c r="W306" s="74">
        <v>50.03</v>
      </c>
      <c r="X306" s="156">
        <f t="shared" si="35"/>
        <v>0.36421055818263659</v>
      </c>
      <c r="Y306" s="156">
        <f t="shared" si="30"/>
        <v>436.79059546188677</v>
      </c>
      <c r="Z306" s="156">
        <f t="shared" si="31"/>
        <v>21.852633490958198</v>
      </c>
    </row>
    <row r="307" spans="1:26" x14ac:dyDescent="0.2">
      <c r="A307" s="251"/>
      <c r="B307" s="65" t="s">
        <v>977</v>
      </c>
      <c r="C307" s="12">
        <v>1.1000000000000001</v>
      </c>
      <c r="D307" s="43">
        <v>1.4352448999616437E-2</v>
      </c>
      <c r="E307" s="44">
        <f t="shared" si="34"/>
        <v>0.71805302345081035</v>
      </c>
      <c r="F307" s="116">
        <v>523.9</v>
      </c>
      <c r="G307" s="5" t="s">
        <v>40</v>
      </c>
      <c r="H307" s="63">
        <v>7</v>
      </c>
      <c r="I307" s="64" t="s">
        <v>377</v>
      </c>
      <c r="J307" s="64" t="s">
        <v>329</v>
      </c>
      <c r="K307" s="63">
        <v>45</v>
      </c>
      <c r="L307" s="63">
        <v>1975</v>
      </c>
      <c r="M307" s="117">
        <f t="shared" si="36"/>
        <v>24.900480000000002</v>
      </c>
      <c r="N307" s="117">
        <v>3.5189999999999997</v>
      </c>
      <c r="O307" s="117">
        <v>4.7518900000000004</v>
      </c>
      <c r="P307" s="117">
        <v>-0.56052000000000002</v>
      </c>
      <c r="Q307" s="117"/>
      <c r="R307" s="117">
        <v>17.190110000000001</v>
      </c>
      <c r="S307" s="117">
        <v>2344.7400000000002</v>
      </c>
      <c r="T307" s="117">
        <v>17.190110000000001</v>
      </c>
      <c r="U307" s="117">
        <v>2344.7400000000002</v>
      </c>
      <c r="V307" s="145">
        <f t="shared" si="29"/>
        <v>7.3313501710210935E-3</v>
      </c>
      <c r="W307" s="74">
        <v>50.03</v>
      </c>
      <c r="X307" s="156">
        <f t="shared" si="35"/>
        <v>0.36678744905618532</v>
      </c>
      <c r="Y307" s="156">
        <f t="shared" si="30"/>
        <v>439.8810102612656</v>
      </c>
      <c r="Z307" s="156">
        <f t="shared" si="31"/>
        <v>22.007246943371118</v>
      </c>
    </row>
    <row r="308" spans="1:26" x14ac:dyDescent="0.2">
      <c r="A308" s="251"/>
      <c r="B308" s="65" t="s">
        <v>977</v>
      </c>
      <c r="C308" s="12">
        <v>1.1000000000000001</v>
      </c>
      <c r="D308" s="43">
        <v>1.4352448999616437E-2</v>
      </c>
      <c r="E308" s="44">
        <f t="shared" si="34"/>
        <v>0.71805302345081035</v>
      </c>
      <c r="F308" s="116">
        <v>523.9</v>
      </c>
      <c r="G308" s="5" t="s">
        <v>40</v>
      </c>
      <c r="H308" s="63">
        <v>8</v>
      </c>
      <c r="I308" s="64" t="s">
        <v>378</v>
      </c>
      <c r="J308" s="64" t="s">
        <v>329</v>
      </c>
      <c r="K308" s="63">
        <v>60</v>
      </c>
      <c r="L308" s="63">
        <v>1964</v>
      </c>
      <c r="M308" s="117">
        <f t="shared" si="36"/>
        <v>31.500019999999999</v>
      </c>
      <c r="N308" s="117">
        <v>5.3550000000000004</v>
      </c>
      <c r="O308" s="117">
        <v>6.7938980000000004</v>
      </c>
      <c r="P308" s="117">
        <v>-0.48098000000000002</v>
      </c>
      <c r="Q308" s="117"/>
      <c r="R308" s="117">
        <v>19.832101999999999</v>
      </c>
      <c r="S308" s="117">
        <v>2701.1</v>
      </c>
      <c r="T308" s="117">
        <v>19.832101999999999</v>
      </c>
      <c r="U308" s="117">
        <v>2701.1</v>
      </c>
      <c r="V308" s="145">
        <f t="shared" si="29"/>
        <v>7.342231683388249E-3</v>
      </c>
      <c r="W308" s="74">
        <v>50.03</v>
      </c>
      <c r="X308" s="156">
        <f t="shared" si="35"/>
        <v>0.36733185111991412</v>
      </c>
      <c r="Y308" s="156">
        <f t="shared" si="30"/>
        <v>440.53390100329494</v>
      </c>
      <c r="Z308" s="156">
        <f t="shared" si="31"/>
        <v>22.039911067194847</v>
      </c>
    </row>
    <row r="309" spans="1:26" x14ac:dyDescent="0.2">
      <c r="A309" s="251"/>
      <c r="B309" s="65" t="s">
        <v>977</v>
      </c>
      <c r="C309" s="12">
        <v>1.1000000000000001</v>
      </c>
      <c r="D309" s="43">
        <v>1.4352448999616437E-2</v>
      </c>
      <c r="E309" s="44">
        <f t="shared" si="34"/>
        <v>0.71805302345081035</v>
      </c>
      <c r="F309" s="116">
        <v>523.9</v>
      </c>
      <c r="G309" s="5" t="s">
        <v>40</v>
      </c>
      <c r="H309" s="63">
        <v>9</v>
      </c>
      <c r="I309" s="64" t="s">
        <v>379</v>
      </c>
      <c r="J309" s="64" t="s">
        <v>329</v>
      </c>
      <c r="K309" s="63">
        <v>45</v>
      </c>
      <c r="L309" s="63">
        <v>1981</v>
      </c>
      <c r="M309" s="117">
        <f t="shared" si="36"/>
        <v>29.033099999999997</v>
      </c>
      <c r="N309" s="117">
        <v>4.08</v>
      </c>
      <c r="O309" s="117">
        <v>6.7723190000000004</v>
      </c>
      <c r="P309" s="117">
        <v>0.39710000000000001</v>
      </c>
      <c r="Q309" s="117"/>
      <c r="R309" s="117">
        <v>17.783680999999998</v>
      </c>
      <c r="S309" s="117">
        <v>2358.98</v>
      </c>
      <c r="T309" s="117">
        <v>17.783680999999998</v>
      </c>
      <c r="U309" s="117">
        <v>2358.98</v>
      </c>
      <c r="V309" s="145">
        <f t="shared" si="29"/>
        <v>7.5387163095914323E-3</v>
      </c>
      <c r="W309" s="74">
        <v>50.03</v>
      </c>
      <c r="X309" s="156">
        <f t="shared" si="35"/>
        <v>0.37716197696885939</v>
      </c>
      <c r="Y309" s="156">
        <f t="shared" si="30"/>
        <v>452.32297857548593</v>
      </c>
      <c r="Z309" s="156">
        <f t="shared" si="31"/>
        <v>22.629718618131562</v>
      </c>
    </row>
    <row r="310" spans="1:26" x14ac:dyDescent="0.2">
      <c r="A310" s="251"/>
      <c r="B310" s="65" t="s">
        <v>977</v>
      </c>
      <c r="C310" s="12">
        <v>1.1000000000000001</v>
      </c>
      <c r="D310" s="43">
        <v>1.4352448999616437E-2</v>
      </c>
      <c r="E310" s="44">
        <f t="shared" si="34"/>
        <v>0.71805302345081035</v>
      </c>
      <c r="F310" s="116">
        <v>523.9</v>
      </c>
      <c r="G310" s="5" t="s">
        <v>40</v>
      </c>
      <c r="H310" s="63" t="s">
        <v>380</v>
      </c>
      <c r="I310" s="64" t="s">
        <v>381</v>
      </c>
      <c r="J310" s="64" t="s">
        <v>375</v>
      </c>
      <c r="K310" s="63">
        <v>30</v>
      </c>
      <c r="L310" s="63">
        <v>2012</v>
      </c>
      <c r="M310" s="117">
        <f t="shared" si="36"/>
        <v>36.673209999999997</v>
      </c>
      <c r="N310" s="117">
        <v>2.3460000000000001</v>
      </c>
      <c r="O310" s="117">
        <v>0.64138200000000001</v>
      </c>
      <c r="P310" s="117">
        <v>0.56120999999999999</v>
      </c>
      <c r="Q310" s="117"/>
      <c r="R310" s="117">
        <v>33.124617999999998</v>
      </c>
      <c r="S310" s="117">
        <v>4297.3500000000004</v>
      </c>
      <c r="T310" s="117">
        <v>33.124617999999998</v>
      </c>
      <c r="U310" s="117">
        <v>4297.3500000000004</v>
      </c>
      <c r="V310" s="145">
        <f t="shared" si="29"/>
        <v>7.7081499063376257E-3</v>
      </c>
      <c r="W310" s="74">
        <v>50.03</v>
      </c>
      <c r="X310" s="156">
        <f t="shared" si="35"/>
        <v>0.38563873981407143</v>
      </c>
      <c r="Y310" s="156">
        <f t="shared" si="30"/>
        <v>462.48899438025751</v>
      </c>
      <c r="Z310" s="156">
        <f t="shared" si="31"/>
        <v>23.138324388844286</v>
      </c>
    </row>
    <row r="311" spans="1:26" x14ac:dyDescent="0.2">
      <c r="A311" s="251"/>
      <c r="B311" s="65" t="s">
        <v>977</v>
      </c>
      <c r="C311" s="12">
        <v>1.1000000000000001</v>
      </c>
      <c r="D311" s="43">
        <v>1.4352448999616437E-2</v>
      </c>
      <c r="E311" s="44">
        <f t="shared" si="34"/>
        <v>0.71805302345081035</v>
      </c>
      <c r="F311" s="116">
        <v>523.9</v>
      </c>
      <c r="G311" s="9" t="s">
        <v>45</v>
      </c>
      <c r="H311" s="67">
        <v>1</v>
      </c>
      <c r="I311" s="68" t="s">
        <v>382</v>
      </c>
      <c r="J311" s="68" t="s">
        <v>383</v>
      </c>
      <c r="K311" s="67">
        <v>60</v>
      </c>
      <c r="L311" s="67">
        <v>1976</v>
      </c>
      <c r="M311" s="118">
        <f>SUM(N311:R311)</f>
        <v>55.469900000000003</v>
      </c>
      <c r="N311" s="118">
        <v>5.61</v>
      </c>
      <c r="O311" s="118">
        <v>7.5988879999999996</v>
      </c>
      <c r="P311" s="118">
        <v>0.79390000000000005</v>
      </c>
      <c r="Q311" s="118"/>
      <c r="R311" s="118">
        <v>41.467112</v>
      </c>
      <c r="S311" s="118">
        <v>3203.03</v>
      </c>
      <c r="T311" s="118">
        <v>41.467112</v>
      </c>
      <c r="U311" s="118">
        <v>3203.03</v>
      </c>
      <c r="V311" s="146">
        <f t="shared" si="29"/>
        <v>1.2946214053568028E-2</v>
      </c>
      <c r="W311" s="76">
        <v>50.03</v>
      </c>
      <c r="X311" s="157">
        <f t="shared" si="35"/>
        <v>0.6476990891000084</v>
      </c>
      <c r="Y311" s="157">
        <f t="shared" si="30"/>
        <v>776.77284321408172</v>
      </c>
      <c r="Z311" s="157">
        <f t="shared" si="31"/>
        <v>38.86194534600051</v>
      </c>
    </row>
    <row r="312" spans="1:26" x14ac:dyDescent="0.2">
      <c r="A312" s="251"/>
      <c r="B312" s="65" t="s">
        <v>977</v>
      </c>
      <c r="C312" s="12">
        <v>1.1000000000000001</v>
      </c>
      <c r="D312" s="43">
        <v>1.4352448999616437E-2</v>
      </c>
      <c r="E312" s="44">
        <f t="shared" si="34"/>
        <v>0.71805302345081035</v>
      </c>
      <c r="F312" s="116">
        <v>523.9</v>
      </c>
      <c r="G312" s="9" t="s">
        <v>45</v>
      </c>
      <c r="H312" s="67">
        <v>2</v>
      </c>
      <c r="I312" s="68" t="s">
        <v>384</v>
      </c>
      <c r="J312" s="68" t="s">
        <v>383</v>
      </c>
      <c r="K312" s="67">
        <v>22</v>
      </c>
      <c r="L312" s="67">
        <v>1978</v>
      </c>
      <c r="M312" s="118">
        <f>SUM(N312:R312)</f>
        <v>21.189550000000001</v>
      </c>
      <c r="N312" s="118">
        <v>1.8360000000000001</v>
      </c>
      <c r="O312" s="118">
        <v>3.2990339999999998</v>
      </c>
      <c r="P312" s="118">
        <v>-5.4500000000000009E-3</v>
      </c>
      <c r="Q312" s="118"/>
      <c r="R312" s="118">
        <v>16.059965999999999</v>
      </c>
      <c r="S312" s="118">
        <v>1222.75</v>
      </c>
      <c r="T312" s="118">
        <v>16.059965999999999</v>
      </c>
      <c r="U312" s="118">
        <v>1222.75</v>
      </c>
      <c r="V312" s="146">
        <f t="shared" si="29"/>
        <v>1.3134300552034349E-2</v>
      </c>
      <c r="W312" s="76">
        <v>50.03</v>
      </c>
      <c r="X312" s="157">
        <f t="shared" si="35"/>
        <v>0.65710905661827845</v>
      </c>
      <c r="Y312" s="157">
        <f t="shared" si="30"/>
        <v>788.05803312206092</v>
      </c>
      <c r="Z312" s="157">
        <f t="shared" si="31"/>
        <v>39.426543397096708</v>
      </c>
    </row>
    <row r="313" spans="1:26" x14ac:dyDescent="0.2">
      <c r="A313" s="251"/>
      <c r="B313" s="65" t="s">
        <v>977</v>
      </c>
      <c r="C313" s="12">
        <v>1.1000000000000001</v>
      </c>
      <c r="D313" s="43">
        <v>1.4352448999616437E-2</v>
      </c>
      <c r="E313" s="44">
        <f t="shared" si="34"/>
        <v>0.71805302345081035</v>
      </c>
      <c r="F313" s="116">
        <v>523.9</v>
      </c>
      <c r="G313" s="9" t="s">
        <v>45</v>
      </c>
      <c r="H313" s="67">
        <v>3</v>
      </c>
      <c r="I313" s="68" t="s">
        <v>385</v>
      </c>
      <c r="J313" s="68" t="s">
        <v>383</v>
      </c>
      <c r="K313" s="67">
        <v>60</v>
      </c>
      <c r="L313" s="67" t="s">
        <v>61</v>
      </c>
      <c r="M313" s="118">
        <f t="shared" ref="M313:M320" si="37">SUM(N313:R313)</f>
        <v>48.48104</v>
      </c>
      <c r="N313" s="118">
        <v>6.2729999999999997</v>
      </c>
      <c r="O313" s="118">
        <v>8.85</v>
      </c>
      <c r="P313" s="118">
        <v>-2.56596</v>
      </c>
      <c r="Q313" s="118"/>
      <c r="R313" s="118">
        <v>35.923999999999999</v>
      </c>
      <c r="S313" s="118">
        <v>2698.01</v>
      </c>
      <c r="T313" s="118">
        <v>35.923999999999999</v>
      </c>
      <c r="U313" s="118">
        <v>2698.01</v>
      </c>
      <c r="V313" s="146">
        <f t="shared" si="29"/>
        <v>1.3314998832472821E-2</v>
      </c>
      <c r="W313" s="76">
        <v>50.03</v>
      </c>
      <c r="X313" s="157">
        <f t="shared" si="35"/>
        <v>0.6661493915886153</v>
      </c>
      <c r="Y313" s="157">
        <f t="shared" si="30"/>
        <v>798.89992994836928</v>
      </c>
      <c r="Z313" s="157">
        <f t="shared" si="31"/>
        <v>39.968963495316913</v>
      </c>
    </row>
    <row r="314" spans="1:26" x14ac:dyDescent="0.2">
      <c r="A314" s="251"/>
      <c r="B314" s="65" t="s">
        <v>977</v>
      </c>
      <c r="C314" s="12">
        <v>1.1000000000000001</v>
      </c>
      <c r="D314" s="43">
        <v>1.4352448999616437E-2</v>
      </c>
      <c r="E314" s="44">
        <f t="shared" si="34"/>
        <v>0.71805302345081035</v>
      </c>
      <c r="F314" s="116">
        <v>523.9</v>
      </c>
      <c r="G314" s="9" t="s">
        <v>45</v>
      </c>
      <c r="H314" s="67">
        <v>4</v>
      </c>
      <c r="I314" s="68" t="s">
        <v>386</v>
      </c>
      <c r="J314" s="68" t="s">
        <v>383</v>
      </c>
      <c r="K314" s="67">
        <v>22</v>
      </c>
      <c r="L314" s="67">
        <v>1979</v>
      </c>
      <c r="M314" s="118">
        <f t="shared" si="37"/>
        <v>21.415559999999999</v>
      </c>
      <c r="N314" s="118">
        <v>2.3969999999999998</v>
      </c>
      <c r="O314" s="118">
        <v>3.215087</v>
      </c>
      <c r="P314" s="118">
        <v>0.47055999999999998</v>
      </c>
      <c r="Q314" s="118"/>
      <c r="R314" s="118">
        <v>15.332913000000001</v>
      </c>
      <c r="S314" s="118">
        <v>1138.07</v>
      </c>
      <c r="T314" s="118">
        <v>15.332913000000001</v>
      </c>
      <c r="U314" s="118">
        <v>1138.07</v>
      </c>
      <c r="V314" s="146">
        <f t="shared" si="29"/>
        <v>1.347273278445087E-2</v>
      </c>
      <c r="W314" s="76">
        <v>50.03</v>
      </c>
      <c r="X314" s="157">
        <f t="shared" si="35"/>
        <v>0.674040821206077</v>
      </c>
      <c r="Y314" s="157">
        <f t="shared" si="30"/>
        <v>808.36396706705216</v>
      </c>
      <c r="Z314" s="157">
        <f t="shared" si="31"/>
        <v>40.44244927236462</v>
      </c>
    </row>
    <row r="315" spans="1:26" x14ac:dyDescent="0.2">
      <c r="A315" s="251"/>
      <c r="B315" s="65" t="s">
        <v>977</v>
      </c>
      <c r="C315" s="12">
        <v>1.1000000000000001</v>
      </c>
      <c r="D315" s="43">
        <v>1.4352448999616437E-2</v>
      </c>
      <c r="E315" s="44">
        <f t="shared" si="34"/>
        <v>0.71805302345081035</v>
      </c>
      <c r="F315" s="116">
        <v>523.9</v>
      </c>
      <c r="G315" s="9" t="s">
        <v>45</v>
      </c>
      <c r="H315" s="67">
        <v>5</v>
      </c>
      <c r="I315" s="68" t="s">
        <v>387</v>
      </c>
      <c r="J315" s="68" t="s">
        <v>383</v>
      </c>
      <c r="K315" s="67">
        <v>60</v>
      </c>
      <c r="L315" s="67">
        <v>1978</v>
      </c>
      <c r="M315" s="118">
        <f t="shared" si="37"/>
        <v>62.104900000000001</v>
      </c>
      <c r="N315" s="118">
        <v>6.3239999999999998</v>
      </c>
      <c r="O315" s="118">
        <v>8.0538570000000007</v>
      </c>
      <c r="P315" s="118">
        <v>1.5079</v>
      </c>
      <c r="Q315" s="118"/>
      <c r="R315" s="118">
        <v>46.219143000000003</v>
      </c>
      <c r="S315" s="118">
        <v>3413.05</v>
      </c>
      <c r="T315" s="118">
        <v>46.219143000000003</v>
      </c>
      <c r="U315" s="118">
        <v>3413.05</v>
      </c>
      <c r="V315" s="146">
        <f t="shared" si="29"/>
        <v>1.3541888633333821E-2</v>
      </c>
      <c r="W315" s="76">
        <v>50.03</v>
      </c>
      <c r="X315" s="157">
        <f t="shared" si="35"/>
        <v>0.6775006883256911</v>
      </c>
      <c r="Y315" s="157">
        <f t="shared" si="30"/>
        <v>812.51331800002924</v>
      </c>
      <c r="Z315" s="157">
        <f t="shared" si="31"/>
        <v>40.650041299541464</v>
      </c>
    </row>
    <row r="316" spans="1:26" x14ac:dyDescent="0.2">
      <c r="A316" s="251"/>
      <c r="B316" s="65" t="s">
        <v>977</v>
      </c>
      <c r="C316" s="12">
        <v>1.1000000000000001</v>
      </c>
      <c r="D316" s="43">
        <v>1.4352448999616437E-2</v>
      </c>
      <c r="E316" s="44">
        <f t="shared" si="34"/>
        <v>0.71805302345081035</v>
      </c>
      <c r="F316" s="116">
        <v>523.9</v>
      </c>
      <c r="G316" s="9" t="s">
        <v>45</v>
      </c>
      <c r="H316" s="67">
        <v>6</v>
      </c>
      <c r="I316" s="68" t="s">
        <v>388</v>
      </c>
      <c r="J316" s="68" t="s">
        <v>383</v>
      </c>
      <c r="K316" s="67">
        <v>50</v>
      </c>
      <c r="L316" s="67">
        <v>1976</v>
      </c>
      <c r="M316" s="118">
        <f t="shared" si="37"/>
        <v>38.076740000000001</v>
      </c>
      <c r="N316" s="118">
        <v>4.0289999999999999</v>
      </c>
      <c r="O316" s="118">
        <v>8</v>
      </c>
      <c r="P316" s="118">
        <v>0.57274000000000003</v>
      </c>
      <c r="Q316" s="118"/>
      <c r="R316" s="118">
        <v>25.475000000000001</v>
      </c>
      <c r="S316" s="118">
        <v>1827.91</v>
      </c>
      <c r="T316" s="118">
        <v>25.475000000000001</v>
      </c>
      <c r="U316" s="118">
        <v>1827.91</v>
      </c>
      <c r="V316" s="146">
        <f t="shared" si="29"/>
        <v>1.3936681784114098E-2</v>
      </c>
      <c r="W316" s="76">
        <v>50.03</v>
      </c>
      <c r="X316" s="157">
        <f t="shared" si="35"/>
        <v>0.69725218965922831</v>
      </c>
      <c r="Y316" s="157">
        <f t="shared" si="30"/>
        <v>836.20090704684594</v>
      </c>
      <c r="Z316" s="157">
        <f t="shared" si="31"/>
        <v>41.835131379553708</v>
      </c>
    </row>
    <row r="317" spans="1:26" x14ac:dyDescent="0.2">
      <c r="A317" s="251"/>
      <c r="B317" s="65" t="s">
        <v>977</v>
      </c>
      <c r="C317" s="12">
        <v>1.1000000000000001</v>
      </c>
      <c r="D317" s="43">
        <v>1.4352448999616437E-2</v>
      </c>
      <c r="E317" s="44">
        <f t="shared" si="34"/>
        <v>0.71805302345081035</v>
      </c>
      <c r="F317" s="116">
        <v>523.9</v>
      </c>
      <c r="G317" s="9" t="s">
        <v>45</v>
      </c>
      <c r="H317" s="67">
        <v>7</v>
      </c>
      <c r="I317" s="68" t="s">
        <v>389</v>
      </c>
      <c r="J317" s="68" t="s">
        <v>383</v>
      </c>
      <c r="K317" s="67">
        <v>40</v>
      </c>
      <c r="L317" s="67" t="s">
        <v>61</v>
      </c>
      <c r="M317" s="118">
        <f t="shared" si="37"/>
        <v>42.765119999999996</v>
      </c>
      <c r="N317" s="118">
        <v>4.08</v>
      </c>
      <c r="O317" s="118">
        <v>6.3206510000000007</v>
      </c>
      <c r="P317" s="118">
        <v>0.22711999999999999</v>
      </c>
      <c r="Q317" s="118"/>
      <c r="R317" s="118">
        <v>32.137349</v>
      </c>
      <c r="S317" s="118">
        <v>2286.35</v>
      </c>
      <c r="T317" s="118">
        <v>32.137349</v>
      </c>
      <c r="U317" s="118">
        <v>2286.35</v>
      </c>
      <c r="V317" s="146">
        <f t="shared" ref="V317:V340" si="38">T317/U317</f>
        <v>1.4056180812211605E-2</v>
      </c>
      <c r="W317" s="76">
        <v>50.03</v>
      </c>
      <c r="X317" s="157">
        <f t="shared" si="35"/>
        <v>0.70323072603494663</v>
      </c>
      <c r="Y317" s="157">
        <f t="shared" ref="Y317:Y378" si="39">V317*60*1000</f>
        <v>843.37084873269634</v>
      </c>
      <c r="Z317" s="157">
        <f t="shared" ref="Z317:Z378" si="40">Y317*W317/1000</f>
        <v>42.193843562096802</v>
      </c>
    </row>
    <row r="318" spans="1:26" x14ac:dyDescent="0.2">
      <c r="A318" s="251"/>
      <c r="B318" s="65" t="s">
        <v>977</v>
      </c>
      <c r="C318" s="12">
        <v>1.1000000000000001</v>
      </c>
      <c r="D318" s="43">
        <v>1.4352448999616437E-2</v>
      </c>
      <c r="E318" s="44">
        <f t="shared" si="34"/>
        <v>0.71805302345081035</v>
      </c>
      <c r="F318" s="116">
        <v>523.9</v>
      </c>
      <c r="G318" s="9" t="s">
        <v>45</v>
      </c>
      <c r="H318" s="67">
        <v>8</v>
      </c>
      <c r="I318" s="68" t="s">
        <v>390</v>
      </c>
      <c r="J318" s="68" t="s">
        <v>383</v>
      </c>
      <c r="K318" s="67">
        <v>81</v>
      </c>
      <c r="L318" s="67">
        <v>1977</v>
      </c>
      <c r="M318" s="118">
        <f t="shared" si="37"/>
        <v>46.938591000000002</v>
      </c>
      <c r="N318" s="118">
        <v>4.7430000000000003</v>
      </c>
      <c r="O318" s="118">
        <v>11.52</v>
      </c>
      <c r="P318" s="118">
        <v>0.62359100000000001</v>
      </c>
      <c r="Q318" s="118"/>
      <c r="R318" s="118">
        <v>30.052</v>
      </c>
      <c r="S318" s="118">
        <v>2123</v>
      </c>
      <c r="T318" s="118">
        <v>30.052</v>
      </c>
      <c r="U318" s="118">
        <v>2123</v>
      </c>
      <c r="V318" s="146">
        <f t="shared" si="38"/>
        <v>1.4155440414507772E-2</v>
      </c>
      <c r="W318" s="76">
        <v>50.03</v>
      </c>
      <c r="X318" s="157">
        <f t="shared" si="35"/>
        <v>0.70819668393782387</v>
      </c>
      <c r="Y318" s="157">
        <f t="shared" si="39"/>
        <v>849.32642487046633</v>
      </c>
      <c r="Z318" s="157">
        <f t="shared" si="40"/>
        <v>42.491801036269436</v>
      </c>
    </row>
    <row r="319" spans="1:26" x14ac:dyDescent="0.2">
      <c r="A319" s="251"/>
      <c r="B319" s="65" t="s">
        <v>977</v>
      </c>
      <c r="C319" s="12">
        <v>1.1000000000000001</v>
      </c>
      <c r="D319" s="43">
        <v>1.4352448999616437E-2</v>
      </c>
      <c r="E319" s="44">
        <f t="shared" si="34"/>
        <v>0.71805302345081035</v>
      </c>
      <c r="F319" s="116">
        <v>523.9</v>
      </c>
      <c r="G319" s="9" t="s">
        <v>45</v>
      </c>
      <c r="H319" s="67">
        <v>9</v>
      </c>
      <c r="I319" s="68" t="s">
        <v>391</v>
      </c>
      <c r="J319" s="68" t="s">
        <v>383</v>
      </c>
      <c r="K319" s="67">
        <v>72</v>
      </c>
      <c r="L319" s="67">
        <v>1967</v>
      </c>
      <c r="M319" s="118">
        <f t="shared" si="37"/>
        <v>37.647060000000003</v>
      </c>
      <c r="N319" s="118">
        <v>3.3149999999999999</v>
      </c>
      <c r="O319" s="118">
        <v>7.2</v>
      </c>
      <c r="P319" s="118">
        <v>-2.794E-2</v>
      </c>
      <c r="Q319" s="118"/>
      <c r="R319" s="118">
        <v>27.16</v>
      </c>
      <c r="S319" s="118">
        <v>1897.38</v>
      </c>
      <c r="T319" s="118">
        <v>27.16</v>
      </c>
      <c r="U319" s="118">
        <v>1897.38</v>
      </c>
      <c r="V319" s="146">
        <f t="shared" si="38"/>
        <v>1.4314475750772116E-2</v>
      </c>
      <c r="W319" s="76">
        <v>50.03</v>
      </c>
      <c r="X319" s="157">
        <f t="shared" si="35"/>
        <v>0.71615322181112895</v>
      </c>
      <c r="Y319" s="157">
        <f t="shared" si="39"/>
        <v>858.86854504632709</v>
      </c>
      <c r="Z319" s="157">
        <f t="shared" si="40"/>
        <v>42.969193308667748</v>
      </c>
    </row>
    <row r="320" spans="1:26" x14ac:dyDescent="0.2">
      <c r="A320" s="251"/>
      <c r="B320" s="65" t="s">
        <v>977</v>
      </c>
      <c r="C320" s="12">
        <v>1.1000000000000001</v>
      </c>
      <c r="D320" s="43">
        <v>1.4352448999616437E-2</v>
      </c>
      <c r="E320" s="44">
        <f t="shared" si="34"/>
        <v>0.71805302345081035</v>
      </c>
      <c r="F320" s="116">
        <v>523.9</v>
      </c>
      <c r="G320" s="9" t="s">
        <v>45</v>
      </c>
      <c r="H320" s="67" t="s">
        <v>392</v>
      </c>
      <c r="I320" s="68" t="s">
        <v>393</v>
      </c>
      <c r="J320" s="68" t="s">
        <v>383</v>
      </c>
      <c r="K320" s="67">
        <v>22</v>
      </c>
      <c r="L320" s="67">
        <v>1982</v>
      </c>
      <c r="M320" s="118">
        <f t="shared" si="37"/>
        <v>22.82694</v>
      </c>
      <c r="N320" s="118">
        <v>2.1930000000000001</v>
      </c>
      <c r="O320" s="118">
        <v>3.52</v>
      </c>
      <c r="P320" s="118">
        <v>-0.13006000000000001</v>
      </c>
      <c r="Q320" s="118"/>
      <c r="R320" s="118">
        <v>17.244</v>
      </c>
      <c r="S320" s="118">
        <v>1162.82</v>
      </c>
      <c r="T320" s="118">
        <v>17.244</v>
      </c>
      <c r="U320" s="118">
        <v>1162.82</v>
      </c>
      <c r="V320" s="146">
        <f t="shared" si="38"/>
        <v>1.4829466297449304E-2</v>
      </c>
      <c r="W320" s="76">
        <v>50.03</v>
      </c>
      <c r="X320" s="157">
        <f t="shared" si="35"/>
        <v>0.74191819886138866</v>
      </c>
      <c r="Y320" s="157">
        <f t="shared" si="39"/>
        <v>889.76797784695827</v>
      </c>
      <c r="Z320" s="157">
        <f t="shared" si="40"/>
        <v>44.515091931683322</v>
      </c>
    </row>
    <row r="321" spans="1:26" x14ac:dyDescent="0.2">
      <c r="A321" s="251"/>
      <c r="B321" s="65" t="s">
        <v>977</v>
      </c>
      <c r="C321" s="12">
        <v>1.1000000000000001</v>
      </c>
      <c r="D321" s="43">
        <v>1.4352448999616437E-2</v>
      </c>
      <c r="E321" s="44">
        <f t="shared" si="34"/>
        <v>0.71805302345081035</v>
      </c>
      <c r="F321" s="116">
        <v>523.9</v>
      </c>
      <c r="G321" s="6" t="s">
        <v>47</v>
      </c>
      <c r="H321" s="69">
        <v>1</v>
      </c>
      <c r="I321" s="70" t="s">
        <v>394</v>
      </c>
      <c r="J321" s="70" t="s">
        <v>296</v>
      </c>
      <c r="K321" s="69">
        <v>65</v>
      </c>
      <c r="L321" s="69">
        <v>1985</v>
      </c>
      <c r="M321" s="119">
        <f>SUM(N321:R321)</f>
        <v>56.151060000000001</v>
      </c>
      <c r="N321" s="119">
        <v>3.8250000000000002</v>
      </c>
      <c r="O321" s="119">
        <v>10.4</v>
      </c>
      <c r="P321" s="119">
        <v>0.48206000000000004</v>
      </c>
      <c r="Q321" s="119"/>
      <c r="R321" s="119">
        <v>41.443999999999996</v>
      </c>
      <c r="S321" s="119">
        <v>2333.5100000000002</v>
      </c>
      <c r="T321" s="119">
        <v>41.443999999999996</v>
      </c>
      <c r="U321" s="119">
        <v>2333.5100000000002</v>
      </c>
      <c r="V321" s="147">
        <f t="shared" si="38"/>
        <v>1.7760369572018115E-2</v>
      </c>
      <c r="W321" s="88">
        <v>50.03</v>
      </c>
      <c r="X321" s="77">
        <f t="shared" si="35"/>
        <v>0.88855128968806629</v>
      </c>
      <c r="Y321" s="77">
        <f t="shared" si="39"/>
        <v>1065.622174321087</v>
      </c>
      <c r="Z321" s="77">
        <f t="shared" si="40"/>
        <v>53.313077381283982</v>
      </c>
    </row>
    <row r="322" spans="1:26" x14ac:dyDescent="0.2">
      <c r="A322" s="251"/>
      <c r="B322" s="65" t="s">
        <v>977</v>
      </c>
      <c r="C322" s="12">
        <v>1.1000000000000001</v>
      </c>
      <c r="D322" s="43">
        <v>1.4352448999616437E-2</v>
      </c>
      <c r="E322" s="44">
        <f t="shared" si="34"/>
        <v>0.71805302345081035</v>
      </c>
      <c r="F322" s="116">
        <v>523.9</v>
      </c>
      <c r="G322" s="6" t="s">
        <v>47</v>
      </c>
      <c r="H322" s="69">
        <v>2</v>
      </c>
      <c r="I322" s="70" t="s">
        <v>395</v>
      </c>
      <c r="J322" s="70" t="s">
        <v>296</v>
      </c>
      <c r="K322" s="69">
        <v>50</v>
      </c>
      <c r="L322" s="69">
        <v>1971</v>
      </c>
      <c r="M322" s="119">
        <f>SUM(N322:R322)</f>
        <v>57.589100000000002</v>
      </c>
      <c r="N322" s="119">
        <v>5.1510000000000007</v>
      </c>
      <c r="O322" s="119">
        <v>8</v>
      </c>
      <c r="P322" s="119">
        <v>-1.3649000000000002</v>
      </c>
      <c r="Q322" s="119"/>
      <c r="R322" s="119">
        <v>45.803000000000004</v>
      </c>
      <c r="S322" s="119">
        <v>2577.37</v>
      </c>
      <c r="T322" s="119">
        <v>45.803000000000004</v>
      </c>
      <c r="U322" s="119">
        <v>2577.37</v>
      </c>
      <c r="V322" s="147">
        <f t="shared" si="38"/>
        <v>1.7771216395007314E-2</v>
      </c>
      <c r="W322" s="88">
        <v>50.03</v>
      </c>
      <c r="X322" s="77">
        <f t="shared" si="35"/>
        <v>0.88909395624221599</v>
      </c>
      <c r="Y322" s="77">
        <f t="shared" si="39"/>
        <v>1066.2729837004388</v>
      </c>
      <c r="Z322" s="77">
        <f t="shared" si="40"/>
        <v>53.345637374532956</v>
      </c>
    </row>
    <row r="323" spans="1:26" x14ac:dyDescent="0.2">
      <c r="A323" s="251"/>
      <c r="B323" s="65" t="s">
        <v>977</v>
      </c>
      <c r="C323" s="12">
        <v>1.1000000000000001</v>
      </c>
      <c r="D323" s="43">
        <v>1.4352448999616437E-2</v>
      </c>
      <c r="E323" s="44">
        <f t="shared" si="34"/>
        <v>0.71805302345081035</v>
      </c>
      <c r="F323" s="116">
        <v>523.9</v>
      </c>
      <c r="G323" s="6" t="s">
        <v>47</v>
      </c>
      <c r="H323" s="69">
        <v>3</v>
      </c>
      <c r="I323" s="70" t="s">
        <v>396</v>
      </c>
      <c r="J323" s="70" t="s">
        <v>296</v>
      </c>
      <c r="K323" s="69">
        <v>45</v>
      </c>
      <c r="L323" s="69">
        <v>1990</v>
      </c>
      <c r="M323" s="119">
        <f t="shared" ref="M323:M330" si="41">SUM(N323:R323)</f>
        <v>54.7209</v>
      </c>
      <c r="N323" s="119">
        <v>5.3040000000000003</v>
      </c>
      <c r="O323" s="119">
        <v>7.2</v>
      </c>
      <c r="P323" s="119">
        <v>0.4879</v>
      </c>
      <c r="Q323" s="119"/>
      <c r="R323" s="119">
        <v>41.728999999999999</v>
      </c>
      <c r="S323" s="119">
        <v>2328.3000000000002</v>
      </c>
      <c r="T323" s="119">
        <v>41.728999999999999</v>
      </c>
      <c r="U323" s="119">
        <v>2328.3000000000002</v>
      </c>
      <c r="V323" s="147">
        <f t="shared" si="38"/>
        <v>1.7922518575784904E-2</v>
      </c>
      <c r="W323" s="88">
        <v>50.03</v>
      </c>
      <c r="X323" s="77">
        <f t="shared" si="35"/>
        <v>0.89666360434651882</v>
      </c>
      <c r="Y323" s="77">
        <f t="shared" si="39"/>
        <v>1075.3511145470943</v>
      </c>
      <c r="Z323" s="77">
        <f t="shared" si="40"/>
        <v>53.799816260791133</v>
      </c>
    </row>
    <row r="324" spans="1:26" x14ac:dyDescent="0.2">
      <c r="A324" s="251"/>
      <c r="B324" s="65" t="s">
        <v>977</v>
      </c>
      <c r="C324" s="12">
        <v>1.1000000000000001</v>
      </c>
      <c r="D324" s="43">
        <v>1.4352448999616437E-2</v>
      </c>
      <c r="E324" s="44">
        <f t="shared" si="34"/>
        <v>0.71805302345081035</v>
      </c>
      <c r="F324" s="116">
        <v>523.9</v>
      </c>
      <c r="G324" s="6" t="s">
        <v>47</v>
      </c>
      <c r="H324" s="69">
        <v>4</v>
      </c>
      <c r="I324" s="70" t="s">
        <v>397</v>
      </c>
      <c r="J324" s="70" t="s">
        <v>296</v>
      </c>
      <c r="K324" s="69">
        <v>72</v>
      </c>
      <c r="L324" s="69">
        <v>1988</v>
      </c>
      <c r="M324" s="119">
        <f t="shared" si="41"/>
        <v>66.674239999999998</v>
      </c>
      <c r="N324" s="119">
        <v>4.3860000000000001</v>
      </c>
      <c r="O324" s="119">
        <v>11.52</v>
      </c>
      <c r="P324" s="119">
        <v>-0.48676000000000003</v>
      </c>
      <c r="Q324" s="119"/>
      <c r="R324" s="119">
        <v>51.255000000000003</v>
      </c>
      <c r="S324" s="119">
        <v>2804.14</v>
      </c>
      <c r="T324" s="119">
        <v>51.255000000000003</v>
      </c>
      <c r="U324" s="119">
        <v>2804.14</v>
      </c>
      <c r="V324" s="147">
        <f t="shared" si="38"/>
        <v>1.8278331324398926E-2</v>
      </c>
      <c r="W324" s="88">
        <v>50.03</v>
      </c>
      <c r="X324" s="77">
        <f t="shared" si="35"/>
        <v>0.91446491615967829</v>
      </c>
      <c r="Y324" s="77">
        <f t="shared" si="39"/>
        <v>1096.6998794639355</v>
      </c>
      <c r="Z324" s="77">
        <f t="shared" si="40"/>
        <v>54.867894969580696</v>
      </c>
    </row>
    <row r="325" spans="1:26" x14ac:dyDescent="0.2">
      <c r="A325" s="251"/>
      <c r="B325" s="65" t="s">
        <v>977</v>
      </c>
      <c r="C325" s="12">
        <v>1.1000000000000001</v>
      </c>
      <c r="D325" s="43">
        <v>1.4352448999616437E-2</v>
      </c>
      <c r="E325" s="44">
        <f t="shared" si="34"/>
        <v>0.71805302345081035</v>
      </c>
      <c r="F325" s="116">
        <v>523.9</v>
      </c>
      <c r="G325" s="6" t="s">
        <v>47</v>
      </c>
      <c r="H325" s="69">
        <v>5</v>
      </c>
      <c r="I325" s="70" t="s">
        <v>398</v>
      </c>
      <c r="J325" s="70" t="s">
        <v>296</v>
      </c>
      <c r="K325" s="69">
        <v>40</v>
      </c>
      <c r="L325" s="69">
        <v>1986</v>
      </c>
      <c r="M325" s="119">
        <f t="shared" si="41"/>
        <v>38.970480000000002</v>
      </c>
      <c r="N325" s="119">
        <v>3.06</v>
      </c>
      <c r="O325" s="119">
        <v>6.4</v>
      </c>
      <c r="P325" s="119">
        <v>-1.01952</v>
      </c>
      <c r="Q325" s="119"/>
      <c r="R325" s="119">
        <v>30.53</v>
      </c>
      <c r="S325" s="119">
        <v>1658.8</v>
      </c>
      <c r="T325" s="119">
        <v>30.53</v>
      </c>
      <c r="U325" s="119">
        <v>1658.8</v>
      </c>
      <c r="V325" s="147">
        <f t="shared" si="38"/>
        <v>1.840487099107789E-2</v>
      </c>
      <c r="W325" s="88">
        <v>50.03</v>
      </c>
      <c r="X325" s="77">
        <f t="shared" si="35"/>
        <v>0.92079569568362685</v>
      </c>
      <c r="Y325" s="77">
        <f t="shared" si="39"/>
        <v>1104.2922594646734</v>
      </c>
      <c r="Z325" s="77">
        <f t="shared" si="40"/>
        <v>55.247741741017613</v>
      </c>
    </row>
    <row r="326" spans="1:26" x14ac:dyDescent="0.2">
      <c r="A326" s="251"/>
      <c r="B326" s="65" t="s">
        <v>977</v>
      </c>
      <c r="C326" s="12">
        <v>1.1000000000000001</v>
      </c>
      <c r="D326" s="43">
        <v>1.4352448999616437E-2</v>
      </c>
      <c r="E326" s="44">
        <f t="shared" si="34"/>
        <v>0.71805302345081035</v>
      </c>
      <c r="F326" s="116">
        <v>523.9</v>
      </c>
      <c r="G326" s="6" t="s">
        <v>47</v>
      </c>
      <c r="H326" s="69">
        <v>6</v>
      </c>
      <c r="I326" s="70" t="s">
        <v>399</v>
      </c>
      <c r="J326" s="70" t="s">
        <v>296</v>
      </c>
      <c r="K326" s="69">
        <v>45</v>
      </c>
      <c r="L326" s="69">
        <v>1980</v>
      </c>
      <c r="M326" s="119">
        <f t="shared" si="41"/>
        <v>53.607160000000007</v>
      </c>
      <c r="N326" s="119">
        <v>4.0289999999999999</v>
      </c>
      <c r="O326" s="119">
        <v>6.4504520000000003</v>
      </c>
      <c r="P326" s="119">
        <v>-0.16384000000000001</v>
      </c>
      <c r="Q326" s="119"/>
      <c r="R326" s="119">
        <v>43.291548000000006</v>
      </c>
      <c r="S326" s="119">
        <v>2333.0700000000002</v>
      </c>
      <c r="T326" s="119">
        <v>43.291548000000006</v>
      </c>
      <c r="U326" s="119">
        <v>2333.0700000000002</v>
      </c>
      <c r="V326" s="147">
        <f t="shared" si="38"/>
        <v>1.8555614705088146E-2</v>
      </c>
      <c r="W326" s="88">
        <v>50.03</v>
      </c>
      <c r="X326" s="77">
        <f t="shared" si="35"/>
        <v>0.92833740369555995</v>
      </c>
      <c r="Y326" s="77">
        <f t="shared" si="39"/>
        <v>1113.3368823052888</v>
      </c>
      <c r="Z326" s="77">
        <f t="shared" si="40"/>
        <v>55.700244221733598</v>
      </c>
    </row>
    <row r="327" spans="1:26" x14ac:dyDescent="0.2">
      <c r="A327" s="251"/>
      <c r="B327" s="65" t="s">
        <v>977</v>
      </c>
      <c r="C327" s="12">
        <v>1.1000000000000001</v>
      </c>
      <c r="D327" s="43">
        <v>1.4352448999616437E-2</v>
      </c>
      <c r="E327" s="44">
        <f t="shared" si="34"/>
        <v>0.71805302345081035</v>
      </c>
      <c r="F327" s="116">
        <v>523.9</v>
      </c>
      <c r="G327" s="6" t="s">
        <v>47</v>
      </c>
      <c r="H327" s="69">
        <v>7</v>
      </c>
      <c r="I327" s="70" t="s">
        <v>400</v>
      </c>
      <c r="J327" s="70" t="s">
        <v>296</v>
      </c>
      <c r="K327" s="69">
        <v>54</v>
      </c>
      <c r="L327" s="69">
        <v>1978</v>
      </c>
      <c r="M327" s="119">
        <f t="shared" si="41"/>
        <v>69.712320000000005</v>
      </c>
      <c r="N327" s="119">
        <v>5.5590000000000002</v>
      </c>
      <c r="O327" s="119">
        <v>8.64</v>
      </c>
      <c r="P327" s="119">
        <v>6.3200000000000001E-3</v>
      </c>
      <c r="Q327" s="119"/>
      <c r="R327" s="119">
        <v>55.506999999999998</v>
      </c>
      <c r="S327" s="119">
        <v>2983.85</v>
      </c>
      <c r="T327" s="119">
        <v>55.506999999999998</v>
      </c>
      <c r="U327" s="119">
        <v>2983.85</v>
      </c>
      <c r="V327" s="147">
        <f t="shared" si="38"/>
        <v>1.8602476666052248E-2</v>
      </c>
      <c r="W327" s="88">
        <v>50.03</v>
      </c>
      <c r="X327" s="77">
        <f t="shared" si="35"/>
        <v>0.93068190760259395</v>
      </c>
      <c r="Y327" s="77">
        <f t="shared" si="39"/>
        <v>1116.1485999631348</v>
      </c>
      <c r="Z327" s="77">
        <f t="shared" si="40"/>
        <v>55.84091445615563</v>
      </c>
    </row>
    <row r="328" spans="1:26" x14ac:dyDescent="0.2">
      <c r="A328" s="251"/>
      <c r="B328" s="65" t="s">
        <v>977</v>
      </c>
      <c r="C328" s="12">
        <v>1.1000000000000001</v>
      </c>
      <c r="D328" s="43">
        <v>1.4352448999616437E-2</v>
      </c>
      <c r="E328" s="44">
        <f t="shared" si="34"/>
        <v>0.71805302345081035</v>
      </c>
      <c r="F328" s="116">
        <v>523.9</v>
      </c>
      <c r="G328" s="6" t="s">
        <v>47</v>
      </c>
      <c r="H328" s="69">
        <v>8</v>
      </c>
      <c r="I328" s="70" t="s">
        <v>401</v>
      </c>
      <c r="J328" s="70" t="s">
        <v>296</v>
      </c>
      <c r="K328" s="69">
        <v>54</v>
      </c>
      <c r="L328" s="69">
        <v>1977</v>
      </c>
      <c r="M328" s="119">
        <f t="shared" si="41"/>
        <v>70.136979999999994</v>
      </c>
      <c r="N328" s="119">
        <v>5.3040000000000003</v>
      </c>
      <c r="O328" s="119">
        <v>8.64</v>
      </c>
      <c r="P328" s="119">
        <v>-0.19202000000000002</v>
      </c>
      <c r="Q328" s="119"/>
      <c r="R328" s="119">
        <v>56.384999999999998</v>
      </c>
      <c r="S328" s="119">
        <v>2999.07</v>
      </c>
      <c r="T328" s="119">
        <v>56.384999999999998</v>
      </c>
      <c r="U328" s="119">
        <v>2999.07</v>
      </c>
      <c r="V328" s="147">
        <f t="shared" si="38"/>
        <v>1.8800828256759595E-2</v>
      </c>
      <c r="W328" s="88">
        <v>50.03</v>
      </c>
      <c r="X328" s="77">
        <f t="shared" si="35"/>
        <v>0.9406054376856825</v>
      </c>
      <c r="Y328" s="77">
        <f t="shared" si="39"/>
        <v>1128.0496954055757</v>
      </c>
      <c r="Z328" s="77">
        <f t="shared" si="40"/>
        <v>56.436326261140955</v>
      </c>
    </row>
    <row r="329" spans="1:26" x14ac:dyDescent="0.2">
      <c r="A329" s="251"/>
      <c r="B329" s="65" t="s">
        <v>977</v>
      </c>
      <c r="C329" s="12">
        <v>1.1000000000000001</v>
      </c>
      <c r="D329" s="43">
        <v>1.4352448999616437E-2</v>
      </c>
      <c r="E329" s="44">
        <f t="shared" si="34"/>
        <v>0.71805302345081035</v>
      </c>
      <c r="F329" s="116">
        <v>523.9</v>
      </c>
      <c r="G329" s="6" t="s">
        <v>47</v>
      </c>
      <c r="H329" s="69">
        <v>9</v>
      </c>
      <c r="I329" s="70" t="s">
        <v>402</v>
      </c>
      <c r="J329" s="70" t="s">
        <v>296</v>
      </c>
      <c r="K329" s="69">
        <v>54</v>
      </c>
      <c r="L329" s="69">
        <v>1985</v>
      </c>
      <c r="M329" s="119">
        <f t="shared" si="41"/>
        <v>72.136160000000004</v>
      </c>
      <c r="N329" s="119">
        <v>7.2420000000000009</v>
      </c>
      <c r="O329" s="119">
        <v>8.64</v>
      </c>
      <c r="P329" s="119">
        <v>0.21615999999999999</v>
      </c>
      <c r="Q329" s="119"/>
      <c r="R329" s="119">
        <v>56.038000000000004</v>
      </c>
      <c r="S329" s="119">
        <v>2976.21</v>
      </c>
      <c r="T329" s="119">
        <v>56.038000000000004</v>
      </c>
      <c r="U329" s="119">
        <v>2976.21</v>
      </c>
      <c r="V329" s="147">
        <f t="shared" si="38"/>
        <v>1.8828644484092185E-2</v>
      </c>
      <c r="W329" s="88">
        <v>50.03</v>
      </c>
      <c r="X329" s="77">
        <f t="shared" si="35"/>
        <v>0.94199708353913203</v>
      </c>
      <c r="Y329" s="77">
        <f t="shared" si="39"/>
        <v>1129.7186690455312</v>
      </c>
      <c r="Z329" s="77">
        <f t="shared" si="40"/>
        <v>56.51982501234793</v>
      </c>
    </row>
    <row r="330" spans="1:26" x14ac:dyDescent="0.2">
      <c r="A330" s="251"/>
      <c r="B330" s="65" t="s">
        <v>977</v>
      </c>
      <c r="C330" s="12">
        <v>1.1000000000000001</v>
      </c>
      <c r="D330" s="43">
        <v>1.4352448999616437E-2</v>
      </c>
      <c r="E330" s="44">
        <f t="shared" si="34"/>
        <v>0.71805302345081035</v>
      </c>
      <c r="F330" s="116">
        <v>523.9</v>
      </c>
      <c r="G330" s="6" t="s">
        <v>47</v>
      </c>
      <c r="H330" s="69" t="s">
        <v>392</v>
      </c>
      <c r="I330" s="70" t="s">
        <v>403</v>
      </c>
      <c r="J330" s="70" t="s">
        <v>296</v>
      </c>
      <c r="K330" s="69">
        <v>45</v>
      </c>
      <c r="L330" s="69">
        <v>1992</v>
      </c>
      <c r="M330" s="119">
        <f t="shared" si="41"/>
        <v>56.38496</v>
      </c>
      <c r="N330" s="119">
        <v>5.3550000000000004</v>
      </c>
      <c r="O330" s="119">
        <v>7.2</v>
      </c>
      <c r="P330" s="119">
        <v>2.896E-2</v>
      </c>
      <c r="Q330" s="119"/>
      <c r="R330" s="119">
        <v>43.801000000000002</v>
      </c>
      <c r="S330" s="119">
        <v>2325.04</v>
      </c>
      <c r="T330" s="119">
        <v>43.801000000000002</v>
      </c>
      <c r="U330" s="119">
        <v>2325.04</v>
      </c>
      <c r="V330" s="147">
        <f t="shared" si="38"/>
        <v>1.8838815676289443E-2</v>
      </c>
      <c r="W330" s="88">
        <v>50.03</v>
      </c>
      <c r="X330" s="77">
        <f t="shared" si="35"/>
        <v>0.94250594828476086</v>
      </c>
      <c r="Y330" s="77">
        <f t="shared" si="39"/>
        <v>1130.3289405773667</v>
      </c>
      <c r="Z330" s="77">
        <f t="shared" si="40"/>
        <v>56.550356897085656</v>
      </c>
    </row>
    <row r="331" spans="1:26" x14ac:dyDescent="0.2">
      <c r="A331" s="251"/>
      <c r="B331" s="65" t="s">
        <v>977</v>
      </c>
      <c r="C331" s="12">
        <v>1.1000000000000001</v>
      </c>
      <c r="D331" s="43">
        <v>1.4352448999616437E-2</v>
      </c>
      <c r="E331" s="44">
        <f t="shared" si="34"/>
        <v>0.71805302345081035</v>
      </c>
      <c r="F331" s="116">
        <v>523.9</v>
      </c>
      <c r="G331" s="10" t="s">
        <v>48</v>
      </c>
      <c r="H331" s="72">
        <v>1</v>
      </c>
      <c r="I331" s="73" t="s">
        <v>404</v>
      </c>
      <c r="J331" s="73" t="s">
        <v>296</v>
      </c>
      <c r="K331" s="72">
        <v>45</v>
      </c>
      <c r="L331" s="72">
        <v>1976</v>
      </c>
      <c r="M331" s="120">
        <f>SUM(N331:R331)</f>
        <v>57.996140000000004</v>
      </c>
      <c r="N331" s="120">
        <v>3.7230000000000003</v>
      </c>
      <c r="O331" s="120">
        <v>7.2</v>
      </c>
      <c r="P331" s="120">
        <v>-0.29986000000000002</v>
      </c>
      <c r="Q331" s="120"/>
      <c r="R331" s="120">
        <v>47.373000000000005</v>
      </c>
      <c r="S331" s="120">
        <v>2328.9500000000003</v>
      </c>
      <c r="T331" s="120">
        <v>47.373000000000005</v>
      </c>
      <c r="U331" s="120">
        <v>2328.9500000000003</v>
      </c>
      <c r="V331" s="148">
        <f t="shared" si="38"/>
        <v>2.0340926168445007E-2</v>
      </c>
      <c r="W331" s="78">
        <v>50.03</v>
      </c>
      <c r="X331" s="158">
        <f t="shared" si="35"/>
        <v>1.0176565362073038</v>
      </c>
      <c r="Y331" s="158">
        <f t="shared" si="39"/>
        <v>1220.4555701067004</v>
      </c>
      <c r="Z331" s="158">
        <f t="shared" si="40"/>
        <v>61.059392172438223</v>
      </c>
    </row>
    <row r="332" spans="1:26" x14ac:dyDescent="0.2">
      <c r="A332" s="251"/>
      <c r="B332" s="65" t="s">
        <v>977</v>
      </c>
      <c r="C332" s="12">
        <v>1.1000000000000001</v>
      </c>
      <c r="D332" s="43">
        <v>1.4352448999616437E-2</v>
      </c>
      <c r="E332" s="44">
        <f t="shared" si="34"/>
        <v>0.71805302345081035</v>
      </c>
      <c r="F332" s="116">
        <v>523.9</v>
      </c>
      <c r="G332" s="10" t="s">
        <v>48</v>
      </c>
      <c r="H332" s="72">
        <v>2</v>
      </c>
      <c r="I332" s="73" t="s">
        <v>405</v>
      </c>
      <c r="J332" s="73" t="s">
        <v>296</v>
      </c>
      <c r="K332" s="72">
        <v>36</v>
      </c>
      <c r="L332" s="72" t="s">
        <v>61</v>
      </c>
      <c r="M332" s="120">
        <f>SUM(N332:R332)</f>
        <v>52.201779999999999</v>
      </c>
      <c r="N332" s="120">
        <v>5.1510000000000007</v>
      </c>
      <c r="O332" s="120">
        <v>5.76</v>
      </c>
      <c r="P332" s="120">
        <v>1.3547800000000001</v>
      </c>
      <c r="Q332" s="120"/>
      <c r="R332" s="120">
        <v>39.936</v>
      </c>
      <c r="S332" s="120">
        <v>1955.29</v>
      </c>
      <c r="T332" s="120">
        <v>39.936</v>
      </c>
      <c r="U332" s="120">
        <v>1955.29</v>
      </c>
      <c r="V332" s="148">
        <f t="shared" si="38"/>
        <v>2.0424591748538581E-2</v>
      </c>
      <c r="W332" s="78">
        <v>50.03</v>
      </c>
      <c r="X332" s="158">
        <f t="shared" si="35"/>
        <v>1.0218423251793851</v>
      </c>
      <c r="Y332" s="158">
        <f t="shared" si="39"/>
        <v>1225.475504912315</v>
      </c>
      <c r="Z332" s="158">
        <f t="shared" si="40"/>
        <v>61.310539510763128</v>
      </c>
    </row>
    <row r="333" spans="1:26" x14ac:dyDescent="0.2">
      <c r="A333" s="251"/>
      <c r="B333" s="65" t="s">
        <v>977</v>
      </c>
      <c r="C333" s="12">
        <v>1.1000000000000001</v>
      </c>
      <c r="D333" s="43">
        <v>1.4352448999616437E-2</v>
      </c>
      <c r="E333" s="44">
        <f t="shared" si="34"/>
        <v>0.71805302345081035</v>
      </c>
      <c r="F333" s="116">
        <v>523.9</v>
      </c>
      <c r="G333" s="10" t="s">
        <v>48</v>
      </c>
      <c r="H333" s="72">
        <v>3</v>
      </c>
      <c r="I333" s="73" t="s">
        <v>406</v>
      </c>
      <c r="J333" s="73" t="s">
        <v>296</v>
      </c>
      <c r="K333" s="72">
        <v>45</v>
      </c>
      <c r="L333" s="72">
        <v>1978</v>
      </c>
      <c r="M333" s="120">
        <f t="shared" ref="M333:M340" si="42">SUM(N333:R333)</f>
        <v>63.541540000000005</v>
      </c>
      <c r="N333" s="120">
        <v>6.2220000000000004</v>
      </c>
      <c r="O333" s="120">
        <v>7.2</v>
      </c>
      <c r="P333" s="120">
        <v>1.6325399999999999</v>
      </c>
      <c r="Q333" s="120"/>
      <c r="R333" s="120">
        <v>48.487000000000002</v>
      </c>
      <c r="S333" s="120">
        <v>2335.66</v>
      </c>
      <c r="T333" s="120">
        <v>48.487000000000002</v>
      </c>
      <c r="U333" s="120">
        <v>2335.66</v>
      </c>
      <c r="V333" s="148">
        <f t="shared" si="38"/>
        <v>2.0759442727109258E-2</v>
      </c>
      <c r="W333" s="78">
        <v>50.03</v>
      </c>
      <c r="X333" s="158">
        <f t="shared" si="35"/>
        <v>1.0385949196372761</v>
      </c>
      <c r="Y333" s="158">
        <f t="shared" si="39"/>
        <v>1245.5665636265553</v>
      </c>
      <c r="Z333" s="158">
        <f t="shared" si="40"/>
        <v>62.315695178236567</v>
      </c>
    </row>
    <row r="334" spans="1:26" x14ac:dyDescent="0.2">
      <c r="A334" s="251"/>
      <c r="B334" s="65" t="s">
        <v>977</v>
      </c>
      <c r="C334" s="12">
        <v>1.1000000000000001</v>
      </c>
      <c r="D334" s="43">
        <v>1.4352448999616437E-2</v>
      </c>
      <c r="E334" s="44">
        <f t="shared" si="34"/>
        <v>0.71805302345081035</v>
      </c>
      <c r="F334" s="116">
        <v>523.9</v>
      </c>
      <c r="G334" s="10" t="s">
        <v>48</v>
      </c>
      <c r="H334" s="72">
        <v>4</v>
      </c>
      <c r="I334" s="73" t="s">
        <v>407</v>
      </c>
      <c r="J334" s="73" t="s">
        <v>296</v>
      </c>
      <c r="K334" s="72">
        <v>38</v>
      </c>
      <c r="L334" s="72">
        <v>1986</v>
      </c>
      <c r="M334" s="120">
        <f t="shared" si="42"/>
        <v>52.41836</v>
      </c>
      <c r="N334" s="120">
        <v>3.2130000000000001</v>
      </c>
      <c r="O334" s="120">
        <v>6.08</v>
      </c>
      <c r="P334" s="120">
        <v>0.15336</v>
      </c>
      <c r="Q334" s="120"/>
      <c r="R334" s="120">
        <v>42.972000000000001</v>
      </c>
      <c r="S334" s="120">
        <v>2058.4</v>
      </c>
      <c r="T334" s="120">
        <v>42.972000000000001</v>
      </c>
      <c r="U334" s="120">
        <v>2058.4</v>
      </c>
      <c r="V334" s="148">
        <f t="shared" si="38"/>
        <v>2.0876408861251458E-2</v>
      </c>
      <c r="W334" s="78">
        <v>50.03</v>
      </c>
      <c r="X334" s="158">
        <f t="shared" si="35"/>
        <v>1.0444467353284104</v>
      </c>
      <c r="Y334" s="158">
        <f t="shared" si="39"/>
        <v>1252.5845316750874</v>
      </c>
      <c r="Z334" s="158">
        <f t="shared" si="40"/>
        <v>62.666804119704629</v>
      </c>
    </row>
    <row r="335" spans="1:26" x14ac:dyDescent="0.2">
      <c r="A335" s="251"/>
      <c r="B335" s="65" t="s">
        <v>977</v>
      </c>
      <c r="C335" s="12">
        <v>1.1000000000000001</v>
      </c>
      <c r="D335" s="43">
        <v>1.4352448999616437E-2</v>
      </c>
      <c r="E335" s="44">
        <f t="shared" si="34"/>
        <v>0.71805302345081035</v>
      </c>
      <c r="F335" s="116">
        <v>523.9</v>
      </c>
      <c r="G335" s="10" t="s">
        <v>48</v>
      </c>
      <c r="H335" s="72">
        <v>5</v>
      </c>
      <c r="I335" s="73" t="s">
        <v>408</v>
      </c>
      <c r="J335" s="73" t="s">
        <v>296</v>
      </c>
      <c r="K335" s="72">
        <v>18</v>
      </c>
      <c r="L335" s="72">
        <v>1974</v>
      </c>
      <c r="M335" s="120">
        <f t="shared" si="42"/>
        <v>21.206520000000001</v>
      </c>
      <c r="N335" s="120">
        <v>1.4790000000000001</v>
      </c>
      <c r="O335" s="120">
        <v>2.5775770000000002</v>
      </c>
      <c r="P335" s="120">
        <v>-0.10747999999999999</v>
      </c>
      <c r="Q335" s="120"/>
      <c r="R335" s="120">
        <v>17.257422999999999</v>
      </c>
      <c r="S335" s="120">
        <v>794.45</v>
      </c>
      <c r="T335" s="120">
        <v>17.257422999999999</v>
      </c>
      <c r="U335" s="120">
        <v>794.45</v>
      </c>
      <c r="V335" s="148">
        <f t="shared" si="38"/>
        <v>2.1722478444206682E-2</v>
      </c>
      <c r="W335" s="78">
        <v>50.03</v>
      </c>
      <c r="X335" s="158">
        <f t="shared" si="35"/>
        <v>1.0867755965636603</v>
      </c>
      <c r="Y335" s="158">
        <f t="shared" si="39"/>
        <v>1303.348706652401</v>
      </c>
      <c r="Z335" s="158">
        <f t="shared" si="40"/>
        <v>65.206535793819626</v>
      </c>
    </row>
    <row r="336" spans="1:26" x14ac:dyDescent="0.2">
      <c r="A336" s="251"/>
      <c r="B336" s="65" t="s">
        <v>977</v>
      </c>
      <c r="C336" s="12">
        <v>1.1000000000000001</v>
      </c>
      <c r="D336" s="43">
        <v>1.4352448999616437E-2</v>
      </c>
      <c r="E336" s="44">
        <f t="shared" si="34"/>
        <v>0.71805302345081035</v>
      </c>
      <c r="F336" s="116">
        <v>523.9</v>
      </c>
      <c r="G336" s="10" t="s">
        <v>48</v>
      </c>
      <c r="H336" s="72">
        <v>6</v>
      </c>
      <c r="I336" s="73" t="s">
        <v>409</v>
      </c>
      <c r="J336" s="73" t="s">
        <v>296</v>
      </c>
      <c r="K336" s="72">
        <v>36</v>
      </c>
      <c r="L336" s="72" t="s">
        <v>61</v>
      </c>
      <c r="M336" s="120">
        <f t="shared" si="42"/>
        <v>58.403800000000004</v>
      </c>
      <c r="N336" s="120">
        <v>4.5389999999999997</v>
      </c>
      <c r="O336" s="120">
        <v>5.3179160000000003</v>
      </c>
      <c r="P336" s="120">
        <v>0.57279999999999998</v>
      </c>
      <c r="Q336" s="120"/>
      <c r="R336" s="120">
        <v>47.974084000000005</v>
      </c>
      <c r="S336" s="120">
        <v>2009.0800000000002</v>
      </c>
      <c r="T336" s="120">
        <v>47.974084000000005</v>
      </c>
      <c r="U336" s="120">
        <v>2009.0800000000002</v>
      </c>
      <c r="V336" s="148">
        <f t="shared" si="38"/>
        <v>2.3878633006152072E-2</v>
      </c>
      <c r="W336" s="78">
        <v>50.03</v>
      </c>
      <c r="X336" s="158">
        <f t="shared" si="35"/>
        <v>1.1946480092977882</v>
      </c>
      <c r="Y336" s="158">
        <f t="shared" si="39"/>
        <v>1432.7179803691242</v>
      </c>
      <c r="Z336" s="158">
        <f t="shared" si="40"/>
        <v>71.678880557867288</v>
      </c>
    </row>
    <row r="337" spans="1:26" x14ac:dyDescent="0.2">
      <c r="A337" s="251"/>
      <c r="B337" s="65" t="s">
        <v>977</v>
      </c>
      <c r="C337" s="12">
        <v>1.1000000000000001</v>
      </c>
      <c r="D337" s="43">
        <v>1.4352448999616437E-2</v>
      </c>
      <c r="E337" s="44">
        <f t="shared" si="34"/>
        <v>0.71805302345081035</v>
      </c>
      <c r="F337" s="116">
        <v>523.9</v>
      </c>
      <c r="G337" s="10" t="s">
        <v>48</v>
      </c>
      <c r="H337" s="72">
        <v>7</v>
      </c>
      <c r="I337" s="73" t="s">
        <v>410</v>
      </c>
      <c r="J337" s="73" t="s">
        <v>296</v>
      </c>
      <c r="K337" s="72">
        <v>18</v>
      </c>
      <c r="L337" s="72">
        <v>1976</v>
      </c>
      <c r="M337" s="120">
        <f t="shared" si="42"/>
        <v>23.756779999999999</v>
      </c>
      <c r="N337" s="120">
        <v>1.3260000000000001</v>
      </c>
      <c r="O337" s="120">
        <v>2.88</v>
      </c>
      <c r="P337" s="120">
        <v>0.36277999999999999</v>
      </c>
      <c r="Q337" s="120"/>
      <c r="R337" s="120">
        <v>19.187999999999999</v>
      </c>
      <c r="S337" s="120">
        <v>792.5</v>
      </c>
      <c r="T337" s="120">
        <v>19.187999999999999</v>
      </c>
      <c r="U337" s="120">
        <v>792.5</v>
      </c>
      <c r="V337" s="148">
        <f t="shared" si="38"/>
        <v>2.4211987381703468E-2</v>
      </c>
      <c r="W337" s="78">
        <v>50.03</v>
      </c>
      <c r="X337" s="158">
        <f t="shared" si="35"/>
        <v>1.2113257287066246</v>
      </c>
      <c r="Y337" s="158">
        <f t="shared" si="39"/>
        <v>1452.719242902208</v>
      </c>
      <c r="Z337" s="158">
        <f t="shared" si="40"/>
        <v>72.679543722397455</v>
      </c>
    </row>
    <row r="338" spans="1:26" x14ac:dyDescent="0.2">
      <c r="A338" s="251"/>
      <c r="B338" s="65" t="s">
        <v>977</v>
      </c>
      <c r="C338" s="12">
        <v>1.1000000000000001</v>
      </c>
      <c r="D338" s="43">
        <v>1.4352448999616437E-2</v>
      </c>
      <c r="E338" s="44">
        <f t="shared" si="34"/>
        <v>0.71805302345081035</v>
      </c>
      <c r="F338" s="116">
        <v>523.9</v>
      </c>
      <c r="G338" s="10" t="s">
        <v>48</v>
      </c>
      <c r="H338" s="72">
        <v>8</v>
      </c>
      <c r="I338" s="73" t="s">
        <v>411</v>
      </c>
      <c r="J338" s="73" t="s">
        <v>296</v>
      </c>
      <c r="K338" s="72">
        <v>75</v>
      </c>
      <c r="L338" s="72" t="s">
        <v>61</v>
      </c>
      <c r="M338" s="120">
        <f t="shared" si="42"/>
        <v>102.42030000000001</v>
      </c>
      <c r="N338" s="120">
        <v>5.7629999999999999</v>
      </c>
      <c r="O338" s="120">
        <v>11.4</v>
      </c>
      <c r="P338" s="120">
        <v>0.38030000000000003</v>
      </c>
      <c r="Q338" s="120"/>
      <c r="R338" s="120">
        <v>84.87700000000001</v>
      </c>
      <c r="S338" s="120">
        <v>3452.9700000000003</v>
      </c>
      <c r="T338" s="120">
        <v>84.87700000000001</v>
      </c>
      <c r="U338" s="120">
        <v>3452.9700000000003</v>
      </c>
      <c r="V338" s="148">
        <f t="shared" si="38"/>
        <v>2.4580868064304064E-2</v>
      </c>
      <c r="W338" s="78">
        <v>50.03</v>
      </c>
      <c r="X338" s="158">
        <f t="shared" si="35"/>
        <v>1.2297808292571324</v>
      </c>
      <c r="Y338" s="158">
        <f t="shared" si="39"/>
        <v>1474.852083858244</v>
      </c>
      <c r="Z338" s="158">
        <f t="shared" si="40"/>
        <v>73.786849755427951</v>
      </c>
    </row>
    <row r="339" spans="1:26" x14ac:dyDescent="0.2">
      <c r="A339" s="251"/>
      <c r="B339" s="65" t="s">
        <v>977</v>
      </c>
      <c r="C339" s="12">
        <v>1.1000000000000001</v>
      </c>
      <c r="D339" s="43">
        <v>1.4352448999616437E-2</v>
      </c>
      <c r="E339" s="44">
        <f t="shared" si="34"/>
        <v>0.71805302345081035</v>
      </c>
      <c r="F339" s="116">
        <v>523.9</v>
      </c>
      <c r="G339" s="10" t="s">
        <v>48</v>
      </c>
      <c r="H339" s="72">
        <v>9</v>
      </c>
      <c r="I339" s="73" t="s">
        <v>412</v>
      </c>
      <c r="J339" s="73" t="s">
        <v>296</v>
      </c>
      <c r="K339" s="72">
        <v>72</v>
      </c>
      <c r="L339" s="72">
        <v>1982</v>
      </c>
      <c r="M339" s="120">
        <f t="shared" si="42"/>
        <v>68.562439999999995</v>
      </c>
      <c r="N339" s="120">
        <v>3.5700000000000003</v>
      </c>
      <c r="O339" s="120">
        <v>11.52</v>
      </c>
      <c r="P339" s="120">
        <v>-0.16955999999999999</v>
      </c>
      <c r="Q339" s="120"/>
      <c r="R339" s="120">
        <v>53.641999999999996</v>
      </c>
      <c r="S339" s="120">
        <v>2117.3200000000002</v>
      </c>
      <c r="T339" s="120">
        <v>53.641999999999996</v>
      </c>
      <c r="U339" s="120">
        <v>2117.3200000000002</v>
      </c>
      <c r="V339" s="148">
        <f t="shared" si="38"/>
        <v>2.5334857272400955E-2</v>
      </c>
      <c r="W339" s="78">
        <v>50.03</v>
      </c>
      <c r="X339" s="158">
        <f t="shared" si="35"/>
        <v>1.2675029093382197</v>
      </c>
      <c r="Y339" s="158">
        <f t="shared" si="39"/>
        <v>1520.0914363440572</v>
      </c>
      <c r="Z339" s="158">
        <f t="shared" si="40"/>
        <v>76.050174560293186</v>
      </c>
    </row>
    <row r="340" spans="1:26" x14ac:dyDescent="0.2">
      <c r="A340" s="252"/>
      <c r="B340" s="65" t="s">
        <v>977</v>
      </c>
      <c r="C340" s="12">
        <v>1.1000000000000001</v>
      </c>
      <c r="D340" s="43">
        <v>1.4352448999616437E-2</v>
      </c>
      <c r="E340" s="44">
        <f t="shared" si="34"/>
        <v>0.71805302345081035</v>
      </c>
      <c r="F340" s="116">
        <v>523.9</v>
      </c>
      <c r="G340" s="10" t="s">
        <v>48</v>
      </c>
      <c r="H340" s="72" t="s">
        <v>392</v>
      </c>
      <c r="I340" s="73" t="s">
        <v>413</v>
      </c>
      <c r="J340" s="73" t="s">
        <v>296</v>
      </c>
      <c r="K340" s="72">
        <v>9</v>
      </c>
      <c r="L340" s="72" t="s">
        <v>61</v>
      </c>
      <c r="M340" s="120">
        <f t="shared" si="42"/>
        <v>14.44</v>
      </c>
      <c r="N340" s="120">
        <v>0</v>
      </c>
      <c r="O340" s="120">
        <v>0</v>
      </c>
      <c r="P340" s="120">
        <v>0</v>
      </c>
      <c r="Q340" s="120"/>
      <c r="R340" s="120">
        <v>14.44</v>
      </c>
      <c r="S340" s="120">
        <v>513.61</v>
      </c>
      <c r="T340" s="120">
        <v>14.44</v>
      </c>
      <c r="U340" s="120">
        <v>513.61</v>
      </c>
      <c r="V340" s="148">
        <f t="shared" si="38"/>
        <v>2.811471739257413E-2</v>
      </c>
      <c r="W340" s="78">
        <v>50.03</v>
      </c>
      <c r="X340" s="158">
        <f t="shared" si="35"/>
        <v>1.4065793111504838</v>
      </c>
      <c r="Y340" s="158">
        <f t="shared" si="39"/>
        <v>1686.8830435544478</v>
      </c>
      <c r="Z340" s="158">
        <f t="shared" si="40"/>
        <v>84.394758669029017</v>
      </c>
    </row>
    <row r="341" spans="1:26" x14ac:dyDescent="0.2">
      <c r="A341" s="250" t="s">
        <v>414</v>
      </c>
      <c r="B341" s="65" t="s">
        <v>415</v>
      </c>
      <c r="C341" s="12">
        <v>1.3</v>
      </c>
      <c r="D341" s="43">
        <v>1.3928650000000001E-2</v>
      </c>
      <c r="E341" s="44">
        <f>D341*W341</f>
        <v>0.74848386505000009</v>
      </c>
      <c r="F341" s="116">
        <v>517.70000000000005</v>
      </c>
      <c r="G341" s="5" t="s">
        <v>40</v>
      </c>
      <c r="H341" s="63">
        <v>1</v>
      </c>
      <c r="I341" s="64" t="s">
        <v>416</v>
      </c>
      <c r="J341" s="64" t="s">
        <v>329</v>
      </c>
      <c r="K341" s="63">
        <v>40</v>
      </c>
      <c r="L341" s="63" t="s">
        <v>417</v>
      </c>
      <c r="M341" s="117">
        <f>+N341+O341+P341+Q341+R341</f>
        <v>19.804947000000002</v>
      </c>
      <c r="N341" s="117">
        <v>2.0701350000000001</v>
      </c>
      <c r="O341" s="117">
        <v>6.9067249999999998</v>
      </c>
      <c r="P341" s="117">
        <v>7.1864999999999998E-2</v>
      </c>
      <c r="Q341" s="117">
        <v>1.0756250000000001</v>
      </c>
      <c r="R341" s="117">
        <v>9.6805970000000006</v>
      </c>
      <c r="S341" s="117">
        <v>2273.83</v>
      </c>
      <c r="T341" s="117">
        <v>10.756220000000001</v>
      </c>
      <c r="U341" s="117">
        <v>2273.83</v>
      </c>
      <c r="V341" s="145">
        <f>T341/U341</f>
        <v>4.7304415897406584E-3</v>
      </c>
      <c r="W341" s="74">
        <v>53.737000000000002</v>
      </c>
      <c r="X341" s="156">
        <f>V341*W341</f>
        <v>0.25419973970789378</v>
      </c>
      <c r="Y341" s="156">
        <f t="shared" si="39"/>
        <v>283.82649538443951</v>
      </c>
      <c r="Z341" s="156">
        <f t="shared" si="40"/>
        <v>15.251984382473626</v>
      </c>
    </row>
    <row r="342" spans="1:26" x14ac:dyDescent="0.2">
      <c r="A342" s="251"/>
      <c r="B342" s="65" t="s">
        <v>415</v>
      </c>
      <c r="C342" s="65">
        <v>1.3</v>
      </c>
      <c r="D342" s="43">
        <v>1.3928650000000001E-2</v>
      </c>
      <c r="E342" s="44">
        <f t="shared" ref="E342:E355" si="43">D342*W342</f>
        <v>0.74848386505000009</v>
      </c>
      <c r="F342" s="116">
        <v>517.70000000000005</v>
      </c>
      <c r="G342" s="5" t="s">
        <v>40</v>
      </c>
      <c r="H342" s="63">
        <v>2</v>
      </c>
      <c r="I342" s="64" t="s">
        <v>418</v>
      </c>
      <c r="J342" s="64" t="s">
        <v>329</v>
      </c>
      <c r="K342" s="63">
        <v>42</v>
      </c>
      <c r="L342" s="63" t="s">
        <v>417</v>
      </c>
      <c r="M342" s="117">
        <f>+N342+O342+P342+Q342+R342</f>
        <v>19.852933999999998</v>
      </c>
      <c r="N342" s="117">
        <v>2.7521249999999999</v>
      </c>
      <c r="O342" s="117">
        <v>4.541639</v>
      </c>
      <c r="P342" s="117">
        <v>1.8749999999999999E-3</v>
      </c>
      <c r="Q342" s="117">
        <v>1.255735</v>
      </c>
      <c r="R342" s="117">
        <v>11.30156</v>
      </c>
      <c r="S342" s="117">
        <v>2302.23</v>
      </c>
      <c r="T342" s="117">
        <v>12.5573</v>
      </c>
      <c r="U342" s="117">
        <v>2302.23</v>
      </c>
      <c r="V342" s="145">
        <f t="shared" ref="V342:V405" si="44">T342/U342</f>
        <v>5.45440724862416E-3</v>
      </c>
      <c r="W342" s="74">
        <v>53.737000000000002</v>
      </c>
      <c r="X342" s="156">
        <f t="shared" ref="X342:X355" si="45">V342*W342</f>
        <v>0.29310348231931649</v>
      </c>
      <c r="Y342" s="156">
        <f t="shared" si="39"/>
        <v>327.26443491744959</v>
      </c>
      <c r="Z342" s="156">
        <f t="shared" si="40"/>
        <v>17.58620893915899</v>
      </c>
    </row>
    <row r="343" spans="1:26" x14ac:dyDescent="0.2">
      <c r="A343" s="251"/>
      <c r="B343" s="65" t="s">
        <v>415</v>
      </c>
      <c r="C343" s="65">
        <v>1.3</v>
      </c>
      <c r="D343" s="43">
        <v>1.3928650000000001E-2</v>
      </c>
      <c r="E343" s="44">
        <f t="shared" si="43"/>
        <v>0.74848386505000009</v>
      </c>
      <c r="F343" s="116">
        <v>517.70000000000005</v>
      </c>
      <c r="G343" s="5" t="s">
        <v>40</v>
      </c>
      <c r="H343" s="63">
        <v>3</v>
      </c>
      <c r="I343" s="64" t="s">
        <v>419</v>
      </c>
      <c r="J343" s="64" t="s">
        <v>329</v>
      </c>
      <c r="K343" s="63">
        <v>40</v>
      </c>
      <c r="L343" s="63" t="s">
        <v>417</v>
      </c>
      <c r="M343" s="117">
        <f>+N343+O343+P343+Q343+R343</f>
        <v>19.589942000000001</v>
      </c>
      <c r="N343" s="117">
        <v>2.3896500000000001</v>
      </c>
      <c r="O343" s="117">
        <v>4.7790460000000001</v>
      </c>
      <c r="P343" s="117">
        <v>0.31335000000000002</v>
      </c>
      <c r="Q343" s="117">
        <v>1.210796</v>
      </c>
      <c r="R343" s="117">
        <v>10.8971</v>
      </c>
      <c r="S343" s="117">
        <v>2186.89</v>
      </c>
      <c r="T343" s="117">
        <v>12.107900000000001</v>
      </c>
      <c r="U343" s="117">
        <v>2186.89</v>
      </c>
      <c r="V343" s="145">
        <f t="shared" si="44"/>
        <v>5.5365839159719973E-3</v>
      </c>
      <c r="W343" s="74">
        <v>53.737000000000002</v>
      </c>
      <c r="X343" s="156">
        <f t="shared" si="45"/>
        <v>0.29751940989258724</v>
      </c>
      <c r="Y343" s="156">
        <f t="shared" si="39"/>
        <v>332.19503495831981</v>
      </c>
      <c r="Z343" s="156">
        <f t="shared" si="40"/>
        <v>17.851164593555232</v>
      </c>
    </row>
    <row r="344" spans="1:26" x14ac:dyDescent="0.2">
      <c r="A344" s="251"/>
      <c r="B344" s="65" t="s">
        <v>415</v>
      </c>
      <c r="C344" s="65">
        <v>1.3</v>
      </c>
      <c r="D344" s="43">
        <v>1.3928650000000001E-2</v>
      </c>
      <c r="E344" s="44">
        <f t="shared" si="43"/>
        <v>0.74848386505000009</v>
      </c>
      <c r="F344" s="116">
        <v>517.70000000000005</v>
      </c>
      <c r="G344" s="5" t="s">
        <v>40</v>
      </c>
      <c r="H344" s="63">
        <v>4</v>
      </c>
      <c r="I344" s="64" t="s">
        <v>420</v>
      </c>
      <c r="J344" s="64" t="s">
        <v>329</v>
      </c>
      <c r="K344" s="63">
        <v>40</v>
      </c>
      <c r="L344" s="63" t="s">
        <v>417</v>
      </c>
      <c r="M344" s="117">
        <f t="shared" ref="M344:M347" si="46">+N344+O344+P344+Q344+R344</f>
        <v>21.624935999999998</v>
      </c>
      <c r="N344" s="117">
        <v>3.39384</v>
      </c>
      <c r="O344" s="117">
        <v>6.2237859999999996</v>
      </c>
      <c r="P344" s="117">
        <v>-0.38484000000000002</v>
      </c>
      <c r="Q344" s="117">
        <v>1.23922</v>
      </c>
      <c r="R344" s="117">
        <v>11.15293</v>
      </c>
      <c r="S344" s="117">
        <v>2233.8000000000002</v>
      </c>
      <c r="T344" s="117">
        <v>12.392150000000001</v>
      </c>
      <c r="U344" s="117">
        <v>2233.8000000000002</v>
      </c>
      <c r="V344" s="145">
        <f t="shared" si="44"/>
        <v>5.5475646879756466E-3</v>
      </c>
      <c r="W344" s="74">
        <v>53.737000000000002</v>
      </c>
      <c r="X344" s="156">
        <f t="shared" si="45"/>
        <v>0.29810948363774731</v>
      </c>
      <c r="Y344" s="156">
        <f t="shared" si="39"/>
        <v>332.85388127853878</v>
      </c>
      <c r="Z344" s="156">
        <f t="shared" si="40"/>
        <v>17.88656901826484</v>
      </c>
    </row>
    <row r="345" spans="1:26" x14ac:dyDescent="0.2">
      <c r="A345" s="251"/>
      <c r="B345" s="65" t="s">
        <v>415</v>
      </c>
      <c r="C345" s="65">
        <v>1.3</v>
      </c>
      <c r="D345" s="43">
        <v>1.3928650000000001E-2</v>
      </c>
      <c r="E345" s="44">
        <f t="shared" si="43"/>
        <v>0.74848386505000009</v>
      </c>
      <c r="F345" s="116">
        <v>517.70000000000005</v>
      </c>
      <c r="G345" s="5" t="s">
        <v>40</v>
      </c>
      <c r="H345" s="63">
        <v>5</v>
      </c>
      <c r="I345" s="64" t="s">
        <v>421</v>
      </c>
      <c r="J345" s="64" t="s">
        <v>329</v>
      </c>
      <c r="K345" s="63">
        <v>41</v>
      </c>
      <c r="L345" s="63" t="s">
        <v>417</v>
      </c>
      <c r="M345" s="117">
        <f t="shared" si="46"/>
        <v>21.070955000000001</v>
      </c>
      <c r="N345" s="117">
        <v>2.9588700000000001</v>
      </c>
      <c r="O345" s="117">
        <v>5.2363</v>
      </c>
      <c r="P345" s="117">
        <v>-0.20487</v>
      </c>
      <c r="Q345" s="117">
        <v>1.3080750000000001</v>
      </c>
      <c r="R345" s="117">
        <v>11.77258</v>
      </c>
      <c r="S345" s="117">
        <v>2253.5700000000002</v>
      </c>
      <c r="T345" s="117">
        <v>13.08066</v>
      </c>
      <c r="U345" s="117">
        <v>2253.5700000000002</v>
      </c>
      <c r="V345" s="145">
        <f t="shared" si="44"/>
        <v>5.8044169917064918E-3</v>
      </c>
      <c r="W345" s="74">
        <v>53.737000000000002</v>
      </c>
      <c r="X345" s="156">
        <f t="shared" si="45"/>
        <v>0.31191195588333176</v>
      </c>
      <c r="Y345" s="156">
        <f t="shared" si="39"/>
        <v>348.26501950238952</v>
      </c>
      <c r="Z345" s="156">
        <f t="shared" si="40"/>
        <v>18.714717352999905</v>
      </c>
    </row>
    <row r="346" spans="1:26" x14ac:dyDescent="0.2">
      <c r="A346" s="251"/>
      <c r="B346" s="65" t="s">
        <v>422</v>
      </c>
      <c r="C346" s="65">
        <v>1.3</v>
      </c>
      <c r="D346" s="43">
        <v>1.3928650000000001E-2</v>
      </c>
      <c r="E346" s="44">
        <f t="shared" si="43"/>
        <v>0.74848386505000009</v>
      </c>
      <c r="F346" s="116">
        <v>517.70000000000005</v>
      </c>
      <c r="G346" s="6" t="s">
        <v>47</v>
      </c>
      <c r="H346" s="69">
        <v>1</v>
      </c>
      <c r="I346" s="70" t="s">
        <v>423</v>
      </c>
      <c r="J346" s="70" t="s">
        <v>296</v>
      </c>
      <c r="K346" s="69">
        <v>77</v>
      </c>
      <c r="L346" s="69" t="s">
        <v>417</v>
      </c>
      <c r="M346" s="119">
        <f t="shared" si="46"/>
        <v>78.708005999999997</v>
      </c>
      <c r="N346" s="119">
        <v>5.3485199999999997</v>
      </c>
      <c r="O346" s="119">
        <v>11.159525</v>
      </c>
      <c r="P346" s="119">
        <v>0.51648000000000005</v>
      </c>
      <c r="Q346" s="119">
        <v>6.1683510000000004</v>
      </c>
      <c r="R346" s="119">
        <v>55.515129999999999</v>
      </c>
      <c r="S346" s="119">
        <v>4007.79</v>
      </c>
      <c r="T346" s="119">
        <v>61.683480000000003</v>
      </c>
      <c r="U346" s="119">
        <v>4007.79</v>
      </c>
      <c r="V346" s="147">
        <f t="shared" si="44"/>
        <v>1.5390896229592868E-2</v>
      </c>
      <c r="W346" s="88">
        <v>53.737000000000002</v>
      </c>
      <c r="X346" s="77">
        <f t="shared" si="45"/>
        <v>0.827060590689632</v>
      </c>
      <c r="Y346" s="77">
        <f t="shared" si="39"/>
        <v>923.45377377557213</v>
      </c>
      <c r="Z346" s="77">
        <f t="shared" si="40"/>
        <v>49.623635441377921</v>
      </c>
    </row>
    <row r="347" spans="1:26" x14ac:dyDescent="0.2">
      <c r="A347" s="251"/>
      <c r="B347" s="65" t="s">
        <v>424</v>
      </c>
      <c r="C347" s="65">
        <v>1.3</v>
      </c>
      <c r="D347" s="43">
        <v>1.3928650000000001E-2</v>
      </c>
      <c r="E347" s="44">
        <f t="shared" si="43"/>
        <v>0.74848386505000009</v>
      </c>
      <c r="F347" s="116">
        <v>517.70000000000005</v>
      </c>
      <c r="G347" s="6" t="s">
        <v>47</v>
      </c>
      <c r="H347" s="69">
        <v>2</v>
      </c>
      <c r="I347" s="70" t="s">
        <v>425</v>
      </c>
      <c r="J347" s="70" t="s">
        <v>296</v>
      </c>
      <c r="K347" s="69">
        <v>90</v>
      </c>
      <c r="L347" s="69" t="s">
        <v>417</v>
      </c>
      <c r="M347" s="119">
        <f t="shared" si="46"/>
        <v>86.882002999999997</v>
      </c>
      <c r="N347" s="119">
        <v>4.5396960000000002</v>
      </c>
      <c r="O347" s="119">
        <v>12.621983</v>
      </c>
      <c r="P347" s="119">
        <v>0.20330400000000001</v>
      </c>
      <c r="Q347" s="119">
        <v>0</v>
      </c>
      <c r="R347" s="119">
        <v>69.517020000000002</v>
      </c>
      <c r="S347" s="119">
        <v>4545.32</v>
      </c>
      <c r="T347" s="119">
        <v>69.517020000000002</v>
      </c>
      <c r="U347" s="119">
        <v>4545.32</v>
      </c>
      <c r="V347" s="147">
        <f t="shared" si="44"/>
        <v>1.5294197108234405E-2</v>
      </c>
      <c r="W347" s="88">
        <v>53.737000000000002</v>
      </c>
      <c r="X347" s="77">
        <f t="shared" si="45"/>
        <v>0.82186427000519224</v>
      </c>
      <c r="Y347" s="77">
        <f t="shared" si="39"/>
        <v>917.65182649406427</v>
      </c>
      <c r="Z347" s="77">
        <f t="shared" si="40"/>
        <v>49.311856200311539</v>
      </c>
    </row>
    <row r="348" spans="1:26" x14ac:dyDescent="0.2">
      <c r="A348" s="251"/>
      <c r="B348" s="65" t="s">
        <v>424</v>
      </c>
      <c r="C348" s="65">
        <v>1.3</v>
      </c>
      <c r="D348" s="43">
        <v>1.3928650000000001E-2</v>
      </c>
      <c r="E348" s="44">
        <f t="shared" si="43"/>
        <v>0.74848386505000009</v>
      </c>
      <c r="F348" s="116">
        <v>517.70000000000005</v>
      </c>
      <c r="G348" s="6" t="s">
        <v>47</v>
      </c>
      <c r="H348" s="69">
        <v>3</v>
      </c>
      <c r="I348" s="70" t="s">
        <v>426</v>
      </c>
      <c r="J348" s="70" t="s">
        <v>296</v>
      </c>
      <c r="K348" s="69">
        <v>94</v>
      </c>
      <c r="L348" s="69" t="s">
        <v>417</v>
      </c>
      <c r="M348" s="119">
        <f>+N348+O348+P348+Q348+R348</f>
        <v>86.761002000000005</v>
      </c>
      <c r="N348" s="119">
        <v>4.77393</v>
      </c>
      <c r="O348" s="119">
        <v>13.234375</v>
      </c>
      <c r="P348" s="119">
        <v>0.42807000000000001</v>
      </c>
      <c r="Q348" s="119">
        <v>6.8324569999999998</v>
      </c>
      <c r="R348" s="119">
        <v>61.492170000000002</v>
      </c>
      <c r="S348" s="119">
        <v>4472.7299999999996</v>
      </c>
      <c r="T348" s="119">
        <v>68.324629999999999</v>
      </c>
      <c r="U348" s="119">
        <v>4472.7299999999996</v>
      </c>
      <c r="V348" s="147">
        <f t="shared" si="44"/>
        <v>1.5275822596043133E-2</v>
      </c>
      <c r="W348" s="88">
        <v>53.737000000000002</v>
      </c>
      <c r="X348" s="77">
        <f t="shared" si="45"/>
        <v>0.82087687884356986</v>
      </c>
      <c r="Y348" s="77">
        <f t="shared" si="39"/>
        <v>916.54935576258799</v>
      </c>
      <c r="Z348" s="77">
        <f t="shared" si="40"/>
        <v>49.252612730614196</v>
      </c>
    </row>
    <row r="349" spans="1:26" x14ac:dyDescent="0.2">
      <c r="A349" s="251"/>
      <c r="B349" s="65" t="s">
        <v>424</v>
      </c>
      <c r="C349" s="65">
        <v>1.3</v>
      </c>
      <c r="D349" s="43">
        <v>1.3928650000000001E-2</v>
      </c>
      <c r="E349" s="44">
        <f t="shared" si="43"/>
        <v>0.74848386505000009</v>
      </c>
      <c r="F349" s="116">
        <v>517.70000000000005</v>
      </c>
      <c r="G349" s="6" t="s">
        <v>47</v>
      </c>
      <c r="H349" s="69">
        <v>4</v>
      </c>
      <c r="I349" s="71" t="s">
        <v>427</v>
      </c>
      <c r="J349" s="70" t="s">
        <v>296</v>
      </c>
      <c r="K349" s="69">
        <v>45</v>
      </c>
      <c r="L349" s="69" t="s">
        <v>417</v>
      </c>
      <c r="M349" s="119">
        <f t="shared" ref="M349:M354" si="47">+N349+O349+P349+Q349+R349</f>
        <v>47.108854999999998</v>
      </c>
      <c r="N349" s="119">
        <v>2.9678399999999998</v>
      </c>
      <c r="O349" s="119">
        <v>8.5950989999999994</v>
      </c>
      <c r="P349" s="119">
        <v>-9.8400000000000007E-4</v>
      </c>
      <c r="Q349" s="119">
        <v>0</v>
      </c>
      <c r="R349" s="119">
        <v>35.546900000000001</v>
      </c>
      <c r="S349" s="119">
        <v>2339.2600000000002</v>
      </c>
      <c r="T349" s="119">
        <v>35.546900000000001</v>
      </c>
      <c r="U349" s="119">
        <v>2339.2600000000002</v>
      </c>
      <c r="V349" s="147">
        <f t="shared" si="44"/>
        <v>1.5195788411719945E-2</v>
      </c>
      <c r="W349" s="88">
        <v>53.737000000000002</v>
      </c>
      <c r="X349" s="77">
        <f t="shared" si="45"/>
        <v>0.81657608188059472</v>
      </c>
      <c r="Y349" s="77">
        <f t="shared" si="39"/>
        <v>911.74730470319662</v>
      </c>
      <c r="Z349" s="77">
        <f t="shared" si="40"/>
        <v>48.994564912835685</v>
      </c>
    </row>
    <row r="350" spans="1:26" x14ac:dyDescent="0.2">
      <c r="A350" s="251"/>
      <c r="B350" s="65" t="s">
        <v>424</v>
      </c>
      <c r="C350" s="65">
        <v>1.3</v>
      </c>
      <c r="D350" s="43">
        <v>1.3928650000000001E-2</v>
      </c>
      <c r="E350" s="44">
        <f t="shared" si="43"/>
        <v>0.74848386505000009</v>
      </c>
      <c r="F350" s="116">
        <v>517.70000000000005</v>
      </c>
      <c r="G350" s="6" t="s">
        <v>47</v>
      </c>
      <c r="H350" s="69">
        <v>5</v>
      </c>
      <c r="I350" s="70" t="s">
        <v>428</v>
      </c>
      <c r="J350" s="70" t="s">
        <v>296</v>
      </c>
      <c r="K350" s="69">
        <v>91</v>
      </c>
      <c r="L350" s="69" t="s">
        <v>417</v>
      </c>
      <c r="M350" s="119">
        <f t="shared" si="47"/>
        <v>89.377009999999999</v>
      </c>
      <c r="N350" s="119">
        <v>6.6534300000000002</v>
      </c>
      <c r="O350" s="119">
        <v>14.756550000000001</v>
      </c>
      <c r="P350" s="119">
        <v>0.12956999999999999</v>
      </c>
      <c r="Q350" s="119">
        <v>0</v>
      </c>
      <c r="R350" s="119">
        <v>67.837459999999993</v>
      </c>
      <c r="S350" s="119">
        <v>4521.78</v>
      </c>
      <c r="T350" s="119">
        <v>67.837459999999993</v>
      </c>
      <c r="U350" s="119">
        <v>4521.78</v>
      </c>
      <c r="V350" s="147">
        <f t="shared" si="44"/>
        <v>1.5002379593876746E-2</v>
      </c>
      <c r="W350" s="88">
        <v>53.737000000000002</v>
      </c>
      <c r="X350" s="77">
        <f t="shared" si="45"/>
        <v>0.8061828722361547</v>
      </c>
      <c r="Y350" s="77">
        <f t="shared" si="39"/>
        <v>900.14277563260475</v>
      </c>
      <c r="Z350" s="77">
        <f t="shared" si="40"/>
        <v>48.370972334169281</v>
      </c>
    </row>
    <row r="351" spans="1:26" x14ac:dyDescent="0.2">
      <c r="A351" s="251"/>
      <c r="B351" s="65" t="s">
        <v>429</v>
      </c>
      <c r="C351" s="65">
        <v>1.3</v>
      </c>
      <c r="D351" s="43">
        <v>1.3928650000000001E-2</v>
      </c>
      <c r="E351" s="44">
        <f t="shared" si="43"/>
        <v>0.74848386505000009</v>
      </c>
      <c r="F351" s="116">
        <v>517.70000000000005</v>
      </c>
      <c r="G351" s="10" t="s">
        <v>48</v>
      </c>
      <c r="H351" s="72">
        <v>1</v>
      </c>
      <c r="I351" s="73" t="s">
        <v>430</v>
      </c>
      <c r="J351" s="73" t="s">
        <v>296</v>
      </c>
      <c r="K351" s="72">
        <v>5</v>
      </c>
      <c r="L351" s="72" t="s">
        <v>417</v>
      </c>
      <c r="M351" s="120">
        <f t="shared" si="47"/>
        <v>7.242</v>
      </c>
      <c r="N351" s="120">
        <v>0</v>
      </c>
      <c r="O351" s="120">
        <v>0</v>
      </c>
      <c r="P351" s="120">
        <v>0</v>
      </c>
      <c r="Q351" s="120">
        <v>0</v>
      </c>
      <c r="R351" s="120">
        <v>7.242</v>
      </c>
      <c r="S351" s="120">
        <v>224.51</v>
      </c>
      <c r="T351" s="120">
        <v>7.242</v>
      </c>
      <c r="U351" s="120">
        <v>224.51</v>
      </c>
      <c r="V351" s="148">
        <f t="shared" si="44"/>
        <v>3.2256915059462835E-2</v>
      </c>
      <c r="W351" s="78">
        <v>53.737000000000002</v>
      </c>
      <c r="X351" s="158">
        <f t="shared" si="45"/>
        <v>1.7333898445503544</v>
      </c>
      <c r="Y351" s="158">
        <f t="shared" si="39"/>
        <v>1935.4149035677701</v>
      </c>
      <c r="Z351" s="158">
        <f t="shared" si="40"/>
        <v>104.00339067302126</v>
      </c>
    </row>
    <row r="352" spans="1:26" x14ac:dyDescent="0.2">
      <c r="A352" s="251"/>
      <c r="B352" s="65" t="s">
        <v>429</v>
      </c>
      <c r="C352" s="65">
        <v>1.3</v>
      </c>
      <c r="D352" s="43">
        <v>1.3928650000000001E-2</v>
      </c>
      <c r="E352" s="44">
        <f t="shared" si="43"/>
        <v>0.74848386505000009</v>
      </c>
      <c r="F352" s="116">
        <v>517.70000000000005</v>
      </c>
      <c r="G352" s="10" t="s">
        <v>48</v>
      </c>
      <c r="H352" s="72">
        <v>2</v>
      </c>
      <c r="I352" s="73" t="s">
        <v>431</v>
      </c>
      <c r="J352" s="73" t="s">
        <v>296</v>
      </c>
      <c r="K352" s="72">
        <v>4</v>
      </c>
      <c r="L352" s="72" t="s">
        <v>417</v>
      </c>
      <c r="M352" s="120">
        <f t="shared" si="47"/>
        <v>5.2240010000000003</v>
      </c>
      <c r="N352" s="120">
        <v>0</v>
      </c>
      <c r="O352" s="120">
        <v>0</v>
      </c>
      <c r="P352" s="120">
        <v>0</v>
      </c>
      <c r="Q352" s="120">
        <v>0</v>
      </c>
      <c r="R352" s="120">
        <v>5.2240010000000003</v>
      </c>
      <c r="S352" s="120">
        <v>172.05</v>
      </c>
      <c r="T352" s="120">
        <v>5.2240010000000003</v>
      </c>
      <c r="U352" s="120">
        <v>172.05</v>
      </c>
      <c r="V352" s="148">
        <f t="shared" si="44"/>
        <v>3.0363272304562629E-2</v>
      </c>
      <c r="W352" s="78">
        <v>53.737000000000002</v>
      </c>
      <c r="X352" s="158">
        <f t="shared" si="45"/>
        <v>1.6316311638302821</v>
      </c>
      <c r="Y352" s="158">
        <f t="shared" si="39"/>
        <v>1821.7963382737576</v>
      </c>
      <c r="Z352" s="158">
        <f t="shared" si="40"/>
        <v>97.897869829816912</v>
      </c>
    </row>
    <row r="353" spans="1:26" x14ac:dyDescent="0.2">
      <c r="A353" s="251"/>
      <c r="B353" s="65" t="s">
        <v>422</v>
      </c>
      <c r="C353" s="65">
        <v>1.3</v>
      </c>
      <c r="D353" s="43">
        <v>1.3928650000000001E-2</v>
      </c>
      <c r="E353" s="44">
        <f t="shared" si="43"/>
        <v>0.74848386505000009</v>
      </c>
      <c r="F353" s="116">
        <v>517.70000000000005</v>
      </c>
      <c r="G353" s="10" t="s">
        <v>48</v>
      </c>
      <c r="H353" s="72">
        <v>3</v>
      </c>
      <c r="I353" s="73" t="s">
        <v>432</v>
      </c>
      <c r="J353" s="73" t="s">
        <v>296</v>
      </c>
      <c r="K353" s="72">
        <v>24</v>
      </c>
      <c r="L353" s="72" t="s">
        <v>417</v>
      </c>
      <c r="M353" s="120">
        <f t="shared" si="47"/>
        <v>35.080000999999996</v>
      </c>
      <c r="N353" s="120">
        <v>1.38009</v>
      </c>
      <c r="O353" s="120">
        <v>2.975924</v>
      </c>
      <c r="P353" s="120">
        <v>-5.4089999999999999E-2</v>
      </c>
      <c r="Q353" s="120">
        <v>0</v>
      </c>
      <c r="R353" s="120">
        <v>30.778077</v>
      </c>
      <c r="S353" s="120">
        <v>1067.26</v>
      </c>
      <c r="T353" s="120">
        <v>30.778079999999999</v>
      </c>
      <c r="U353" s="120">
        <v>1067.26</v>
      </c>
      <c r="V353" s="148">
        <f t="shared" si="44"/>
        <v>2.8838408635196672E-2</v>
      </c>
      <c r="W353" s="78">
        <v>53.737000000000002</v>
      </c>
      <c r="X353" s="158">
        <f t="shared" si="45"/>
        <v>1.5496895648295637</v>
      </c>
      <c r="Y353" s="158">
        <f t="shared" si="39"/>
        <v>1730.3045181118005</v>
      </c>
      <c r="Z353" s="158">
        <f t="shared" si="40"/>
        <v>92.98137388977382</v>
      </c>
    </row>
    <row r="354" spans="1:26" x14ac:dyDescent="0.2">
      <c r="A354" s="251"/>
      <c r="B354" s="65" t="s">
        <v>415</v>
      </c>
      <c r="C354" s="65">
        <v>1.3</v>
      </c>
      <c r="D354" s="43">
        <v>1.3928650000000001E-2</v>
      </c>
      <c r="E354" s="44">
        <f t="shared" si="43"/>
        <v>0.74848386505000009</v>
      </c>
      <c r="F354" s="116">
        <v>517.70000000000005</v>
      </c>
      <c r="G354" s="10" t="s">
        <v>48</v>
      </c>
      <c r="H354" s="72">
        <v>4</v>
      </c>
      <c r="I354" s="73" t="s">
        <v>433</v>
      </c>
      <c r="J354" s="73" t="s">
        <v>296</v>
      </c>
      <c r="K354" s="72">
        <v>15</v>
      </c>
      <c r="L354" s="72" t="s">
        <v>417</v>
      </c>
      <c r="M354" s="120">
        <f t="shared" si="47"/>
        <v>14.476998999999999</v>
      </c>
      <c r="N354" s="120">
        <v>0</v>
      </c>
      <c r="O354" s="120">
        <v>0</v>
      </c>
      <c r="P354" s="120">
        <v>0</v>
      </c>
      <c r="Q354" s="120">
        <v>0</v>
      </c>
      <c r="R354" s="120">
        <v>14.476998999999999</v>
      </c>
      <c r="S354" s="120">
        <v>525.36</v>
      </c>
      <c r="T354" s="120">
        <v>14.477</v>
      </c>
      <c r="U354" s="120">
        <v>525.36</v>
      </c>
      <c r="V354" s="148">
        <f t="shared" si="44"/>
        <v>2.7556342317648849E-2</v>
      </c>
      <c r="W354" s="78">
        <v>53.737000000000002</v>
      </c>
      <c r="X354" s="158">
        <f t="shared" si="45"/>
        <v>1.4807951671234962</v>
      </c>
      <c r="Y354" s="158">
        <f t="shared" si="39"/>
        <v>1653.3805390589309</v>
      </c>
      <c r="Z354" s="158">
        <f t="shared" si="40"/>
        <v>88.847710027409775</v>
      </c>
    </row>
    <row r="355" spans="1:26" x14ac:dyDescent="0.2">
      <c r="A355" s="252"/>
      <c r="B355" s="65" t="s">
        <v>422</v>
      </c>
      <c r="C355" s="65">
        <v>1.3</v>
      </c>
      <c r="D355" s="43">
        <v>1.3928650000000001E-2</v>
      </c>
      <c r="E355" s="44">
        <f t="shared" si="43"/>
        <v>0.74848386505000009</v>
      </c>
      <c r="F355" s="116">
        <v>517.70000000000005</v>
      </c>
      <c r="G355" s="10" t="s">
        <v>48</v>
      </c>
      <c r="H355" s="72">
        <v>5</v>
      </c>
      <c r="I355" s="73" t="s">
        <v>434</v>
      </c>
      <c r="J355" s="73" t="s">
        <v>296</v>
      </c>
      <c r="K355" s="72">
        <v>6</v>
      </c>
      <c r="L355" s="72" t="s">
        <v>417</v>
      </c>
      <c r="M355" s="120">
        <f>+N355+O355+P355+Q355+R355</f>
        <v>4.3549989999999994</v>
      </c>
      <c r="N355" s="120">
        <v>2.7480000000000001E-2</v>
      </c>
      <c r="O355" s="120">
        <v>0.02</v>
      </c>
      <c r="P355" s="120">
        <v>-1.98E-3</v>
      </c>
      <c r="Q355" s="120">
        <v>0</v>
      </c>
      <c r="R355" s="120">
        <v>4.3094989999999997</v>
      </c>
      <c r="S355" s="120">
        <v>156.38999999999999</v>
      </c>
      <c r="T355" s="120">
        <v>4.3094989999999997</v>
      </c>
      <c r="U355" s="120">
        <v>156.38999999999999</v>
      </c>
      <c r="V355" s="148">
        <f t="shared" si="44"/>
        <v>2.7556103331415054E-2</v>
      </c>
      <c r="W355" s="78">
        <v>53.737000000000002</v>
      </c>
      <c r="X355" s="158">
        <f t="shared" si="45"/>
        <v>1.4807823247202507</v>
      </c>
      <c r="Y355" s="158">
        <f t="shared" si="39"/>
        <v>1653.3661998849032</v>
      </c>
      <c r="Z355" s="158">
        <f t="shared" si="40"/>
        <v>88.846939483215039</v>
      </c>
    </row>
    <row r="356" spans="1:26" x14ac:dyDescent="0.2">
      <c r="A356" s="250" t="s">
        <v>435</v>
      </c>
      <c r="B356" s="65" t="s">
        <v>436</v>
      </c>
      <c r="C356" s="12">
        <v>0.9</v>
      </c>
      <c r="D356" s="43">
        <v>1.5929800000000001E-2</v>
      </c>
      <c r="E356" s="44">
        <f>D356*W356</f>
        <v>1.0800085804000001</v>
      </c>
      <c r="F356" s="116">
        <v>530.1</v>
      </c>
      <c r="G356" s="5" t="s">
        <v>40</v>
      </c>
      <c r="H356" s="63">
        <v>1</v>
      </c>
      <c r="I356" s="64" t="s">
        <v>437</v>
      </c>
      <c r="J356" s="64" t="s">
        <v>49</v>
      </c>
      <c r="K356" s="63">
        <v>10</v>
      </c>
      <c r="L356" s="63">
        <v>1963</v>
      </c>
      <c r="M356" s="117">
        <v>5.1669999999999998</v>
      </c>
      <c r="N356" s="117">
        <v>0.41018500000000002</v>
      </c>
      <c r="O356" s="117">
        <v>1.8389</v>
      </c>
      <c r="P356" s="117">
        <v>-2.1849999999999999E-3</v>
      </c>
      <c r="Q356" s="117">
        <v>0.52561800000000003</v>
      </c>
      <c r="R356" s="117">
        <v>2.394482</v>
      </c>
      <c r="S356" s="117">
        <v>453.09</v>
      </c>
      <c r="T356" s="117">
        <v>2.9201000000000001</v>
      </c>
      <c r="U356" s="117">
        <v>453.09</v>
      </c>
      <c r="V356" s="145">
        <f t="shared" si="44"/>
        <v>6.4448564302897887E-3</v>
      </c>
      <c r="W356" s="74">
        <v>67.798000000000002</v>
      </c>
      <c r="X356" s="156">
        <f>V356*W356</f>
        <v>0.43694837626078709</v>
      </c>
      <c r="Y356" s="156">
        <f t="shared" si="39"/>
        <v>386.6913858173873</v>
      </c>
      <c r="Z356" s="156">
        <f t="shared" si="40"/>
        <v>26.216902575647225</v>
      </c>
    </row>
    <row r="357" spans="1:26" x14ac:dyDescent="0.2">
      <c r="A357" s="251"/>
      <c r="B357" s="65" t="s">
        <v>436</v>
      </c>
      <c r="C357" s="12">
        <v>0.9</v>
      </c>
      <c r="D357" s="43">
        <v>1.5929800000000001E-2</v>
      </c>
      <c r="E357" s="44">
        <f t="shared" ref="E357:E391" si="48">D357*W357</f>
        <v>1.0800085804000001</v>
      </c>
      <c r="F357" s="116">
        <v>530.1</v>
      </c>
      <c r="G357" s="5" t="s">
        <v>40</v>
      </c>
      <c r="H357" s="63">
        <v>2</v>
      </c>
      <c r="I357" s="64" t="s">
        <v>438</v>
      </c>
      <c r="J357" s="64" t="s">
        <v>49</v>
      </c>
      <c r="K357" s="63">
        <v>20</v>
      </c>
      <c r="L357" s="63">
        <v>1983</v>
      </c>
      <c r="M357" s="117">
        <v>12.692</v>
      </c>
      <c r="N357" s="117">
        <v>1.560478</v>
      </c>
      <c r="O357" s="117">
        <v>3.3613870000000001</v>
      </c>
      <c r="P357" s="117">
        <v>2.0521999999999999E-2</v>
      </c>
      <c r="Q357" s="117">
        <v>1.39493</v>
      </c>
      <c r="R357" s="117">
        <v>6.3546829999999996</v>
      </c>
      <c r="S357" s="117">
        <v>1143.9000000000001</v>
      </c>
      <c r="T357" s="117">
        <v>7.7496130000000001</v>
      </c>
      <c r="U357" s="117">
        <v>1143.9000000000001</v>
      </c>
      <c r="V357" s="145">
        <f t="shared" si="44"/>
        <v>6.7747294343911179E-3</v>
      </c>
      <c r="W357" s="74">
        <v>67.798000000000002</v>
      </c>
      <c r="X357" s="156">
        <f t="shared" ref="X357:X420" si="49">V357*W357</f>
        <v>0.45931310619284904</v>
      </c>
      <c r="Y357" s="156">
        <f t="shared" si="39"/>
        <v>406.4837660634671</v>
      </c>
      <c r="Z357" s="156">
        <f t="shared" si="40"/>
        <v>27.558786371570942</v>
      </c>
    </row>
    <row r="358" spans="1:26" x14ac:dyDescent="0.2">
      <c r="A358" s="251"/>
      <c r="B358" s="65" t="s">
        <v>436</v>
      </c>
      <c r="C358" s="12">
        <v>0.9</v>
      </c>
      <c r="D358" s="43">
        <v>1.5929800000000001E-2</v>
      </c>
      <c r="E358" s="44">
        <f t="shared" si="48"/>
        <v>1.0800085804000001</v>
      </c>
      <c r="F358" s="116">
        <v>530.1</v>
      </c>
      <c r="G358" s="5" t="s">
        <v>40</v>
      </c>
      <c r="H358" s="63">
        <v>3</v>
      </c>
      <c r="I358" s="64" t="s">
        <v>439</v>
      </c>
      <c r="J358" s="64" t="s">
        <v>49</v>
      </c>
      <c r="K358" s="63">
        <v>12</v>
      </c>
      <c r="L358" s="63">
        <v>1990</v>
      </c>
      <c r="M358" s="117">
        <v>7.726</v>
      </c>
      <c r="N358" s="117">
        <v>1.1835800000000001</v>
      </c>
      <c r="O358" s="117">
        <v>1.860009</v>
      </c>
      <c r="P358" s="117">
        <v>-6.1580000000000003E-2</v>
      </c>
      <c r="Q358" s="117">
        <v>0</v>
      </c>
      <c r="R358" s="117">
        <v>4.7439910000000003</v>
      </c>
      <c r="S358" s="117">
        <v>707.4</v>
      </c>
      <c r="T358" s="117">
        <v>4.7439910000000003</v>
      </c>
      <c r="U358" s="117">
        <v>707.4</v>
      </c>
      <c r="V358" s="145">
        <f t="shared" si="44"/>
        <v>6.7062355103194807E-3</v>
      </c>
      <c r="W358" s="74">
        <v>67.798000000000002</v>
      </c>
      <c r="X358" s="156">
        <f t="shared" si="49"/>
        <v>0.45466935512864015</v>
      </c>
      <c r="Y358" s="156">
        <f t="shared" si="39"/>
        <v>402.3741306191688</v>
      </c>
      <c r="Z358" s="156">
        <f t="shared" si="40"/>
        <v>27.280161307718409</v>
      </c>
    </row>
    <row r="359" spans="1:26" x14ac:dyDescent="0.2">
      <c r="A359" s="251"/>
      <c r="B359" s="65" t="s">
        <v>436</v>
      </c>
      <c r="C359" s="12">
        <v>0.9</v>
      </c>
      <c r="D359" s="43">
        <v>1.5929800000000001E-2</v>
      </c>
      <c r="E359" s="44">
        <f t="shared" si="48"/>
        <v>1.0800085804000001</v>
      </c>
      <c r="F359" s="116">
        <v>530.1</v>
      </c>
      <c r="G359" s="5" t="s">
        <v>40</v>
      </c>
      <c r="H359" s="63">
        <v>4</v>
      </c>
      <c r="I359" s="64" t="s">
        <v>440</v>
      </c>
      <c r="J359" s="64" t="s">
        <v>49</v>
      </c>
      <c r="K359" s="63">
        <v>22</v>
      </c>
      <c r="L359" s="63">
        <v>1986</v>
      </c>
      <c r="M359" s="117">
        <v>12.66</v>
      </c>
      <c r="N359" s="117">
        <v>1.5528040000000001</v>
      </c>
      <c r="O359" s="117">
        <v>3.5</v>
      </c>
      <c r="P359" s="117">
        <v>-7.3803999999999995E-2</v>
      </c>
      <c r="Q359" s="117">
        <v>3.0723600000000002</v>
      </c>
      <c r="R359" s="117">
        <v>4.6085989999999999</v>
      </c>
      <c r="S359" s="117">
        <v>1144.1600000000001</v>
      </c>
      <c r="T359" s="117">
        <v>7.6809589999999996</v>
      </c>
      <c r="U359" s="117">
        <v>1144.1600000000001</v>
      </c>
      <c r="V359" s="145">
        <f t="shared" si="44"/>
        <v>6.7131860928541457E-3</v>
      </c>
      <c r="W359" s="74">
        <v>67.798000000000002</v>
      </c>
      <c r="X359" s="156">
        <f t="shared" si="49"/>
        <v>0.45514059072332536</v>
      </c>
      <c r="Y359" s="156">
        <f t="shared" si="39"/>
        <v>402.79116557124871</v>
      </c>
      <c r="Z359" s="156">
        <f t="shared" si="40"/>
        <v>27.308435443399521</v>
      </c>
    </row>
    <row r="360" spans="1:26" x14ac:dyDescent="0.2">
      <c r="A360" s="251"/>
      <c r="B360" s="65" t="s">
        <v>436</v>
      </c>
      <c r="C360" s="12">
        <v>0.9</v>
      </c>
      <c r="D360" s="43">
        <v>1.5929800000000001E-2</v>
      </c>
      <c r="E360" s="44">
        <f t="shared" si="48"/>
        <v>1.0800085804000001</v>
      </c>
      <c r="F360" s="116">
        <v>530.1</v>
      </c>
      <c r="G360" s="5" t="s">
        <v>40</v>
      </c>
      <c r="H360" s="63">
        <v>5</v>
      </c>
      <c r="I360" s="64" t="s">
        <v>441</v>
      </c>
      <c r="J360" s="64" t="s">
        <v>49</v>
      </c>
      <c r="K360" s="63">
        <v>21</v>
      </c>
      <c r="L360" s="63">
        <v>1982</v>
      </c>
      <c r="M360" s="117">
        <v>13.689</v>
      </c>
      <c r="N360" s="117">
        <v>2.3943289999999999</v>
      </c>
      <c r="O360" s="117">
        <v>4.0702429999999996</v>
      </c>
      <c r="P360" s="117">
        <v>-0.15032899999999999</v>
      </c>
      <c r="Q360" s="117">
        <v>1.474933</v>
      </c>
      <c r="R360" s="117">
        <v>5.8998010000000001</v>
      </c>
      <c r="S360" s="117">
        <v>1139.95</v>
      </c>
      <c r="T360" s="117">
        <v>7.3747340000000001</v>
      </c>
      <c r="U360" s="117">
        <v>1139.95</v>
      </c>
      <c r="V360" s="145">
        <f t="shared" si="44"/>
        <v>6.4693486556427916E-3</v>
      </c>
      <c r="W360" s="74">
        <v>67.798000000000002</v>
      </c>
      <c r="X360" s="156">
        <f t="shared" si="49"/>
        <v>0.43860890015526999</v>
      </c>
      <c r="Y360" s="156">
        <f t="shared" si="39"/>
        <v>388.16091933856751</v>
      </c>
      <c r="Z360" s="156">
        <f t="shared" si="40"/>
        <v>26.3165340093162</v>
      </c>
    </row>
    <row r="361" spans="1:26" x14ac:dyDescent="0.2">
      <c r="A361" s="251"/>
      <c r="B361" s="65" t="s">
        <v>436</v>
      </c>
      <c r="C361" s="12">
        <v>0.9</v>
      </c>
      <c r="D361" s="43">
        <v>1.5929800000000001E-2</v>
      </c>
      <c r="E361" s="44">
        <f t="shared" si="48"/>
        <v>1.0800085804000001</v>
      </c>
      <c r="F361" s="116">
        <v>530.1</v>
      </c>
      <c r="G361" s="5" t="s">
        <v>40</v>
      </c>
      <c r="H361" s="63">
        <v>6</v>
      </c>
      <c r="I361" s="64" t="s">
        <v>442</v>
      </c>
      <c r="J361" s="64" t="s">
        <v>49</v>
      </c>
      <c r="K361" s="63">
        <v>22</v>
      </c>
      <c r="L361" s="63">
        <v>1982</v>
      </c>
      <c r="M361" s="117">
        <v>13.547000000000001</v>
      </c>
      <c r="N361" s="117">
        <v>1.8627629999999999</v>
      </c>
      <c r="O361" s="117">
        <v>3.7374990000000001</v>
      </c>
      <c r="P361" s="117">
        <v>-0.17976300000000001</v>
      </c>
      <c r="Q361" s="117">
        <v>1.6252800000000001</v>
      </c>
      <c r="R361" s="117">
        <v>6.5012040000000004</v>
      </c>
      <c r="S361" s="117">
        <v>1180.06</v>
      </c>
      <c r="T361" s="117">
        <v>8.1264839999999996</v>
      </c>
      <c r="U361" s="117">
        <v>1180.0999999999999</v>
      </c>
      <c r="V361" s="145">
        <f t="shared" si="44"/>
        <v>6.8862672654859758E-3</v>
      </c>
      <c r="W361" s="74">
        <v>67.798000000000002</v>
      </c>
      <c r="X361" s="156">
        <f t="shared" si="49"/>
        <v>0.46687514806541819</v>
      </c>
      <c r="Y361" s="156">
        <f t="shared" si="39"/>
        <v>413.1760359291585</v>
      </c>
      <c r="Z361" s="156">
        <f t="shared" si="40"/>
        <v>28.01250888392509</v>
      </c>
    </row>
    <row r="362" spans="1:26" x14ac:dyDescent="0.2">
      <c r="A362" s="251"/>
      <c r="B362" s="65" t="s">
        <v>436</v>
      </c>
      <c r="C362" s="12">
        <v>0.9</v>
      </c>
      <c r="D362" s="43">
        <v>1.5929800000000001E-2</v>
      </c>
      <c r="E362" s="44">
        <f t="shared" si="48"/>
        <v>1.0800085804000001</v>
      </c>
      <c r="F362" s="116">
        <v>530.1</v>
      </c>
      <c r="G362" s="5" t="s">
        <v>40</v>
      </c>
      <c r="H362" s="63">
        <v>7</v>
      </c>
      <c r="I362" s="64" t="s">
        <v>443</v>
      </c>
      <c r="J362" s="64" t="s">
        <v>49</v>
      </c>
      <c r="K362" s="63">
        <v>22</v>
      </c>
      <c r="L362" s="63">
        <v>1982</v>
      </c>
      <c r="M362" s="117">
        <v>14.103999999999999</v>
      </c>
      <c r="N362" s="117">
        <v>2.052171</v>
      </c>
      <c r="O362" s="117">
        <v>4.182061</v>
      </c>
      <c r="P362" s="117">
        <v>-6.3171000000000005E-2</v>
      </c>
      <c r="Q362" s="117">
        <v>1.5865670000000001</v>
      </c>
      <c r="R362" s="117">
        <v>6.3463640000000003</v>
      </c>
      <c r="S362" s="117">
        <v>1146.26</v>
      </c>
      <c r="T362" s="117">
        <v>7.932931</v>
      </c>
      <c r="U362" s="117">
        <v>1146.26</v>
      </c>
      <c r="V362" s="145">
        <f t="shared" si="44"/>
        <v>6.9207082162860084E-3</v>
      </c>
      <c r="W362" s="74">
        <v>67.798000000000002</v>
      </c>
      <c r="X362" s="156">
        <f t="shared" si="49"/>
        <v>0.4692101756477588</v>
      </c>
      <c r="Y362" s="156">
        <f t="shared" si="39"/>
        <v>415.24249297716051</v>
      </c>
      <c r="Z362" s="156">
        <f t="shared" si="40"/>
        <v>28.152610538865531</v>
      </c>
    </row>
    <row r="363" spans="1:26" x14ac:dyDescent="0.2">
      <c r="A363" s="251"/>
      <c r="B363" s="65" t="s">
        <v>436</v>
      </c>
      <c r="C363" s="12">
        <v>0.9</v>
      </c>
      <c r="D363" s="43">
        <v>1.5929800000000001E-2</v>
      </c>
      <c r="E363" s="44">
        <f t="shared" si="48"/>
        <v>1.0800085804000001</v>
      </c>
      <c r="F363" s="116">
        <v>530.1</v>
      </c>
      <c r="G363" s="5" t="s">
        <v>40</v>
      </c>
      <c r="H363" s="63">
        <v>8</v>
      </c>
      <c r="I363" s="64" t="s">
        <v>444</v>
      </c>
      <c r="J363" s="64" t="s">
        <v>49</v>
      </c>
      <c r="K363" s="63">
        <v>50</v>
      </c>
      <c r="L363" s="63">
        <v>1977</v>
      </c>
      <c r="M363" s="117">
        <v>26.792000000000002</v>
      </c>
      <c r="N363" s="117">
        <v>3.7679399999999998</v>
      </c>
      <c r="O363" s="117">
        <v>7.5584309999999997</v>
      </c>
      <c r="P363" s="117">
        <v>5.706E-2</v>
      </c>
      <c r="Q363" s="117">
        <v>4.6224660000000002</v>
      </c>
      <c r="R363" s="117">
        <v>10.786008000000001</v>
      </c>
      <c r="S363" s="117">
        <v>2555.87</v>
      </c>
      <c r="T363" s="117">
        <v>15.408474</v>
      </c>
      <c r="U363" s="117">
        <v>2555.87</v>
      </c>
      <c r="V363" s="145">
        <f t="shared" si="44"/>
        <v>6.028661082136416E-3</v>
      </c>
      <c r="W363" s="74">
        <v>67.798000000000002</v>
      </c>
      <c r="X363" s="156">
        <f t="shared" si="49"/>
        <v>0.40873116404668475</v>
      </c>
      <c r="Y363" s="156">
        <f t="shared" si="39"/>
        <v>361.71966492818495</v>
      </c>
      <c r="Z363" s="156">
        <f t="shared" si="40"/>
        <v>24.523869842801084</v>
      </c>
    </row>
    <row r="364" spans="1:26" x14ac:dyDescent="0.2">
      <c r="A364" s="251"/>
      <c r="B364" s="65" t="s">
        <v>436</v>
      </c>
      <c r="C364" s="12">
        <v>0.9</v>
      </c>
      <c r="D364" s="43">
        <v>1.5929800000000001E-2</v>
      </c>
      <c r="E364" s="44">
        <f t="shared" si="48"/>
        <v>1.0800085804000001</v>
      </c>
      <c r="F364" s="116">
        <v>530.1</v>
      </c>
      <c r="G364" s="5" t="s">
        <v>40</v>
      </c>
      <c r="H364" s="63">
        <v>9</v>
      </c>
      <c r="I364" s="64" t="s">
        <v>445</v>
      </c>
      <c r="J364" s="64" t="s">
        <v>49</v>
      </c>
      <c r="K364" s="63">
        <v>10</v>
      </c>
      <c r="L364" s="63">
        <v>1961</v>
      </c>
      <c r="M364" s="117">
        <v>6.8109999999999999</v>
      </c>
      <c r="N364" s="117">
        <v>1.0037640000000001</v>
      </c>
      <c r="O364" s="117">
        <v>2.4859439999999999</v>
      </c>
      <c r="P364" s="117">
        <v>1.6236E-2</v>
      </c>
      <c r="Q364" s="117">
        <v>0</v>
      </c>
      <c r="R364" s="117">
        <v>3.305056</v>
      </c>
      <c r="S364" s="117">
        <v>445.52</v>
      </c>
      <c r="T364" s="117">
        <v>3.305056</v>
      </c>
      <c r="U364" s="117">
        <v>445.52</v>
      </c>
      <c r="V364" s="145">
        <f t="shared" si="44"/>
        <v>7.4184234153348901E-3</v>
      </c>
      <c r="W364" s="74">
        <v>67.798000000000002</v>
      </c>
      <c r="X364" s="156">
        <f t="shared" si="49"/>
        <v>0.50295427071287491</v>
      </c>
      <c r="Y364" s="156">
        <f t="shared" si="39"/>
        <v>445.10540492009341</v>
      </c>
      <c r="Z364" s="156">
        <f t="shared" si="40"/>
        <v>30.177256242772494</v>
      </c>
    </row>
    <row r="365" spans="1:26" x14ac:dyDescent="0.2">
      <c r="A365" s="251"/>
      <c r="B365" s="65" t="s">
        <v>436</v>
      </c>
      <c r="C365" s="12">
        <v>0.9</v>
      </c>
      <c r="D365" s="43">
        <v>1.5929800000000001E-2</v>
      </c>
      <c r="E365" s="44">
        <f t="shared" si="48"/>
        <v>1.0800085804000001</v>
      </c>
      <c r="F365" s="116">
        <v>530.1</v>
      </c>
      <c r="G365" s="9" t="s">
        <v>45</v>
      </c>
      <c r="H365" s="67">
        <v>1</v>
      </c>
      <c r="I365" s="68" t="s">
        <v>446</v>
      </c>
      <c r="J365" s="68" t="s">
        <v>49</v>
      </c>
      <c r="K365" s="67">
        <v>20</v>
      </c>
      <c r="L365" s="67">
        <v>1992</v>
      </c>
      <c r="M365" s="118">
        <v>14.241</v>
      </c>
      <c r="N365" s="118">
        <v>1.650074</v>
      </c>
      <c r="O365" s="118">
        <v>3.588527</v>
      </c>
      <c r="P365" s="118">
        <v>-0.120074</v>
      </c>
      <c r="Q365" s="118">
        <v>0.91224700000000003</v>
      </c>
      <c r="R365" s="118">
        <v>8.2102260000000005</v>
      </c>
      <c r="S365" s="118">
        <v>1046.99</v>
      </c>
      <c r="T365" s="118">
        <v>9.1224729999999994</v>
      </c>
      <c r="U365" s="118">
        <v>1046.99</v>
      </c>
      <c r="V365" s="146">
        <f t="shared" si="44"/>
        <v>8.7130469249945067E-3</v>
      </c>
      <c r="W365" s="76">
        <v>67.798000000000002</v>
      </c>
      <c r="X365" s="157">
        <f t="shared" si="49"/>
        <v>0.59072715542077758</v>
      </c>
      <c r="Y365" s="157">
        <f t="shared" si="39"/>
        <v>522.78281549967039</v>
      </c>
      <c r="Z365" s="157">
        <f t="shared" si="40"/>
        <v>35.443629325246654</v>
      </c>
    </row>
    <row r="366" spans="1:26" x14ac:dyDescent="0.2">
      <c r="A366" s="251"/>
      <c r="B366" s="65" t="s">
        <v>436</v>
      </c>
      <c r="C366" s="12">
        <v>0.9</v>
      </c>
      <c r="D366" s="43">
        <v>1.5929800000000001E-2</v>
      </c>
      <c r="E366" s="44">
        <f t="shared" si="48"/>
        <v>1.0800085804000001</v>
      </c>
      <c r="F366" s="116">
        <v>530.1</v>
      </c>
      <c r="G366" s="9" t="s">
        <v>45</v>
      </c>
      <c r="H366" s="67">
        <v>2</v>
      </c>
      <c r="I366" s="68" t="s">
        <v>447</v>
      </c>
      <c r="J366" s="68" t="s">
        <v>49</v>
      </c>
      <c r="K366" s="67">
        <v>11</v>
      </c>
      <c r="L366" s="67">
        <v>1989</v>
      </c>
      <c r="M366" s="118">
        <v>7.9729999999999999</v>
      </c>
      <c r="N366" s="118">
        <v>0.88684200000000002</v>
      </c>
      <c r="O366" s="118">
        <v>1.8477680000000001</v>
      </c>
      <c r="P366" s="118">
        <v>-7.0842000000000002E-2</v>
      </c>
      <c r="Q366" s="118">
        <v>0.95566200000000001</v>
      </c>
      <c r="R366" s="118">
        <v>4.3535700000000004</v>
      </c>
      <c r="S366" s="118">
        <v>639.12</v>
      </c>
      <c r="T366" s="118">
        <v>5.3092319999999997</v>
      </c>
      <c r="U366" s="118">
        <v>639.12</v>
      </c>
      <c r="V366" s="146">
        <f t="shared" si="44"/>
        <v>8.307097258730755E-3</v>
      </c>
      <c r="W366" s="76">
        <v>67.798000000000002</v>
      </c>
      <c r="X366" s="157">
        <f t="shared" si="49"/>
        <v>0.56320457994742779</v>
      </c>
      <c r="Y366" s="157">
        <f t="shared" si="39"/>
        <v>498.42583552384531</v>
      </c>
      <c r="Z366" s="157">
        <f t="shared" si="40"/>
        <v>33.792274796845668</v>
      </c>
    </row>
    <row r="367" spans="1:26" x14ac:dyDescent="0.2">
      <c r="A367" s="251"/>
      <c r="B367" s="65" t="s">
        <v>436</v>
      </c>
      <c r="C367" s="12">
        <v>0.9</v>
      </c>
      <c r="D367" s="43">
        <v>1.5929800000000001E-2</v>
      </c>
      <c r="E367" s="44">
        <f t="shared" si="48"/>
        <v>1.0800085804000001</v>
      </c>
      <c r="F367" s="116">
        <v>530.1</v>
      </c>
      <c r="G367" s="9" t="s">
        <v>45</v>
      </c>
      <c r="H367" s="67">
        <v>3</v>
      </c>
      <c r="I367" s="68" t="s">
        <v>448</v>
      </c>
      <c r="J367" s="68" t="s">
        <v>49</v>
      </c>
      <c r="K367" s="67">
        <v>10</v>
      </c>
      <c r="L367" s="67">
        <v>1963</v>
      </c>
      <c r="M367" s="118">
        <v>5.5640000000000001</v>
      </c>
      <c r="N367" s="118">
        <v>0.46701300000000001</v>
      </c>
      <c r="O367" s="118">
        <v>1.776678</v>
      </c>
      <c r="P367" s="118">
        <v>-8.0129999999999993E-3</v>
      </c>
      <c r="Q367" s="118">
        <v>0</v>
      </c>
      <c r="R367" s="118">
        <v>3.328322</v>
      </c>
      <c r="S367" s="118">
        <v>446.39</v>
      </c>
      <c r="T367" s="118">
        <v>3.328322</v>
      </c>
      <c r="U367" s="118">
        <v>446.39</v>
      </c>
      <c r="V367" s="146">
        <f t="shared" si="44"/>
        <v>7.4560854857859725E-3</v>
      </c>
      <c r="W367" s="76">
        <v>67.798000000000002</v>
      </c>
      <c r="X367" s="157">
        <f t="shared" si="49"/>
        <v>0.50550768376531741</v>
      </c>
      <c r="Y367" s="157">
        <f t="shared" si="39"/>
        <v>447.36512914715837</v>
      </c>
      <c r="Z367" s="157">
        <f t="shared" si="40"/>
        <v>30.330461025919046</v>
      </c>
    </row>
    <row r="368" spans="1:26" x14ac:dyDescent="0.2">
      <c r="A368" s="251"/>
      <c r="B368" s="65" t="s">
        <v>436</v>
      </c>
      <c r="C368" s="12">
        <v>0.9</v>
      </c>
      <c r="D368" s="43">
        <v>1.5929800000000001E-2</v>
      </c>
      <c r="E368" s="44">
        <f t="shared" si="48"/>
        <v>1.0800085804000001</v>
      </c>
      <c r="F368" s="116">
        <v>530.1</v>
      </c>
      <c r="G368" s="9" t="s">
        <v>45</v>
      </c>
      <c r="H368" s="67">
        <v>4</v>
      </c>
      <c r="I368" s="68" t="s">
        <v>449</v>
      </c>
      <c r="J368" s="68" t="s">
        <v>49</v>
      </c>
      <c r="K368" s="67">
        <v>10</v>
      </c>
      <c r="L368" s="67">
        <v>1963</v>
      </c>
      <c r="M368" s="118">
        <v>6.3280000000000003</v>
      </c>
      <c r="N368" s="118">
        <v>0.62334100000000003</v>
      </c>
      <c r="O368" s="118">
        <v>1.8133330000000001</v>
      </c>
      <c r="P368" s="118">
        <v>-1.1341E-2</v>
      </c>
      <c r="Q368" s="118">
        <v>0.70247999999999999</v>
      </c>
      <c r="R368" s="118">
        <v>3.2001870000000001</v>
      </c>
      <c r="S368" s="118">
        <v>452.14</v>
      </c>
      <c r="T368" s="118">
        <v>3.9026670000000001</v>
      </c>
      <c r="U368" s="118">
        <v>452.14</v>
      </c>
      <c r="V368" s="146">
        <f t="shared" si="44"/>
        <v>8.6315455389923482E-3</v>
      </c>
      <c r="W368" s="76">
        <v>67.798000000000002</v>
      </c>
      <c r="X368" s="157">
        <f t="shared" si="49"/>
        <v>0.58520152445260321</v>
      </c>
      <c r="Y368" s="157">
        <f t="shared" si="39"/>
        <v>517.89273233954088</v>
      </c>
      <c r="Z368" s="157">
        <f t="shared" si="40"/>
        <v>35.112091467156191</v>
      </c>
    </row>
    <row r="369" spans="1:26" x14ac:dyDescent="0.2">
      <c r="A369" s="251"/>
      <c r="B369" s="65" t="s">
        <v>436</v>
      </c>
      <c r="C369" s="12">
        <v>0.9</v>
      </c>
      <c r="D369" s="43">
        <v>1.5929800000000001E-2</v>
      </c>
      <c r="E369" s="44">
        <f t="shared" si="48"/>
        <v>1.0800085804000001</v>
      </c>
      <c r="F369" s="116">
        <v>530.1</v>
      </c>
      <c r="G369" s="9" t="s">
        <v>45</v>
      </c>
      <c r="H369" s="67">
        <v>5</v>
      </c>
      <c r="I369" s="68" t="s">
        <v>450</v>
      </c>
      <c r="J369" s="68" t="s">
        <v>49</v>
      </c>
      <c r="K369" s="67">
        <v>10</v>
      </c>
      <c r="L369" s="67">
        <v>1961</v>
      </c>
      <c r="M369" s="118">
        <v>6.391</v>
      </c>
      <c r="N369" s="118">
        <v>0.37632700000000002</v>
      </c>
      <c r="O369" s="118">
        <v>2.1581220000000001</v>
      </c>
      <c r="P369" s="118">
        <v>3.1673E-2</v>
      </c>
      <c r="Q369" s="118">
        <v>0</v>
      </c>
      <c r="R369" s="118">
        <v>3.824878</v>
      </c>
      <c r="S369" s="118">
        <v>442.2</v>
      </c>
      <c r="T369" s="118">
        <v>3.824878</v>
      </c>
      <c r="U369" s="118">
        <v>442.2</v>
      </c>
      <c r="V369" s="146">
        <f t="shared" si="44"/>
        <v>8.6496562641338766E-3</v>
      </c>
      <c r="W369" s="76">
        <v>67.798000000000002</v>
      </c>
      <c r="X369" s="157">
        <f t="shared" si="49"/>
        <v>0.58642939539574857</v>
      </c>
      <c r="Y369" s="157">
        <f t="shared" si="39"/>
        <v>518.97937584803253</v>
      </c>
      <c r="Z369" s="157">
        <f t="shared" si="40"/>
        <v>35.185763723744905</v>
      </c>
    </row>
    <row r="370" spans="1:26" x14ac:dyDescent="0.2">
      <c r="A370" s="251"/>
      <c r="B370" s="65" t="s">
        <v>436</v>
      </c>
      <c r="C370" s="12">
        <v>0.9</v>
      </c>
      <c r="D370" s="43">
        <v>1.5929800000000001E-2</v>
      </c>
      <c r="E370" s="44">
        <f t="shared" si="48"/>
        <v>1.0800085804000001</v>
      </c>
      <c r="F370" s="116">
        <v>530.1</v>
      </c>
      <c r="G370" s="9" t="s">
        <v>45</v>
      </c>
      <c r="H370" s="67">
        <v>6</v>
      </c>
      <c r="I370" s="68" t="s">
        <v>451</v>
      </c>
      <c r="J370" s="68" t="s">
        <v>49</v>
      </c>
      <c r="K370" s="67">
        <v>22</v>
      </c>
      <c r="L370" s="67">
        <v>1992</v>
      </c>
      <c r="M370" s="118">
        <v>15.667999999999999</v>
      </c>
      <c r="N370" s="118">
        <v>2.4235730000000002</v>
      </c>
      <c r="O370" s="118">
        <v>3.98211</v>
      </c>
      <c r="P370" s="118">
        <v>-0.33257300000000001</v>
      </c>
      <c r="Q370" s="118">
        <v>0</v>
      </c>
      <c r="R370" s="118">
        <v>9.5948899999999995</v>
      </c>
      <c r="S370" s="118">
        <v>1167.0999999999999</v>
      </c>
      <c r="T370" s="118">
        <v>9.5948899999999995</v>
      </c>
      <c r="U370" s="118">
        <v>1167.0999999999999</v>
      </c>
      <c r="V370" s="146">
        <f t="shared" si="44"/>
        <v>8.2211378630794273E-3</v>
      </c>
      <c r="W370" s="76">
        <v>67.798000000000002</v>
      </c>
      <c r="X370" s="157">
        <f t="shared" si="49"/>
        <v>0.55737670484105906</v>
      </c>
      <c r="Y370" s="157">
        <f t="shared" si="39"/>
        <v>493.2682717847656</v>
      </c>
      <c r="Z370" s="157">
        <f t="shared" si="40"/>
        <v>33.44260229046354</v>
      </c>
    </row>
    <row r="371" spans="1:26" x14ac:dyDescent="0.2">
      <c r="A371" s="251"/>
      <c r="B371" s="65" t="s">
        <v>436</v>
      </c>
      <c r="C371" s="12">
        <v>0.9</v>
      </c>
      <c r="D371" s="43">
        <v>1.5929800000000001E-2</v>
      </c>
      <c r="E371" s="44">
        <f t="shared" si="48"/>
        <v>1.0800085804000001</v>
      </c>
      <c r="F371" s="116">
        <v>530.1</v>
      </c>
      <c r="G371" s="9" t="s">
        <v>45</v>
      </c>
      <c r="H371" s="67">
        <v>7</v>
      </c>
      <c r="I371" s="68" t="s">
        <v>452</v>
      </c>
      <c r="J371" s="68" t="s">
        <v>49</v>
      </c>
      <c r="K371" s="67">
        <v>22</v>
      </c>
      <c r="L371" s="67">
        <v>1985</v>
      </c>
      <c r="M371" s="118">
        <v>15.308999999999999</v>
      </c>
      <c r="N371" s="118">
        <v>2.0953620000000002</v>
      </c>
      <c r="O371" s="118">
        <v>3.4448080000000001</v>
      </c>
      <c r="P371" s="118">
        <v>0.35263800000000001</v>
      </c>
      <c r="Q371" s="118">
        <v>2.8243619999999998</v>
      </c>
      <c r="R371" s="118">
        <v>6.5918320000000001</v>
      </c>
      <c r="S371" s="118">
        <v>1124.8</v>
      </c>
      <c r="T371" s="118">
        <v>9.4161940000000008</v>
      </c>
      <c r="U371" s="118">
        <v>1124.8</v>
      </c>
      <c r="V371" s="146">
        <f t="shared" si="44"/>
        <v>8.3714384779516367E-3</v>
      </c>
      <c r="W371" s="76">
        <v>67.798000000000002</v>
      </c>
      <c r="X371" s="157">
        <f t="shared" si="49"/>
        <v>0.56756678592816512</v>
      </c>
      <c r="Y371" s="157">
        <f t="shared" si="39"/>
        <v>502.28630867709825</v>
      </c>
      <c r="Z371" s="157">
        <f t="shared" si="40"/>
        <v>34.054007155689902</v>
      </c>
    </row>
    <row r="372" spans="1:26" x14ac:dyDescent="0.2">
      <c r="A372" s="251"/>
      <c r="B372" s="65" t="s">
        <v>436</v>
      </c>
      <c r="C372" s="12">
        <v>0.9</v>
      </c>
      <c r="D372" s="43">
        <v>1.5929800000000001E-2</v>
      </c>
      <c r="E372" s="44">
        <f t="shared" si="48"/>
        <v>1.0800085804000001</v>
      </c>
      <c r="F372" s="116">
        <v>530.1</v>
      </c>
      <c r="G372" s="9" t="s">
        <v>45</v>
      </c>
      <c r="H372" s="67">
        <v>8</v>
      </c>
      <c r="I372" s="68" t="s">
        <v>453</v>
      </c>
      <c r="J372" s="68" t="s">
        <v>49</v>
      </c>
      <c r="K372" s="67">
        <v>10</v>
      </c>
      <c r="L372" s="67">
        <v>1992</v>
      </c>
      <c r="M372" s="118">
        <v>6.2960000000000003</v>
      </c>
      <c r="N372" s="118">
        <v>0.64765799999999996</v>
      </c>
      <c r="O372" s="118">
        <v>0.25633299999999998</v>
      </c>
      <c r="P372" s="118">
        <v>-3.5658000000000002E-2</v>
      </c>
      <c r="Q372" s="118">
        <v>0.97697999999999996</v>
      </c>
      <c r="R372" s="118">
        <v>4.4506870000000003</v>
      </c>
      <c r="S372" s="118">
        <v>556.38</v>
      </c>
      <c r="T372" s="118">
        <v>5.4276669999999996</v>
      </c>
      <c r="U372" s="118">
        <v>556.38</v>
      </c>
      <c r="V372" s="146">
        <f t="shared" si="44"/>
        <v>9.755323699629748E-3</v>
      </c>
      <c r="W372" s="76">
        <v>67.798000000000002</v>
      </c>
      <c r="X372" s="157">
        <f t="shared" si="49"/>
        <v>0.66139143618749763</v>
      </c>
      <c r="Y372" s="157">
        <f t="shared" si="39"/>
        <v>585.31942197778483</v>
      </c>
      <c r="Z372" s="157">
        <f t="shared" si="40"/>
        <v>39.683486171249854</v>
      </c>
    </row>
    <row r="373" spans="1:26" x14ac:dyDescent="0.2">
      <c r="A373" s="251"/>
      <c r="B373" s="65" t="s">
        <v>436</v>
      </c>
      <c r="C373" s="12">
        <v>0.9</v>
      </c>
      <c r="D373" s="43">
        <v>1.5929800000000001E-2</v>
      </c>
      <c r="E373" s="44">
        <f t="shared" si="48"/>
        <v>1.0800085804000001</v>
      </c>
      <c r="F373" s="116">
        <v>530.1</v>
      </c>
      <c r="G373" s="9" t="s">
        <v>45</v>
      </c>
      <c r="H373" s="67">
        <v>9</v>
      </c>
      <c r="I373" s="68" t="s">
        <v>454</v>
      </c>
      <c r="J373" s="68" t="s">
        <v>49</v>
      </c>
      <c r="K373" s="67">
        <v>16</v>
      </c>
      <c r="L373" s="67">
        <v>1968</v>
      </c>
      <c r="M373" s="118">
        <v>9.3379999999999992</v>
      </c>
      <c r="N373" s="118">
        <v>1.2779469999999999</v>
      </c>
      <c r="O373" s="118">
        <v>1.7842020000000001</v>
      </c>
      <c r="P373" s="118">
        <v>-2.947E-3</v>
      </c>
      <c r="Q373" s="118">
        <v>1.8836250000000001</v>
      </c>
      <c r="R373" s="118">
        <v>4.3951589999999996</v>
      </c>
      <c r="S373" s="118">
        <v>626.73</v>
      </c>
      <c r="T373" s="118">
        <v>6.2787839999999999</v>
      </c>
      <c r="U373" s="118">
        <v>626.73</v>
      </c>
      <c r="V373" s="146">
        <f t="shared" si="44"/>
        <v>1.0018323680053611E-2</v>
      </c>
      <c r="W373" s="76">
        <v>67.798000000000002</v>
      </c>
      <c r="X373" s="157">
        <f t="shared" si="49"/>
        <v>0.67922230886027479</v>
      </c>
      <c r="Y373" s="157">
        <f t="shared" si="39"/>
        <v>601.09942080321662</v>
      </c>
      <c r="Z373" s="157">
        <f t="shared" si="40"/>
        <v>40.753338531616478</v>
      </c>
    </row>
    <row r="374" spans="1:26" x14ac:dyDescent="0.2">
      <c r="A374" s="251"/>
      <c r="B374" s="65" t="s">
        <v>436</v>
      </c>
      <c r="C374" s="12">
        <v>0.9</v>
      </c>
      <c r="D374" s="43">
        <v>1.5929800000000001E-2</v>
      </c>
      <c r="E374" s="44">
        <f t="shared" si="48"/>
        <v>1.0800085804000001</v>
      </c>
      <c r="F374" s="116">
        <v>530.1</v>
      </c>
      <c r="G374" s="6" t="s">
        <v>47</v>
      </c>
      <c r="H374" s="69">
        <v>1</v>
      </c>
      <c r="I374" s="70" t="s">
        <v>455</v>
      </c>
      <c r="J374" s="70" t="s">
        <v>50</v>
      </c>
      <c r="K374" s="69">
        <v>21</v>
      </c>
      <c r="L374" s="69">
        <v>1970</v>
      </c>
      <c r="M374" s="119">
        <v>17.93</v>
      </c>
      <c r="N374" s="119">
        <v>1.5722989999999999</v>
      </c>
      <c r="O374" s="119">
        <v>9.1195999999999999E-2</v>
      </c>
      <c r="P374" s="119">
        <v>0.31470100000000001</v>
      </c>
      <c r="Q374" s="119">
        <v>0</v>
      </c>
      <c r="R374" s="119">
        <v>15.951803999999999</v>
      </c>
      <c r="S374" s="119">
        <v>1130.3900000000001</v>
      </c>
      <c r="T374" s="119">
        <v>15.951803999999999</v>
      </c>
      <c r="U374" s="119">
        <v>1130.3900000000001</v>
      </c>
      <c r="V374" s="147">
        <f t="shared" si="44"/>
        <v>1.4111770273976237E-2</v>
      </c>
      <c r="W374" s="163">
        <v>67.798000000000002</v>
      </c>
      <c r="X374" s="77">
        <f t="shared" si="49"/>
        <v>0.95674980103504093</v>
      </c>
      <c r="Y374" s="77">
        <f t="shared" si="39"/>
        <v>846.70621643857419</v>
      </c>
      <c r="Z374" s="77">
        <f t="shared" si="40"/>
        <v>57.404988062102454</v>
      </c>
    </row>
    <row r="375" spans="1:26" x14ac:dyDescent="0.2">
      <c r="A375" s="251"/>
      <c r="B375" s="65" t="s">
        <v>436</v>
      </c>
      <c r="C375" s="12">
        <v>0.9</v>
      </c>
      <c r="D375" s="43">
        <v>1.5929800000000001E-2</v>
      </c>
      <c r="E375" s="44">
        <f t="shared" si="48"/>
        <v>1.0800085804000001</v>
      </c>
      <c r="F375" s="116">
        <v>530.1</v>
      </c>
      <c r="G375" s="6" t="s">
        <v>47</v>
      </c>
      <c r="H375" s="69">
        <v>2</v>
      </c>
      <c r="I375" s="70" t="s">
        <v>456</v>
      </c>
      <c r="J375" s="70" t="s">
        <v>50</v>
      </c>
      <c r="K375" s="69">
        <v>60</v>
      </c>
      <c r="L375" s="69">
        <v>1987</v>
      </c>
      <c r="M375" s="119">
        <v>44.72</v>
      </c>
      <c r="N375" s="119">
        <v>3.107526</v>
      </c>
      <c r="O375" s="119">
        <v>7.2996780000000001</v>
      </c>
      <c r="P375" s="119">
        <v>0.20747399999999999</v>
      </c>
      <c r="Q375" s="119">
        <v>0</v>
      </c>
      <c r="R375" s="119">
        <v>34.105322000000001</v>
      </c>
      <c r="S375" s="119">
        <v>2329.2399999999998</v>
      </c>
      <c r="T375" s="119">
        <v>34.105322000000001</v>
      </c>
      <c r="U375" s="119">
        <v>2329.2399999999998</v>
      </c>
      <c r="V375" s="147">
        <f t="shared" si="44"/>
        <v>1.4642253267160106E-2</v>
      </c>
      <c r="W375" s="163">
        <v>67.798000000000002</v>
      </c>
      <c r="X375" s="77">
        <f t="shared" si="49"/>
        <v>0.99271548700692092</v>
      </c>
      <c r="Y375" s="77">
        <f t="shared" si="39"/>
        <v>878.53519602960637</v>
      </c>
      <c r="Z375" s="77">
        <f t="shared" si="40"/>
        <v>59.562929220415249</v>
      </c>
    </row>
    <row r="376" spans="1:26" x14ac:dyDescent="0.2">
      <c r="A376" s="251"/>
      <c r="B376" s="65" t="s">
        <v>436</v>
      </c>
      <c r="C376" s="12">
        <v>0.9</v>
      </c>
      <c r="D376" s="43">
        <v>1.5929800000000001E-2</v>
      </c>
      <c r="E376" s="44">
        <f t="shared" si="48"/>
        <v>1.0800085804000001</v>
      </c>
      <c r="F376" s="116">
        <v>530.1</v>
      </c>
      <c r="G376" s="6" t="s">
        <v>47</v>
      </c>
      <c r="H376" s="69">
        <v>3</v>
      </c>
      <c r="I376" s="70" t="s">
        <v>457</v>
      </c>
      <c r="J376" s="70" t="s">
        <v>50</v>
      </c>
      <c r="K376" s="69">
        <v>40</v>
      </c>
      <c r="L376" s="69">
        <v>1985</v>
      </c>
      <c r="M376" s="119">
        <v>40.229999999999997</v>
      </c>
      <c r="N376" s="119">
        <v>3.1651310000000001</v>
      </c>
      <c r="O376" s="119">
        <v>6.6751639999999997</v>
      </c>
      <c r="P376" s="119">
        <v>0.45586900000000002</v>
      </c>
      <c r="Q376" s="119">
        <v>0</v>
      </c>
      <c r="R376" s="119">
        <v>29.933835999999999</v>
      </c>
      <c r="S376" s="119">
        <v>2304.0500000000002</v>
      </c>
      <c r="T376" s="119">
        <v>29.933835999999999</v>
      </c>
      <c r="U376" s="119">
        <v>2304.0500000000002</v>
      </c>
      <c r="V376" s="147">
        <f t="shared" si="44"/>
        <v>1.2991834378594214E-2</v>
      </c>
      <c r="W376" s="163">
        <v>67.798000000000002</v>
      </c>
      <c r="X376" s="77">
        <f t="shared" si="49"/>
        <v>0.8808203871999305</v>
      </c>
      <c r="Y376" s="77">
        <f t="shared" si="39"/>
        <v>779.51006271565279</v>
      </c>
      <c r="Z376" s="77">
        <f t="shared" si="40"/>
        <v>52.849223231995829</v>
      </c>
    </row>
    <row r="377" spans="1:26" x14ac:dyDescent="0.2">
      <c r="A377" s="251"/>
      <c r="B377" s="65" t="s">
        <v>436</v>
      </c>
      <c r="C377" s="12">
        <v>0.9</v>
      </c>
      <c r="D377" s="43">
        <v>1.5929800000000001E-2</v>
      </c>
      <c r="E377" s="44">
        <f t="shared" si="48"/>
        <v>1.0800085804000001</v>
      </c>
      <c r="F377" s="116">
        <v>530.1</v>
      </c>
      <c r="G377" s="6" t="s">
        <v>47</v>
      </c>
      <c r="H377" s="69">
        <v>4</v>
      </c>
      <c r="I377" s="70" t="s">
        <v>458</v>
      </c>
      <c r="J377" s="70" t="s">
        <v>50</v>
      </c>
      <c r="K377" s="69">
        <v>30</v>
      </c>
      <c r="L377" s="69">
        <v>1973</v>
      </c>
      <c r="M377" s="119">
        <v>28.59</v>
      </c>
      <c r="N377" s="119">
        <v>1.752737</v>
      </c>
      <c r="O377" s="119">
        <v>5.434361</v>
      </c>
      <c r="P377" s="119">
        <v>0.13426299999999999</v>
      </c>
      <c r="Q377" s="119">
        <v>0</v>
      </c>
      <c r="R377" s="119">
        <v>21.268639</v>
      </c>
      <c r="S377" s="119">
        <v>1473.77</v>
      </c>
      <c r="T377" s="119">
        <v>21.268639</v>
      </c>
      <c r="U377" s="119">
        <v>1473.77</v>
      </c>
      <c r="V377" s="147">
        <f t="shared" si="44"/>
        <v>1.4431450633409556E-2</v>
      </c>
      <c r="W377" s="163">
        <v>67.798000000000002</v>
      </c>
      <c r="X377" s="77">
        <f t="shared" si="49"/>
        <v>0.97842349004390106</v>
      </c>
      <c r="Y377" s="77">
        <f t="shared" si="39"/>
        <v>865.88703800457336</v>
      </c>
      <c r="Z377" s="77">
        <f t="shared" si="40"/>
        <v>58.705409402634068</v>
      </c>
    </row>
    <row r="378" spans="1:26" x14ac:dyDescent="0.2">
      <c r="A378" s="251"/>
      <c r="B378" s="65" t="s">
        <v>436</v>
      </c>
      <c r="C378" s="12">
        <v>0.9</v>
      </c>
      <c r="D378" s="43">
        <v>1.5929800000000001E-2</v>
      </c>
      <c r="E378" s="44">
        <f t="shared" si="48"/>
        <v>1.0800085804000001</v>
      </c>
      <c r="F378" s="116">
        <v>530.1</v>
      </c>
      <c r="G378" s="6" t="s">
        <v>47</v>
      </c>
      <c r="H378" s="69">
        <v>5</v>
      </c>
      <c r="I378" s="70" t="s">
        <v>459</v>
      </c>
      <c r="J378" s="70" t="s">
        <v>50</v>
      </c>
      <c r="K378" s="69">
        <v>32</v>
      </c>
      <c r="L378" s="69">
        <v>1987</v>
      </c>
      <c r="M378" s="119">
        <v>30.913</v>
      </c>
      <c r="N378" s="119">
        <v>2.616403</v>
      </c>
      <c r="O378" s="119">
        <v>1.1419889999999999</v>
      </c>
      <c r="P378" s="119">
        <v>-6.6403000000000004E-2</v>
      </c>
      <c r="Q378" s="119">
        <v>2.7221009999999999</v>
      </c>
      <c r="R378" s="119">
        <v>24.94491</v>
      </c>
      <c r="S378" s="119">
        <v>1710.95</v>
      </c>
      <c r="T378" s="119">
        <v>27.667010999999999</v>
      </c>
      <c r="U378" s="119">
        <v>1710.95</v>
      </c>
      <c r="V378" s="147">
        <f t="shared" si="44"/>
        <v>1.6170554954849644E-2</v>
      </c>
      <c r="W378" s="163">
        <v>67.798000000000002</v>
      </c>
      <c r="X378" s="77">
        <f t="shared" si="49"/>
        <v>1.0963312848288962</v>
      </c>
      <c r="Y378" s="77">
        <f t="shared" si="39"/>
        <v>970.23329729097861</v>
      </c>
      <c r="Z378" s="77">
        <f t="shared" si="40"/>
        <v>65.779877089733773</v>
      </c>
    </row>
    <row r="379" spans="1:26" x14ac:dyDescent="0.2">
      <c r="A379" s="251"/>
      <c r="B379" s="65" t="s">
        <v>436</v>
      </c>
      <c r="C379" s="12">
        <v>0.9</v>
      </c>
      <c r="D379" s="43">
        <v>1.5929800000000001E-2</v>
      </c>
      <c r="E379" s="44">
        <f t="shared" si="48"/>
        <v>1.0800085804000001</v>
      </c>
      <c r="F379" s="116">
        <v>530.1</v>
      </c>
      <c r="G379" s="6" t="s">
        <v>47</v>
      </c>
      <c r="H379" s="69">
        <v>6</v>
      </c>
      <c r="I379" s="70" t="s">
        <v>460</v>
      </c>
      <c r="J379" s="70" t="s">
        <v>50</v>
      </c>
      <c r="K379" s="69">
        <v>20</v>
      </c>
      <c r="L379" s="69">
        <v>1990</v>
      </c>
      <c r="M379" s="119">
        <v>22.454000000000001</v>
      </c>
      <c r="N379" s="119">
        <v>1.2145859999999999</v>
      </c>
      <c r="O379" s="119">
        <v>3.5859679999999998</v>
      </c>
      <c r="P379" s="119">
        <v>0.111414</v>
      </c>
      <c r="Q379" s="119">
        <v>0</v>
      </c>
      <c r="R379" s="119">
        <v>17.542031999999999</v>
      </c>
      <c r="S379" s="119">
        <v>1156.6300000000001</v>
      </c>
      <c r="T379" s="119">
        <v>17.542031999999999</v>
      </c>
      <c r="U379" s="119">
        <v>1156.6300000000001</v>
      </c>
      <c r="V379" s="147">
        <f t="shared" si="44"/>
        <v>1.5166502684523138E-2</v>
      </c>
      <c r="W379" s="163">
        <v>67.798000000000002</v>
      </c>
      <c r="X379" s="77">
        <f t="shared" si="49"/>
        <v>1.0282585490052998</v>
      </c>
      <c r="Y379" s="77">
        <f t="shared" ref="Y379:Y442" si="50">V379*60*1000</f>
        <v>909.99016107138834</v>
      </c>
      <c r="Z379" s="77">
        <f t="shared" ref="Z379:Z442" si="51">Y379*W379/1000</f>
        <v>61.69551294031799</v>
      </c>
    </row>
    <row r="380" spans="1:26" x14ac:dyDescent="0.2">
      <c r="A380" s="251"/>
      <c r="B380" s="65" t="s">
        <v>436</v>
      </c>
      <c r="C380" s="12">
        <v>0.9</v>
      </c>
      <c r="D380" s="43">
        <v>1.5929800000000001E-2</v>
      </c>
      <c r="E380" s="44">
        <f t="shared" si="48"/>
        <v>1.0800085804000001</v>
      </c>
      <c r="F380" s="116">
        <v>530.1</v>
      </c>
      <c r="G380" s="6" t="s">
        <v>47</v>
      </c>
      <c r="H380" s="69">
        <v>7</v>
      </c>
      <c r="I380" s="70" t="s">
        <v>461</v>
      </c>
      <c r="J380" s="70" t="s">
        <v>50</v>
      </c>
      <c r="K380" s="69">
        <v>22</v>
      </c>
      <c r="L380" s="69">
        <v>1986</v>
      </c>
      <c r="M380" s="119">
        <v>26.271999999999998</v>
      </c>
      <c r="N380" s="119">
        <v>1.8290090000000001</v>
      </c>
      <c r="O380" s="119">
        <v>3.765984</v>
      </c>
      <c r="P380" s="119">
        <v>0.51699099999999998</v>
      </c>
      <c r="Q380" s="119">
        <v>0</v>
      </c>
      <c r="R380" s="119">
        <v>20.160015999999999</v>
      </c>
      <c r="S380" s="119">
        <v>1153.1600000000001</v>
      </c>
      <c r="T380" s="119">
        <v>20.160015999999999</v>
      </c>
      <c r="U380" s="119">
        <v>1153.1600000000001</v>
      </c>
      <c r="V380" s="147">
        <f t="shared" si="44"/>
        <v>1.7482410073190187E-2</v>
      </c>
      <c r="W380" s="163">
        <v>67.798000000000002</v>
      </c>
      <c r="X380" s="77">
        <f t="shared" si="49"/>
        <v>1.1852724381421482</v>
      </c>
      <c r="Y380" s="77">
        <f t="shared" si="50"/>
        <v>1048.9446043914113</v>
      </c>
      <c r="Z380" s="77">
        <f t="shared" si="51"/>
        <v>71.116346288528902</v>
      </c>
    </row>
    <row r="381" spans="1:26" x14ac:dyDescent="0.2">
      <c r="A381" s="251"/>
      <c r="B381" s="65" t="s">
        <v>436</v>
      </c>
      <c r="C381" s="12">
        <v>0.9</v>
      </c>
      <c r="D381" s="43">
        <v>1.5929800000000001E-2</v>
      </c>
      <c r="E381" s="44">
        <f t="shared" si="48"/>
        <v>1.0800085804000001</v>
      </c>
      <c r="F381" s="116">
        <v>530.1</v>
      </c>
      <c r="G381" s="6" t="s">
        <v>47</v>
      </c>
      <c r="H381" s="69">
        <v>8</v>
      </c>
      <c r="I381" s="70" t="s">
        <v>462</v>
      </c>
      <c r="J381" s="70" t="s">
        <v>50</v>
      </c>
      <c r="K381" s="69">
        <v>20</v>
      </c>
      <c r="L381" s="69">
        <v>1989</v>
      </c>
      <c r="M381" s="119">
        <v>23.837</v>
      </c>
      <c r="N381" s="119">
        <v>1.3238859999999999</v>
      </c>
      <c r="O381" s="119">
        <v>3.615265</v>
      </c>
      <c r="P381" s="119">
        <v>0.104114</v>
      </c>
      <c r="Q381" s="119">
        <v>0</v>
      </c>
      <c r="R381" s="119">
        <v>18.793735000000002</v>
      </c>
      <c r="S381" s="119">
        <v>1048.7</v>
      </c>
      <c r="T381" s="119">
        <v>18.793735000000002</v>
      </c>
      <c r="U381" s="119">
        <v>1048.7</v>
      </c>
      <c r="V381" s="147">
        <f t="shared" si="44"/>
        <v>1.7920983121960523E-2</v>
      </c>
      <c r="W381" s="163">
        <v>67.798000000000002</v>
      </c>
      <c r="X381" s="77">
        <f t="shared" si="49"/>
        <v>1.2150068137026795</v>
      </c>
      <c r="Y381" s="77">
        <f t="shared" si="50"/>
        <v>1075.2589873176314</v>
      </c>
      <c r="Z381" s="77">
        <f t="shared" si="51"/>
        <v>72.900408822160784</v>
      </c>
    </row>
    <row r="382" spans="1:26" x14ac:dyDescent="0.2">
      <c r="A382" s="251"/>
      <c r="B382" s="65" t="s">
        <v>436</v>
      </c>
      <c r="C382" s="12">
        <v>0.9</v>
      </c>
      <c r="D382" s="43">
        <v>1.5929800000000001E-2</v>
      </c>
      <c r="E382" s="44">
        <f t="shared" si="48"/>
        <v>1.0800085804000001</v>
      </c>
      <c r="F382" s="116">
        <v>530.1</v>
      </c>
      <c r="G382" s="6" t="s">
        <v>47</v>
      </c>
      <c r="H382" s="69">
        <v>9</v>
      </c>
      <c r="I382" s="70" t="s">
        <v>463</v>
      </c>
      <c r="J382" s="70" t="s">
        <v>50</v>
      </c>
      <c r="K382" s="69">
        <v>50</v>
      </c>
      <c r="L382" s="69">
        <v>1972</v>
      </c>
      <c r="M382" s="119">
        <v>55.325000000000003</v>
      </c>
      <c r="N382" s="119">
        <v>2.3647680000000002</v>
      </c>
      <c r="O382" s="119">
        <v>8.2601130000000005</v>
      </c>
      <c r="P382" s="119">
        <v>0.297232</v>
      </c>
      <c r="Q382" s="119">
        <v>0</v>
      </c>
      <c r="R382" s="119">
        <v>44.412886999999998</v>
      </c>
      <c r="S382" s="119">
        <v>2563.5100000000002</v>
      </c>
      <c r="T382" s="119">
        <v>44.412886999999998</v>
      </c>
      <c r="U382" s="119">
        <v>2563.5100000000002</v>
      </c>
      <c r="V382" s="147">
        <f t="shared" si="44"/>
        <v>1.7325029744373922E-2</v>
      </c>
      <c r="W382" s="163">
        <v>67.798000000000002</v>
      </c>
      <c r="X382" s="77">
        <f t="shared" si="49"/>
        <v>1.1746023666090633</v>
      </c>
      <c r="Y382" s="77">
        <f t="shared" si="50"/>
        <v>1039.5017846624353</v>
      </c>
      <c r="Z382" s="77">
        <f t="shared" si="51"/>
        <v>70.476141996543802</v>
      </c>
    </row>
    <row r="383" spans="1:26" x14ac:dyDescent="0.2">
      <c r="A383" s="251"/>
      <c r="B383" s="65" t="s">
        <v>436</v>
      </c>
      <c r="C383" s="12">
        <v>0.9</v>
      </c>
      <c r="D383" s="43">
        <v>1.5929800000000001E-2</v>
      </c>
      <c r="E383" s="44">
        <f t="shared" si="48"/>
        <v>1.0800085804000001</v>
      </c>
      <c r="F383" s="116">
        <v>530.1</v>
      </c>
      <c r="G383" s="10" t="s">
        <v>48</v>
      </c>
      <c r="H383" s="72">
        <v>1</v>
      </c>
      <c r="I383" s="73" t="s">
        <v>464</v>
      </c>
      <c r="J383" s="73" t="s">
        <v>50</v>
      </c>
      <c r="K383" s="72">
        <v>44</v>
      </c>
      <c r="L383" s="72">
        <v>1965</v>
      </c>
      <c r="M383" s="120">
        <v>48.408000000000001</v>
      </c>
      <c r="N383" s="120">
        <v>2.917392</v>
      </c>
      <c r="O383" s="120">
        <v>8.3400960000000008</v>
      </c>
      <c r="P383" s="120">
        <v>-1.0392E-2</v>
      </c>
      <c r="Q383" s="120">
        <v>0</v>
      </c>
      <c r="R383" s="120">
        <v>37.160904000000002</v>
      </c>
      <c r="S383" s="120">
        <v>1876.7</v>
      </c>
      <c r="T383" s="120">
        <v>37.160904000000002</v>
      </c>
      <c r="U383" s="120">
        <v>1876.7</v>
      </c>
      <c r="V383" s="148">
        <f t="shared" si="44"/>
        <v>1.9801195715884266E-2</v>
      </c>
      <c r="W383" s="78">
        <v>67.798000000000002</v>
      </c>
      <c r="X383" s="158">
        <f t="shared" si="49"/>
        <v>1.3424814671455214</v>
      </c>
      <c r="Y383" s="158">
        <f t="shared" si="50"/>
        <v>1188.0717429530559</v>
      </c>
      <c r="Z383" s="158">
        <f t="shared" si="51"/>
        <v>80.548888028731298</v>
      </c>
    </row>
    <row r="384" spans="1:26" x14ac:dyDescent="0.2">
      <c r="A384" s="251"/>
      <c r="B384" s="65" t="s">
        <v>436</v>
      </c>
      <c r="C384" s="12">
        <v>0.9</v>
      </c>
      <c r="D384" s="43">
        <v>1.5929800000000001E-2</v>
      </c>
      <c r="E384" s="44">
        <f t="shared" si="48"/>
        <v>1.0800085804000001</v>
      </c>
      <c r="F384" s="116">
        <v>530.1</v>
      </c>
      <c r="G384" s="10" t="s">
        <v>48</v>
      </c>
      <c r="H384" s="72">
        <v>2</v>
      </c>
      <c r="I384" s="73" t="s">
        <v>465</v>
      </c>
      <c r="J384" s="73" t="s">
        <v>50</v>
      </c>
      <c r="K384" s="72">
        <v>44</v>
      </c>
      <c r="L384" s="72">
        <v>1966</v>
      </c>
      <c r="M384" s="120">
        <v>47.529000000000003</v>
      </c>
      <c r="N384" s="120">
        <v>2.2311570000000001</v>
      </c>
      <c r="O384" s="120">
        <v>8.0746629999999993</v>
      </c>
      <c r="P384" s="120">
        <v>-8.9157E-2</v>
      </c>
      <c r="Q384" s="120">
        <v>0</v>
      </c>
      <c r="R384" s="120">
        <v>37.312336999999999</v>
      </c>
      <c r="S384" s="120">
        <v>1890.37</v>
      </c>
      <c r="T384" s="120">
        <v>37.312336999999999</v>
      </c>
      <c r="U384" s="120">
        <v>1890.37</v>
      </c>
      <c r="V384" s="148">
        <f t="shared" si="44"/>
        <v>1.9738113173611516E-2</v>
      </c>
      <c r="W384" s="78">
        <v>67.798000000000002</v>
      </c>
      <c r="X384" s="158">
        <f t="shared" si="49"/>
        <v>1.3382045969445135</v>
      </c>
      <c r="Y384" s="158">
        <f t="shared" si="50"/>
        <v>1184.286790416691</v>
      </c>
      <c r="Z384" s="158">
        <f t="shared" si="51"/>
        <v>80.292275816670823</v>
      </c>
    </row>
    <row r="385" spans="1:26" x14ac:dyDescent="0.2">
      <c r="A385" s="251"/>
      <c r="B385" s="65" t="s">
        <v>436</v>
      </c>
      <c r="C385" s="12">
        <v>0.9</v>
      </c>
      <c r="D385" s="43">
        <v>1.5929800000000001E-2</v>
      </c>
      <c r="E385" s="44">
        <f t="shared" si="48"/>
        <v>1.0800085804000001</v>
      </c>
      <c r="F385" s="116">
        <v>530.1</v>
      </c>
      <c r="G385" s="10" t="s">
        <v>48</v>
      </c>
      <c r="H385" s="72">
        <v>3</v>
      </c>
      <c r="I385" s="73" t="s">
        <v>466</v>
      </c>
      <c r="J385" s="73" t="s">
        <v>50</v>
      </c>
      <c r="K385" s="72">
        <v>7</v>
      </c>
      <c r="L385" s="72">
        <v>1976</v>
      </c>
      <c r="M385" s="120">
        <v>9.5269999999999992</v>
      </c>
      <c r="N385" s="120">
        <v>0.64065899999999998</v>
      </c>
      <c r="O385" s="120">
        <v>1.200189</v>
      </c>
      <c r="P385" s="120">
        <v>2.2341E-2</v>
      </c>
      <c r="Q385" s="120">
        <v>1.379486</v>
      </c>
      <c r="R385" s="120">
        <v>6.2843249999999999</v>
      </c>
      <c r="S385" s="120">
        <v>328.29</v>
      </c>
      <c r="T385" s="120">
        <v>7.6638109999999999</v>
      </c>
      <c r="U385" s="120">
        <v>328.29</v>
      </c>
      <c r="V385" s="148">
        <f t="shared" si="44"/>
        <v>2.334463736330683E-2</v>
      </c>
      <c r="W385" s="78">
        <v>67.798000000000002</v>
      </c>
      <c r="X385" s="158">
        <f t="shared" si="49"/>
        <v>1.5827197239574766</v>
      </c>
      <c r="Y385" s="158">
        <f t="shared" si="50"/>
        <v>1400.6782417984098</v>
      </c>
      <c r="Z385" s="158">
        <f t="shared" si="51"/>
        <v>94.963183437448592</v>
      </c>
    </row>
    <row r="386" spans="1:26" x14ac:dyDescent="0.2">
      <c r="A386" s="251"/>
      <c r="B386" s="65" t="s">
        <v>436</v>
      </c>
      <c r="C386" s="12">
        <v>0.9</v>
      </c>
      <c r="D386" s="43">
        <v>1.5929800000000001E-2</v>
      </c>
      <c r="E386" s="44">
        <f t="shared" si="48"/>
        <v>1.0800085804000001</v>
      </c>
      <c r="F386" s="116">
        <v>530.1</v>
      </c>
      <c r="G386" s="10" t="s">
        <v>48</v>
      </c>
      <c r="H386" s="72">
        <v>4</v>
      </c>
      <c r="I386" s="73" t="s">
        <v>467</v>
      </c>
      <c r="J386" s="73" t="s">
        <v>50</v>
      </c>
      <c r="K386" s="72">
        <v>6</v>
      </c>
      <c r="L386" s="72">
        <v>1987</v>
      </c>
      <c r="M386" s="120">
        <v>8.7010000000000005</v>
      </c>
      <c r="N386" s="120">
        <v>0.123766</v>
      </c>
      <c r="O386" s="120">
        <v>0.10168000000000001</v>
      </c>
      <c r="P386" s="120">
        <v>-2.1766000000000001E-2</v>
      </c>
      <c r="Q386" s="120">
        <v>1.5295179999999999</v>
      </c>
      <c r="R386" s="120">
        <v>6.9678019999999998</v>
      </c>
      <c r="S386" s="120">
        <v>332.66</v>
      </c>
      <c r="T386" s="120">
        <v>8.4973200000000002</v>
      </c>
      <c r="U386" s="120">
        <v>332.66</v>
      </c>
      <c r="V386" s="148">
        <f t="shared" si="44"/>
        <v>2.5543557987134008E-2</v>
      </c>
      <c r="W386" s="78">
        <v>67.798000000000002</v>
      </c>
      <c r="X386" s="158">
        <f t="shared" si="49"/>
        <v>1.7318021444117115</v>
      </c>
      <c r="Y386" s="158">
        <f t="shared" si="50"/>
        <v>1532.6134792280404</v>
      </c>
      <c r="Z386" s="158">
        <f t="shared" si="51"/>
        <v>103.90812866470269</v>
      </c>
    </row>
    <row r="387" spans="1:26" x14ac:dyDescent="0.2">
      <c r="A387" s="251"/>
      <c r="B387" s="65" t="s">
        <v>436</v>
      </c>
      <c r="C387" s="12">
        <v>0.9</v>
      </c>
      <c r="D387" s="43">
        <v>1.5929800000000001E-2</v>
      </c>
      <c r="E387" s="44">
        <f t="shared" si="48"/>
        <v>1.0800085804000001</v>
      </c>
      <c r="F387" s="116">
        <v>530.1</v>
      </c>
      <c r="G387" s="10" t="s">
        <v>48</v>
      </c>
      <c r="H387" s="72">
        <v>5</v>
      </c>
      <c r="I387" s="73" t="s">
        <v>468</v>
      </c>
      <c r="J387" s="73" t="s">
        <v>50</v>
      </c>
      <c r="K387" s="72">
        <v>11</v>
      </c>
      <c r="L387" s="72">
        <v>1960</v>
      </c>
      <c r="M387" s="120">
        <v>16.170000000000002</v>
      </c>
      <c r="N387" s="120">
        <v>0.32769199999999998</v>
      </c>
      <c r="O387" s="120">
        <v>2.1956370000000001</v>
      </c>
      <c r="P387" s="120">
        <v>0.182308</v>
      </c>
      <c r="Q387" s="120">
        <v>0</v>
      </c>
      <c r="R387" s="120">
        <v>13.464363000000001</v>
      </c>
      <c r="S387" s="120">
        <v>541.04999999999995</v>
      </c>
      <c r="T387" s="120">
        <v>13.464363000000001</v>
      </c>
      <c r="U387" s="120">
        <v>541.04999999999995</v>
      </c>
      <c r="V387" s="148">
        <f t="shared" si="44"/>
        <v>2.4885616856113117E-2</v>
      </c>
      <c r="W387" s="78">
        <v>67.798000000000002</v>
      </c>
      <c r="X387" s="158">
        <f t="shared" si="49"/>
        <v>1.6871950516107572</v>
      </c>
      <c r="Y387" s="158">
        <f t="shared" si="50"/>
        <v>1493.137011366787</v>
      </c>
      <c r="Z387" s="158">
        <f t="shared" si="51"/>
        <v>101.23170309664542</v>
      </c>
    </row>
    <row r="388" spans="1:26" x14ac:dyDescent="0.2">
      <c r="A388" s="251"/>
      <c r="B388" s="65" t="s">
        <v>436</v>
      </c>
      <c r="C388" s="12">
        <v>0.9</v>
      </c>
      <c r="D388" s="43">
        <v>1.5929800000000001E-2</v>
      </c>
      <c r="E388" s="44">
        <f t="shared" si="48"/>
        <v>1.0800085804000001</v>
      </c>
      <c r="F388" s="116">
        <v>530.1</v>
      </c>
      <c r="G388" s="10" t="s">
        <v>48</v>
      </c>
      <c r="H388" s="72">
        <v>6</v>
      </c>
      <c r="I388" s="73" t="s">
        <v>469</v>
      </c>
      <c r="J388" s="73" t="s">
        <v>50</v>
      </c>
      <c r="K388" s="72">
        <v>8</v>
      </c>
      <c r="L388" s="72">
        <v>1987</v>
      </c>
      <c r="M388" s="120">
        <v>8.7390000000000008</v>
      </c>
      <c r="N388" s="120">
        <v>0.20677799999999999</v>
      </c>
      <c r="O388" s="120">
        <v>5.1633999999999999E-2</v>
      </c>
      <c r="P388" s="120">
        <v>-1.7780000000000001E-3</v>
      </c>
      <c r="Q388" s="120">
        <v>0.84833700000000001</v>
      </c>
      <c r="R388" s="120">
        <v>7.6350300000000004</v>
      </c>
      <c r="S388" s="120">
        <v>310.43</v>
      </c>
      <c r="T388" s="120">
        <v>8.4833669999999994</v>
      </c>
      <c r="U388" s="120">
        <v>310.43</v>
      </c>
      <c r="V388" s="148">
        <f t="shared" si="44"/>
        <v>2.7327793705505265E-2</v>
      </c>
      <c r="W388" s="78">
        <v>67.798000000000002</v>
      </c>
      <c r="X388" s="158">
        <f t="shared" si="49"/>
        <v>1.8527697576458459</v>
      </c>
      <c r="Y388" s="158">
        <f t="shared" si="50"/>
        <v>1639.6676223303159</v>
      </c>
      <c r="Z388" s="158">
        <f t="shared" si="51"/>
        <v>111.16618545875076</v>
      </c>
    </row>
    <row r="389" spans="1:26" x14ac:dyDescent="0.2">
      <c r="A389" s="251"/>
      <c r="B389" s="65" t="s">
        <v>436</v>
      </c>
      <c r="C389" s="12">
        <v>0.9</v>
      </c>
      <c r="D389" s="43">
        <v>1.5929800000000001E-2</v>
      </c>
      <c r="E389" s="44">
        <f t="shared" si="48"/>
        <v>1.0800085804000001</v>
      </c>
      <c r="F389" s="116">
        <v>530.1</v>
      </c>
      <c r="G389" s="10" t="s">
        <v>48</v>
      </c>
      <c r="H389" s="72">
        <v>7</v>
      </c>
      <c r="I389" s="73" t="s">
        <v>470</v>
      </c>
      <c r="J389" s="73" t="s">
        <v>50</v>
      </c>
      <c r="K389" s="72">
        <v>7</v>
      </c>
      <c r="L389" s="72">
        <v>1958</v>
      </c>
      <c r="M389" s="120">
        <v>11.59</v>
      </c>
      <c r="N389" s="120">
        <v>0.41620000000000001</v>
      </c>
      <c r="O389" s="120">
        <v>1.3315509999999999</v>
      </c>
      <c r="P389" s="120">
        <v>4.2799999999999998E-2</v>
      </c>
      <c r="Q389" s="120">
        <v>0</v>
      </c>
      <c r="R389" s="120">
        <v>9.7994489999999992</v>
      </c>
      <c r="S389" s="120">
        <v>364.13</v>
      </c>
      <c r="T389" s="120">
        <v>9.7994489999999992</v>
      </c>
      <c r="U389" s="120">
        <v>364.13</v>
      </c>
      <c r="V389" s="148">
        <f t="shared" si="44"/>
        <v>2.6911951775464803E-2</v>
      </c>
      <c r="W389" s="78">
        <v>67.798000000000002</v>
      </c>
      <c r="X389" s="158">
        <f t="shared" si="49"/>
        <v>1.8245765064729629</v>
      </c>
      <c r="Y389" s="158">
        <f t="shared" si="50"/>
        <v>1614.7171065278883</v>
      </c>
      <c r="Z389" s="158">
        <f t="shared" si="51"/>
        <v>109.47459038837778</v>
      </c>
    </row>
    <row r="390" spans="1:26" x14ac:dyDescent="0.2">
      <c r="A390" s="251"/>
      <c r="B390" s="65" t="s">
        <v>436</v>
      </c>
      <c r="C390" s="12">
        <v>0.9</v>
      </c>
      <c r="D390" s="43">
        <v>1.5929800000000001E-2</v>
      </c>
      <c r="E390" s="44">
        <f t="shared" si="48"/>
        <v>1.0800085804000001</v>
      </c>
      <c r="F390" s="116">
        <v>530.1</v>
      </c>
      <c r="G390" s="10" t="s">
        <v>48</v>
      </c>
      <c r="H390" s="72">
        <v>8</v>
      </c>
      <c r="I390" s="73" t="s">
        <v>471</v>
      </c>
      <c r="J390" s="73" t="s">
        <v>50</v>
      </c>
      <c r="K390" s="72">
        <v>12</v>
      </c>
      <c r="L390" s="72">
        <v>1960</v>
      </c>
      <c r="M390" s="120">
        <v>13.289</v>
      </c>
      <c r="N390" s="120">
        <v>0.46431699999999998</v>
      </c>
      <c r="O390" s="120">
        <v>1.19095</v>
      </c>
      <c r="P390" s="120">
        <v>-5.3169999999999997E-3</v>
      </c>
      <c r="Q390" s="120">
        <v>2.0950289999999998</v>
      </c>
      <c r="R390" s="120">
        <v>9.5440210000000008</v>
      </c>
      <c r="S390" s="120">
        <v>502.01</v>
      </c>
      <c r="T390" s="120">
        <v>11.639049999999999</v>
      </c>
      <c r="U390" s="120">
        <v>502.01</v>
      </c>
      <c r="V390" s="148">
        <f t="shared" si="44"/>
        <v>2.3184896715204874E-2</v>
      </c>
      <c r="W390" s="78">
        <v>67.798000000000002</v>
      </c>
      <c r="X390" s="158">
        <f t="shared" si="49"/>
        <v>1.5718896274974601</v>
      </c>
      <c r="Y390" s="158">
        <f t="shared" si="50"/>
        <v>1391.0938029122926</v>
      </c>
      <c r="Z390" s="158">
        <f t="shared" si="51"/>
        <v>94.313377649847624</v>
      </c>
    </row>
    <row r="391" spans="1:26" x14ac:dyDescent="0.2">
      <c r="A391" s="252"/>
      <c r="B391" s="65" t="s">
        <v>436</v>
      </c>
      <c r="C391" s="12">
        <v>0.9</v>
      </c>
      <c r="D391" s="43">
        <v>1.5929800000000001E-2</v>
      </c>
      <c r="E391" s="44">
        <f t="shared" si="48"/>
        <v>1.0800085804000001</v>
      </c>
      <c r="F391" s="116">
        <v>530.1</v>
      </c>
      <c r="G391" s="10" t="s">
        <v>48</v>
      </c>
      <c r="H391" s="72">
        <v>9</v>
      </c>
      <c r="I391" s="73" t="s">
        <v>472</v>
      </c>
      <c r="J391" s="73" t="s">
        <v>50</v>
      </c>
      <c r="K391" s="72">
        <v>5</v>
      </c>
      <c r="L391" s="72">
        <v>1987</v>
      </c>
      <c r="M391" s="120">
        <v>8.3330000000000002</v>
      </c>
      <c r="N391" s="120">
        <v>0.58123899999999995</v>
      </c>
      <c r="O391" s="120">
        <v>0.69155</v>
      </c>
      <c r="P391" s="120">
        <v>-7.1237999999999996E-2</v>
      </c>
      <c r="Q391" s="120">
        <v>1.2836609999999999</v>
      </c>
      <c r="R391" s="120">
        <v>5.8477889999999997</v>
      </c>
      <c r="S391" s="120">
        <v>301.57</v>
      </c>
      <c r="T391" s="120">
        <v>7.1314500000000001</v>
      </c>
      <c r="U391" s="120">
        <v>301.57</v>
      </c>
      <c r="V391" s="148">
        <f t="shared" si="44"/>
        <v>2.3647743475809928E-2</v>
      </c>
      <c r="W391" s="78">
        <v>67.798000000000002</v>
      </c>
      <c r="X391" s="158">
        <f t="shared" si="49"/>
        <v>1.6032697121729615</v>
      </c>
      <c r="Y391" s="158">
        <f t="shared" si="50"/>
        <v>1418.8646085485957</v>
      </c>
      <c r="Z391" s="158">
        <f t="shared" si="51"/>
        <v>96.1961827303777</v>
      </c>
    </row>
    <row r="392" spans="1:26" x14ac:dyDescent="0.2">
      <c r="A392" s="250" t="s">
        <v>994</v>
      </c>
      <c r="B392" s="65" t="s">
        <v>473</v>
      </c>
      <c r="C392" s="12">
        <v>0.4</v>
      </c>
      <c r="D392" s="75">
        <v>1.4742E-2</v>
      </c>
      <c r="E392" s="44">
        <f>D392*W392</f>
        <v>1.3738806899999998</v>
      </c>
      <c r="F392" s="116">
        <v>545.6</v>
      </c>
      <c r="G392" s="5" t="s">
        <v>40</v>
      </c>
      <c r="H392" s="63">
        <v>1</v>
      </c>
      <c r="I392" s="84" t="s">
        <v>474</v>
      </c>
      <c r="J392" s="64" t="s">
        <v>49</v>
      </c>
      <c r="K392" s="63">
        <v>55</v>
      </c>
      <c r="L392" s="63">
        <v>1970</v>
      </c>
      <c r="M392" s="137">
        <v>28.946000000000002</v>
      </c>
      <c r="N392" s="138">
        <v>3.2749999999999999</v>
      </c>
      <c r="O392" s="138">
        <v>6.3437999999999999</v>
      </c>
      <c r="P392" s="117"/>
      <c r="Q392" s="138">
        <v>4.9543749999999998</v>
      </c>
      <c r="R392" s="138">
        <v>14.372999999999999</v>
      </c>
      <c r="S392" s="117">
        <v>2535.0700000000002</v>
      </c>
      <c r="T392" s="117">
        <v>19.327000000000002</v>
      </c>
      <c r="U392" s="117">
        <v>2535.0700000000002</v>
      </c>
      <c r="V392" s="145">
        <f t="shared" si="44"/>
        <v>7.6238525957863096E-3</v>
      </c>
      <c r="W392" s="74">
        <v>93.194999999999993</v>
      </c>
      <c r="X392" s="156">
        <f t="shared" si="49"/>
        <v>0.71050494266430508</v>
      </c>
      <c r="Y392" s="156">
        <f t="shared" si="50"/>
        <v>457.43115574717859</v>
      </c>
      <c r="Z392" s="156">
        <f t="shared" si="51"/>
        <v>42.630296559858301</v>
      </c>
    </row>
    <row r="393" spans="1:26" x14ac:dyDescent="0.2">
      <c r="A393" s="251"/>
      <c r="B393" s="65" t="s">
        <v>473</v>
      </c>
      <c r="C393" s="65">
        <v>0.4</v>
      </c>
      <c r="D393" s="75">
        <v>1.4742E-2</v>
      </c>
      <c r="E393" s="66">
        <v>1.37</v>
      </c>
      <c r="F393" s="82">
        <v>545.6</v>
      </c>
      <c r="G393" s="5" t="s">
        <v>40</v>
      </c>
      <c r="H393" s="63">
        <v>2</v>
      </c>
      <c r="I393" s="84" t="s">
        <v>475</v>
      </c>
      <c r="J393" s="64" t="s">
        <v>49</v>
      </c>
      <c r="K393" s="63">
        <v>45</v>
      </c>
      <c r="L393" s="63">
        <v>1968</v>
      </c>
      <c r="M393" s="137">
        <v>20.376000000000001</v>
      </c>
      <c r="N393" s="138">
        <v>2.52</v>
      </c>
      <c r="O393" s="138">
        <v>5.5453999999999999</v>
      </c>
      <c r="P393" s="117"/>
      <c r="Q393" s="138">
        <v>2.2159200000000001</v>
      </c>
      <c r="R393" s="138">
        <v>10.95</v>
      </c>
      <c r="S393" s="117">
        <v>1855.46</v>
      </c>
      <c r="T393" s="117">
        <v>12.310700000000001</v>
      </c>
      <c r="U393" s="117">
        <v>1855.46</v>
      </c>
      <c r="V393" s="145">
        <f t="shared" si="44"/>
        <v>6.6348506569799404E-3</v>
      </c>
      <c r="W393" s="74">
        <v>93.194999999999993</v>
      </c>
      <c r="X393" s="156">
        <f t="shared" si="49"/>
        <v>0.61833490697724547</v>
      </c>
      <c r="Y393" s="156">
        <f t="shared" si="50"/>
        <v>398.09103941879641</v>
      </c>
      <c r="Z393" s="156">
        <f t="shared" si="51"/>
        <v>37.100094418634725</v>
      </c>
    </row>
    <row r="394" spans="1:26" x14ac:dyDescent="0.2">
      <c r="A394" s="251"/>
      <c r="B394" s="65" t="s">
        <v>473</v>
      </c>
      <c r="C394" s="65">
        <v>0.4</v>
      </c>
      <c r="D394" s="75">
        <v>1.4742E-2</v>
      </c>
      <c r="E394" s="66">
        <v>1.37</v>
      </c>
      <c r="F394" s="82">
        <v>545.6</v>
      </c>
      <c r="G394" s="5" t="s">
        <v>40</v>
      </c>
      <c r="H394" s="63">
        <v>3</v>
      </c>
      <c r="I394" s="84" t="s">
        <v>476</v>
      </c>
      <c r="J394" s="64" t="s">
        <v>49</v>
      </c>
      <c r="K394" s="63">
        <v>20</v>
      </c>
      <c r="L394" s="63">
        <v>1969</v>
      </c>
      <c r="M394" s="137">
        <v>13.537000000000001</v>
      </c>
      <c r="N394" s="138">
        <v>1.722</v>
      </c>
      <c r="O394" s="138">
        <v>2.2610999999999999</v>
      </c>
      <c r="P394" s="117"/>
      <c r="Q394" s="138">
        <v>1.7196499999999999</v>
      </c>
      <c r="R394" s="138">
        <v>7.8339800000000004</v>
      </c>
      <c r="S394" s="117">
        <v>1259.31</v>
      </c>
      <c r="T394" s="117">
        <v>9.5535999999999994</v>
      </c>
      <c r="U394" s="117">
        <v>1259.3</v>
      </c>
      <c r="V394" s="145">
        <f t="shared" si="44"/>
        <v>7.586436909394108E-3</v>
      </c>
      <c r="W394" s="74">
        <v>93.194999999999993</v>
      </c>
      <c r="X394" s="156">
        <f t="shared" si="49"/>
        <v>0.70701798777098379</v>
      </c>
      <c r="Y394" s="156">
        <f t="shared" si="50"/>
        <v>455.1862145636465</v>
      </c>
      <c r="Z394" s="156">
        <f t="shared" si="51"/>
        <v>42.421079266259035</v>
      </c>
    </row>
    <row r="395" spans="1:26" x14ac:dyDescent="0.2">
      <c r="A395" s="251"/>
      <c r="B395" s="65" t="s">
        <v>473</v>
      </c>
      <c r="C395" s="65">
        <v>0.4</v>
      </c>
      <c r="D395" s="75">
        <v>1.4742E-2</v>
      </c>
      <c r="E395" s="66">
        <v>1.37</v>
      </c>
      <c r="F395" s="82">
        <v>545.6</v>
      </c>
      <c r="G395" s="5" t="s">
        <v>40</v>
      </c>
      <c r="H395" s="63">
        <v>4</v>
      </c>
      <c r="I395" s="84" t="s">
        <v>477</v>
      </c>
      <c r="J395" s="64" t="s">
        <v>49</v>
      </c>
      <c r="K395" s="63">
        <v>11</v>
      </c>
      <c r="L395" s="63">
        <v>1961</v>
      </c>
      <c r="M395" s="137">
        <v>6.875</v>
      </c>
      <c r="N395" s="138">
        <v>0.86599999999999999</v>
      </c>
      <c r="O395" s="138">
        <v>1.2892999999999999</v>
      </c>
      <c r="P395" s="117"/>
      <c r="Q395" s="138">
        <v>0.84955000000000003</v>
      </c>
      <c r="R395" s="138">
        <v>3.8701699999999999</v>
      </c>
      <c r="S395" s="117">
        <v>524.32000000000005</v>
      </c>
      <c r="T395" s="117">
        <v>4.37</v>
      </c>
      <c r="U395" s="117">
        <v>474.9</v>
      </c>
      <c r="V395" s="145">
        <f t="shared" si="44"/>
        <v>9.2019372499473583E-3</v>
      </c>
      <c r="W395" s="74">
        <v>93.194999999999993</v>
      </c>
      <c r="X395" s="156">
        <f t="shared" si="49"/>
        <v>0.85757454200884398</v>
      </c>
      <c r="Y395" s="156">
        <f t="shared" si="50"/>
        <v>552.11623499684151</v>
      </c>
      <c r="Z395" s="156">
        <f t="shared" si="51"/>
        <v>51.454472520530636</v>
      </c>
    </row>
    <row r="396" spans="1:26" x14ac:dyDescent="0.2">
      <c r="A396" s="251"/>
      <c r="B396" s="65" t="s">
        <v>473</v>
      </c>
      <c r="C396" s="65">
        <v>0.4</v>
      </c>
      <c r="D396" s="75">
        <v>1.4742E-2</v>
      </c>
      <c r="E396" s="66">
        <v>1.37</v>
      </c>
      <c r="F396" s="82">
        <v>545.6</v>
      </c>
      <c r="G396" s="5" t="s">
        <v>40</v>
      </c>
      <c r="H396" s="63">
        <v>5</v>
      </c>
      <c r="I396" s="84" t="s">
        <v>472</v>
      </c>
      <c r="J396" s="64" t="s">
        <v>49</v>
      </c>
      <c r="K396" s="63">
        <v>19</v>
      </c>
      <c r="L396" s="63">
        <v>1984</v>
      </c>
      <c r="M396" s="137">
        <v>11.917</v>
      </c>
      <c r="N396" s="138">
        <v>1.71</v>
      </c>
      <c r="O396" s="138">
        <v>2.6438000000000001</v>
      </c>
      <c r="P396" s="117"/>
      <c r="Q396" s="138">
        <v>1.36137</v>
      </c>
      <c r="R396" s="138">
        <v>6.2018000000000004</v>
      </c>
      <c r="S396" s="117">
        <v>1052.29</v>
      </c>
      <c r="T396" s="117">
        <v>7.49</v>
      </c>
      <c r="U396" s="117">
        <v>993.37</v>
      </c>
      <c r="V396" s="145">
        <f t="shared" si="44"/>
        <v>7.5399901345923476E-3</v>
      </c>
      <c r="W396" s="74">
        <v>93.194999999999993</v>
      </c>
      <c r="X396" s="156">
        <f t="shared" si="49"/>
        <v>0.70268938059333375</v>
      </c>
      <c r="Y396" s="156">
        <f t="shared" si="50"/>
        <v>452.39940807554086</v>
      </c>
      <c r="Z396" s="156">
        <f t="shared" si="51"/>
        <v>42.161362835600023</v>
      </c>
    </row>
    <row r="397" spans="1:26" x14ac:dyDescent="0.2">
      <c r="A397" s="251"/>
      <c r="B397" s="65" t="s">
        <v>473</v>
      </c>
      <c r="C397" s="65">
        <v>0.4</v>
      </c>
      <c r="D397" s="75">
        <v>1.4742E-2</v>
      </c>
      <c r="E397" s="66">
        <v>1.37</v>
      </c>
      <c r="F397" s="82">
        <v>545.6</v>
      </c>
      <c r="G397" s="5" t="s">
        <v>40</v>
      </c>
      <c r="H397" s="63">
        <v>6</v>
      </c>
      <c r="I397" s="84" t="s">
        <v>478</v>
      </c>
      <c r="J397" s="64" t="s">
        <v>49</v>
      </c>
      <c r="K397" s="63">
        <v>21</v>
      </c>
      <c r="L397" s="63">
        <v>1986</v>
      </c>
      <c r="M397" s="137">
        <v>13.906000000000001</v>
      </c>
      <c r="N397" s="138">
        <v>1.5409999999999999</v>
      </c>
      <c r="O397" s="138">
        <v>2.6055999999999999</v>
      </c>
      <c r="P397" s="117"/>
      <c r="Q397" s="138">
        <v>1.75665</v>
      </c>
      <c r="R397" s="138">
        <v>8.0025300000000001</v>
      </c>
      <c r="S397" s="117">
        <v>1168.7</v>
      </c>
      <c r="T397" s="117">
        <v>8.9499999999999993</v>
      </c>
      <c r="U397" s="117">
        <v>1104.24</v>
      </c>
      <c r="V397" s="145">
        <f t="shared" si="44"/>
        <v>8.1051220749112501E-3</v>
      </c>
      <c r="W397" s="74">
        <v>93.194999999999993</v>
      </c>
      <c r="X397" s="156">
        <f t="shared" si="49"/>
        <v>0.75535685177135392</v>
      </c>
      <c r="Y397" s="156">
        <f t="shared" si="50"/>
        <v>486.30732449467502</v>
      </c>
      <c r="Z397" s="156">
        <f t="shared" si="51"/>
        <v>45.321411106281239</v>
      </c>
    </row>
    <row r="398" spans="1:26" x14ac:dyDescent="0.2">
      <c r="A398" s="251"/>
      <c r="B398" s="65" t="s">
        <v>473</v>
      </c>
      <c r="C398" s="65">
        <v>0.4</v>
      </c>
      <c r="D398" s="75">
        <v>1.4742E-2</v>
      </c>
      <c r="E398" s="66">
        <v>1.37</v>
      </c>
      <c r="F398" s="82">
        <v>545.6</v>
      </c>
      <c r="G398" s="5" t="s">
        <v>40</v>
      </c>
      <c r="H398" s="63">
        <v>7</v>
      </c>
      <c r="I398" s="84" t="s">
        <v>479</v>
      </c>
      <c r="J398" s="64" t="s">
        <v>49</v>
      </c>
      <c r="K398" s="63">
        <v>45</v>
      </c>
      <c r="L398" s="63">
        <v>1976</v>
      </c>
      <c r="M398" s="137">
        <v>24.074999999999999</v>
      </c>
      <c r="N398" s="138">
        <v>2.6779999999999999</v>
      </c>
      <c r="O398" s="138">
        <v>6.3714000000000004</v>
      </c>
      <c r="P398" s="117"/>
      <c r="Q398" s="138">
        <v>2.7046999999999999</v>
      </c>
      <c r="R398" s="138">
        <v>12.321400000000001</v>
      </c>
      <c r="S398" s="117">
        <v>2313.9</v>
      </c>
      <c r="T398" s="117">
        <v>15.026</v>
      </c>
      <c r="U398" s="117">
        <v>2313.9</v>
      </c>
      <c r="V398" s="145">
        <f t="shared" si="44"/>
        <v>6.4937983491075669E-3</v>
      </c>
      <c r="W398" s="74">
        <v>93.194999999999993</v>
      </c>
      <c r="X398" s="156">
        <f t="shared" si="49"/>
        <v>0.60518953714507961</v>
      </c>
      <c r="Y398" s="156">
        <f t="shared" si="50"/>
        <v>389.62790094645402</v>
      </c>
      <c r="Z398" s="156">
        <f t="shared" si="51"/>
        <v>36.311372228704776</v>
      </c>
    </row>
    <row r="399" spans="1:26" x14ac:dyDescent="0.2">
      <c r="A399" s="251"/>
      <c r="B399" s="65" t="s">
        <v>473</v>
      </c>
      <c r="C399" s="65">
        <v>0.4</v>
      </c>
      <c r="D399" s="75">
        <v>1.4742E-2</v>
      </c>
      <c r="E399" s="66">
        <v>1.37</v>
      </c>
      <c r="F399" s="82">
        <v>545.6</v>
      </c>
      <c r="G399" s="5" t="s">
        <v>40</v>
      </c>
      <c r="H399" s="63">
        <v>8</v>
      </c>
      <c r="I399" s="84" t="s">
        <v>480</v>
      </c>
      <c r="J399" s="64" t="s">
        <v>49</v>
      </c>
      <c r="K399" s="63">
        <v>44</v>
      </c>
      <c r="L399" s="63">
        <v>1971</v>
      </c>
      <c r="M399" s="137">
        <v>28.249700000000001</v>
      </c>
      <c r="N399" s="138">
        <v>2.8490000000000002</v>
      </c>
      <c r="O399" s="138">
        <v>6.9340000000000002</v>
      </c>
      <c r="P399" s="117"/>
      <c r="Q399" s="138">
        <v>2.1152899999999999</v>
      </c>
      <c r="R399" s="138">
        <v>16.351410000000001</v>
      </c>
      <c r="S399" s="117">
        <v>2609.9499999999998</v>
      </c>
      <c r="T399" s="117">
        <v>11.21</v>
      </c>
      <c r="U399" s="117">
        <v>1980.33</v>
      </c>
      <c r="V399" s="145">
        <f t="shared" si="44"/>
        <v>5.6606727161634682E-3</v>
      </c>
      <c r="W399" s="74">
        <v>93.194999999999993</v>
      </c>
      <c r="X399" s="156">
        <f t="shared" si="49"/>
        <v>0.52754639378285439</v>
      </c>
      <c r="Y399" s="156">
        <f t="shared" si="50"/>
        <v>339.64036296980811</v>
      </c>
      <c r="Z399" s="156">
        <f t="shared" si="51"/>
        <v>31.652783626971264</v>
      </c>
    </row>
    <row r="400" spans="1:26" x14ac:dyDescent="0.2">
      <c r="A400" s="251"/>
      <c r="B400" s="65" t="s">
        <v>473</v>
      </c>
      <c r="C400" s="65">
        <v>0.4</v>
      </c>
      <c r="D400" s="75">
        <v>1.4742E-2</v>
      </c>
      <c r="E400" s="66">
        <v>1.37</v>
      </c>
      <c r="F400" s="82">
        <v>545.6</v>
      </c>
      <c r="G400" s="5" t="s">
        <v>40</v>
      </c>
      <c r="H400" s="63">
        <v>9</v>
      </c>
      <c r="I400" s="84" t="s">
        <v>481</v>
      </c>
      <c r="J400" s="64" t="s">
        <v>49</v>
      </c>
      <c r="K400" s="63">
        <v>11</v>
      </c>
      <c r="L400" s="63">
        <v>1964</v>
      </c>
      <c r="M400" s="137">
        <v>6.1420000000000003</v>
      </c>
      <c r="N400" s="138">
        <v>0.58299999999999996</v>
      </c>
      <c r="O400" s="138">
        <v>1.353</v>
      </c>
      <c r="P400" s="117"/>
      <c r="Q400" s="138">
        <v>2.0468500000000001</v>
      </c>
      <c r="R400" s="138">
        <v>9.3249999999999993</v>
      </c>
      <c r="S400" s="117">
        <v>544.30999999999995</v>
      </c>
      <c r="T400" s="117">
        <v>3.96</v>
      </c>
      <c r="U400" s="117">
        <v>501.43</v>
      </c>
      <c r="V400" s="145">
        <f t="shared" si="44"/>
        <v>7.8974133976826271E-3</v>
      </c>
      <c r="W400" s="74">
        <v>93.194999999999993</v>
      </c>
      <c r="X400" s="156">
        <f t="shared" si="49"/>
        <v>0.73599944159703234</v>
      </c>
      <c r="Y400" s="156">
        <f t="shared" si="50"/>
        <v>473.8448038609576</v>
      </c>
      <c r="Z400" s="156">
        <f t="shared" si="51"/>
        <v>44.159966495821941</v>
      </c>
    </row>
    <row r="401" spans="1:26" x14ac:dyDescent="0.2">
      <c r="A401" s="251"/>
      <c r="B401" s="65" t="s">
        <v>473</v>
      </c>
      <c r="C401" s="65">
        <v>0.4</v>
      </c>
      <c r="D401" s="75">
        <v>1.4742E-2</v>
      </c>
      <c r="E401" s="66">
        <v>1.37</v>
      </c>
      <c r="F401" s="82">
        <v>545.6</v>
      </c>
      <c r="G401" s="5" t="s">
        <v>40</v>
      </c>
      <c r="H401" s="63" t="s">
        <v>380</v>
      </c>
      <c r="I401" s="84" t="s">
        <v>482</v>
      </c>
      <c r="J401" s="64" t="s">
        <v>49</v>
      </c>
      <c r="K401" s="63">
        <v>45</v>
      </c>
      <c r="L401" s="63">
        <v>1983</v>
      </c>
      <c r="M401" s="137">
        <v>25.408000000000001</v>
      </c>
      <c r="N401" s="138">
        <v>2.4430000000000001</v>
      </c>
      <c r="O401" s="138">
        <v>6.4893999999999998</v>
      </c>
      <c r="P401" s="117"/>
      <c r="Q401" s="138">
        <v>2.96563</v>
      </c>
      <c r="R401" s="138">
        <v>13.51</v>
      </c>
      <c r="S401" s="117">
        <v>2334.15</v>
      </c>
      <c r="T401" s="117">
        <v>16.309999999999999</v>
      </c>
      <c r="U401" s="117">
        <v>2205.25</v>
      </c>
      <c r="V401" s="145">
        <f t="shared" si="44"/>
        <v>7.3959868495635413E-3</v>
      </c>
      <c r="W401" s="74">
        <v>93.194999999999993</v>
      </c>
      <c r="X401" s="156">
        <f t="shared" si="49"/>
        <v>0.68926899444507417</v>
      </c>
      <c r="Y401" s="156">
        <f t="shared" si="50"/>
        <v>443.75921097381251</v>
      </c>
      <c r="Z401" s="156">
        <f t="shared" si="51"/>
        <v>41.356139666704451</v>
      </c>
    </row>
    <row r="402" spans="1:26" x14ac:dyDescent="0.2">
      <c r="A402" s="251"/>
      <c r="B402" s="65" t="s">
        <v>473</v>
      </c>
      <c r="C402" s="12">
        <v>0.4</v>
      </c>
      <c r="D402" s="75">
        <v>1.4742E-2</v>
      </c>
      <c r="E402" s="66">
        <v>1.37</v>
      </c>
      <c r="F402" s="116">
        <v>545.6</v>
      </c>
      <c r="G402" s="9" t="s">
        <v>45</v>
      </c>
      <c r="H402" s="67">
        <v>1</v>
      </c>
      <c r="I402" s="85" t="s">
        <v>483</v>
      </c>
      <c r="J402" s="68" t="s">
        <v>50</v>
      </c>
      <c r="K402" s="67">
        <v>55</v>
      </c>
      <c r="L402" s="67">
        <v>1968</v>
      </c>
      <c r="M402" s="118">
        <v>52.987000000000002</v>
      </c>
      <c r="N402" s="118">
        <v>2.754</v>
      </c>
      <c r="O402" s="118">
        <v>10.0298</v>
      </c>
      <c r="P402" s="118"/>
      <c r="Q402" s="118"/>
      <c r="R402" s="118">
        <v>40.203000000000003</v>
      </c>
      <c r="S402" s="118">
        <v>2493.39</v>
      </c>
      <c r="T402" s="118">
        <v>40.203000000000003</v>
      </c>
      <c r="U402" s="118">
        <v>2493.4</v>
      </c>
      <c r="V402" s="146">
        <f t="shared" si="44"/>
        <v>1.6123766744204703E-2</v>
      </c>
      <c r="W402" s="76">
        <v>93.194999999999993</v>
      </c>
      <c r="X402" s="157">
        <f t="shared" si="49"/>
        <v>1.5026544417261571</v>
      </c>
      <c r="Y402" s="157">
        <f t="shared" si="50"/>
        <v>967.42600465228213</v>
      </c>
      <c r="Z402" s="157">
        <f t="shared" si="51"/>
        <v>90.159266503569427</v>
      </c>
    </row>
    <row r="403" spans="1:26" x14ac:dyDescent="0.2">
      <c r="A403" s="251"/>
      <c r="B403" s="65" t="s">
        <v>473</v>
      </c>
      <c r="C403" s="65">
        <v>0.4</v>
      </c>
      <c r="D403" s="75">
        <v>1.4742E-2</v>
      </c>
      <c r="E403" s="66">
        <v>1.37</v>
      </c>
      <c r="F403" s="82">
        <v>545.6</v>
      </c>
      <c r="G403" s="9" t="s">
        <v>45</v>
      </c>
      <c r="H403" s="67">
        <v>2</v>
      </c>
      <c r="I403" s="85" t="s">
        <v>484</v>
      </c>
      <c r="J403" s="68" t="s">
        <v>50</v>
      </c>
      <c r="K403" s="67">
        <v>39</v>
      </c>
      <c r="L403" s="67">
        <v>1980</v>
      </c>
      <c r="M403" s="118">
        <v>47.800899999999999</v>
      </c>
      <c r="N403" s="118">
        <v>3.8250000000000002</v>
      </c>
      <c r="O403" s="118">
        <v>6.9645999999999999</v>
      </c>
      <c r="P403" s="118"/>
      <c r="Q403" s="118"/>
      <c r="R403" s="118">
        <v>37.011000000000003</v>
      </c>
      <c r="S403" s="118">
        <v>2228.09</v>
      </c>
      <c r="T403" s="118">
        <v>34.85</v>
      </c>
      <c r="U403" s="118">
        <v>2097.75</v>
      </c>
      <c r="V403" s="146">
        <f t="shared" si="44"/>
        <v>1.661303777857228E-2</v>
      </c>
      <c r="W403" s="76">
        <v>93.194999999999993</v>
      </c>
      <c r="X403" s="157">
        <f t="shared" si="49"/>
        <v>1.5482520557740436</v>
      </c>
      <c r="Y403" s="157">
        <f t="shared" si="50"/>
        <v>996.78226671433674</v>
      </c>
      <c r="Z403" s="157">
        <f t="shared" si="51"/>
        <v>92.895123346442602</v>
      </c>
    </row>
    <row r="404" spans="1:26" x14ac:dyDescent="0.2">
      <c r="A404" s="251"/>
      <c r="B404" s="65" t="s">
        <v>473</v>
      </c>
      <c r="C404" s="65">
        <v>0.4</v>
      </c>
      <c r="D404" s="75">
        <v>1.4742E-2</v>
      </c>
      <c r="E404" s="66">
        <v>1.37</v>
      </c>
      <c r="F404" s="82">
        <v>545.6</v>
      </c>
      <c r="G404" s="9" t="s">
        <v>45</v>
      </c>
      <c r="H404" s="67">
        <v>3</v>
      </c>
      <c r="I404" s="85" t="s">
        <v>485</v>
      </c>
      <c r="J404" s="68" t="s">
        <v>50</v>
      </c>
      <c r="K404" s="67">
        <v>21</v>
      </c>
      <c r="L404" s="67">
        <v>1991</v>
      </c>
      <c r="M404" s="118">
        <v>25.416</v>
      </c>
      <c r="N404" s="118">
        <v>1.53</v>
      </c>
      <c r="O404" s="118">
        <v>4.1368999999999998</v>
      </c>
      <c r="P404" s="118"/>
      <c r="Q404" s="118">
        <v>1.9749099999999999</v>
      </c>
      <c r="R404" s="118">
        <v>17.774000000000001</v>
      </c>
      <c r="S404" s="118">
        <v>1244.82</v>
      </c>
      <c r="T404" s="118">
        <v>19.649999999999999</v>
      </c>
      <c r="U404" s="118">
        <v>1182.94</v>
      </c>
      <c r="V404" s="146">
        <f t="shared" si="44"/>
        <v>1.6611155257240433E-2</v>
      </c>
      <c r="W404" s="76">
        <v>93.194999999999993</v>
      </c>
      <c r="X404" s="157">
        <f t="shared" si="49"/>
        <v>1.548076614198522</v>
      </c>
      <c r="Y404" s="157">
        <f t="shared" si="50"/>
        <v>996.66931543442593</v>
      </c>
      <c r="Z404" s="157">
        <f t="shared" si="51"/>
        <v>92.884596851911326</v>
      </c>
    </row>
    <row r="405" spans="1:26" x14ac:dyDescent="0.2">
      <c r="A405" s="251"/>
      <c r="B405" s="65" t="s">
        <v>473</v>
      </c>
      <c r="C405" s="65">
        <v>0.4</v>
      </c>
      <c r="D405" s="75">
        <v>1.4742E-2</v>
      </c>
      <c r="E405" s="66">
        <v>1.37</v>
      </c>
      <c r="F405" s="82">
        <v>545.6</v>
      </c>
      <c r="G405" s="9" t="s">
        <v>45</v>
      </c>
      <c r="H405" s="67">
        <v>4</v>
      </c>
      <c r="I405" s="85" t="s">
        <v>486</v>
      </c>
      <c r="J405" s="68" t="s">
        <v>50</v>
      </c>
      <c r="K405" s="67">
        <v>22</v>
      </c>
      <c r="L405" s="67">
        <v>1991</v>
      </c>
      <c r="M405" s="118">
        <v>24.478999999999999</v>
      </c>
      <c r="N405" s="118">
        <v>2.9220000000000002</v>
      </c>
      <c r="O405" s="118">
        <v>3.5358999999999998</v>
      </c>
      <c r="P405" s="118"/>
      <c r="Q405" s="118"/>
      <c r="R405" s="118">
        <v>18.021000000000001</v>
      </c>
      <c r="S405" s="118">
        <v>1164.8399999999999</v>
      </c>
      <c r="T405" s="118">
        <v>18.021000000000001</v>
      </c>
      <c r="U405" s="118">
        <v>1164.8399999999999</v>
      </c>
      <c r="V405" s="146">
        <f t="shared" si="44"/>
        <v>1.5470794272174722E-2</v>
      </c>
      <c r="W405" s="76">
        <v>93.194999999999993</v>
      </c>
      <c r="X405" s="157">
        <f t="shared" si="49"/>
        <v>1.4418006721953232</v>
      </c>
      <c r="Y405" s="157">
        <f t="shared" si="50"/>
        <v>928.24765633048332</v>
      </c>
      <c r="Z405" s="157">
        <f t="shared" si="51"/>
        <v>86.508040331719386</v>
      </c>
    </row>
    <row r="406" spans="1:26" x14ac:dyDescent="0.2">
      <c r="A406" s="251"/>
      <c r="B406" s="65" t="s">
        <v>473</v>
      </c>
      <c r="C406" s="65">
        <v>0.4</v>
      </c>
      <c r="D406" s="75">
        <v>1.4742E-2</v>
      </c>
      <c r="E406" s="66">
        <v>1.37</v>
      </c>
      <c r="F406" s="82">
        <v>545.6</v>
      </c>
      <c r="G406" s="9" t="s">
        <v>45</v>
      </c>
      <c r="H406" s="67">
        <v>5</v>
      </c>
      <c r="I406" s="85" t="s">
        <v>487</v>
      </c>
      <c r="J406" s="68" t="s">
        <v>50</v>
      </c>
      <c r="K406" s="67">
        <v>21</v>
      </c>
      <c r="L406" s="67">
        <v>1992</v>
      </c>
      <c r="M406" s="118">
        <v>25.645</v>
      </c>
      <c r="N406" s="118">
        <v>2.1930000000000001</v>
      </c>
      <c r="O406" s="118">
        <v>3.2155</v>
      </c>
      <c r="P406" s="118"/>
      <c r="Q406" s="118">
        <v>3.6425700000000001</v>
      </c>
      <c r="R406" s="118">
        <v>16.594000000000001</v>
      </c>
      <c r="S406" s="118">
        <v>1241.92</v>
      </c>
      <c r="T406" s="118">
        <v>18.7</v>
      </c>
      <c r="U406" s="118">
        <v>1102.23</v>
      </c>
      <c r="V406" s="146">
        <f t="shared" ref="V406:V469" si="52">T406/U406</f>
        <v>1.6965606089473159E-2</v>
      </c>
      <c r="W406" s="76">
        <v>93.194999999999993</v>
      </c>
      <c r="X406" s="157">
        <f t="shared" si="49"/>
        <v>1.5811096595084511</v>
      </c>
      <c r="Y406" s="157">
        <f t="shared" si="50"/>
        <v>1017.9363653683895</v>
      </c>
      <c r="Z406" s="157">
        <f t="shared" si="51"/>
        <v>94.866579570507042</v>
      </c>
    </row>
    <row r="407" spans="1:26" x14ac:dyDescent="0.2">
      <c r="A407" s="251"/>
      <c r="B407" s="65" t="s">
        <v>473</v>
      </c>
      <c r="C407" s="65">
        <v>0.4</v>
      </c>
      <c r="D407" s="75">
        <v>1.4742E-2</v>
      </c>
      <c r="E407" s="66">
        <v>1.37</v>
      </c>
      <c r="F407" s="82">
        <v>545.6</v>
      </c>
      <c r="G407" s="9" t="s">
        <v>45</v>
      </c>
      <c r="H407" s="67">
        <v>6</v>
      </c>
      <c r="I407" s="85" t="s">
        <v>488</v>
      </c>
      <c r="J407" s="68" t="s">
        <v>50</v>
      </c>
      <c r="K407" s="67">
        <v>45</v>
      </c>
      <c r="L407" s="67">
        <v>1979</v>
      </c>
      <c r="M407" s="118">
        <v>49.988</v>
      </c>
      <c r="N407" s="118">
        <v>3.2639999999999998</v>
      </c>
      <c r="O407" s="118">
        <v>7.1710000000000003</v>
      </c>
      <c r="P407" s="118"/>
      <c r="Q407" s="118"/>
      <c r="R407" s="118">
        <v>39.552999999999997</v>
      </c>
      <c r="S407" s="118">
        <v>2335.3000000000002</v>
      </c>
      <c r="T407" s="118">
        <v>39.552999999999997</v>
      </c>
      <c r="U407" s="118">
        <v>2335.3000000000002</v>
      </c>
      <c r="V407" s="146">
        <f t="shared" si="52"/>
        <v>1.6937010234231147E-2</v>
      </c>
      <c r="W407" s="76">
        <v>93.194999999999993</v>
      </c>
      <c r="X407" s="157">
        <f t="shared" si="49"/>
        <v>1.5784446687791716</v>
      </c>
      <c r="Y407" s="157">
        <f t="shared" si="50"/>
        <v>1016.2206140538688</v>
      </c>
      <c r="Z407" s="157">
        <f t="shared" si="51"/>
        <v>94.706680126750285</v>
      </c>
    </row>
    <row r="408" spans="1:26" x14ac:dyDescent="0.2">
      <c r="A408" s="251"/>
      <c r="B408" s="65" t="s">
        <v>473</v>
      </c>
      <c r="C408" s="65">
        <v>0.4</v>
      </c>
      <c r="D408" s="75">
        <v>1.4742E-2</v>
      </c>
      <c r="E408" s="66">
        <v>1.37</v>
      </c>
      <c r="F408" s="82">
        <v>545.6</v>
      </c>
      <c r="G408" s="9" t="s">
        <v>45</v>
      </c>
      <c r="H408" s="67">
        <v>7</v>
      </c>
      <c r="I408" s="85" t="s">
        <v>489</v>
      </c>
      <c r="J408" s="68" t="s">
        <v>50</v>
      </c>
      <c r="K408" s="67">
        <v>44</v>
      </c>
      <c r="L408" s="67">
        <v>1981</v>
      </c>
      <c r="M408" s="118">
        <v>44.826000000000001</v>
      </c>
      <c r="N408" s="118">
        <v>3.63</v>
      </c>
      <c r="O408" s="118">
        <v>6.6447000000000003</v>
      </c>
      <c r="P408" s="118"/>
      <c r="Q408" s="118">
        <v>6.2191999999999998</v>
      </c>
      <c r="R408" s="118">
        <v>28.332000000000001</v>
      </c>
      <c r="S408" s="118">
        <v>2309.65</v>
      </c>
      <c r="T408" s="118">
        <v>34.450000000000003</v>
      </c>
      <c r="U408" s="118">
        <v>2273.63</v>
      </c>
      <c r="V408" s="146">
        <f t="shared" si="52"/>
        <v>1.5151981632895415E-2</v>
      </c>
      <c r="W408" s="76">
        <v>93.194999999999993</v>
      </c>
      <c r="X408" s="157">
        <f t="shared" si="49"/>
        <v>1.4120889282776881</v>
      </c>
      <c r="Y408" s="157">
        <f t="shared" si="50"/>
        <v>909.11889797372487</v>
      </c>
      <c r="Z408" s="157">
        <f t="shared" si="51"/>
        <v>84.725335696661276</v>
      </c>
    </row>
    <row r="409" spans="1:26" x14ac:dyDescent="0.2">
      <c r="A409" s="251"/>
      <c r="B409" s="65" t="s">
        <v>473</v>
      </c>
      <c r="C409" s="65">
        <v>0.4</v>
      </c>
      <c r="D409" s="75">
        <v>1.4742E-2</v>
      </c>
      <c r="E409" s="66">
        <v>1.37</v>
      </c>
      <c r="F409" s="82">
        <v>545.6</v>
      </c>
      <c r="G409" s="9" t="s">
        <v>45</v>
      </c>
      <c r="H409" s="67">
        <v>8</v>
      </c>
      <c r="I409" s="85" t="s">
        <v>490</v>
      </c>
      <c r="J409" s="68" t="s">
        <v>50</v>
      </c>
      <c r="K409" s="67">
        <v>43</v>
      </c>
      <c r="L409" s="67">
        <v>1984</v>
      </c>
      <c r="M409" s="118">
        <v>39.204000000000001</v>
      </c>
      <c r="N409" s="118">
        <v>2.4470000000000001</v>
      </c>
      <c r="O409" s="118">
        <v>5.8811</v>
      </c>
      <c r="P409" s="118"/>
      <c r="Q409" s="118"/>
      <c r="R409" s="118">
        <v>30.875900000000001</v>
      </c>
      <c r="S409" s="118">
        <v>1904.78</v>
      </c>
      <c r="T409" s="118">
        <v>30.875900000000001</v>
      </c>
      <c r="U409" s="118">
        <v>1904.78</v>
      </c>
      <c r="V409" s="146">
        <f t="shared" si="52"/>
        <v>1.6209693507911675E-2</v>
      </c>
      <c r="W409" s="76">
        <v>93.194999999999993</v>
      </c>
      <c r="X409" s="157">
        <f t="shared" si="49"/>
        <v>1.5106623864698285</v>
      </c>
      <c r="Y409" s="157">
        <f t="shared" si="50"/>
        <v>972.58161047470048</v>
      </c>
      <c r="Z409" s="157">
        <f t="shared" si="51"/>
        <v>90.639743188189712</v>
      </c>
    </row>
    <row r="410" spans="1:26" x14ac:dyDescent="0.2">
      <c r="A410" s="251"/>
      <c r="B410" s="65" t="s">
        <v>473</v>
      </c>
      <c r="C410" s="65">
        <v>0.4</v>
      </c>
      <c r="D410" s="75">
        <v>1.4742E-2</v>
      </c>
      <c r="E410" s="66">
        <v>1.37</v>
      </c>
      <c r="F410" s="82">
        <v>545.6</v>
      </c>
      <c r="G410" s="9" t="s">
        <v>45</v>
      </c>
      <c r="H410" s="67">
        <v>9</v>
      </c>
      <c r="I410" s="85" t="s">
        <v>491</v>
      </c>
      <c r="J410" s="68" t="s">
        <v>50</v>
      </c>
      <c r="K410" s="67">
        <v>45</v>
      </c>
      <c r="L410" s="67">
        <v>1977</v>
      </c>
      <c r="M410" s="118">
        <v>52.115000000000002</v>
      </c>
      <c r="N410" s="118">
        <v>3.1110000000000002</v>
      </c>
      <c r="O410" s="118">
        <v>7.1939000000000002</v>
      </c>
      <c r="P410" s="118"/>
      <c r="Q410" s="118"/>
      <c r="R410" s="118">
        <v>41.810099999999998</v>
      </c>
      <c r="S410" s="118">
        <v>2313.2800000000002</v>
      </c>
      <c r="T410" s="118">
        <v>41.810099999999998</v>
      </c>
      <c r="U410" s="118">
        <v>2313.3000000000002</v>
      </c>
      <c r="V410" s="146">
        <f t="shared" si="52"/>
        <v>1.8073790688626634E-2</v>
      </c>
      <c r="W410" s="76">
        <v>93.194999999999993</v>
      </c>
      <c r="X410" s="157">
        <f t="shared" si="49"/>
        <v>1.6843869232265591</v>
      </c>
      <c r="Y410" s="157">
        <f t="shared" si="50"/>
        <v>1084.4274413175981</v>
      </c>
      <c r="Z410" s="157">
        <f t="shared" si="51"/>
        <v>101.06321539359355</v>
      </c>
    </row>
    <row r="411" spans="1:26" x14ac:dyDescent="0.2">
      <c r="A411" s="251"/>
      <c r="B411" s="65" t="s">
        <v>473</v>
      </c>
      <c r="C411" s="65">
        <v>0.4</v>
      </c>
      <c r="D411" s="75">
        <v>1.4742E-2</v>
      </c>
      <c r="E411" s="66">
        <v>1.37</v>
      </c>
      <c r="F411" s="82">
        <v>545.6</v>
      </c>
      <c r="G411" s="9" t="s">
        <v>45</v>
      </c>
      <c r="H411" s="67" t="s">
        <v>392</v>
      </c>
      <c r="I411" s="85" t="s">
        <v>492</v>
      </c>
      <c r="J411" s="68" t="s">
        <v>50</v>
      </c>
      <c r="K411" s="67">
        <v>78</v>
      </c>
      <c r="L411" s="67">
        <v>1977</v>
      </c>
      <c r="M411" s="118">
        <v>86.165999999999997</v>
      </c>
      <c r="N411" s="118">
        <v>4.96</v>
      </c>
      <c r="O411" s="118">
        <v>12.598000000000001</v>
      </c>
      <c r="P411" s="118"/>
      <c r="Q411" s="118"/>
      <c r="R411" s="118">
        <v>68.607699999999994</v>
      </c>
      <c r="S411" s="118">
        <v>3840.78</v>
      </c>
      <c r="T411" s="118">
        <v>66.23</v>
      </c>
      <c r="U411" s="118">
        <v>3707.89</v>
      </c>
      <c r="V411" s="146">
        <f t="shared" si="52"/>
        <v>1.7861910682355736E-2</v>
      </c>
      <c r="W411" s="76">
        <v>93.194999999999993</v>
      </c>
      <c r="X411" s="157">
        <f t="shared" si="49"/>
        <v>1.6646407660421427</v>
      </c>
      <c r="Y411" s="157">
        <f t="shared" si="50"/>
        <v>1071.714640941344</v>
      </c>
      <c r="Z411" s="157">
        <f t="shared" si="51"/>
        <v>99.878445962528559</v>
      </c>
    </row>
    <row r="412" spans="1:26" x14ac:dyDescent="0.2">
      <c r="A412" s="251"/>
      <c r="B412" s="65" t="s">
        <v>473</v>
      </c>
      <c r="C412" s="12">
        <v>0.4</v>
      </c>
      <c r="D412" s="75">
        <v>1.4742E-2</v>
      </c>
      <c r="E412" s="66">
        <v>1.37</v>
      </c>
      <c r="F412" s="116">
        <v>545.6</v>
      </c>
      <c r="G412" s="6" t="s">
        <v>47</v>
      </c>
      <c r="H412" s="69">
        <v>1</v>
      </c>
      <c r="I412" s="86" t="s">
        <v>493</v>
      </c>
      <c r="J412" s="70" t="s">
        <v>50</v>
      </c>
      <c r="K412" s="69">
        <v>16</v>
      </c>
      <c r="L412" s="69">
        <v>1930</v>
      </c>
      <c r="M412" s="119">
        <v>18.385000000000002</v>
      </c>
      <c r="N412" s="119">
        <v>1.2749999999999999</v>
      </c>
      <c r="O412" s="119">
        <v>3.4754999999999998</v>
      </c>
      <c r="P412" s="119"/>
      <c r="Q412" s="119">
        <v>2.4542099999999998</v>
      </c>
      <c r="R412" s="119">
        <v>11.18</v>
      </c>
      <c r="S412" s="119">
        <v>899</v>
      </c>
      <c r="T412" s="119">
        <v>10.37</v>
      </c>
      <c r="U412" s="119">
        <v>584.14</v>
      </c>
      <c r="V412" s="147">
        <f t="shared" si="52"/>
        <v>1.7752593556339232E-2</v>
      </c>
      <c r="W412" s="88">
        <v>93.194999999999993</v>
      </c>
      <c r="X412" s="77">
        <f t="shared" si="49"/>
        <v>1.6544529564830346</v>
      </c>
      <c r="Y412" s="77">
        <f t="shared" si="50"/>
        <v>1065.155613380354</v>
      </c>
      <c r="Z412" s="77">
        <f t="shared" si="51"/>
        <v>99.267177388982091</v>
      </c>
    </row>
    <row r="413" spans="1:26" x14ac:dyDescent="0.2">
      <c r="A413" s="251"/>
      <c r="B413" s="65" t="s">
        <v>473</v>
      </c>
      <c r="C413" s="65">
        <v>0.4</v>
      </c>
      <c r="D413" s="75">
        <v>1.4742E-2</v>
      </c>
      <c r="E413" s="66">
        <v>1.37</v>
      </c>
      <c r="F413" s="82">
        <v>545.6</v>
      </c>
      <c r="G413" s="6" t="s">
        <v>47</v>
      </c>
      <c r="H413" s="69">
        <v>2</v>
      </c>
      <c r="I413" s="86" t="s">
        <v>494</v>
      </c>
      <c r="J413" s="70" t="s">
        <v>50</v>
      </c>
      <c r="K413" s="69">
        <v>15</v>
      </c>
      <c r="L413" s="69">
        <v>1987</v>
      </c>
      <c r="M413" s="119">
        <v>11.438000000000001</v>
      </c>
      <c r="N413" s="119">
        <v>1.9379999999999999</v>
      </c>
      <c r="O413" s="119">
        <v>0.13650000000000001</v>
      </c>
      <c r="P413" s="119"/>
      <c r="Q413" s="119">
        <v>1.68543</v>
      </c>
      <c r="R413" s="119">
        <v>7.6779999999999999</v>
      </c>
      <c r="S413" s="119">
        <v>635.79999999999995</v>
      </c>
      <c r="T413" s="119">
        <v>7.52</v>
      </c>
      <c r="U413" s="119">
        <v>418.09</v>
      </c>
      <c r="V413" s="147">
        <f t="shared" si="52"/>
        <v>1.7986557918151593E-2</v>
      </c>
      <c r="W413" s="88">
        <v>93.194999999999993</v>
      </c>
      <c r="X413" s="77">
        <f t="shared" si="49"/>
        <v>1.6762572651821377</v>
      </c>
      <c r="Y413" s="77">
        <f t="shared" si="50"/>
        <v>1079.1934750890957</v>
      </c>
      <c r="Z413" s="77">
        <f t="shared" si="51"/>
        <v>100.57543591092826</v>
      </c>
    </row>
    <row r="414" spans="1:26" x14ac:dyDescent="0.2">
      <c r="A414" s="251"/>
      <c r="B414" s="65" t="s">
        <v>473</v>
      </c>
      <c r="C414" s="65">
        <v>0.4</v>
      </c>
      <c r="D414" s="75">
        <v>1.4742E-2</v>
      </c>
      <c r="E414" s="66">
        <v>1.37</v>
      </c>
      <c r="F414" s="82">
        <v>545.6</v>
      </c>
      <c r="G414" s="6" t="s">
        <v>47</v>
      </c>
      <c r="H414" s="69">
        <v>3</v>
      </c>
      <c r="I414" s="86" t="s">
        <v>495</v>
      </c>
      <c r="J414" s="70" t="s">
        <v>50</v>
      </c>
      <c r="K414" s="69">
        <v>7</v>
      </c>
      <c r="L414" s="69">
        <v>1989</v>
      </c>
      <c r="M414" s="119">
        <v>10.349</v>
      </c>
      <c r="N414" s="119"/>
      <c r="O414" s="119"/>
      <c r="P414" s="119"/>
      <c r="Q414" s="119"/>
      <c r="R414" s="119">
        <v>10.349</v>
      </c>
      <c r="S414" s="119">
        <v>461.34</v>
      </c>
      <c r="T414" s="119">
        <v>10.349</v>
      </c>
      <c r="U414" s="119">
        <v>461.34</v>
      </c>
      <c r="V414" s="147">
        <f t="shared" si="52"/>
        <v>2.2432479299432092E-2</v>
      </c>
      <c r="W414" s="88">
        <v>93.194999999999993</v>
      </c>
      <c r="X414" s="77">
        <f t="shared" si="49"/>
        <v>2.0905949083105737</v>
      </c>
      <c r="Y414" s="77">
        <f t="shared" si="50"/>
        <v>1345.9487579659256</v>
      </c>
      <c r="Z414" s="77">
        <f t="shared" si="51"/>
        <v>125.43569449863442</v>
      </c>
    </row>
    <row r="415" spans="1:26" x14ac:dyDescent="0.2">
      <c r="A415" s="251"/>
      <c r="B415" s="65" t="s">
        <v>473</v>
      </c>
      <c r="C415" s="65">
        <v>0.4</v>
      </c>
      <c r="D415" s="75">
        <v>1.4742E-2</v>
      </c>
      <c r="E415" s="66">
        <v>1.37</v>
      </c>
      <c r="F415" s="82">
        <v>545.6</v>
      </c>
      <c r="G415" s="6" t="s">
        <v>47</v>
      </c>
      <c r="H415" s="69">
        <v>4</v>
      </c>
      <c r="I415" s="86" t="s">
        <v>496</v>
      </c>
      <c r="J415" s="70" t="s">
        <v>50</v>
      </c>
      <c r="K415" s="69">
        <v>22</v>
      </c>
      <c r="L415" s="69">
        <v>1992</v>
      </c>
      <c r="M415" s="119">
        <v>28.545000000000002</v>
      </c>
      <c r="N415" s="119">
        <v>2.2949999999999999</v>
      </c>
      <c r="O415" s="119">
        <v>3.1303000000000001</v>
      </c>
      <c r="P415" s="119"/>
      <c r="Q415" s="119"/>
      <c r="R415" s="119">
        <v>23.119700000000002</v>
      </c>
      <c r="S415" s="119">
        <v>1207.7</v>
      </c>
      <c r="T415" s="119">
        <v>23.119700000000002</v>
      </c>
      <c r="U415" s="119">
        <v>1207.7</v>
      </c>
      <c r="V415" s="147">
        <f t="shared" si="52"/>
        <v>1.9143578703320362E-2</v>
      </c>
      <c r="W415" s="88">
        <v>93.194999999999993</v>
      </c>
      <c r="X415" s="77">
        <f t="shared" si="49"/>
        <v>1.7840858172559411</v>
      </c>
      <c r="Y415" s="77">
        <f t="shared" si="50"/>
        <v>1148.6147221992219</v>
      </c>
      <c r="Z415" s="77">
        <f t="shared" si="51"/>
        <v>107.04514903535647</v>
      </c>
    </row>
    <row r="416" spans="1:26" x14ac:dyDescent="0.2">
      <c r="A416" s="251"/>
      <c r="B416" s="65" t="s">
        <v>473</v>
      </c>
      <c r="C416" s="65">
        <v>0.4</v>
      </c>
      <c r="D416" s="75">
        <v>1.4742E-2</v>
      </c>
      <c r="E416" s="66">
        <v>1.37</v>
      </c>
      <c r="F416" s="82">
        <v>545.6</v>
      </c>
      <c r="G416" s="6" t="s">
        <v>47</v>
      </c>
      <c r="H416" s="69">
        <v>5</v>
      </c>
      <c r="I416" s="86" t="s">
        <v>497</v>
      </c>
      <c r="J416" s="70" t="s">
        <v>50</v>
      </c>
      <c r="K416" s="69">
        <v>24</v>
      </c>
      <c r="L416" s="69">
        <v>1965</v>
      </c>
      <c r="M416" s="119">
        <v>24.873000000000001</v>
      </c>
      <c r="N416" s="119">
        <v>1.4790000000000001</v>
      </c>
      <c r="O416" s="119">
        <v>0.4778</v>
      </c>
      <c r="P416" s="119"/>
      <c r="Q416" s="119"/>
      <c r="R416" s="119">
        <v>22.9162</v>
      </c>
      <c r="S416" s="119">
        <v>1108.05</v>
      </c>
      <c r="T416" s="119">
        <v>22.916</v>
      </c>
      <c r="U416" s="119">
        <v>1108.05</v>
      </c>
      <c r="V416" s="147">
        <f t="shared" si="52"/>
        <v>2.0681377194169938E-2</v>
      </c>
      <c r="W416" s="88">
        <v>93.194999999999993</v>
      </c>
      <c r="X416" s="77">
        <f t="shared" si="49"/>
        <v>1.9274009476106673</v>
      </c>
      <c r="Y416" s="77">
        <f t="shared" si="50"/>
        <v>1240.8826316501961</v>
      </c>
      <c r="Z416" s="77">
        <f t="shared" si="51"/>
        <v>115.64405685664002</v>
      </c>
    </row>
    <row r="417" spans="1:26" x14ac:dyDescent="0.2">
      <c r="A417" s="251"/>
      <c r="B417" s="65" t="s">
        <v>473</v>
      </c>
      <c r="C417" s="65">
        <v>0.4</v>
      </c>
      <c r="D417" s="75">
        <v>1.4742E-2</v>
      </c>
      <c r="E417" s="66">
        <v>1.37</v>
      </c>
      <c r="F417" s="82">
        <v>545.6</v>
      </c>
      <c r="G417" s="6" t="s">
        <v>47</v>
      </c>
      <c r="H417" s="69">
        <v>6</v>
      </c>
      <c r="I417" s="86" t="s">
        <v>498</v>
      </c>
      <c r="J417" s="70" t="s">
        <v>50</v>
      </c>
      <c r="K417" s="69">
        <v>15</v>
      </c>
      <c r="L417" s="69">
        <v>1987</v>
      </c>
      <c r="M417" s="119">
        <v>16.690000000000001</v>
      </c>
      <c r="N417" s="119">
        <v>0.81599999999999995</v>
      </c>
      <c r="O417" s="119">
        <v>1.871</v>
      </c>
      <c r="P417" s="119"/>
      <c r="Q417" s="119"/>
      <c r="R417" s="119">
        <v>14.003</v>
      </c>
      <c r="S417" s="119">
        <v>704.83</v>
      </c>
      <c r="T417" s="119">
        <v>14.003</v>
      </c>
      <c r="U417" s="119">
        <v>704.83</v>
      </c>
      <c r="V417" s="147">
        <f t="shared" si="52"/>
        <v>1.986720202034533E-2</v>
      </c>
      <c r="W417" s="88">
        <v>93.194999999999993</v>
      </c>
      <c r="X417" s="77">
        <f t="shared" si="49"/>
        <v>1.8515238922860828</v>
      </c>
      <c r="Y417" s="77">
        <f t="shared" si="50"/>
        <v>1192.03212122072</v>
      </c>
      <c r="Z417" s="77">
        <f t="shared" si="51"/>
        <v>111.09143353716499</v>
      </c>
    </row>
    <row r="418" spans="1:26" x14ac:dyDescent="0.2">
      <c r="A418" s="251"/>
      <c r="B418" s="65" t="s">
        <v>473</v>
      </c>
      <c r="C418" s="65">
        <v>0.4</v>
      </c>
      <c r="D418" s="75">
        <v>1.4742E-2</v>
      </c>
      <c r="E418" s="66">
        <v>1.37</v>
      </c>
      <c r="F418" s="82">
        <v>545.6</v>
      </c>
      <c r="G418" s="6" t="s">
        <v>47</v>
      </c>
      <c r="H418" s="69">
        <v>7</v>
      </c>
      <c r="I418" s="86" t="s">
        <v>499</v>
      </c>
      <c r="J418" s="70" t="s">
        <v>50</v>
      </c>
      <c r="K418" s="69">
        <v>4</v>
      </c>
      <c r="L418" s="69">
        <v>1957</v>
      </c>
      <c r="M418" s="119">
        <v>8.09</v>
      </c>
      <c r="N418" s="119">
        <v>0.107</v>
      </c>
      <c r="O418" s="119">
        <v>1.0358000000000001</v>
      </c>
      <c r="P418" s="119"/>
      <c r="Q418" s="119"/>
      <c r="R418" s="119">
        <v>6.9470999999999998</v>
      </c>
      <c r="S418" s="119">
        <v>320.18</v>
      </c>
      <c r="T418" s="119">
        <v>4.59</v>
      </c>
      <c r="U418" s="119">
        <v>211.58</v>
      </c>
      <c r="V418" s="147">
        <f t="shared" si="52"/>
        <v>2.1693921920786462E-2</v>
      </c>
      <c r="W418" s="88">
        <v>93.194999999999993</v>
      </c>
      <c r="X418" s="77">
        <f t="shared" si="49"/>
        <v>2.0217650534076941</v>
      </c>
      <c r="Y418" s="77">
        <f t="shared" si="50"/>
        <v>1301.6353152471877</v>
      </c>
      <c r="Z418" s="77">
        <f t="shared" si="51"/>
        <v>121.30590320446164</v>
      </c>
    </row>
    <row r="419" spans="1:26" x14ac:dyDescent="0.2">
      <c r="A419" s="251"/>
      <c r="B419" s="65" t="s">
        <v>473</v>
      </c>
      <c r="C419" s="65">
        <v>0.4</v>
      </c>
      <c r="D419" s="75">
        <v>1.4742E-2</v>
      </c>
      <c r="E419" s="66">
        <v>1.37</v>
      </c>
      <c r="F419" s="82">
        <v>545.6</v>
      </c>
      <c r="G419" s="6" t="s">
        <v>47</v>
      </c>
      <c r="H419" s="69">
        <v>8</v>
      </c>
      <c r="I419" s="86" t="s">
        <v>500</v>
      </c>
      <c r="J419" s="70" t="s">
        <v>50</v>
      </c>
      <c r="K419" s="69">
        <v>3</v>
      </c>
      <c r="L419" s="69">
        <v>1958</v>
      </c>
      <c r="M419" s="119">
        <v>8.2590000000000003</v>
      </c>
      <c r="N419" s="119">
        <v>0.10199999999999999</v>
      </c>
      <c r="O419" s="119">
        <v>1.2499</v>
      </c>
      <c r="P419" s="119"/>
      <c r="Q419" s="119"/>
      <c r="R419" s="119">
        <v>6.9070999999999998</v>
      </c>
      <c r="S419" s="119">
        <v>340.28</v>
      </c>
      <c r="T419" s="119">
        <v>3.33</v>
      </c>
      <c r="U419" s="119">
        <v>163.9</v>
      </c>
      <c r="V419" s="147">
        <f t="shared" si="52"/>
        <v>2.0317266625991457E-2</v>
      </c>
      <c r="W419" s="88">
        <v>93.194999999999993</v>
      </c>
      <c r="X419" s="77">
        <f t="shared" si="49"/>
        <v>1.8934676632092737</v>
      </c>
      <c r="Y419" s="77">
        <f t="shared" si="50"/>
        <v>1219.0359975594874</v>
      </c>
      <c r="Z419" s="77">
        <f t="shared" si="51"/>
        <v>113.60805979255642</v>
      </c>
    </row>
    <row r="420" spans="1:26" x14ac:dyDescent="0.2">
      <c r="A420" s="251"/>
      <c r="B420" s="65" t="s">
        <v>473</v>
      </c>
      <c r="C420" s="65">
        <v>0.4</v>
      </c>
      <c r="D420" s="75">
        <v>1.4742E-2</v>
      </c>
      <c r="E420" s="66">
        <v>1.37</v>
      </c>
      <c r="F420" s="82">
        <v>545.6</v>
      </c>
      <c r="G420" s="6" t="s">
        <v>47</v>
      </c>
      <c r="H420" s="69">
        <v>9</v>
      </c>
      <c r="I420" s="86" t="s">
        <v>501</v>
      </c>
      <c r="J420" s="70" t="s">
        <v>50</v>
      </c>
      <c r="K420" s="69">
        <v>7</v>
      </c>
      <c r="L420" s="69">
        <v>1959</v>
      </c>
      <c r="M420" s="119">
        <v>12.494</v>
      </c>
      <c r="N420" s="119">
        <v>0.153</v>
      </c>
      <c r="O420" s="119">
        <v>2.1492</v>
      </c>
      <c r="P420" s="119"/>
      <c r="Q420" s="119">
        <v>1.8345199999999999</v>
      </c>
      <c r="R420" s="119">
        <v>8.3569999999999993</v>
      </c>
      <c r="S420" s="119">
        <v>639.6</v>
      </c>
      <c r="T420" s="119">
        <v>6.36</v>
      </c>
      <c r="U420" s="119">
        <v>305.76</v>
      </c>
      <c r="V420" s="147">
        <f t="shared" si="52"/>
        <v>2.0800627943485087E-2</v>
      </c>
      <c r="W420" s="88">
        <v>93.194999999999993</v>
      </c>
      <c r="X420" s="77">
        <f t="shared" si="49"/>
        <v>1.9385145211930925</v>
      </c>
      <c r="Y420" s="77">
        <f t="shared" si="50"/>
        <v>1248.0376766091053</v>
      </c>
      <c r="Z420" s="77">
        <f t="shared" si="51"/>
        <v>116.31087127158557</v>
      </c>
    </row>
    <row r="421" spans="1:26" x14ac:dyDescent="0.2">
      <c r="A421" s="251"/>
      <c r="B421" s="65" t="s">
        <v>473</v>
      </c>
      <c r="C421" s="65">
        <v>0.4</v>
      </c>
      <c r="D421" s="75">
        <v>1.4742E-2</v>
      </c>
      <c r="E421" s="66">
        <v>1.37</v>
      </c>
      <c r="F421" s="82">
        <v>545.6</v>
      </c>
      <c r="G421" s="6" t="s">
        <v>47</v>
      </c>
      <c r="H421" s="69" t="s">
        <v>392</v>
      </c>
      <c r="I421" s="86" t="s">
        <v>502</v>
      </c>
      <c r="J421" s="70" t="s">
        <v>50</v>
      </c>
      <c r="K421" s="69">
        <v>19</v>
      </c>
      <c r="L421" s="69">
        <v>1967</v>
      </c>
      <c r="M421" s="119">
        <v>27.431999999999999</v>
      </c>
      <c r="N421" s="119">
        <v>1.2749999999999999</v>
      </c>
      <c r="O421" s="119">
        <v>5.0063000000000004</v>
      </c>
      <c r="P421" s="119"/>
      <c r="Q421" s="119"/>
      <c r="R421" s="119">
        <v>21.151</v>
      </c>
      <c r="S421" s="119">
        <v>1012.24</v>
      </c>
      <c r="T421" s="119">
        <v>16.420000000000002</v>
      </c>
      <c r="U421" s="119">
        <v>785.69</v>
      </c>
      <c r="V421" s="147">
        <f t="shared" si="52"/>
        <v>2.0898827781949625E-2</v>
      </c>
      <c r="W421" s="88">
        <v>93.194999999999993</v>
      </c>
      <c r="X421" s="77">
        <f t="shared" ref="X421:X428" si="53">V421*W421</f>
        <v>1.9476662551387951</v>
      </c>
      <c r="Y421" s="77">
        <f t="shared" si="50"/>
        <v>1253.9296669169776</v>
      </c>
      <c r="Z421" s="77">
        <f t="shared" si="51"/>
        <v>116.85997530832772</v>
      </c>
    </row>
    <row r="422" spans="1:26" x14ac:dyDescent="0.2">
      <c r="A422" s="251"/>
      <c r="B422" s="65" t="s">
        <v>473</v>
      </c>
      <c r="C422" s="12">
        <v>0.4</v>
      </c>
      <c r="D422" s="75">
        <v>1.4742E-2</v>
      </c>
      <c r="E422" s="66">
        <v>1.37</v>
      </c>
      <c r="F422" s="116">
        <v>545.6</v>
      </c>
      <c r="G422" s="10" t="s">
        <v>48</v>
      </c>
      <c r="H422" s="72">
        <v>1</v>
      </c>
      <c r="I422" s="87" t="s">
        <v>503</v>
      </c>
      <c r="J422" s="73" t="s">
        <v>50</v>
      </c>
      <c r="K422" s="72">
        <v>6</v>
      </c>
      <c r="L422" s="72">
        <v>1930</v>
      </c>
      <c r="M422" s="120">
        <v>8.0470000000000006</v>
      </c>
      <c r="N422" s="120">
        <v>0.20399999999999999</v>
      </c>
      <c r="O422" s="120">
        <v>1.0126999999999999</v>
      </c>
      <c r="P422" s="120"/>
      <c r="Q422" s="120">
        <v>1.2294499999999999</v>
      </c>
      <c r="R422" s="120">
        <v>5.601</v>
      </c>
      <c r="S422" s="120">
        <v>323.39</v>
      </c>
      <c r="T422" s="120">
        <v>6.61</v>
      </c>
      <c r="U422" s="120">
        <v>266.7</v>
      </c>
      <c r="V422" s="148">
        <f t="shared" si="52"/>
        <v>2.4784401949756282E-2</v>
      </c>
      <c r="W422" s="78">
        <v>93.194999999999993</v>
      </c>
      <c r="X422" s="158">
        <f t="shared" si="53"/>
        <v>2.3097823397075365</v>
      </c>
      <c r="Y422" s="158">
        <f t="shared" si="50"/>
        <v>1487.0641169853768</v>
      </c>
      <c r="Z422" s="158">
        <f t="shared" si="51"/>
        <v>138.58694038245218</v>
      </c>
    </row>
    <row r="423" spans="1:26" x14ac:dyDescent="0.2">
      <c r="A423" s="251"/>
      <c r="B423" s="65" t="s">
        <v>473</v>
      </c>
      <c r="C423" s="65">
        <v>0.4</v>
      </c>
      <c r="D423" s="75">
        <v>1.4742E-2</v>
      </c>
      <c r="E423" s="66">
        <v>1.37</v>
      </c>
      <c r="F423" s="82">
        <v>545.6</v>
      </c>
      <c r="G423" s="10" t="s">
        <v>48</v>
      </c>
      <c r="H423" s="72">
        <v>2</v>
      </c>
      <c r="I423" s="87" t="s">
        <v>504</v>
      </c>
      <c r="J423" s="73" t="s">
        <v>50</v>
      </c>
      <c r="K423" s="72">
        <v>3</v>
      </c>
      <c r="L423" s="72">
        <v>1939</v>
      </c>
      <c r="M423" s="120">
        <v>4.8869999999999996</v>
      </c>
      <c r="N423" s="120"/>
      <c r="O423" s="120"/>
      <c r="P423" s="120"/>
      <c r="Q423" s="120"/>
      <c r="R423" s="120">
        <v>4.8869999999999996</v>
      </c>
      <c r="S423" s="120">
        <v>224.76</v>
      </c>
      <c r="T423" s="120">
        <v>2.4900000000000002</v>
      </c>
      <c r="U423" s="120">
        <v>114.54</v>
      </c>
      <c r="V423" s="148">
        <f t="shared" si="52"/>
        <v>2.1739130434782608E-2</v>
      </c>
      <c r="W423" s="78">
        <v>93.194999999999993</v>
      </c>
      <c r="X423" s="158">
        <f t="shared" si="53"/>
        <v>2.0259782608695649</v>
      </c>
      <c r="Y423" s="158">
        <f t="shared" si="50"/>
        <v>1304.3478260869565</v>
      </c>
      <c r="Z423" s="158">
        <f t="shared" si="51"/>
        <v>121.55869565217391</v>
      </c>
    </row>
    <row r="424" spans="1:26" x14ac:dyDescent="0.2">
      <c r="A424" s="251"/>
      <c r="B424" s="65" t="s">
        <v>473</v>
      </c>
      <c r="C424" s="65">
        <v>0.4</v>
      </c>
      <c r="D424" s="75">
        <v>1.4742E-2</v>
      </c>
      <c r="E424" s="66">
        <v>1.37</v>
      </c>
      <c r="F424" s="82">
        <v>545.6</v>
      </c>
      <c r="G424" s="10" t="s">
        <v>48</v>
      </c>
      <c r="H424" s="72">
        <v>3</v>
      </c>
      <c r="I424" s="87" t="s">
        <v>505</v>
      </c>
      <c r="J424" s="73" t="s">
        <v>50</v>
      </c>
      <c r="K424" s="72">
        <v>6</v>
      </c>
      <c r="L424" s="72">
        <v>1910</v>
      </c>
      <c r="M424" s="120">
        <v>9.8889999999999993</v>
      </c>
      <c r="N424" s="120">
        <v>0.10199999999999999</v>
      </c>
      <c r="O424" s="120">
        <v>1.6505000000000001</v>
      </c>
      <c r="P424" s="120"/>
      <c r="Q424" s="120"/>
      <c r="R424" s="120">
        <v>8.1364999999999998</v>
      </c>
      <c r="S424" s="120">
        <v>303.89999999999998</v>
      </c>
      <c r="T424" s="120">
        <v>8.1364999999999998</v>
      </c>
      <c r="U424" s="120">
        <v>303.89999999999998</v>
      </c>
      <c r="V424" s="148">
        <f t="shared" si="52"/>
        <v>2.677360974004607E-2</v>
      </c>
      <c r="W424" s="78">
        <v>93.194999999999993</v>
      </c>
      <c r="X424" s="158">
        <f t="shared" si="53"/>
        <v>2.4951665597235935</v>
      </c>
      <c r="Y424" s="158">
        <f t="shared" si="50"/>
        <v>1606.4165844027643</v>
      </c>
      <c r="Z424" s="158">
        <f t="shared" si="51"/>
        <v>149.70999358341561</v>
      </c>
    </row>
    <row r="425" spans="1:26" x14ac:dyDescent="0.2">
      <c r="A425" s="251"/>
      <c r="B425" s="65" t="s">
        <v>473</v>
      </c>
      <c r="C425" s="65">
        <v>0.4</v>
      </c>
      <c r="D425" s="75">
        <v>1.4742E-2</v>
      </c>
      <c r="E425" s="66">
        <v>1.37</v>
      </c>
      <c r="F425" s="82">
        <v>545.6</v>
      </c>
      <c r="G425" s="10" t="s">
        <v>48</v>
      </c>
      <c r="H425" s="72">
        <v>4</v>
      </c>
      <c r="I425" s="87" t="s">
        <v>506</v>
      </c>
      <c r="J425" s="73" t="s">
        <v>50</v>
      </c>
      <c r="K425" s="72">
        <v>5</v>
      </c>
      <c r="L425" s="72">
        <v>1962</v>
      </c>
      <c r="M425" s="120">
        <v>4.8611000000000004</v>
      </c>
      <c r="N425" s="120"/>
      <c r="O425" s="120"/>
      <c r="P425" s="120"/>
      <c r="Q425" s="120"/>
      <c r="R425" s="120">
        <v>4.8611000000000004</v>
      </c>
      <c r="S425" s="120">
        <v>194.8</v>
      </c>
      <c r="T425" s="120">
        <v>4.8609999999999998</v>
      </c>
      <c r="U425" s="120">
        <v>194.8</v>
      </c>
      <c r="V425" s="148">
        <f t="shared" si="52"/>
        <v>2.4953798767967144E-2</v>
      </c>
      <c r="W425" s="78">
        <v>93.194999999999993</v>
      </c>
      <c r="X425" s="158">
        <f t="shared" si="53"/>
        <v>2.3255692761806976</v>
      </c>
      <c r="Y425" s="158">
        <f t="shared" si="50"/>
        <v>1497.2279260780285</v>
      </c>
      <c r="Z425" s="158">
        <f t="shared" si="51"/>
        <v>139.53415657084184</v>
      </c>
    </row>
    <row r="426" spans="1:26" x14ac:dyDescent="0.2">
      <c r="A426" s="251"/>
      <c r="B426" s="65" t="s">
        <v>473</v>
      </c>
      <c r="C426" s="65">
        <v>0.4</v>
      </c>
      <c r="D426" s="75">
        <v>1.4742E-2</v>
      </c>
      <c r="E426" s="66">
        <v>1.37</v>
      </c>
      <c r="F426" s="82">
        <v>545.6</v>
      </c>
      <c r="G426" s="10" t="s">
        <v>48</v>
      </c>
      <c r="H426" s="72">
        <v>5</v>
      </c>
      <c r="I426" s="87" t="s">
        <v>507</v>
      </c>
      <c r="J426" s="73" t="s">
        <v>50</v>
      </c>
      <c r="K426" s="72">
        <v>9</v>
      </c>
      <c r="L426" s="72">
        <v>1989</v>
      </c>
      <c r="M426" s="120">
        <v>13.920999999999999</v>
      </c>
      <c r="N426" s="120">
        <v>5.0999999999999997E-2</v>
      </c>
      <c r="O426" s="120">
        <v>0.22969999999999999</v>
      </c>
      <c r="P426" s="120"/>
      <c r="Q426" s="120">
        <v>2.4552499999999999</v>
      </c>
      <c r="R426" s="120">
        <v>11.185</v>
      </c>
      <c r="S426" s="120">
        <v>727.62</v>
      </c>
      <c r="T426" s="120">
        <v>5.3</v>
      </c>
      <c r="U426" s="120">
        <v>236.04</v>
      </c>
      <c r="V426" s="148">
        <f t="shared" si="52"/>
        <v>2.2453821386205729E-2</v>
      </c>
      <c r="W426" s="78">
        <v>93.194999999999993</v>
      </c>
      <c r="X426" s="158">
        <f t="shared" si="53"/>
        <v>2.0925838840874427</v>
      </c>
      <c r="Y426" s="158">
        <f t="shared" si="50"/>
        <v>1347.2292831723439</v>
      </c>
      <c r="Z426" s="158">
        <f t="shared" si="51"/>
        <v>125.55503304524659</v>
      </c>
    </row>
    <row r="427" spans="1:26" x14ac:dyDescent="0.2">
      <c r="A427" s="251"/>
      <c r="B427" s="65" t="s">
        <v>473</v>
      </c>
      <c r="C427" s="65">
        <v>0.4</v>
      </c>
      <c r="D427" s="75">
        <v>1.4742E-2</v>
      </c>
      <c r="E427" s="66">
        <v>1.37</v>
      </c>
      <c r="F427" s="82">
        <v>545.6</v>
      </c>
      <c r="G427" s="10" t="s">
        <v>48</v>
      </c>
      <c r="H427" s="72">
        <v>6</v>
      </c>
      <c r="I427" s="87" t="s">
        <v>508</v>
      </c>
      <c r="J427" s="73" t="s">
        <v>50</v>
      </c>
      <c r="K427" s="72">
        <v>5</v>
      </c>
      <c r="L427" s="72">
        <v>1955</v>
      </c>
      <c r="M427" s="120">
        <v>7.8929999999999998</v>
      </c>
      <c r="N427" s="120">
        <v>0.153</v>
      </c>
      <c r="O427" s="120">
        <v>1.1959</v>
      </c>
      <c r="P427" s="120"/>
      <c r="Q427" s="120">
        <v>1.17794</v>
      </c>
      <c r="R427" s="120">
        <v>5.3659999999999997</v>
      </c>
      <c r="S427" s="120">
        <v>313.47000000000003</v>
      </c>
      <c r="T427" s="120">
        <v>4.75</v>
      </c>
      <c r="U427" s="120">
        <v>197.78</v>
      </c>
      <c r="V427" s="148">
        <f t="shared" si="52"/>
        <v>2.4016584083324907E-2</v>
      </c>
      <c r="W427" s="78">
        <v>93.194999999999993</v>
      </c>
      <c r="X427" s="158">
        <f t="shared" si="53"/>
        <v>2.2382255536454645</v>
      </c>
      <c r="Y427" s="158">
        <f t="shared" si="50"/>
        <v>1440.9950449994944</v>
      </c>
      <c r="Z427" s="158">
        <f t="shared" si="51"/>
        <v>134.29353321872787</v>
      </c>
    </row>
    <row r="428" spans="1:26" x14ac:dyDescent="0.2">
      <c r="A428" s="252"/>
      <c r="B428" s="65" t="s">
        <v>473</v>
      </c>
      <c r="C428" s="65">
        <v>0.4</v>
      </c>
      <c r="D428" s="75">
        <v>1.4742E-2</v>
      </c>
      <c r="E428" s="66">
        <v>1.37</v>
      </c>
      <c r="F428" s="82">
        <v>545.6</v>
      </c>
      <c r="G428" s="10" t="s">
        <v>48</v>
      </c>
      <c r="H428" s="72">
        <v>7</v>
      </c>
      <c r="I428" s="87" t="s">
        <v>509</v>
      </c>
      <c r="J428" s="73" t="s">
        <v>50</v>
      </c>
      <c r="K428" s="72">
        <v>3</v>
      </c>
      <c r="L428" s="72">
        <v>1914</v>
      </c>
      <c r="M428" s="120">
        <v>7.3769999999999998</v>
      </c>
      <c r="N428" s="120">
        <v>0.153</v>
      </c>
      <c r="O428" s="120">
        <v>1.1990000000000001</v>
      </c>
      <c r="P428" s="120"/>
      <c r="Q428" s="120"/>
      <c r="R428" s="120">
        <v>6.0250000000000004</v>
      </c>
      <c r="S428" s="120">
        <v>203.32</v>
      </c>
      <c r="T428" s="120">
        <v>4.4800000000000004</v>
      </c>
      <c r="U428" s="120">
        <v>151.16999999999999</v>
      </c>
      <c r="V428" s="148">
        <f t="shared" si="52"/>
        <v>2.9635509691076277E-2</v>
      </c>
      <c r="W428" s="78">
        <v>93.194999999999993</v>
      </c>
      <c r="X428" s="158">
        <f t="shared" si="53"/>
        <v>2.7618813256598536</v>
      </c>
      <c r="Y428" s="158">
        <f t="shared" si="50"/>
        <v>1778.1305814645766</v>
      </c>
      <c r="Z428" s="158">
        <f t="shared" si="51"/>
        <v>165.7128795395912</v>
      </c>
    </row>
    <row r="429" spans="1:26" x14ac:dyDescent="0.2">
      <c r="A429" s="250" t="s">
        <v>510</v>
      </c>
      <c r="B429" s="65" t="s">
        <v>511</v>
      </c>
      <c r="C429" s="12">
        <v>1.6</v>
      </c>
      <c r="D429" s="43">
        <v>1.753E-2</v>
      </c>
      <c r="E429" s="44">
        <f>D429*W429</f>
        <v>0.92481268000000005</v>
      </c>
      <c r="F429" s="116">
        <v>508.4</v>
      </c>
      <c r="G429" s="5" t="s">
        <v>40</v>
      </c>
      <c r="H429" s="63">
        <v>1</v>
      </c>
      <c r="I429" s="64" t="s">
        <v>512</v>
      </c>
      <c r="J429" s="64" t="s">
        <v>513</v>
      </c>
      <c r="K429" s="63">
        <v>79</v>
      </c>
      <c r="L429" s="63">
        <v>2008</v>
      </c>
      <c r="M429" s="117">
        <v>85.007000000000005</v>
      </c>
      <c r="N429" s="117">
        <v>10.705</v>
      </c>
      <c r="O429" s="117">
        <v>4.7709999999999999</v>
      </c>
      <c r="P429" s="117"/>
      <c r="Q429" s="117">
        <v>0.73799999999999999</v>
      </c>
      <c r="R429" s="117">
        <v>68.792000000000002</v>
      </c>
      <c r="S429" s="117">
        <v>6542.8</v>
      </c>
      <c r="T429" s="117">
        <v>68.792000000000002</v>
      </c>
      <c r="U429" s="117">
        <v>6542.8</v>
      </c>
      <c r="V429" s="145">
        <f t="shared" si="52"/>
        <v>1.0514152962034604E-2</v>
      </c>
      <c r="W429" s="74">
        <v>52.756</v>
      </c>
      <c r="X429" s="156">
        <f>V429*W429</f>
        <v>0.55468465366509756</v>
      </c>
      <c r="Y429" s="156">
        <f t="shared" si="50"/>
        <v>630.84917772207621</v>
      </c>
      <c r="Z429" s="156">
        <f t="shared" si="51"/>
        <v>33.281079219905855</v>
      </c>
    </row>
    <row r="430" spans="1:26" x14ac:dyDescent="0.2">
      <c r="A430" s="251"/>
      <c r="B430" s="65" t="s">
        <v>511</v>
      </c>
      <c r="C430" s="12">
        <v>1.6</v>
      </c>
      <c r="D430" s="43">
        <v>1.753E-2</v>
      </c>
      <c r="E430" s="44">
        <f t="shared" ref="E430:E458" si="54">D430*W430</f>
        <v>0.92481268000000005</v>
      </c>
      <c r="F430" s="116">
        <v>508.4</v>
      </c>
      <c r="G430" s="5" t="s">
        <v>40</v>
      </c>
      <c r="H430" s="63">
        <v>2</v>
      </c>
      <c r="I430" s="64" t="s">
        <v>514</v>
      </c>
      <c r="J430" s="64" t="s">
        <v>515</v>
      </c>
      <c r="K430" s="63">
        <v>36</v>
      </c>
      <c r="L430" s="63">
        <v>1983</v>
      </c>
      <c r="M430" s="117">
        <v>31.888999999999999</v>
      </c>
      <c r="N430" s="117">
        <v>4.28</v>
      </c>
      <c r="O430" s="117">
        <v>10.499000000000001</v>
      </c>
      <c r="P430" s="117">
        <v>-0.94699999999999995</v>
      </c>
      <c r="Q430" s="117">
        <v>3.25</v>
      </c>
      <c r="R430" s="117">
        <v>14.805999999999999</v>
      </c>
      <c r="S430" s="117">
        <v>2073.62</v>
      </c>
      <c r="T430" s="117">
        <v>14.805999999999999</v>
      </c>
      <c r="U430" s="117">
        <v>2073.62</v>
      </c>
      <c r="V430" s="145">
        <f t="shared" si="52"/>
        <v>7.1401703301472788E-3</v>
      </c>
      <c r="W430" s="74">
        <v>52.756</v>
      </c>
      <c r="X430" s="156">
        <f t="shared" ref="X430:X458" si="55">V430*W430</f>
        <v>0.37668682593724984</v>
      </c>
      <c r="Y430" s="156">
        <f t="shared" si="50"/>
        <v>428.41021980883676</v>
      </c>
      <c r="Z430" s="156">
        <f t="shared" si="51"/>
        <v>22.601209556234995</v>
      </c>
    </row>
    <row r="431" spans="1:26" x14ac:dyDescent="0.2">
      <c r="A431" s="251"/>
      <c r="B431" s="65" t="s">
        <v>511</v>
      </c>
      <c r="C431" s="12">
        <v>1.6</v>
      </c>
      <c r="D431" s="43">
        <v>1.753E-2</v>
      </c>
      <c r="E431" s="44">
        <f t="shared" si="54"/>
        <v>0.92481268000000005</v>
      </c>
      <c r="F431" s="116">
        <v>508.4</v>
      </c>
      <c r="G431" s="5" t="s">
        <v>40</v>
      </c>
      <c r="H431" s="63">
        <v>3</v>
      </c>
      <c r="I431" s="64" t="s">
        <v>516</v>
      </c>
      <c r="J431" s="64" t="s">
        <v>517</v>
      </c>
      <c r="K431" s="63">
        <v>20</v>
      </c>
      <c r="L431" s="63">
        <v>1984</v>
      </c>
      <c r="M431" s="117">
        <v>18.023</v>
      </c>
      <c r="N431" s="117">
        <v>2.0670000000000002</v>
      </c>
      <c r="O431" s="117">
        <v>6.0640000000000001</v>
      </c>
      <c r="P431" s="117">
        <v>-0.57499999999999996</v>
      </c>
      <c r="Q431" s="117"/>
      <c r="R431" s="117">
        <v>10.467000000000001</v>
      </c>
      <c r="S431" s="117">
        <v>1050.8499999999999</v>
      </c>
      <c r="T431" s="117">
        <v>10.467000000000001</v>
      </c>
      <c r="U431" s="117">
        <v>1050.8499999999999</v>
      </c>
      <c r="V431" s="145">
        <f t="shared" si="52"/>
        <v>9.9605081600609036E-3</v>
      </c>
      <c r="W431" s="74">
        <v>52.756</v>
      </c>
      <c r="X431" s="156">
        <f t="shared" si="55"/>
        <v>0.52547656849217306</v>
      </c>
      <c r="Y431" s="156">
        <f t="shared" si="50"/>
        <v>597.63048960365415</v>
      </c>
      <c r="Z431" s="156">
        <f t="shared" si="51"/>
        <v>31.528594109530378</v>
      </c>
    </row>
    <row r="432" spans="1:26" x14ac:dyDescent="0.2">
      <c r="A432" s="251"/>
      <c r="B432" s="65" t="s">
        <v>511</v>
      </c>
      <c r="C432" s="12">
        <v>1.6</v>
      </c>
      <c r="D432" s="43">
        <v>1.753E-2</v>
      </c>
      <c r="E432" s="44">
        <f t="shared" si="54"/>
        <v>0.92481268000000005</v>
      </c>
      <c r="F432" s="116">
        <v>508.4</v>
      </c>
      <c r="G432" s="5" t="s">
        <v>40</v>
      </c>
      <c r="H432" s="63">
        <v>4</v>
      </c>
      <c r="I432" s="64" t="s">
        <v>518</v>
      </c>
      <c r="J432" s="64" t="s">
        <v>515</v>
      </c>
      <c r="K432" s="63">
        <v>20</v>
      </c>
      <c r="L432" s="63">
        <v>1984</v>
      </c>
      <c r="M432" s="117">
        <v>13.803000000000001</v>
      </c>
      <c r="N432" s="117">
        <v>2.2200000000000002</v>
      </c>
      <c r="O432" s="117">
        <v>3.7650000000000001</v>
      </c>
      <c r="P432" s="117"/>
      <c r="Q432" s="117">
        <v>1.407</v>
      </c>
      <c r="R432" s="117">
        <v>6.4109999999999996</v>
      </c>
      <c r="S432" s="117">
        <v>1056.5999999999999</v>
      </c>
      <c r="T432" s="117">
        <v>6.4109999999999996</v>
      </c>
      <c r="U432" s="117">
        <v>1056.5999999999999</v>
      </c>
      <c r="V432" s="145">
        <f t="shared" si="52"/>
        <v>6.0675752413401479E-3</v>
      </c>
      <c r="W432" s="74">
        <v>52.756</v>
      </c>
      <c r="X432" s="156">
        <f t="shared" si="55"/>
        <v>0.32010099943214082</v>
      </c>
      <c r="Y432" s="156">
        <f t="shared" si="50"/>
        <v>364.0545144804089</v>
      </c>
      <c r="Z432" s="156">
        <f t="shared" si="51"/>
        <v>19.206059965928453</v>
      </c>
    </row>
    <row r="433" spans="1:26" x14ac:dyDescent="0.2">
      <c r="A433" s="251"/>
      <c r="B433" s="65" t="s">
        <v>511</v>
      </c>
      <c r="C433" s="12">
        <v>1.6</v>
      </c>
      <c r="D433" s="43">
        <v>1.753E-2</v>
      </c>
      <c r="E433" s="44">
        <f t="shared" si="54"/>
        <v>0.92481268000000005</v>
      </c>
      <c r="F433" s="116">
        <v>508.4</v>
      </c>
      <c r="G433" s="5" t="s">
        <v>40</v>
      </c>
      <c r="H433" s="63">
        <v>5</v>
      </c>
      <c r="I433" s="64" t="s">
        <v>519</v>
      </c>
      <c r="J433" s="64" t="s">
        <v>515</v>
      </c>
      <c r="K433" s="63">
        <v>20</v>
      </c>
      <c r="L433" s="63">
        <v>1982</v>
      </c>
      <c r="M433" s="117">
        <v>15.779</v>
      </c>
      <c r="N433" s="117">
        <v>2.3239999999999998</v>
      </c>
      <c r="O433" s="117">
        <v>5.7779999999999996</v>
      </c>
      <c r="P433" s="117">
        <v>-0.26900000000000002</v>
      </c>
      <c r="Q433" s="117">
        <v>1.43</v>
      </c>
      <c r="R433" s="117">
        <v>6.5140000000000002</v>
      </c>
      <c r="S433" s="117">
        <v>1034.1500000000001</v>
      </c>
      <c r="T433" s="117">
        <v>6.5140000000000002</v>
      </c>
      <c r="U433" s="117">
        <v>1034.1500000000001</v>
      </c>
      <c r="V433" s="145">
        <f t="shared" si="52"/>
        <v>6.2988928105207169E-3</v>
      </c>
      <c r="W433" s="74">
        <v>52.756</v>
      </c>
      <c r="X433" s="156">
        <f t="shared" si="55"/>
        <v>0.33230438911183097</v>
      </c>
      <c r="Y433" s="156">
        <f t="shared" si="50"/>
        <v>377.93356863124302</v>
      </c>
      <c r="Z433" s="156">
        <f t="shared" si="51"/>
        <v>19.938263346709856</v>
      </c>
    </row>
    <row r="434" spans="1:26" x14ac:dyDescent="0.2">
      <c r="A434" s="251"/>
      <c r="B434" s="65" t="s">
        <v>511</v>
      </c>
      <c r="C434" s="12">
        <v>1.6</v>
      </c>
      <c r="D434" s="43">
        <v>1.753E-2</v>
      </c>
      <c r="E434" s="44">
        <f t="shared" si="54"/>
        <v>0.92481268000000005</v>
      </c>
      <c r="F434" s="116">
        <v>508.4</v>
      </c>
      <c r="G434" s="5" t="s">
        <v>40</v>
      </c>
      <c r="H434" s="63">
        <v>6</v>
      </c>
      <c r="I434" s="64" t="s">
        <v>520</v>
      </c>
      <c r="J434" s="64" t="s">
        <v>515</v>
      </c>
      <c r="K434" s="63">
        <v>20</v>
      </c>
      <c r="L434" s="63">
        <v>1982</v>
      </c>
      <c r="M434" s="117">
        <v>16.026</v>
      </c>
      <c r="N434" s="117">
        <v>2.2349999999999999</v>
      </c>
      <c r="O434" s="117">
        <v>5.4740000000000002</v>
      </c>
      <c r="P434" s="117">
        <v>0.38600000000000001</v>
      </c>
      <c r="Q434" s="117">
        <v>1.427</v>
      </c>
      <c r="R434" s="117">
        <v>6.5030000000000001</v>
      </c>
      <c r="S434" s="117">
        <v>1051.81</v>
      </c>
      <c r="T434" s="117">
        <v>6.5030000000000001</v>
      </c>
      <c r="U434" s="117">
        <v>1051.81</v>
      </c>
      <c r="V434" s="145">
        <f t="shared" si="52"/>
        <v>6.1826755782888546E-3</v>
      </c>
      <c r="W434" s="74">
        <v>52.756</v>
      </c>
      <c r="X434" s="156">
        <f t="shared" si="55"/>
        <v>0.32617323280820681</v>
      </c>
      <c r="Y434" s="156">
        <f t="shared" si="50"/>
        <v>370.96053469733124</v>
      </c>
      <c r="Z434" s="156">
        <f t="shared" si="51"/>
        <v>19.570393968492407</v>
      </c>
    </row>
    <row r="435" spans="1:26" x14ac:dyDescent="0.2">
      <c r="A435" s="251"/>
      <c r="B435" s="65" t="s">
        <v>511</v>
      </c>
      <c r="C435" s="12">
        <v>1.6</v>
      </c>
      <c r="D435" s="43">
        <v>1.753E-2</v>
      </c>
      <c r="E435" s="44">
        <f t="shared" si="54"/>
        <v>0.92481268000000005</v>
      </c>
      <c r="F435" s="116">
        <v>508.4</v>
      </c>
      <c r="G435" s="5" t="s">
        <v>40</v>
      </c>
      <c r="H435" s="63">
        <v>7</v>
      </c>
      <c r="I435" s="64" t="s">
        <v>521</v>
      </c>
      <c r="J435" s="64" t="s">
        <v>515</v>
      </c>
      <c r="K435" s="63">
        <v>20</v>
      </c>
      <c r="L435" s="63">
        <v>1983</v>
      </c>
      <c r="M435" s="117">
        <v>12.779</v>
      </c>
      <c r="N435" s="117">
        <v>3.5209999999999999</v>
      </c>
      <c r="O435" s="117">
        <v>3.508</v>
      </c>
      <c r="P435" s="117">
        <v>-1.603</v>
      </c>
      <c r="Q435" s="117">
        <v>1.323</v>
      </c>
      <c r="R435" s="117">
        <v>6.03</v>
      </c>
      <c r="S435" s="117">
        <v>1063.0999999999999</v>
      </c>
      <c r="T435" s="117">
        <v>6.03</v>
      </c>
      <c r="U435" s="117">
        <v>1063.0999999999999</v>
      </c>
      <c r="V435" s="145">
        <f t="shared" si="52"/>
        <v>5.6720910544633624E-3</v>
      </c>
      <c r="W435" s="74">
        <v>52.756</v>
      </c>
      <c r="X435" s="156">
        <f t="shared" si="55"/>
        <v>0.29923683566926917</v>
      </c>
      <c r="Y435" s="156">
        <f t="shared" si="50"/>
        <v>340.32546326780169</v>
      </c>
      <c r="Z435" s="156">
        <f t="shared" si="51"/>
        <v>17.954210140156146</v>
      </c>
    </row>
    <row r="436" spans="1:26" x14ac:dyDescent="0.2">
      <c r="A436" s="251"/>
      <c r="B436" s="65" t="s">
        <v>511</v>
      </c>
      <c r="C436" s="12">
        <v>1.6</v>
      </c>
      <c r="D436" s="43">
        <v>1.753E-2</v>
      </c>
      <c r="E436" s="44">
        <f t="shared" si="54"/>
        <v>0.92481268000000005</v>
      </c>
      <c r="F436" s="116">
        <v>508.4</v>
      </c>
      <c r="G436" s="5" t="s">
        <v>40</v>
      </c>
      <c r="H436" s="63">
        <v>8</v>
      </c>
      <c r="I436" s="64" t="s">
        <v>522</v>
      </c>
      <c r="J436" s="64" t="s">
        <v>515</v>
      </c>
      <c r="K436" s="63">
        <v>20</v>
      </c>
      <c r="L436" s="63">
        <v>1981</v>
      </c>
      <c r="M436" s="117">
        <v>13.741</v>
      </c>
      <c r="N436" s="117">
        <v>2.7959999999999998</v>
      </c>
      <c r="O436" s="117">
        <v>3.3540000000000001</v>
      </c>
      <c r="P436" s="117"/>
      <c r="Q436" s="117">
        <v>1.3660000000000001</v>
      </c>
      <c r="R436" s="117">
        <v>6.2249999999999996</v>
      </c>
      <c r="S436" s="117">
        <v>1041.52</v>
      </c>
      <c r="T436" s="117">
        <v>6.2249999999999996</v>
      </c>
      <c r="U436" s="117">
        <v>1041.52</v>
      </c>
      <c r="V436" s="145">
        <f t="shared" si="52"/>
        <v>5.9768415392887318E-3</v>
      </c>
      <c r="W436" s="74">
        <v>52.756</v>
      </c>
      <c r="X436" s="156">
        <f t="shared" si="55"/>
        <v>0.31531425224671633</v>
      </c>
      <c r="Y436" s="156">
        <f t="shared" si="50"/>
        <v>358.61049235732389</v>
      </c>
      <c r="Z436" s="156">
        <f t="shared" si="51"/>
        <v>18.918855134802978</v>
      </c>
    </row>
    <row r="437" spans="1:26" x14ac:dyDescent="0.2">
      <c r="A437" s="251"/>
      <c r="B437" s="65" t="s">
        <v>511</v>
      </c>
      <c r="C437" s="12">
        <v>1.6</v>
      </c>
      <c r="D437" s="43">
        <v>1.753E-2</v>
      </c>
      <c r="E437" s="44">
        <f t="shared" si="54"/>
        <v>0.92481268000000005</v>
      </c>
      <c r="F437" s="116">
        <v>508.4</v>
      </c>
      <c r="G437" s="5" t="s">
        <v>40</v>
      </c>
      <c r="H437" s="63">
        <v>9</v>
      </c>
      <c r="I437" s="64" t="s">
        <v>523</v>
      </c>
      <c r="J437" s="64" t="s">
        <v>515</v>
      </c>
      <c r="K437" s="63">
        <v>20</v>
      </c>
      <c r="L437" s="63">
        <v>1981</v>
      </c>
      <c r="M437" s="117">
        <v>14.497999999999999</v>
      </c>
      <c r="N437" s="117">
        <v>2.4700000000000002</v>
      </c>
      <c r="O437" s="117">
        <v>2.6640000000000001</v>
      </c>
      <c r="P437" s="117"/>
      <c r="Q437" s="117"/>
      <c r="R437" s="117">
        <v>9.3640000000000008</v>
      </c>
      <c r="S437" s="117">
        <v>1033.77</v>
      </c>
      <c r="T437" s="117">
        <v>9.3640000000000008</v>
      </c>
      <c r="U437" s="117">
        <v>1033.77</v>
      </c>
      <c r="V437" s="145">
        <f t="shared" si="52"/>
        <v>9.0581077028739476E-3</v>
      </c>
      <c r="W437" s="74">
        <v>52.756</v>
      </c>
      <c r="X437" s="156">
        <f t="shared" si="55"/>
        <v>0.47786952997281795</v>
      </c>
      <c r="Y437" s="156">
        <f t="shared" si="50"/>
        <v>543.48646217243686</v>
      </c>
      <c r="Z437" s="156">
        <f t="shared" si="51"/>
        <v>28.672171798369078</v>
      </c>
    </row>
    <row r="438" spans="1:26" x14ac:dyDescent="0.2">
      <c r="A438" s="251"/>
      <c r="B438" s="65" t="s">
        <v>511</v>
      </c>
      <c r="C438" s="12">
        <v>1.6</v>
      </c>
      <c r="D438" s="43">
        <v>1.753E-2</v>
      </c>
      <c r="E438" s="44">
        <f t="shared" si="54"/>
        <v>0.92481268000000005</v>
      </c>
      <c r="F438" s="116">
        <v>508.4</v>
      </c>
      <c r="G438" s="5" t="s">
        <v>40</v>
      </c>
      <c r="H438" s="63" t="s">
        <v>380</v>
      </c>
      <c r="I438" s="64" t="s">
        <v>524</v>
      </c>
      <c r="J438" s="64" t="s">
        <v>515</v>
      </c>
      <c r="K438" s="63">
        <v>20</v>
      </c>
      <c r="L438" s="63">
        <v>1981</v>
      </c>
      <c r="M438" s="117">
        <v>14.302</v>
      </c>
      <c r="N438" s="117">
        <v>2.7610000000000001</v>
      </c>
      <c r="O438" s="117">
        <v>3.706</v>
      </c>
      <c r="P438" s="117"/>
      <c r="Q438" s="117">
        <v>1.41</v>
      </c>
      <c r="R438" s="117">
        <v>6.4249999999999998</v>
      </c>
      <c r="S438" s="117">
        <v>1019.7</v>
      </c>
      <c r="T438" s="117">
        <v>6.4249999999999998</v>
      </c>
      <c r="U438" s="117">
        <v>1019.7</v>
      </c>
      <c r="V438" s="145">
        <f t="shared" si="52"/>
        <v>6.3008728057271741E-3</v>
      </c>
      <c r="W438" s="74">
        <v>52.756</v>
      </c>
      <c r="X438" s="156">
        <f t="shared" si="55"/>
        <v>0.3324088457389428</v>
      </c>
      <c r="Y438" s="156">
        <f t="shared" si="50"/>
        <v>378.05236834363041</v>
      </c>
      <c r="Z438" s="156">
        <f t="shared" si="51"/>
        <v>19.944530744336568</v>
      </c>
    </row>
    <row r="439" spans="1:26" x14ac:dyDescent="0.2">
      <c r="A439" s="251"/>
      <c r="B439" s="65" t="s">
        <v>511</v>
      </c>
      <c r="C439" s="12">
        <v>1.6</v>
      </c>
      <c r="D439" s="43">
        <v>1.753E-2</v>
      </c>
      <c r="E439" s="44">
        <f t="shared" si="54"/>
        <v>0.9248828</v>
      </c>
      <c r="F439" s="116">
        <v>508.4</v>
      </c>
      <c r="G439" s="9" t="s">
        <v>45</v>
      </c>
      <c r="H439" s="67">
        <v>1</v>
      </c>
      <c r="I439" s="68" t="s">
        <v>525</v>
      </c>
      <c r="J439" s="68" t="s">
        <v>526</v>
      </c>
      <c r="K439" s="67">
        <v>50</v>
      </c>
      <c r="L439" s="67">
        <v>1971</v>
      </c>
      <c r="M439" s="118">
        <v>50.96</v>
      </c>
      <c r="N439" s="118">
        <v>4.63</v>
      </c>
      <c r="O439" s="118">
        <v>8.2469999999999999</v>
      </c>
      <c r="P439" s="118">
        <v>0.84799999999999998</v>
      </c>
      <c r="Q439" s="118"/>
      <c r="R439" s="118">
        <v>37.225999999999999</v>
      </c>
      <c r="S439" s="118">
        <v>2563.1999999999998</v>
      </c>
      <c r="T439" s="118">
        <v>37.225999999999999</v>
      </c>
      <c r="U439" s="118">
        <v>2563.1999999999998</v>
      </c>
      <c r="V439" s="146">
        <f t="shared" si="52"/>
        <v>1.4523252184769039E-2</v>
      </c>
      <c r="W439" s="76">
        <v>52.76</v>
      </c>
      <c r="X439" s="157">
        <f t="shared" si="55"/>
        <v>0.7662467852684145</v>
      </c>
      <c r="Y439" s="157">
        <f t="shared" si="50"/>
        <v>871.39513108614233</v>
      </c>
      <c r="Z439" s="157">
        <f t="shared" si="51"/>
        <v>45.974807116104863</v>
      </c>
    </row>
    <row r="440" spans="1:26" x14ac:dyDescent="0.2">
      <c r="A440" s="251"/>
      <c r="B440" s="65" t="s">
        <v>511</v>
      </c>
      <c r="C440" s="12">
        <v>1.6</v>
      </c>
      <c r="D440" s="43">
        <v>1.753E-2</v>
      </c>
      <c r="E440" s="44">
        <f t="shared" si="54"/>
        <v>0.9248828</v>
      </c>
      <c r="F440" s="116">
        <v>508.4</v>
      </c>
      <c r="G440" s="9" t="s">
        <v>45</v>
      </c>
      <c r="H440" s="67">
        <v>2</v>
      </c>
      <c r="I440" s="68" t="s">
        <v>527</v>
      </c>
      <c r="J440" s="68" t="s">
        <v>526</v>
      </c>
      <c r="K440" s="67">
        <v>60</v>
      </c>
      <c r="L440" s="67">
        <v>1967</v>
      </c>
      <c r="M440" s="118">
        <v>53.241</v>
      </c>
      <c r="N440" s="118">
        <v>4.8620000000000001</v>
      </c>
      <c r="O440" s="118">
        <v>11.081</v>
      </c>
      <c r="P440" s="118">
        <v>-0.41399999999999998</v>
      </c>
      <c r="Q440" s="118"/>
      <c r="R440" s="118">
        <v>37.712000000000003</v>
      </c>
      <c r="S440" s="118">
        <v>2712.12</v>
      </c>
      <c r="T440" s="118">
        <v>37.712000000000003</v>
      </c>
      <c r="U440" s="118">
        <v>2712.12</v>
      </c>
      <c r="V440" s="146">
        <f t="shared" si="52"/>
        <v>1.3904989454743891E-2</v>
      </c>
      <c r="W440" s="76">
        <v>52.76</v>
      </c>
      <c r="X440" s="157">
        <f t="shared" si="55"/>
        <v>0.73362724363228771</v>
      </c>
      <c r="Y440" s="157">
        <f t="shared" si="50"/>
        <v>834.29936728463349</v>
      </c>
      <c r="Z440" s="157">
        <f t="shared" si="51"/>
        <v>44.017634617937262</v>
      </c>
    </row>
    <row r="441" spans="1:26" x14ac:dyDescent="0.2">
      <c r="A441" s="251"/>
      <c r="B441" s="65" t="s">
        <v>511</v>
      </c>
      <c r="C441" s="12">
        <v>1.6</v>
      </c>
      <c r="D441" s="43">
        <v>1.753E-2</v>
      </c>
      <c r="E441" s="44">
        <f t="shared" si="54"/>
        <v>0.9248828</v>
      </c>
      <c r="F441" s="116">
        <v>508.4</v>
      </c>
      <c r="G441" s="9" t="s">
        <v>45</v>
      </c>
      <c r="H441" s="67">
        <v>3</v>
      </c>
      <c r="I441" s="68" t="s">
        <v>528</v>
      </c>
      <c r="J441" s="68" t="s">
        <v>526</v>
      </c>
      <c r="K441" s="67">
        <v>30</v>
      </c>
      <c r="L441" s="67">
        <v>1973</v>
      </c>
      <c r="M441" s="118">
        <v>35.585000000000001</v>
      </c>
      <c r="N441" s="118">
        <v>2.516</v>
      </c>
      <c r="O441" s="118">
        <v>6.5620000000000003</v>
      </c>
      <c r="P441" s="118">
        <v>9.7000000000000003E-2</v>
      </c>
      <c r="Q441" s="118"/>
      <c r="R441" s="118">
        <v>26.41</v>
      </c>
      <c r="S441" s="118">
        <v>1727.5</v>
      </c>
      <c r="T441" s="118">
        <v>26.41</v>
      </c>
      <c r="U441" s="118">
        <v>1727.5</v>
      </c>
      <c r="V441" s="146">
        <f t="shared" si="52"/>
        <v>1.5287988422575977E-2</v>
      </c>
      <c r="W441" s="76">
        <v>52.76</v>
      </c>
      <c r="X441" s="157">
        <f t="shared" si="55"/>
        <v>0.80659426917510846</v>
      </c>
      <c r="Y441" s="157">
        <f t="shared" si="50"/>
        <v>917.27930535455857</v>
      </c>
      <c r="Z441" s="157">
        <f t="shared" si="51"/>
        <v>48.395656150506511</v>
      </c>
    </row>
    <row r="442" spans="1:26" x14ac:dyDescent="0.2">
      <c r="A442" s="251"/>
      <c r="B442" s="65" t="s">
        <v>511</v>
      </c>
      <c r="C442" s="12">
        <v>1.6</v>
      </c>
      <c r="D442" s="43">
        <v>1.753E-2</v>
      </c>
      <c r="E442" s="44">
        <f t="shared" si="54"/>
        <v>0.9248828</v>
      </c>
      <c r="F442" s="116">
        <v>508.4</v>
      </c>
      <c r="G442" s="9" t="s">
        <v>45</v>
      </c>
      <c r="H442" s="67">
        <v>4</v>
      </c>
      <c r="I442" s="68" t="s">
        <v>529</v>
      </c>
      <c r="J442" s="68" t="s">
        <v>526</v>
      </c>
      <c r="K442" s="67">
        <v>60</v>
      </c>
      <c r="L442" s="67">
        <v>1968</v>
      </c>
      <c r="M442" s="118">
        <v>38.826000000000001</v>
      </c>
      <c r="N442" s="118">
        <v>5.1959999999999997</v>
      </c>
      <c r="O442" s="118">
        <v>6.2779999999999996</v>
      </c>
      <c r="P442" s="118">
        <v>-0.51900000000000002</v>
      </c>
      <c r="Q442" s="118"/>
      <c r="R442" s="118">
        <v>27.87</v>
      </c>
      <c r="S442" s="118">
        <v>2296.96</v>
      </c>
      <c r="T442" s="118">
        <v>27.87</v>
      </c>
      <c r="U442" s="118">
        <v>2296.96</v>
      </c>
      <c r="V442" s="146">
        <f t="shared" si="52"/>
        <v>1.2133428531624408E-2</v>
      </c>
      <c r="W442" s="76">
        <v>52.76</v>
      </c>
      <c r="X442" s="157">
        <f t="shared" si="55"/>
        <v>0.64015968932850376</v>
      </c>
      <c r="Y442" s="157">
        <f t="shared" si="50"/>
        <v>728.00571189746438</v>
      </c>
      <c r="Z442" s="157">
        <f t="shared" si="51"/>
        <v>38.409581359710216</v>
      </c>
    </row>
    <row r="443" spans="1:26" x14ac:dyDescent="0.2">
      <c r="A443" s="251"/>
      <c r="B443" s="65" t="s">
        <v>511</v>
      </c>
      <c r="C443" s="12">
        <v>1.6</v>
      </c>
      <c r="D443" s="43">
        <v>1.753E-2</v>
      </c>
      <c r="E443" s="44">
        <f t="shared" si="54"/>
        <v>0.9248828</v>
      </c>
      <c r="F443" s="116">
        <v>508.4</v>
      </c>
      <c r="G443" s="9" t="s">
        <v>45</v>
      </c>
      <c r="H443" s="67">
        <v>5</v>
      </c>
      <c r="I443" s="68" t="s">
        <v>530</v>
      </c>
      <c r="J443" s="68" t="s">
        <v>526</v>
      </c>
      <c r="K443" s="67">
        <v>20</v>
      </c>
      <c r="L443" s="67">
        <v>1999</v>
      </c>
      <c r="M443" s="118">
        <v>23.95</v>
      </c>
      <c r="N443" s="118">
        <v>3.5209999999999999</v>
      </c>
      <c r="O443" s="118">
        <v>2.8780000000000001</v>
      </c>
      <c r="P443" s="118">
        <v>-0.83</v>
      </c>
      <c r="Q443" s="118"/>
      <c r="R443" s="118">
        <v>18.381</v>
      </c>
      <c r="S443" s="118">
        <v>1102.81</v>
      </c>
      <c r="T443" s="118">
        <v>18.381</v>
      </c>
      <c r="U443" s="118">
        <v>1102.81</v>
      </c>
      <c r="V443" s="146">
        <f t="shared" si="52"/>
        <v>1.6667422312093654E-2</v>
      </c>
      <c r="W443" s="76">
        <v>52.76</v>
      </c>
      <c r="X443" s="157">
        <f t="shared" si="55"/>
        <v>0.87937320118606122</v>
      </c>
      <c r="Y443" s="157">
        <f t="shared" ref="Y443:Y506" si="56">V443*60*1000</f>
        <v>1000.0453387256192</v>
      </c>
      <c r="Z443" s="157">
        <f t="shared" ref="Z443:Z506" si="57">Y443*W443/1000</f>
        <v>52.762392071163667</v>
      </c>
    </row>
    <row r="444" spans="1:26" x14ac:dyDescent="0.2">
      <c r="A444" s="251"/>
      <c r="B444" s="65" t="s">
        <v>511</v>
      </c>
      <c r="C444" s="12">
        <v>1.6</v>
      </c>
      <c r="D444" s="43">
        <v>1.753E-2</v>
      </c>
      <c r="E444" s="44">
        <f t="shared" si="54"/>
        <v>0.9248828</v>
      </c>
      <c r="F444" s="116">
        <v>508.4</v>
      </c>
      <c r="G444" s="9" t="s">
        <v>45</v>
      </c>
      <c r="H444" s="67">
        <v>6</v>
      </c>
      <c r="I444" s="68" t="s">
        <v>531</v>
      </c>
      <c r="J444" s="68" t="s">
        <v>526</v>
      </c>
      <c r="K444" s="67">
        <v>30</v>
      </c>
      <c r="L444" s="67">
        <v>1970</v>
      </c>
      <c r="M444" s="118">
        <v>41.215000000000003</v>
      </c>
      <c r="N444" s="118">
        <v>3.242</v>
      </c>
      <c r="O444" s="118">
        <v>5.4710000000000001</v>
      </c>
      <c r="P444" s="118">
        <v>0.40400000000000003</v>
      </c>
      <c r="Q444" s="118"/>
      <c r="R444" s="118">
        <v>32.097999999999999</v>
      </c>
      <c r="S444" s="118">
        <v>1727.5</v>
      </c>
      <c r="T444" s="118">
        <v>32.097999999999999</v>
      </c>
      <c r="U444" s="118">
        <v>1727.5</v>
      </c>
      <c r="V444" s="146">
        <f t="shared" si="52"/>
        <v>1.8580607814761216E-2</v>
      </c>
      <c r="W444" s="76">
        <v>52.76</v>
      </c>
      <c r="X444" s="157">
        <f t="shared" si="55"/>
        <v>0.98031286830680175</v>
      </c>
      <c r="Y444" s="157">
        <f t="shared" si="56"/>
        <v>1114.836468885673</v>
      </c>
      <c r="Z444" s="157">
        <f t="shared" si="57"/>
        <v>58.818772098408104</v>
      </c>
    </row>
    <row r="445" spans="1:26" x14ac:dyDescent="0.2">
      <c r="A445" s="251"/>
      <c r="B445" s="65" t="s">
        <v>511</v>
      </c>
      <c r="C445" s="12">
        <v>1.6</v>
      </c>
      <c r="D445" s="43">
        <v>1.753E-2</v>
      </c>
      <c r="E445" s="44">
        <f t="shared" si="54"/>
        <v>0.9248828</v>
      </c>
      <c r="F445" s="116">
        <v>508.4</v>
      </c>
      <c r="G445" s="9" t="s">
        <v>45</v>
      </c>
      <c r="H445" s="67">
        <v>7</v>
      </c>
      <c r="I445" s="68" t="s">
        <v>532</v>
      </c>
      <c r="J445" s="68" t="s">
        <v>526</v>
      </c>
      <c r="K445" s="67">
        <v>30</v>
      </c>
      <c r="L445" s="67">
        <v>1970</v>
      </c>
      <c r="M445" s="118">
        <v>36.604999999999997</v>
      </c>
      <c r="N445" s="118">
        <v>2.27</v>
      </c>
      <c r="O445" s="118">
        <v>5.6189999999999998</v>
      </c>
      <c r="P445" s="118">
        <v>0.74299999999999999</v>
      </c>
      <c r="Q445" s="118"/>
      <c r="R445" s="118">
        <v>27.972999999999999</v>
      </c>
      <c r="S445" s="118">
        <v>1727.6</v>
      </c>
      <c r="T445" s="118">
        <v>27.972999999999999</v>
      </c>
      <c r="U445" s="118">
        <v>1727.6</v>
      </c>
      <c r="V445" s="146">
        <f t="shared" si="52"/>
        <v>1.6191826811761983E-2</v>
      </c>
      <c r="W445" s="76">
        <v>52.76</v>
      </c>
      <c r="X445" s="157">
        <f t="shared" si="55"/>
        <v>0.85428078258856222</v>
      </c>
      <c r="Y445" s="157">
        <f t="shared" si="56"/>
        <v>971.50960870571896</v>
      </c>
      <c r="Z445" s="157">
        <f t="shared" si="57"/>
        <v>51.256846955313733</v>
      </c>
    </row>
    <row r="446" spans="1:26" x14ac:dyDescent="0.2">
      <c r="A446" s="251"/>
      <c r="B446" s="65" t="s">
        <v>511</v>
      </c>
      <c r="C446" s="12">
        <v>1.6</v>
      </c>
      <c r="D446" s="43">
        <v>1.753E-2</v>
      </c>
      <c r="E446" s="44">
        <f t="shared" si="54"/>
        <v>0.9248828</v>
      </c>
      <c r="F446" s="116">
        <v>508.4</v>
      </c>
      <c r="G446" s="9" t="s">
        <v>45</v>
      </c>
      <c r="H446" s="67">
        <v>8</v>
      </c>
      <c r="I446" s="68" t="s">
        <v>533</v>
      </c>
      <c r="J446" s="68" t="s">
        <v>526</v>
      </c>
      <c r="K446" s="67">
        <v>48</v>
      </c>
      <c r="L446" s="67">
        <v>1964</v>
      </c>
      <c r="M446" s="118">
        <v>45.543999999999997</v>
      </c>
      <c r="N446" s="118">
        <v>4.5839999999999996</v>
      </c>
      <c r="O446" s="118">
        <v>5.3890000000000002</v>
      </c>
      <c r="P446" s="118">
        <v>0.23599999999999999</v>
      </c>
      <c r="Q446" s="118"/>
      <c r="R446" s="118">
        <v>35.335000000000001</v>
      </c>
      <c r="S446" s="118">
        <v>2296.33</v>
      </c>
      <c r="T446" s="118">
        <v>35.335000000000001</v>
      </c>
      <c r="U446" s="118">
        <v>2296.33</v>
      </c>
      <c r="V446" s="146">
        <f t="shared" si="52"/>
        <v>1.5387596730435086E-2</v>
      </c>
      <c r="W446" s="76">
        <v>52.76</v>
      </c>
      <c r="X446" s="157">
        <f t="shared" si="55"/>
        <v>0.81184960349775503</v>
      </c>
      <c r="Y446" s="157">
        <f t="shared" si="56"/>
        <v>923.25580382610519</v>
      </c>
      <c r="Z446" s="157">
        <f t="shared" si="57"/>
        <v>48.710976209865308</v>
      </c>
    </row>
    <row r="447" spans="1:26" x14ac:dyDescent="0.2">
      <c r="A447" s="251"/>
      <c r="B447" s="65" t="s">
        <v>511</v>
      </c>
      <c r="C447" s="12">
        <v>1.6</v>
      </c>
      <c r="D447" s="43">
        <v>1.753E-2</v>
      </c>
      <c r="E447" s="44">
        <f t="shared" si="54"/>
        <v>0.9248828</v>
      </c>
      <c r="F447" s="116">
        <v>508.4</v>
      </c>
      <c r="G447" s="9" t="s">
        <v>45</v>
      </c>
      <c r="H447" s="67">
        <v>9</v>
      </c>
      <c r="I447" s="68" t="s">
        <v>534</v>
      </c>
      <c r="J447" s="68" t="s">
        <v>526</v>
      </c>
      <c r="K447" s="67">
        <v>60</v>
      </c>
      <c r="L447" s="67">
        <v>1966</v>
      </c>
      <c r="M447" s="118">
        <v>55.628</v>
      </c>
      <c r="N447" s="118">
        <v>3.5209999999999999</v>
      </c>
      <c r="O447" s="118">
        <v>9.4540000000000006</v>
      </c>
      <c r="P447" s="118">
        <v>0.872</v>
      </c>
      <c r="Q447" s="118"/>
      <c r="R447" s="118">
        <v>41.780999999999999</v>
      </c>
      <c r="S447" s="118">
        <v>2723.38</v>
      </c>
      <c r="T447" s="118">
        <v>41.780999999999999</v>
      </c>
      <c r="U447" s="118">
        <v>2723.38</v>
      </c>
      <c r="V447" s="146">
        <f t="shared" si="52"/>
        <v>1.5341597573603389E-2</v>
      </c>
      <c r="W447" s="76">
        <v>52.76</v>
      </c>
      <c r="X447" s="157">
        <f t="shared" si="55"/>
        <v>0.80942268798331474</v>
      </c>
      <c r="Y447" s="157">
        <f t="shared" si="56"/>
        <v>920.49585441620331</v>
      </c>
      <c r="Z447" s="157">
        <f t="shared" si="57"/>
        <v>48.565361278998886</v>
      </c>
    </row>
    <row r="448" spans="1:26" x14ac:dyDescent="0.2">
      <c r="A448" s="251"/>
      <c r="B448" s="65" t="s">
        <v>511</v>
      </c>
      <c r="C448" s="12">
        <v>1.6</v>
      </c>
      <c r="D448" s="43">
        <v>1.753E-2</v>
      </c>
      <c r="E448" s="44">
        <f t="shared" si="54"/>
        <v>0.9248828</v>
      </c>
      <c r="F448" s="116">
        <v>508.4</v>
      </c>
      <c r="G448" s="9" t="s">
        <v>45</v>
      </c>
      <c r="H448" s="67" t="s">
        <v>392</v>
      </c>
      <c r="I448" s="68" t="s">
        <v>535</v>
      </c>
      <c r="J448" s="68" t="s">
        <v>526</v>
      </c>
      <c r="K448" s="67">
        <v>60</v>
      </c>
      <c r="L448" s="67">
        <v>1964</v>
      </c>
      <c r="M448" s="118">
        <v>55.188000000000002</v>
      </c>
      <c r="N448" s="118">
        <v>4.5590000000000002</v>
      </c>
      <c r="O448" s="118">
        <v>9.7170000000000005</v>
      </c>
      <c r="P448" s="118">
        <v>-0.31</v>
      </c>
      <c r="Q448" s="118"/>
      <c r="R448" s="118">
        <v>40.862000000000002</v>
      </c>
      <c r="S448" s="118">
        <v>2714.48</v>
      </c>
      <c r="T448" s="118">
        <v>40.862000000000002</v>
      </c>
      <c r="U448" s="118">
        <v>2714.48</v>
      </c>
      <c r="V448" s="146">
        <f t="shared" si="52"/>
        <v>1.5053343550145886E-2</v>
      </c>
      <c r="W448" s="76">
        <v>52.76</v>
      </c>
      <c r="X448" s="157">
        <f t="shared" si="55"/>
        <v>0.7942144057056969</v>
      </c>
      <c r="Y448" s="157">
        <f t="shared" si="56"/>
        <v>903.20061300875307</v>
      </c>
      <c r="Z448" s="157">
        <f t="shared" si="57"/>
        <v>47.652864342341807</v>
      </c>
    </row>
    <row r="449" spans="1:26" x14ac:dyDescent="0.2">
      <c r="A449" s="251"/>
      <c r="B449" s="65" t="s">
        <v>511</v>
      </c>
      <c r="C449" s="12">
        <v>1.6</v>
      </c>
      <c r="D449" s="43">
        <v>1.753E-2</v>
      </c>
      <c r="E449" s="44">
        <f t="shared" si="54"/>
        <v>0.92481268000000005</v>
      </c>
      <c r="F449" s="116">
        <v>508.4</v>
      </c>
      <c r="G449" s="6" t="s">
        <v>47</v>
      </c>
      <c r="H449" s="69">
        <v>1</v>
      </c>
      <c r="I449" s="70" t="s">
        <v>536</v>
      </c>
      <c r="J449" s="70" t="s">
        <v>526</v>
      </c>
      <c r="K449" s="69">
        <v>36</v>
      </c>
      <c r="L449" s="69">
        <v>1984</v>
      </c>
      <c r="M449" s="119">
        <v>59.981000000000002</v>
      </c>
      <c r="N449" s="119">
        <v>3.9119999999999999</v>
      </c>
      <c r="O449" s="119">
        <v>9.3989999999999991</v>
      </c>
      <c r="P449" s="119">
        <v>-0.13700000000000001</v>
      </c>
      <c r="Q449" s="119"/>
      <c r="R449" s="119">
        <v>46.807000000000002</v>
      </c>
      <c r="S449" s="119">
        <v>2136.4</v>
      </c>
      <c r="T449" s="119">
        <v>46.807000000000002</v>
      </c>
      <c r="U449" s="119">
        <v>2136.4</v>
      </c>
      <c r="V449" s="147">
        <f t="shared" si="52"/>
        <v>2.1909286650439994E-2</v>
      </c>
      <c r="W449" s="165">
        <v>52.756</v>
      </c>
      <c r="X449" s="77">
        <f t="shared" si="55"/>
        <v>1.1558463265306123</v>
      </c>
      <c r="Y449" s="77">
        <f t="shared" si="56"/>
        <v>1314.5571990263995</v>
      </c>
      <c r="Z449" s="77">
        <f t="shared" si="57"/>
        <v>69.350779591836741</v>
      </c>
    </row>
    <row r="450" spans="1:26" x14ac:dyDescent="0.2">
      <c r="A450" s="251"/>
      <c r="B450" s="65" t="s">
        <v>511</v>
      </c>
      <c r="C450" s="12">
        <v>1.6</v>
      </c>
      <c r="D450" s="43">
        <v>1.753E-2</v>
      </c>
      <c r="E450" s="44">
        <f t="shared" si="54"/>
        <v>0.92481268000000005</v>
      </c>
      <c r="F450" s="116">
        <v>508.4</v>
      </c>
      <c r="G450" s="6" t="s">
        <v>47</v>
      </c>
      <c r="H450" s="69">
        <v>2</v>
      </c>
      <c r="I450" s="70" t="s">
        <v>537</v>
      </c>
      <c r="J450" s="70" t="s">
        <v>526</v>
      </c>
      <c r="K450" s="69">
        <v>20</v>
      </c>
      <c r="L450" s="69">
        <v>1984</v>
      </c>
      <c r="M450" s="119">
        <v>31.21</v>
      </c>
      <c r="N450" s="119">
        <v>1.7889999999999999</v>
      </c>
      <c r="O450" s="119">
        <v>4.7160000000000002</v>
      </c>
      <c r="P450" s="119">
        <v>0.60299999999999998</v>
      </c>
      <c r="Q450" s="119"/>
      <c r="R450" s="119">
        <v>24.102</v>
      </c>
      <c r="S450" s="119">
        <v>1066.2</v>
      </c>
      <c r="T450" s="119">
        <v>24.102</v>
      </c>
      <c r="U450" s="119">
        <v>1066.2</v>
      </c>
      <c r="V450" s="147">
        <f t="shared" si="52"/>
        <v>2.2605514912774339E-2</v>
      </c>
      <c r="W450" s="88">
        <v>52.756</v>
      </c>
      <c r="X450" s="77">
        <f t="shared" si="55"/>
        <v>1.192576544738323</v>
      </c>
      <c r="Y450" s="77">
        <f t="shared" si="56"/>
        <v>1356.3308947664602</v>
      </c>
      <c r="Z450" s="77">
        <f t="shared" si="57"/>
        <v>71.554592684299379</v>
      </c>
    </row>
    <row r="451" spans="1:26" x14ac:dyDescent="0.2">
      <c r="A451" s="251"/>
      <c r="B451" s="65" t="s">
        <v>511</v>
      </c>
      <c r="C451" s="12">
        <v>1.6</v>
      </c>
      <c r="D451" s="43">
        <v>1.753E-2</v>
      </c>
      <c r="E451" s="44">
        <f t="shared" si="54"/>
        <v>0.92481268000000005</v>
      </c>
      <c r="F451" s="116">
        <v>508.4</v>
      </c>
      <c r="G451" s="6" t="s">
        <v>47</v>
      </c>
      <c r="H451" s="69">
        <v>3</v>
      </c>
      <c r="I451" s="70" t="s">
        <v>538</v>
      </c>
      <c r="J451" s="70" t="s">
        <v>526</v>
      </c>
      <c r="K451" s="69">
        <v>20</v>
      </c>
      <c r="L451" s="69">
        <v>1983</v>
      </c>
      <c r="M451" s="119">
        <v>30.73</v>
      </c>
      <c r="N451" s="119">
        <v>3.4089999999999998</v>
      </c>
      <c r="O451" s="119">
        <v>4.5940000000000003</v>
      </c>
      <c r="P451" s="119">
        <v>-1.464</v>
      </c>
      <c r="Q451" s="119"/>
      <c r="R451" s="119">
        <v>24.190999999999999</v>
      </c>
      <c r="S451" s="119">
        <v>1042.6500000000001</v>
      </c>
      <c r="T451" s="119">
        <v>24.190999999999999</v>
      </c>
      <c r="U451" s="119">
        <v>1042.6500000000001</v>
      </c>
      <c r="V451" s="147">
        <f t="shared" si="52"/>
        <v>2.3201457823814317E-2</v>
      </c>
      <c r="W451" s="88">
        <v>52.756</v>
      </c>
      <c r="X451" s="77">
        <f t="shared" si="55"/>
        <v>1.2240161089531481</v>
      </c>
      <c r="Y451" s="77">
        <f t="shared" si="56"/>
        <v>1392.0874694288589</v>
      </c>
      <c r="Z451" s="77">
        <f t="shared" si="57"/>
        <v>73.440966537188885</v>
      </c>
    </row>
    <row r="452" spans="1:26" x14ac:dyDescent="0.2">
      <c r="A452" s="251"/>
      <c r="B452" s="65" t="s">
        <v>511</v>
      </c>
      <c r="C452" s="12">
        <v>1.6</v>
      </c>
      <c r="D452" s="43">
        <v>1.753E-2</v>
      </c>
      <c r="E452" s="44">
        <f t="shared" si="54"/>
        <v>0.92481268000000005</v>
      </c>
      <c r="F452" s="116">
        <v>508.4</v>
      </c>
      <c r="G452" s="6" t="s">
        <v>47</v>
      </c>
      <c r="H452" s="69">
        <v>4</v>
      </c>
      <c r="I452" s="70" t="s">
        <v>539</v>
      </c>
      <c r="J452" s="70" t="s">
        <v>526</v>
      </c>
      <c r="K452" s="69">
        <v>20</v>
      </c>
      <c r="L452" s="69">
        <v>1983</v>
      </c>
      <c r="M452" s="119">
        <v>30.158000000000001</v>
      </c>
      <c r="N452" s="119">
        <v>2.2909999999999999</v>
      </c>
      <c r="O452" s="119">
        <v>4.4710000000000001</v>
      </c>
      <c r="P452" s="119">
        <v>7.0999999999999994E-2</v>
      </c>
      <c r="Q452" s="119"/>
      <c r="R452" s="119">
        <v>23.324999999999999</v>
      </c>
      <c r="S452" s="119">
        <v>1040.4000000000001</v>
      </c>
      <c r="T452" s="119">
        <v>23.324999999999999</v>
      </c>
      <c r="U452" s="119">
        <v>1040.4000000000001</v>
      </c>
      <c r="V452" s="147">
        <f t="shared" si="52"/>
        <v>2.2419261822376007E-2</v>
      </c>
      <c r="W452" s="88">
        <v>52.756</v>
      </c>
      <c r="X452" s="77">
        <f t="shared" si="55"/>
        <v>1.1827505767012687</v>
      </c>
      <c r="Y452" s="77">
        <f t="shared" si="56"/>
        <v>1345.1557093425604</v>
      </c>
      <c r="Z452" s="77">
        <f t="shared" si="57"/>
        <v>70.965034602076116</v>
      </c>
    </row>
    <row r="453" spans="1:26" x14ac:dyDescent="0.2">
      <c r="A453" s="251"/>
      <c r="B453" s="65" t="s">
        <v>511</v>
      </c>
      <c r="C453" s="12">
        <v>1.6</v>
      </c>
      <c r="D453" s="43">
        <v>1.753E-2</v>
      </c>
      <c r="E453" s="44">
        <f t="shared" si="54"/>
        <v>0.92481268000000005</v>
      </c>
      <c r="F453" s="116">
        <v>508.4</v>
      </c>
      <c r="G453" s="6" t="s">
        <v>47</v>
      </c>
      <c r="H453" s="69">
        <v>5</v>
      </c>
      <c r="I453" s="70" t="s">
        <v>540</v>
      </c>
      <c r="J453" s="70" t="s">
        <v>526</v>
      </c>
      <c r="K453" s="69">
        <v>30</v>
      </c>
      <c r="L453" s="69">
        <v>1973</v>
      </c>
      <c r="M453" s="119">
        <v>44.061999999999998</v>
      </c>
      <c r="N453" s="119">
        <v>2.738</v>
      </c>
      <c r="O453" s="119">
        <v>5.992</v>
      </c>
      <c r="P453" s="119">
        <v>-4.1000000000000002E-2</v>
      </c>
      <c r="Q453" s="119"/>
      <c r="R453" s="119">
        <v>35.372999999999998</v>
      </c>
      <c r="S453" s="119">
        <v>1725.95</v>
      </c>
      <c r="T453" s="119">
        <v>35.372999999999998</v>
      </c>
      <c r="U453" s="119">
        <v>1725.95</v>
      </c>
      <c r="V453" s="147">
        <f t="shared" si="52"/>
        <v>2.0494799965236534E-2</v>
      </c>
      <c r="W453" s="88">
        <v>52.756</v>
      </c>
      <c r="X453" s="77">
        <f t="shared" si="55"/>
        <v>1.0812236669660187</v>
      </c>
      <c r="Y453" s="77">
        <f t="shared" si="56"/>
        <v>1229.6879979141922</v>
      </c>
      <c r="Z453" s="77">
        <f t="shared" si="57"/>
        <v>64.873420017961124</v>
      </c>
    </row>
    <row r="454" spans="1:26" x14ac:dyDescent="0.2">
      <c r="A454" s="251"/>
      <c r="B454" s="65" t="s">
        <v>511</v>
      </c>
      <c r="C454" s="12">
        <v>1.6</v>
      </c>
      <c r="D454" s="43">
        <v>1.753E-2</v>
      </c>
      <c r="E454" s="44">
        <f t="shared" si="54"/>
        <v>0.92481268000000005</v>
      </c>
      <c r="F454" s="116">
        <v>508.4</v>
      </c>
      <c r="G454" s="6" t="s">
        <v>47</v>
      </c>
      <c r="H454" s="69">
        <v>6</v>
      </c>
      <c r="I454" s="70" t="s">
        <v>541</v>
      </c>
      <c r="J454" s="70" t="s">
        <v>526</v>
      </c>
      <c r="K454" s="69">
        <v>20</v>
      </c>
      <c r="L454" s="69">
        <v>1980</v>
      </c>
      <c r="M454" s="119">
        <v>31.081</v>
      </c>
      <c r="N454" s="119">
        <v>3.13</v>
      </c>
      <c r="O454" s="119">
        <v>4.3769999999999998</v>
      </c>
      <c r="P454" s="119">
        <v>-0.54500000000000004</v>
      </c>
      <c r="Q454" s="119"/>
      <c r="R454" s="119">
        <v>24.119</v>
      </c>
      <c r="S454" s="119">
        <v>1039.5</v>
      </c>
      <c r="T454" s="119">
        <v>24.119</v>
      </c>
      <c r="U454" s="119">
        <v>1039.5</v>
      </c>
      <c r="V454" s="147">
        <f t="shared" si="52"/>
        <v>2.3202501202501204E-2</v>
      </c>
      <c r="W454" s="88">
        <v>52.756</v>
      </c>
      <c r="X454" s="77">
        <f t="shared" si="55"/>
        <v>1.2240711534391535</v>
      </c>
      <c r="Y454" s="77">
        <f t="shared" si="56"/>
        <v>1392.1500721500722</v>
      </c>
      <c r="Z454" s="77">
        <f t="shared" si="57"/>
        <v>73.444269206349219</v>
      </c>
    </row>
    <row r="455" spans="1:26" x14ac:dyDescent="0.2">
      <c r="A455" s="251"/>
      <c r="B455" s="65" t="s">
        <v>511</v>
      </c>
      <c r="C455" s="12">
        <v>1.6</v>
      </c>
      <c r="D455" s="43">
        <v>1.753E-2</v>
      </c>
      <c r="E455" s="44">
        <f t="shared" si="54"/>
        <v>0.92481268000000005</v>
      </c>
      <c r="F455" s="116">
        <v>508.4</v>
      </c>
      <c r="G455" s="6" t="s">
        <v>47</v>
      </c>
      <c r="H455" s="69">
        <v>7</v>
      </c>
      <c r="I455" s="70" t="s">
        <v>542</v>
      </c>
      <c r="J455" s="70" t="s">
        <v>526</v>
      </c>
      <c r="K455" s="69">
        <v>20</v>
      </c>
      <c r="L455" s="69">
        <v>1980</v>
      </c>
      <c r="M455" s="119">
        <v>30.908000000000001</v>
      </c>
      <c r="N455" s="119">
        <v>1.79</v>
      </c>
      <c r="O455" s="119">
        <v>4.1719999999999997</v>
      </c>
      <c r="P455" s="119">
        <v>0.17100000000000001</v>
      </c>
      <c r="Q455" s="119"/>
      <c r="R455" s="119">
        <v>24.774999999999999</v>
      </c>
      <c r="S455" s="119">
        <v>1041.24</v>
      </c>
      <c r="T455" s="119">
        <v>24.774999999999999</v>
      </c>
      <c r="U455" s="119">
        <v>1041.24</v>
      </c>
      <c r="V455" s="147">
        <f t="shared" si="52"/>
        <v>2.3793745918328144E-2</v>
      </c>
      <c r="W455" s="88">
        <v>52.756</v>
      </c>
      <c r="X455" s="77">
        <f t="shared" si="55"/>
        <v>1.2552628596673197</v>
      </c>
      <c r="Y455" s="77">
        <f t="shared" si="56"/>
        <v>1427.6247550996886</v>
      </c>
      <c r="Z455" s="77">
        <f t="shared" si="57"/>
        <v>75.315771580039168</v>
      </c>
    </row>
    <row r="456" spans="1:26" x14ac:dyDescent="0.2">
      <c r="A456" s="251"/>
      <c r="B456" s="65" t="s">
        <v>511</v>
      </c>
      <c r="C456" s="12">
        <v>1.6</v>
      </c>
      <c r="D456" s="43">
        <v>1.753E-2</v>
      </c>
      <c r="E456" s="44">
        <f t="shared" si="54"/>
        <v>0.92481268000000005</v>
      </c>
      <c r="F456" s="116">
        <v>508.4</v>
      </c>
      <c r="G456" s="6" t="s">
        <v>47</v>
      </c>
      <c r="H456" s="69">
        <v>8</v>
      </c>
      <c r="I456" s="70" t="s">
        <v>543</v>
      </c>
      <c r="J456" s="70" t="s">
        <v>526</v>
      </c>
      <c r="K456" s="69">
        <v>20</v>
      </c>
      <c r="L456" s="69">
        <v>1983</v>
      </c>
      <c r="M456" s="119">
        <v>30.756</v>
      </c>
      <c r="N456" s="119">
        <v>2.4359999999999999</v>
      </c>
      <c r="O456" s="119">
        <v>4.3140000000000001</v>
      </c>
      <c r="P456" s="119">
        <v>-0.70799999999999996</v>
      </c>
      <c r="Q456" s="119"/>
      <c r="R456" s="119">
        <v>24.713999999999999</v>
      </c>
      <c r="S456" s="119">
        <v>1037.8499999999999</v>
      </c>
      <c r="T456" s="119">
        <v>24.713999999999999</v>
      </c>
      <c r="U456" s="119">
        <v>1037.8499999999999</v>
      </c>
      <c r="V456" s="147">
        <f t="shared" si="52"/>
        <v>2.3812689695042636E-2</v>
      </c>
      <c r="W456" s="88">
        <v>52.756</v>
      </c>
      <c r="X456" s="77">
        <f t="shared" si="55"/>
        <v>1.2562622575516693</v>
      </c>
      <c r="Y456" s="77">
        <f t="shared" si="56"/>
        <v>1428.7613817025581</v>
      </c>
      <c r="Z456" s="77">
        <f t="shared" si="57"/>
        <v>75.375735453100148</v>
      </c>
    </row>
    <row r="457" spans="1:26" x14ac:dyDescent="0.2">
      <c r="A457" s="251"/>
      <c r="B457" s="65" t="s">
        <v>511</v>
      </c>
      <c r="C457" s="12">
        <v>1.6</v>
      </c>
      <c r="D457" s="43">
        <v>1.753E-2</v>
      </c>
      <c r="E457" s="44">
        <f t="shared" si="54"/>
        <v>0.92481268000000005</v>
      </c>
      <c r="F457" s="116">
        <v>508.4</v>
      </c>
      <c r="G457" s="6" t="s">
        <v>47</v>
      </c>
      <c r="H457" s="69">
        <v>9</v>
      </c>
      <c r="I457" s="70" t="s">
        <v>544</v>
      </c>
      <c r="J457" s="70" t="s">
        <v>526</v>
      </c>
      <c r="K457" s="69">
        <v>20</v>
      </c>
      <c r="L457" s="69">
        <v>1983</v>
      </c>
      <c r="M457" s="119">
        <v>30.626999999999999</v>
      </c>
      <c r="N457" s="119">
        <v>1.8440000000000001</v>
      </c>
      <c r="O457" s="119">
        <v>5.6159999999999997</v>
      </c>
      <c r="P457" s="119">
        <v>-0.13900000000000001</v>
      </c>
      <c r="Q457" s="119"/>
      <c r="R457" s="119">
        <v>23.306000000000001</v>
      </c>
      <c r="S457" s="119">
        <v>1036.97</v>
      </c>
      <c r="T457" s="119">
        <v>23.306000000000001</v>
      </c>
      <c r="U457" s="119">
        <v>1036.97</v>
      </c>
      <c r="V457" s="147">
        <f t="shared" si="52"/>
        <v>2.2475095711544209E-2</v>
      </c>
      <c r="W457" s="88">
        <v>52.756</v>
      </c>
      <c r="X457" s="77">
        <f t="shared" si="55"/>
        <v>1.1856961493582263</v>
      </c>
      <c r="Y457" s="77">
        <f t="shared" si="56"/>
        <v>1348.5057426926526</v>
      </c>
      <c r="Z457" s="77">
        <f t="shared" si="57"/>
        <v>71.141768961493582</v>
      </c>
    </row>
    <row r="458" spans="1:26" x14ac:dyDescent="0.2">
      <c r="A458" s="252"/>
      <c r="B458" s="65" t="s">
        <v>511</v>
      </c>
      <c r="C458" s="12">
        <v>1.6</v>
      </c>
      <c r="D458" s="43">
        <v>1.753E-2</v>
      </c>
      <c r="E458" s="44">
        <f t="shared" si="54"/>
        <v>0.92481268000000005</v>
      </c>
      <c r="F458" s="116">
        <v>508.4</v>
      </c>
      <c r="G458" s="6" t="s">
        <v>47</v>
      </c>
      <c r="H458" s="69" t="s">
        <v>392</v>
      </c>
      <c r="I458" s="70" t="s">
        <v>545</v>
      </c>
      <c r="J458" s="70" t="s">
        <v>526</v>
      </c>
      <c r="K458" s="69">
        <v>20</v>
      </c>
      <c r="L458" s="69">
        <v>1983</v>
      </c>
      <c r="M458" s="119">
        <v>30.125</v>
      </c>
      <c r="N458" s="119">
        <v>2.1800000000000002</v>
      </c>
      <c r="O458" s="119">
        <v>4.8639999999999999</v>
      </c>
      <c r="P458" s="119">
        <v>0.13500000000000001</v>
      </c>
      <c r="Q458" s="119"/>
      <c r="R458" s="119">
        <v>22.946000000000002</v>
      </c>
      <c r="S458" s="119">
        <v>1052.7</v>
      </c>
      <c r="T458" s="119">
        <v>22.946000000000002</v>
      </c>
      <c r="U458" s="119">
        <v>1052.7</v>
      </c>
      <c r="V458" s="147">
        <f t="shared" si="52"/>
        <v>2.1797283176593522E-2</v>
      </c>
      <c r="W458" s="88">
        <v>52.756</v>
      </c>
      <c r="X458" s="77">
        <f t="shared" si="55"/>
        <v>1.1499374712643677</v>
      </c>
      <c r="Y458" s="77">
        <f t="shared" si="56"/>
        <v>1307.8369905956113</v>
      </c>
      <c r="Z458" s="77">
        <f t="shared" si="57"/>
        <v>68.996248275862072</v>
      </c>
    </row>
    <row r="459" spans="1:26" x14ac:dyDescent="0.2">
      <c r="A459" s="250" t="s">
        <v>546</v>
      </c>
      <c r="B459" s="65" t="s">
        <v>547</v>
      </c>
      <c r="C459" s="12">
        <v>0.2</v>
      </c>
      <c r="D459" s="43">
        <v>1.0800000000000001E-2</v>
      </c>
      <c r="E459" s="44">
        <v>0.72</v>
      </c>
      <c r="F459" s="116">
        <v>551.79999999999995</v>
      </c>
      <c r="G459" s="5" t="s">
        <v>40</v>
      </c>
      <c r="H459" s="63">
        <v>1</v>
      </c>
      <c r="I459" s="64" t="s">
        <v>548</v>
      </c>
      <c r="J459" s="64" t="s">
        <v>49</v>
      </c>
      <c r="K459" s="63">
        <v>40</v>
      </c>
      <c r="L459" s="63">
        <v>1989</v>
      </c>
      <c r="M459" s="117">
        <v>24.957000000000001</v>
      </c>
      <c r="N459" s="117">
        <v>2.9470000000000001</v>
      </c>
      <c r="O459" s="117">
        <v>7.8339999999999996</v>
      </c>
      <c r="P459" s="117">
        <v>-0.04</v>
      </c>
      <c r="Q459" s="117"/>
      <c r="R459" s="117">
        <v>14.215999999999999</v>
      </c>
      <c r="S459" s="117">
        <v>2171.5</v>
      </c>
      <c r="T459" s="117">
        <v>14.215</v>
      </c>
      <c r="U459" s="117">
        <v>2171.5</v>
      </c>
      <c r="V459" s="145">
        <f t="shared" si="52"/>
        <v>6.5461662445314298E-3</v>
      </c>
      <c r="W459" s="74">
        <v>67</v>
      </c>
      <c r="X459" s="156">
        <f>V459*W459</f>
        <v>0.43859313838360581</v>
      </c>
      <c r="Y459" s="156">
        <f t="shared" si="56"/>
        <v>392.76997467188579</v>
      </c>
      <c r="Z459" s="156">
        <f t="shared" si="57"/>
        <v>26.315588303016348</v>
      </c>
    </row>
    <row r="460" spans="1:26" x14ac:dyDescent="0.2">
      <c r="A460" s="251"/>
      <c r="B460" s="65" t="s">
        <v>547</v>
      </c>
      <c r="C460" s="12">
        <v>0.2</v>
      </c>
      <c r="D460" s="43">
        <v>1.0800000000000001E-2</v>
      </c>
      <c r="E460" s="44">
        <v>0.72</v>
      </c>
      <c r="F460" s="116">
        <v>551.79999999999995</v>
      </c>
      <c r="G460" s="5" t="s">
        <v>40</v>
      </c>
      <c r="H460" s="63">
        <v>2</v>
      </c>
      <c r="I460" s="64" t="s">
        <v>549</v>
      </c>
      <c r="J460" s="64" t="s">
        <v>49</v>
      </c>
      <c r="K460" s="63">
        <v>30</v>
      </c>
      <c r="L460" s="63">
        <v>1992</v>
      </c>
      <c r="M460" s="117">
        <v>17.986000000000001</v>
      </c>
      <c r="N460" s="117">
        <v>1.474</v>
      </c>
      <c r="O460" s="117">
        <v>5.4459999999999997</v>
      </c>
      <c r="P460" s="117">
        <v>5.0000000000000001E-3</v>
      </c>
      <c r="Q460" s="117"/>
      <c r="R460" s="117">
        <v>11.061</v>
      </c>
      <c r="S460" s="117">
        <v>1637.94</v>
      </c>
      <c r="T460" s="117">
        <v>11.061</v>
      </c>
      <c r="U460" s="117">
        <v>1637.94</v>
      </c>
      <c r="V460" s="145">
        <f t="shared" si="52"/>
        <v>6.7529946151873689E-3</v>
      </c>
      <c r="W460" s="74">
        <v>67</v>
      </c>
      <c r="X460" s="156">
        <f t="shared" ref="X460:X523" si="58">V460*W460</f>
        <v>0.45245063921755374</v>
      </c>
      <c r="Y460" s="156">
        <f t="shared" si="56"/>
        <v>405.17967691124215</v>
      </c>
      <c r="Z460" s="156">
        <f t="shared" si="57"/>
        <v>27.147038353053222</v>
      </c>
    </row>
    <row r="461" spans="1:26" x14ac:dyDescent="0.2">
      <c r="A461" s="251"/>
      <c r="B461" s="65" t="s">
        <v>547</v>
      </c>
      <c r="C461" s="12">
        <v>0.2</v>
      </c>
      <c r="D461" s="43">
        <v>1.0800000000000001E-2</v>
      </c>
      <c r="E461" s="44">
        <v>0.72</v>
      </c>
      <c r="F461" s="116">
        <v>551.79999999999995</v>
      </c>
      <c r="G461" s="5" t="s">
        <v>40</v>
      </c>
      <c r="H461" s="63">
        <v>3</v>
      </c>
      <c r="I461" s="64" t="s">
        <v>550</v>
      </c>
      <c r="J461" s="64" t="s">
        <v>49</v>
      </c>
      <c r="K461" s="63">
        <v>40</v>
      </c>
      <c r="L461" s="63">
        <v>1990</v>
      </c>
      <c r="M461" s="117">
        <v>28.036999999999999</v>
      </c>
      <c r="N461" s="117">
        <v>2.4740000000000002</v>
      </c>
      <c r="O461" s="117">
        <v>8.266</v>
      </c>
      <c r="P461" s="117">
        <v>0.33100000000000002</v>
      </c>
      <c r="Q461" s="117"/>
      <c r="R461" s="117">
        <v>16.966000000000001</v>
      </c>
      <c r="S461" s="117">
        <v>2359.96</v>
      </c>
      <c r="T461" s="117">
        <v>16.966000000000001</v>
      </c>
      <c r="U461" s="117">
        <v>2359.96</v>
      </c>
      <c r="V461" s="145">
        <f t="shared" si="52"/>
        <v>7.1891049000830523E-3</v>
      </c>
      <c r="W461" s="74">
        <v>67</v>
      </c>
      <c r="X461" s="156">
        <f t="shared" si="58"/>
        <v>0.48167002830556449</v>
      </c>
      <c r="Y461" s="156">
        <f t="shared" si="56"/>
        <v>431.34629400498312</v>
      </c>
      <c r="Z461" s="156">
        <f t="shared" si="57"/>
        <v>28.90020169833387</v>
      </c>
    </row>
    <row r="462" spans="1:26" x14ac:dyDescent="0.2">
      <c r="A462" s="251"/>
      <c r="B462" s="65" t="s">
        <v>547</v>
      </c>
      <c r="C462" s="12">
        <v>0.2</v>
      </c>
      <c r="D462" s="43">
        <v>1.0800000000000001E-2</v>
      </c>
      <c r="E462" s="44">
        <v>0.72</v>
      </c>
      <c r="F462" s="116">
        <v>551.79999999999995</v>
      </c>
      <c r="G462" s="9" t="s">
        <v>45</v>
      </c>
      <c r="H462" s="67">
        <v>1</v>
      </c>
      <c r="I462" s="68" t="s">
        <v>551</v>
      </c>
      <c r="J462" s="64" t="s">
        <v>49</v>
      </c>
      <c r="K462" s="67">
        <v>23</v>
      </c>
      <c r="L462" s="67">
        <v>1980</v>
      </c>
      <c r="M462" s="118">
        <v>14.247</v>
      </c>
      <c r="N462" s="118">
        <v>1.9470000000000001</v>
      </c>
      <c r="O462" s="118">
        <v>3.17</v>
      </c>
      <c r="P462" s="118">
        <v>4.2000000000000003E-2</v>
      </c>
      <c r="Q462" s="118"/>
      <c r="R462" s="118">
        <v>9.0879999999999992</v>
      </c>
      <c r="S462" s="118">
        <v>1187.0999999999999</v>
      </c>
      <c r="T462" s="118">
        <v>9.0879999999999992</v>
      </c>
      <c r="U462" s="118">
        <v>1187.0999999999999</v>
      </c>
      <c r="V462" s="146">
        <f t="shared" si="52"/>
        <v>7.6556313705669274E-3</v>
      </c>
      <c r="W462" s="76">
        <v>67</v>
      </c>
      <c r="X462" s="157">
        <f t="shared" si="58"/>
        <v>0.51292730182798418</v>
      </c>
      <c r="Y462" s="157">
        <f t="shared" si="56"/>
        <v>459.33788223401564</v>
      </c>
      <c r="Z462" s="157">
        <f t="shared" si="57"/>
        <v>30.775638109679047</v>
      </c>
    </row>
    <row r="463" spans="1:26" x14ac:dyDescent="0.2">
      <c r="A463" s="251"/>
      <c r="B463" s="65" t="s">
        <v>547</v>
      </c>
      <c r="C463" s="12">
        <v>0.2</v>
      </c>
      <c r="D463" s="43">
        <v>1.0800000000000001E-2</v>
      </c>
      <c r="E463" s="44">
        <v>0.72</v>
      </c>
      <c r="F463" s="116">
        <v>551.79999999999995</v>
      </c>
      <c r="G463" s="9" t="s">
        <v>45</v>
      </c>
      <c r="H463" s="67">
        <v>2</v>
      </c>
      <c r="I463" s="68" t="s">
        <v>552</v>
      </c>
      <c r="J463" s="64" t="s">
        <v>49</v>
      </c>
      <c r="K463" s="67">
        <v>40</v>
      </c>
      <c r="L463" s="67">
        <v>1985</v>
      </c>
      <c r="M463" s="118">
        <v>26.292000000000002</v>
      </c>
      <c r="N463" s="118">
        <v>3</v>
      </c>
      <c r="O463" s="118">
        <v>5.5350000000000001</v>
      </c>
      <c r="P463" s="118">
        <v>0.06</v>
      </c>
      <c r="Q463" s="118"/>
      <c r="R463" s="118">
        <v>17.696999999999999</v>
      </c>
      <c r="S463" s="118">
        <v>2234.02</v>
      </c>
      <c r="T463" s="118">
        <v>17.696999999999999</v>
      </c>
      <c r="U463" s="118">
        <v>2234.02</v>
      </c>
      <c r="V463" s="146">
        <f t="shared" si="52"/>
        <v>7.9215942560943945E-3</v>
      </c>
      <c r="W463" s="76">
        <v>67</v>
      </c>
      <c r="X463" s="157">
        <f t="shared" si="58"/>
        <v>0.53074681515832445</v>
      </c>
      <c r="Y463" s="157">
        <f t="shared" si="56"/>
        <v>475.29565536566366</v>
      </c>
      <c r="Z463" s="157">
        <f t="shared" si="57"/>
        <v>31.844808909499466</v>
      </c>
    </row>
    <row r="464" spans="1:26" x14ac:dyDescent="0.2">
      <c r="A464" s="251"/>
      <c r="B464" s="65" t="s">
        <v>547</v>
      </c>
      <c r="C464" s="12">
        <v>0.2</v>
      </c>
      <c r="D464" s="43">
        <v>1.0800000000000001E-2</v>
      </c>
      <c r="E464" s="44">
        <v>0.72</v>
      </c>
      <c r="F464" s="116">
        <v>551.79999999999995</v>
      </c>
      <c r="G464" s="9" t="s">
        <v>45</v>
      </c>
      <c r="H464" s="67">
        <v>3</v>
      </c>
      <c r="I464" s="68" t="s">
        <v>553</v>
      </c>
      <c r="J464" s="64" t="s">
        <v>49</v>
      </c>
      <c r="K464" s="67">
        <v>12</v>
      </c>
      <c r="L464" s="67">
        <v>1987</v>
      </c>
      <c r="M464" s="118">
        <v>9.1050000000000004</v>
      </c>
      <c r="N464" s="118">
        <v>1.0529999999999999</v>
      </c>
      <c r="O464" s="118">
        <v>2.4329999999999998</v>
      </c>
      <c r="P464" s="118">
        <v>-8.4000000000000005E-2</v>
      </c>
      <c r="Q464" s="118"/>
      <c r="R464" s="118">
        <v>5.7030000000000003</v>
      </c>
      <c r="S464" s="118">
        <v>686.57</v>
      </c>
      <c r="T464" s="118">
        <v>5.7030000000000003</v>
      </c>
      <c r="U464" s="118">
        <v>686.57</v>
      </c>
      <c r="V464" s="146">
        <f t="shared" si="52"/>
        <v>8.3065091687664766E-3</v>
      </c>
      <c r="W464" s="76">
        <v>67</v>
      </c>
      <c r="X464" s="157">
        <f t="shared" si="58"/>
        <v>0.55653611430735395</v>
      </c>
      <c r="Y464" s="157">
        <f t="shared" si="56"/>
        <v>498.39055012598857</v>
      </c>
      <c r="Z464" s="157">
        <f t="shared" si="57"/>
        <v>33.392166858441236</v>
      </c>
    </row>
    <row r="465" spans="1:26" x14ac:dyDescent="0.2">
      <c r="A465" s="251"/>
      <c r="B465" s="65" t="s">
        <v>547</v>
      </c>
      <c r="C465" s="12">
        <v>0.2</v>
      </c>
      <c r="D465" s="43">
        <v>1.0800000000000001E-2</v>
      </c>
      <c r="E465" s="44">
        <v>0.72</v>
      </c>
      <c r="F465" s="116">
        <v>551.79999999999995</v>
      </c>
      <c r="G465" s="6" t="s">
        <v>47</v>
      </c>
      <c r="H465" s="69">
        <v>1</v>
      </c>
      <c r="I465" s="70" t="s">
        <v>554</v>
      </c>
      <c r="J465" s="70" t="s">
        <v>296</v>
      </c>
      <c r="K465" s="69">
        <v>40</v>
      </c>
      <c r="L465" s="69">
        <v>1974</v>
      </c>
      <c r="M465" s="119">
        <v>41.375</v>
      </c>
      <c r="N465" s="119">
        <v>3.1579999999999999</v>
      </c>
      <c r="O465" s="119">
        <v>6.9489999999999998</v>
      </c>
      <c r="P465" s="119">
        <v>-0.14899999999999999</v>
      </c>
      <c r="Q465" s="119"/>
      <c r="R465" s="119">
        <v>31.417000000000002</v>
      </c>
      <c r="S465" s="119">
        <v>2261.31</v>
      </c>
      <c r="T465" s="119">
        <v>31.417000000000002</v>
      </c>
      <c r="U465" s="119">
        <v>2261.31</v>
      </c>
      <c r="V465" s="147">
        <f t="shared" si="52"/>
        <v>1.3893274252535037E-2</v>
      </c>
      <c r="W465" s="88">
        <v>67</v>
      </c>
      <c r="X465" s="77">
        <f t="shared" si="58"/>
        <v>0.93084937491984743</v>
      </c>
      <c r="Y465" s="77">
        <f t="shared" si="56"/>
        <v>833.59645515210218</v>
      </c>
      <c r="Z465" s="77">
        <f t="shared" si="57"/>
        <v>55.850962495190849</v>
      </c>
    </row>
    <row r="466" spans="1:26" x14ac:dyDescent="0.2">
      <c r="A466" s="251"/>
      <c r="B466" s="65" t="s">
        <v>547</v>
      </c>
      <c r="C466" s="12">
        <v>0.2</v>
      </c>
      <c r="D466" s="43">
        <v>1.0800000000000001E-2</v>
      </c>
      <c r="E466" s="44">
        <v>0.72</v>
      </c>
      <c r="F466" s="116">
        <v>551.79999999999995</v>
      </c>
      <c r="G466" s="6" t="s">
        <v>47</v>
      </c>
      <c r="H466" s="69">
        <v>2</v>
      </c>
      <c r="I466" s="70" t="s">
        <v>555</v>
      </c>
      <c r="J466" s="70" t="s">
        <v>296</v>
      </c>
      <c r="K466" s="69">
        <v>30</v>
      </c>
      <c r="L466" s="69">
        <v>1992</v>
      </c>
      <c r="M466" s="119">
        <v>30.64</v>
      </c>
      <c r="N466" s="119">
        <v>2</v>
      </c>
      <c r="O466" s="119">
        <v>7.0019999999999998</v>
      </c>
      <c r="P466" s="119">
        <v>0.04</v>
      </c>
      <c r="Q466" s="119"/>
      <c r="R466" s="119">
        <v>21.599</v>
      </c>
      <c r="S466" s="119">
        <v>1557.91</v>
      </c>
      <c r="T466" s="119">
        <v>21.599</v>
      </c>
      <c r="U466" s="119">
        <v>1557.91</v>
      </c>
      <c r="V466" s="147">
        <f t="shared" si="52"/>
        <v>1.3864087142389483E-2</v>
      </c>
      <c r="W466" s="88">
        <v>67</v>
      </c>
      <c r="X466" s="77">
        <f t="shared" si="58"/>
        <v>0.92889383854009533</v>
      </c>
      <c r="Y466" s="77">
        <f t="shared" si="56"/>
        <v>831.84522854336899</v>
      </c>
      <c r="Z466" s="77">
        <f t="shared" si="57"/>
        <v>55.733630312405722</v>
      </c>
    </row>
    <row r="467" spans="1:26" x14ac:dyDescent="0.2">
      <c r="A467" s="251"/>
      <c r="B467" s="65" t="s">
        <v>547</v>
      </c>
      <c r="C467" s="12">
        <v>0.2</v>
      </c>
      <c r="D467" s="43">
        <v>1.0800000000000001E-2</v>
      </c>
      <c r="E467" s="44">
        <v>0.72</v>
      </c>
      <c r="F467" s="116">
        <v>551.79999999999995</v>
      </c>
      <c r="G467" s="6" t="s">
        <v>47</v>
      </c>
      <c r="H467" s="69">
        <v>3</v>
      </c>
      <c r="I467" s="70" t="s">
        <v>556</v>
      </c>
      <c r="J467" s="70" t="s">
        <v>296</v>
      </c>
      <c r="K467" s="69">
        <v>40</v>
      </c>
      <c r="L467" s="69">
        <v>1990</v>
      </c>
      <c r="M467" s="119">
        <v>43.609000000000002</v>
      </c>
      <c r="N467" s="119">
        <v>3.7370000000000001</v>
      </c>
      <c r="O467" s="119">
        <v>8.2880000000000003</v>
      </c>
      <c r="P467" s="119">
        <v>-0.218</v>
      </c>
      <c r="Q467" s="119"/>
      <c r="R467" s="119">
        <v>31.802</v>
      </c>
      <c r="S467" s="119">
        <v>2277.29</v>
      </c>
      <c r="T467" s="119">
        <v>31.802</v>
      </c>
      <c r="U467" s="119">
        <v>2277.29</v>
      </c>
      <c r="V467" s="147">
        <f t="shared" si="52"/>
        <v>1.3964844178826588E-2</v>
      </c>
      <c r="W467" s="88">
        <v>67</v>
      </c>
      <c r="X467" s="77">
        <f t="shared" si="58"/>
        <v>0.93564455998138141</v>
      </c>
      <c r="Y467" s="77">
        <f t="shared" si="56"/>
        <v>837.89065072959522</v>
      </c>
      <c r="Z467" s="77">
        <f t="shared" si="57"/>
        <v>56.138673598882882</v>
      </c>
    </row>
    <row r="468" spans="1:26" x14ac:dyDescent="0.2">
      <c r="A468" s="251"/>
      <c r="B468" s="65" t="s">
        <v>547</v>
      </c>
      <c r="C468" s="12">
        <v>0.2</v>
      </c>
      <c r="D468" s="43">
        <v>1.0800000000000001E-2</v>
      </c>
      <c r="E468" s="44">
        <v>0.72</v>
      </c>
      <c r="F468" s="116">
        <v>551.79999999999995</v>
      </c>
      <c r="G468" s="10" t="s">
        <v>48</v>
      </c>
      <c r="H468" s="72">
        <v>1</v>
      </c>
      <c r="I468" s="73" t="s">
        <v>557</v>
      </c>
      <c r="J468" s="73" t="s">
        <v>296</v>
      </c>
      <c r="K468" s="72">
        <v>8</v>
      </c>
      <c r="L468" s="72">
        <v>1970</v>
      </c>
      <c r="M468" s="120">
        <v>10.638999999999999</v>
      </c>
      <c r="N468" s="120">
        <v>0.36799999999999999</v>
      </c>
      <c r="O468" s="120">
        <v>1.5549999999999999</v>
      </c>
      <c r="P468" s="120">
        <v>9.0999999999999998E-2</v>
      </c>
      <c r="Q468" s="120"/>
      <c r="R468" s="120">
        <v>8.625</v>
      </c>
      <c r="S468" s="120">
        <v>400.74</v>
      </c>
      <c r="T468" s="120">
        <v>8.625</v>
      </c>
      <c r="U468" s="120">
        <v>400.74</v>
      </c>
      <c r="V468" s="148">
        <f t="shared" si="52"/>
        <v>2.1522683036382693E-2</v>
      </c>
      <c r="W468" s="78">
        <v>67</v>
      </c>
      <c r="X468" s="158">
        <f t="shared" si="58"/>
        <v>1.4420197634376404</v>
      </c>
      <c r="Y468" s="158">
        <f t="shared" si="56"/>
        <v>1291.3609821829614</v>
      </c>
      <c r="Z468" s="158">
        <f t="shared" si="57"/>
        <v>86.521185806258401</v>
      </c>
    </row>
    <row r="469" spans="1:26" x14ac:dyDescent="0.2">
      <c r="A469" s="251"/>
      <c r="B469" s="65" t="s">
        <v>547</v>
      </c>
      <c r="C469" s="12">
        <v>0.2</v>
      </c>
      <c r="D469" s="43">
        <v>1.0800000000000001E-2</v>
      </c>
      <c r="E469" s="44">
        <v>0.72</v>
      </c>
      <c r="F469" s="116">
        <v>551.79999999999995</v>
      </c>
      <c r="G469" s="10" t="s">
        <v>48</v>
      </c>
      <c r="H469" s="72">
        <v>2</v>
      </c>
      <c r="I469" s="73" t="s">
        <v>558</v>
      </c>
      <c r="J469" s="73" t="s">
        <v>296</v>
      </c>
      <c r="K469" s="72">
        <v>24</v>
      </c>
      <c r="L469" s="72">
        <v>1981</v>
      </c>
      <c r="M469" s="120">
        <v>31.34</v>
      </c>
      <c r="N469" s="120">
        <v>1.3160000000000001</v>
      </c>
      <c r="O469" s="120">
        <v>5.8920000000000003</v>
      </c>
      <c r="P469" s="120">
        <v>-0.14299999999999999</v>
      </c>
      <c r="Q469" s="120"/>
      <c r="R469" s="120">
        <v>24.274999999999999</v>
      </c>
      <c r="S469" s="120">
        <v>996.18</v>
      </c>
      <c r="T469" s="120">
        <v>24.274999999999999</v>
      </c>
      <c r="U469" s="120">
        <v>996.18</v>
      </c>
      <c r="V469" s="148">
        <f t="shared" si="52"/>
        <v>2.4368086088859441E-2</v>
      </c>
      <c r="W469" s="78">
        <v>67</v>
      </c>
      <c r="X469" s="158">
        <f t="shared" si="58"/>
        <v>1.6326617679535826</v>
      </c>
      <c r="Y469" s="158">
        <f t="shared" si="56"/>
        <v>1462.0851653315665</v>
      </c>
      <c r="Z469" s="158">
        <f t="shared" si="57"/>
        <v>97.95970607721496</v>
      </c>
    </row>
    <row r="470" spans="1:26" x14ac:dyDescent="0.2">
      <c r="A470" s="252"/>
      <c r="B470" s="65" t="s">
        <v>547</v>
      </c>
      <c r="C470" s="12">
        <v>0.2</v>
      </c>
      <c r="D470" s="43">
        <v>1.0800000000000001E-2</v>
      </c>
      <c r="E470" s="44">
        <v>0.72</v>
      </c>
      <c r="F470" s="116">
        <v>551.79999999999995</v>
      </c>
      <c r="G470" s="10" t="s">
        <v>48</v>
      </c>
      <c r="H470" s="72">
        <v>3</v>
      </c>
      <c r="I470" s="73" t="s">
        <v>559</v>
      </c>
      <c r="J470" s="73" t="s">
        <v>296</v>
      </c>
      <c r="K470" s="72">
        <v>8</v>
      </c>
      <c r="L470" s="72">
        <v>1992</v>
      </c>
      <c r="M470" s="120">
        <v>12.029</v>
      </c>
      <c r="N470" s="120">
        <v>0.36799999999999999</v>
      </c>
      <c r="O470" s="120">
        <v>7.3999999999999996E-2</v>
      </c>
      <c r="P470" s="120">
        <v>0.14199999999999999</v>
      </c>
      <c r="Q470" s="120"/>
      <c r="R470" s="120">
        <v>11.444000000000001</v>
      </c>
      <c r="S470" s="120">
        <v>390.46</v>
      </c>
      <c r="T470" s="120">
        <v>11.444000000000001</v>
      </c>
      <c r="U470" s="120">
        <v>390.46</v>
      </c>
      <c r="V470" s="148">
        <f t="shared" ref="V470:V533" si="59">T470/U470</f>
        <v>2.9309020130102958E-2</v>
      </c>
      <c r="W470" s="78">
        <v>67</v>
      </c>
      <c r="X470" s="158">
        <f t="shared" si="58"/>
        <v>1.9637043487168981</v>
      </c>
      <c r="Y470" s="158">
        <f t="shared" si="56"/>
        <v>1758.5412078061775</v>
      </c>
      <c r="Z470" s="158">
        <f t="shared" si="57"/>
        <v>117.82226092301389</v>
      </c>
    </row>
    <row r="471" spans="1:26" x14ac:dyDescent="0.2">
      <c r="A471" s="250" t="s">
        <v>560</v>
      </c>
      <c r="B471" s="65" t="s">
        <v>561</v>
      </c>
      <c r="C471" s="65">
        <v>1.1000000000000001</v>
      </c>
      <c r="D471" s="75">
        <v>1.5980000000000001E-2</v>
      </c>
      <c r="E471" s="204">
        <v>1</v>
      </c>
      <c r="F471" s="82">
        <v>523.9</v>
      </c>
      <c r="G471" s="9" t="s">
        <v>45</v>
      </c>
      <c r="H471" s="67">
        <v>1</v>
      </c>
      <c r="I471" s="68" t="s">
        <v>562</v>
      </c>
      <c r="J471" s="68" t="s">
        <v>563</v>
      </c>
      <c r="K471" s="67">
        <v>10</v>
      </c>
      <c r="L471" s="67" t="s">
        <v>61</v>
      </c>
      <c r="M471" s="118">
        <v>8.0350000000000001</v>
      </c>
      <c r="N471" s="118">
        <v>1.1109</v>
      </c>
      <c r="O471" s="118">
        <v>1.528</v>
      </c>
      <c r="P471" s="118">
        <v>-0.19289999999999999</v>
      </c>
      <c r="Q471" s="118">
        <v>0</v>
      </c>
      <c r="R471" s="118">
        <v>5.5890000000000004</v>
      </c>
      <c r="S471" s="118">
        <v>641.72</v>
      </c>
      <c r="T471" s="118">
        <v>5.5890000000000004</v>
      </c>
      <c r="U471" s="118">
        <v>641.72</v>
      </c>
      <c r="V471" s="146">
        <f t="shared" si="59"/>
        <v>8.7094059714517245E-3</v>
      </c>
      <c r="W471" s="76">
        <v>62.68</v>
      </c>
      <c r="X471" s="157">
        <f t="shared" si="58"/>
        <v>0.54590556629059406</v>
      </c>
      <c r="Y471" s="157">
        <f t="shared" si="56"/>
        <v>522.56435828710346</v>
      </c>
      <c r="Z471" s="157">
        <f t="shared" si="57"/>
        <v>32.75433397743565</v>
      </c>
    </row>
    <row r="472" spans="1:26" x14ac:dyDescent="0.2">
      <c r="A472" s="251"/>
      <c r="B472" s="65" t="s">
        <v>561</v>
      </c>
      <c r="C472" s="65">
        <v>1.1000000000000001</v>
      </c>
      <c r="D472" s="75">
        <v>1.5980000000000001E-2</v>
      </c>
      <c r="E472" s="204">
        <v>1</v>
      </c>
      <c r="F472" s="82">
        <v>523.9</v>
      </c>
      <c r="G472" s="9" t="s">
        <v>45</v>
      </c>
      <c r="H472" s="67">
        <v>2</v>
      </c>
      <c r="I472" s="68" t="s">
        <v>564</v>
      </c>
      <c r="J472" s="68" t="s">
        <v>563</v>
      </c>
      <c r="K472" s="67">
        <v>24</v>
      </c>
      <c r="L472" s="67" t="s">
        <v>61</v>
      </c>
      <c r="M472" s="118">
        <v>15.653</v>
      </c>
      <c r="N472" s="118">
        <v>1.143</v>
      </c>
      <c r="O472" s="118">
        <v>3.629</v>
      </c>
      <c r="P472" s="118">
        <v>0.48899999999999999</v>
      </c>
      <c r="Q472" s="118">
        <v>0</v>
      </c>
      <c r="R472" s="118">
        <v>10.391999999999999</v>
      </c>
      <c r="S472" s="118">
        <v>1073.72</v>
      </c>
      <c r="T472" s="118">
        <v>10.391999999999999</v>
      </c>
      <c r="U472" s="118">
        <v>1073.72</v>
      </c>
      <c r="V472" s="146">
        <f t="shared" si="59"/>
        <v>9.6785009127146743E-3</v>
      </c>
      <c r="W472" s="76">
        <v>62.68</v>
      </c>
      <c r="X472" s="157">
        <f t="shared" si="58"/>
        <v>0.60664843720895578</v>
      </c>
      <c r="Y472" s="157">
        <f t="shared" si="56"/>
        <v>580.71005476288053</v>
      </c>
      <c r="Z472" s="157">
        <f t="shared" si="57"/>
        <v>36.39890623253735</v>
      </c>
    </row>
    <row r="473" spans="1:26" x14ac:dyDescent="0.2">
      <c r="A473" s="251"/>
      <c r="B473" s="65" t="s">
        <v>561</v>
      </c>
      <c r="C473" s="65">
        <v>1.1000000000000001</v>
      </c>
      <c r="D473" s="75">
        <v>1.5980000000000001E-2</v>
      </c>
      <c r="E473" s="204">
        <v>1</v>
      </c>
      <c r="F473" s="82">
        <v>523.9</v>
      </c>
      <c r="G473" s="9" t="s">
        <v>45</v>
      </c>
      <c r="H473" s="67">
        <v>3</v>
      </c>
      <c r="I473" s="68" t="s">
        <v>565</v>
      </c>
      <c r="J473" s="68" t="s">
        <v>563</v>
      </c>
      <c r="K473" s="67">
        <v>60</v>
      </c>
      <c r="L473" s="67" t="s">
        <v>61</v>
      </c>
      <c r="M473" s="118">
        <v>41.05</v>
      </c>
      <c r="N473" s="118">
        <v>4.5830000000000002</v>
      </c>
      <c r="O473" s="118">
        <v>9.5169999999999995</v>
      </c>
      <c r="P473" s="118">
        <v>0.82299999999999995</v>
      </c>
      <c r="Q473" s="118">
        <v>0</v>
      </c>
      <c r="R473" s="118">
        <v>26.126999999999999</v>
      </c>
      <c r="S473" s="118">
        <v>3292.01</v>
      </c>
      <c r="T473" s="118">
        <v>26.126999999999999</v>
      </c>
      <c r="U473" s="118">
        <v>3292.01</v>
      </c>
      <c r="V473" s="146">
        <f t="shared" si="59"/>
        <v>7.9364886497914639E-3</v>
      </c>
      <c r="W473" s="76">
        <v>62.68</v>
      </c>
      <c r="X473" s="157">
        <f t="shared" si="58"/>
        <v>0.49745910856892894</v>
      </c>
      <c r="Y473" s="157">
        <f t="shared" si="56"/>
        <v>476.18931898748787</v>
      </c>
      <c r="Z473" s="157">
        <f t="shared" si="57"/>
        <v>29.84754651413574</v>
      </c>
    </row>
    <row r="474" spans="1:26" x14ac:dyDescent="0.2">
      <c r="A474" s="251"/>
      <c r="B474" s="65" t="s">
        <v>561</v>
      </c>
      <c r="C474" s="65">
        <v>1.1000000000000001</v>
      </c>
      <c r="D474" s="75">
        <v>1.5980000000000001E-2</v>
      </c>
      <c r="E474" s="204">
        <v>1</v>
      </c>
      <c r="F474" s="82">
        <v>523.9</v>
      </c>
      <c r="G474" s="9" t="s">
        <v>45</v>
      </c>
      <c r="H474" s="67">
        <v>4</v>
      </c>
      <c r="I474" s="68" t="s">
        <v>566</v>
      </c>
      <c r="J474" s="68" t="s">
        <v>50</v>
      </c>
      <c r="K474" s="67">
        <v>60</v>
      </c>
      <c r="L474" s="67" t="s">
        <v>61</v>
      </c>
      <c r="M474" s="118">
        <v>51.232999999999997</v>
      </c>
      <c r="N474" s="118">
        <v>6.1669999999999998</v>
      </c>
      <c r="O474" s="118">
        <v>6.8380000000000001</v>
      </c>
      <c r="P474" s="118">
        <v>0.107</v>
      </c>
      <c r="Q474" s="118">
        <v>0</v>
      </c>
      <c r="R474" s="118">
        <v>38.122</v>
      </c>
      <c r="S474" s="118">
        <v>3137.9</v>
      </c>
      <c r="T474" s="118">
        <v>38.122</v>
      </c>
      <c r="U474" s="118">
        <v>3137.9</v>
      </c>
      <c r="V474" s="146">
        <f t="shared" si="59"/>
        <v>1.2148889384620287E-2</v>
      </c>
      <c r="W474" s="76">
        <v>62.68</v>
      </c>
      <c r="X474" s="157">
        <f t="shared" si="58"/>
        <v>0.76149238662799956</v>
      </c>
      <c r="Y474" s="157">
        <f t="shared" si="56"/>
        <v>728.93336307721722</v>
      </c>
      <c r="Z474" s="157">
        <f t="shared" si="57"/>
        <v>45.689543197679974</v>
      </c>
    </row>
    <row r="475" spans="1:26" x14ac:dyDescent="0.2">
      <c r="A475" s="251"/>
      <c r="B475" s="65" t="s">
        <v>561</v>
      </c>
      <c r="C475" s="65">
        <v>1.1000000000000001</v>
      </c>
      <c r="D475" s="75">
        <v>1.5980000000000001E-2</v>
      </c>
      <c r="E475" s="204">
        <v>1</v>
      </c>
      <c r="F475" s="82">
        <v>523.9</v>
      </c>
      <c r="G475" s="9" t="s">
        <v>45</v>
      </c>
      <c r="H475" s="67">
        <v>5</v>
      </c>
      <c r="I475" s="68" t="s">
        <v>567</v>
      </c>
      <c r="J475" s="68" t="s">
        <v>50</v>
      </c>
      <c r="K475" s="67">
        <v>30</v>
      </c>
      <c r="L475" s="67" t="s">
        <v>61</v>
      </c>
      <c r="M475" s="118">
        <v>31.408999999999999</v>
      </c>
      <c r="N475" s="118">
        <v>2.125</v>
      </c>
      <c r="O475" s="118">
        <v>4.7409999999999997</v>
      </c>
      <c r="P475" s="118">
        <v>0.47599999999999998</v>
      </c>
      <c r="Q475" s="118">
        <v>0</v>
      </c>
      <c r="R475" s="118">
        <v>24.067</v>
      </c>
      <c r="S475" s="118">
        <v>1753.39</v>
      </c>
      <c r="T475" s="118">
        <v>24.067</v>
      </c>
      <c r="U475" s="118">
        <v>1753.39</v>
      </c>
      <c r="V475" s="146">
        <f t="shared" si="59"/>
        <v>1.3725982240117713E-2</v>
      </c>
      <c r="W475" s="76">
        <v>62.68</v>
      </c>
      <c r="X475" s="157">
        <f t="shared" si="58"/>
        <v>0.86034456681057825</v>
      </c>
      <c r="Y475" s="157">
        <f t="shared" si="56"/>
        <v>823.55893440706279</v>
      </c>
      <c r="Z475" s="157">
        <f t="shared" si="57"/>
        <v>51.620674008634701</v>
      </c>
    </row>
    <row r="476" spans="1:26" x14ac:dyDescent="0.2">
      <c r="A476" s="251"/>
      <c r="B476" s="65" t="s">
        <v>561</v>
      </c>
      <c r="C476" s="65">
        <v>1.1000000000000001</v>
      </c>
      <c r="D476" s="75">
        <v>1.5980000000000001E-2</v>
      </c>
      <c r="E476" s="204">
        <v>1</v>
      </c>
      <c r="F476" s="82">
        <v>523.9</v>
      </c>
      <c r="G476" s="9" t="s">
        <v>45</v>
      </c>
      <c r="H476" s="67">
        <v>6</v>
      </c>
      <c r="I476" s="68" t="s">
        <v>568</v>
      </c>
      <c r="J476" s="68" t="s">
        <v>50</v>
      </c>
      <c r="K476" s="67">
        <v>50</v>
      </c>
      <c r="L476" s="67" t="s">
        <v>61</v>
      </c>
      <c r="M476" s="118">
        <v>34.299999999999997</v>
      </c>
      <c r="N476" s="118">
        <v>5.907</v>
      </c>
      <c r="O476" s="118">
        <v>6.3319999999999999</v>
      </c>
      <c r="P476" s="118">
        <v>-1.113</v>
      </c>
      <c r="Q476" s="118">
        <v>0</v>
      </c>
      <c r="R476" s="118">
        <v>23.173999999999999</v>
      </c>
      <c r="S476" s="118">
        <v>1858.06</v>
      </c>
      <c r="T476" s="118">
        <v>23.173999999999999</v>
      </c>
      <c r="U476" s="118">
        <v>1858.06</v>
      </c>
      <c r="V476" s="146">
        <f t="shared" si="59"/>
        <v>1.2472148369805066E-2</v>
      </c>
      <c r="W476" s="76">
        <v>62.68</v>
      </c>
      <c r="X476" s="157">
        <f t="shared" si="58"/>
        <v>0.78175425981938151</v>
      </c>
      <c r="Y476" s="157">
        <f t="shared" si="56"/>
        <v>748.32890218830391</v>
      </c>
      <c r="Z476" s="157">
        <f t="shared" si="57"/>
        <v>46.905255589162884</v>
      </c>
    </row>
    <row r="477" spans="1:26" x14ac:dyDescent="0.2">
      <c r="A477" s="251"/>
      <c r="B477" s="65" t="s">
        <v>561</v>
      </c>
      <c r="C477" s="65">
        <v>1.1000000000000001</v>
      </c>
      <c r="D477" s="75">
        <v>1.5980000000000001E-2</v>
      </c>
      <c r="E477" s="204">
        <v>1</v>
      </c>
      <c r="F477" s="82">
        <v>523.9</v>
      </c>
      <c r="G477" s="9" t="s">
        <v>45</v>
      </c>
      <c r="H477" s="67">
        <v>7</v>
      </c>
      <c r="I477" s="68" t="s">
        <v>569</v>
      </c>
      <c r="J477" s="68" t="s">
        <v>50</v>
      </c>
      <c r="K477" s="67">
        <v>60</v>
      </c>
      <c r="L477" s="67" t="s">
        <v>61</v>
      </c>
      <c r="M477" s="118">
        <v>55.600999999999999</v>
      </c>
      <c r="N477" s="118">
        <v>6.3289999999999997</v>
      </c>
      <c r="O477" s="118">
        <v>9.2270000000000003</v>
      </c>
      <c r="P477" s="118">
        <v>1.0149999999999999</v>
      </c>
      <c r="Q477" s="118">
        <v>0</v>
      </c>
      <c r="R477" s="118">
        <v>39.03</v>
      </c>
      <c r="S477" s="118">
        <v>3284.52</v>
      </c>
      <c r="T477" s="118">
        <v>39.03</v>
      </c>
      <c r="U477" s="118">
        <v>3284.52</v>
      </c>
      <c r="V477" s="146">
        <f t="shared" si="59"/>
        <v>1.1883014869752658E-2</v>
      </c>
      <c r="W477" s="76">
        <v>62.68</v>
      </c>
      <c r="X477" s="157">
        <f t="shared" si="58"/>
        <v>0.74482737203609661</v>
      </c>
      <c r="Y477" s="157">
        <f t="shared" si="56"/>
        <v>712.98089218515952</v>
      </c>
      <c r="Z477" s="157">
        <f t="shared" si="57"/>
        <v>44.689642322165795</v>
      </c>
    </row>
    <row r="478" spans="1:26" x14ac:dyDescent="0.2">
      <c r="A478" s="251"/>
      <c r="B478" s="65" t="s">
        <v>561</v>
      </c>
      <c r="C478" s="65">
        <v>1.1000000000000001</v>
      </c>
      <c r="D478" s="75">
        <v>1.5980000000000001E-2</v>
      </c>
      <c r="E478" s="204">
        <v>1</v>
      </c>
      <c r="F478" s="82">
        <v>523.9</v>
      </c>
      <c r="G478" s="9" t="s">
        <v>45</v>
      </c>
      <c r="H478" s="67">
        <v>8</v>
      </c>
      <c r="I478" s="68" t="s">
        <v>570</v>
      </c>
      <c r="J478" s="68" t="s">
        <v>50</v>
      </c>
      <c r="K478" s="67">
        <v>30</v>
      </c>
      <c r="L478" s="67" t="s">
        <v>61</v>
      </c>
      <c r="M478" s="118">
        <v>29.105</v>
      </c>
      <c r="N478" s="118">
        <v>3.33</v>
      </c>
      <c r="O478" s="118">
        <v>5.532</v>
      </c>
      <c r="P478" s="118">
        <v>-0.11700000000000001</v>
      </c>
      <c r="Q478" s="118">
        <v>0</v>
      </c>
      <c r="R478" s="118">
        <v>20.36</v>
      </c>
      <c r="S478" s="118">
        <v>1632.36</v>
      </c>
      <c r="T478" s="118">
        <v>20.36</v>
      </c>
      <c r="U478" s="118">
        <v>1632.36</v>
      </c>
      <c r="V478" s="146">
        <f t="shared" si="59"/>
        <v>1.2472738856624765E-2</v>
      </c>
      <c r="W478" s="76">
        <v>62.68</v>
      </c>
      <c r="X478" s="157">
        <f t="shared" si="58"/>
        <v>0.78179127153324024</v>
      </c>
      <c r="Y478" s="157">
        <f t="shared" si="56"/>
        <v>748.3643313974859</v>
      </c>
      <c r="Z478" s="157">
        <f t="shared" si="57"/>
        <v>46.907476291994421</v>
      </c>
    </row>
    <row r="479" spans="1:26" x14ac:dyDescent="0.2">
      <c r="A479" s="251"/>
      <c r="B479" s="65" t="s">
        <v>561</v>
      </c>
      <c r="C479" s="65">
        <v>1.1000000000000001</v>
      </c>
      <c r="D479" s="75">
        <v>1.5980000000000001E-2</v>
      </c>
      <c r="E479" s="204">
        <v>1</v>
      </c>
      <c r="F479" s="82">
        <v>523.9</v>
      </c>
      <c r="G479" s="9" t="s">
        <v>45</v>
      </c>
      <c r="H479" s="67">
        <v>9</v>
      </c>
      <c r="I479" s="68" t="s">
        <v>571</v>
      </c>
      <c r="J479" s="68" t="s">
        <v>50</v>
      </c>
      <c r="K479" s="67">
        <v>40</v>
      </c>
      <c r="L479" s="67" t="s">
        <v>61</v>
      </c>
      <c r="M479" s="118">
        <v>40.085000000000001</v>
      </c>
      <c r="N479" s="118">
        <v>5.681</v>
      </c>
      <c r="O479" s="118">
        <v>5.1909999999999998</v>
      </c>
      <c r="P479" s="118">
        <v>0.13300000000000001</v>
      </c>
      <c r="Q479" s="118">
        <v>0</v>
      </c>
      <c r="R479" s="118">
        <v>29.08</v>
      </c>
      <c r="S479" s="118">
        <v>2342.0500000000002</v>
      </c>
      <c r="T479" s="118">
        <v>29.08</v>
      </c>
      <c r="U479" s="118">
        <v>2342.0500000000002</v>
      </c>
      <c r="V479" s="146">
        <f t="shared" si="59"/>
        <v>1.2416472748233383E-2</v>
      </c>
      <c r="W479" s="76">
        <v>62.68</v>
      </c>
      <c r="X479" s="157">
        <f t="shared" si="58"/>
        <v>0.77826451185926848</v>
      </c>
      <c r="Y479" s="157">
        <f t="shared" si="56"/>
        <v>744.98836489400298</v>
      </c>
      <c r="Z479" s="157">
        <f t="shared" si="57"/>
        <v>46.695870711556104</v>
      </c>
    </row>
    <row r="480" spans="1:26" x14ac:dyDescent="0.2">
      <c r="A480" s="251"/>
      <c r="B480" s="65" t="s">
        <v>561</v>
      </c>
      <c r="C480" s="65">
        <v>1.1000000000000001</v>
      </c>
      <c r="D480" s="75">
        <v>1.5980000000000001E-2</v>
      </c>
      <c r="E480" s="204">
        <v>1</v>
      </c>
      <c r="F480" s="82">
        <v>523.9</v>
      </c>
      <c r="G480" s="6" t="s">
        <v>47</v>
      </c>
      <c r="H480" s="69">
        <v>1</v>
      </c>
      <c r="I480" s="70" t="s">
        <v>572</v>
      </c>
      <c r="J480" s="70" t="s">
        <v>50</v>
      </c>
      <c r="K480" s="69">
        <v>55</v>
      </c>
      <c r="L480" s="69" t="s">
        <v>61</v>
      </c>
      <c r="M480" s="119">
        <v>54.27</v>
      </c>
      <c r="N480" s="119">
        <v>5.7549999999999999</v>
      </c>
      <c r="O480" s="119">
        <v>6.4950000000000001</v>
      </c>
      <c r="P480" s="119">
        <v>-9.4100000000000003E-2</v>
      </c>
      <c r="Q480" s="119">
        <v>0</v>
      </c>
      <c r="R480" s="119">
        <v>42.113999999999997</v>
      </c>
      <c r="S480" s="119">
        <v>2541.12</v>
      </c>
      <c r="T480" s="119">
        <v>42.113999999999997</v>
      </c>
      <c r="U480" s="119">
        <v>2542.12</v>
      </c>
      <c r="V480" s="147">
        <f t="shared" si="59"/>
        <v>1.6566487813321165E-2</v>
      </c>
      <c r="W480" s="88">
        <v>62.68</v>
      </c>
      <c r="X480" s="77">
        <f t="shared" si="58"/>
        <v>1.0383874561389705</v>
      </c>
      <c r="Y480" s="77">
        <f t="shared" si="56"/>
        <v>993.98926879927001</v>
      </c>
      <c r="Z480" s="77">
        <f t="shared" si="57"/>
        <v>62.303247368338241</v>
      </c>
    </row>
    <row r="481" spans="1:26" x14ac:dyDescent="0.2">
      <c r="A481" s="251"/>
      <c r="B481" s="65" t="s">
        <v>561</v>
      </c>
      <c r="C481" s="65">
        <v>1.1000000000000001</v>
      </c>
      <c r="D481" s="75">
        <v>1.5980000000000001E-2</v>
      </c>
      <c r="E481" s="204">
        <v>1</v>
      </c>
      <c r="F481" s="82">
        <v>523.9</v>
      </c>
      <c r="G481" s="6" t="s">
        <v>47</v>
      </c>
      <c r="H481" s="69">
        <v>2</v>
      </c>
      <c r="I481" s="70" t="s">
        <v>573</v>
      </c>
      <c r="J481" s="70" t="s">
        <v>50</v>
      </c>
      <c r="K481" s="69">
        <v>60</v>
      </c>
      <c r="L481" s="69" t="s">
        <v>61</v>
      </c>
      <c r="M481" s="119">
        <v>56.877000000000002</v>
      </c>
      <c r="N481" s="119">
        <v>4.7910000000000004</v>
      </c>
      <c r="O481" s="119">
        <v>10.347</v>
      </c>
      <c r="P481" s="119">
        <v>0.309</v>
      </c>
      <c r="Q481" s="119">
        <v>0</v>
      </c>
      <c r="R481" s="119">
        <v>41.43</v>
      </c>
      <c r="S481" s="119">
        <v>2672.5</v>
      </c>
      <c r="T481" s="119">
        <v>41.43</v>
      </c>
      <c r="U481" s="119">
        <v>2672.5</v>
      </c>
      <c r="V481" s="147">
        <f t="shared" si="59"/>
        <v>1.5502338634237604E-2</v>
      </c>
      <c r="W481" s="88">
        <v>62.68</v>
      </c>
      <c r="X481" s="77">
        <f t="shared" si="58"/>
        <v>0.971686585594013</v>
      </c>
      <c r="Y481" s="77">
        <f t="shared" si="56"/>
        <v>930.14031805425623</v>
      </c>
      <c r="Z481" s="77">
        <f t="shared" si="57"/>
        <v>58.301195135640782</v>
      </c>
    </row>
    <row r="482" spans="1:26" x14ac:dyDescent="0.2">
      <c r="A482" s="251"/>
      <c r="B482" s="65" t="s">
        <v>561</v>
      </c>
      <c r="C482" s="65">
        <v>1.1000000000000001</v>
      </c>
      <c r="D482" s="75">
        <v>1.5980000000000001E-2</v>
      </c>
      <c r="E482" s="204">
        <v>1</v>
      </c>
      <c r="F482" s="82">
        <v>523.9</v>
      </c>
      <c r="G482" s="6" t="s">
        <v>47</v>
      </c>
      <c r="H482" s="69">
        <v>3</v>
      </c>
      <c r="I482" s="70" t="s">
        <v>574</v>
      </c>
      <c r="J482" s="70" t="s">
        <v>50</v>
      </c>
      <c r="K482" s="69">
        <v>25</v>
      </c>
      <c r="L482" s="69" t="s">
        <v>61</v>
      </c>
      <c r="M482" s="119">
        <v>28.814</v>
      </c>
      <c r="N482" s="119">
        <v>3.222</v>
      </c>
      <c r="O482" s="119">
        <v>4.8579999999999997</v>
      </c>
      <c r="P482" s="119">
        <v>-0.26400000000000001</v>
      </c>
      <c r="Q482" s="119">
        <v>0</v>
      </c>
      <c r="R482" s="119">
        <v>20.998000000000001</v>
      </c>
      <c r="S482" s="119">
        <v>1360.68</v>
      </c>
      <c r="T482" s="119">
        <v>20.998000000000001</v>
      </c>
      <c r="U482" s="119">
        <v>1360.68</v>
      </c>
      <c r="V482" s="147">
        <f t="shared" si="59"/>
        <v>1.5431989887409236E-2</v>
      </c>
      <c r="W482" s="88">
        <v>62.68</v>
      </c>
      <c r="X482" s="77">
        <f t="shared" si="58"/>
        <v>0.96727712614281092</v>
      </c>
      <c r="Y482" s="77">
        <f t="shared" si="56"/>
        <v>925.91939324455416</v>
      </c>
      <c r="Z482" s="77">
        <f t="shared" si="57"/>
        <v>58.036627568568655</v>
      </c>
    </row>
    <row r="483" spans="1:26" x14ac:dyDescent="0.2">
      <c r="A483" s="251"/>
      <c r="B483" s="65" t="s">
        <v>561</v>
      </c>
      <c r="C483" s="65">
        <v>1.1000000000000001</v>
      </c>
      <c r="D483" s="75">
        <v>1.5980000000000001E-2</v>
      </c>
      <c r="E483" s="204">
        <v>1</v>
      </c>
      <c r="F483" s="82">
        <v>523.9</v>
      </c>
      <c r="G483" s="6" t="s">
        <v>47</v>
      </c>
      <c r="H483" s="69">
        <v>4</v>
      </c>
      <c r="I483" s="70" t="s">
        <v>575</v>
      </c>
      <c r="J483" s="70" t="s">
        <v>50</v>
      </c>
      <c r="K483" s="69">
        <v>25</v>
      </c>
      <c r="L483" s="69" t="s">
        <v>61</v>
      </c>
      <c r="M483" s="119">
        <v>32.728000000000002</v>
      </c>
      <c r="N483" s="119">
        <v>3.4630000000000001</v>
      </c>
      <c r="O483" s="119">
        <v>3.7850000000000001</v>
      </c>
      <c r="P483" s="119">
        <v>0.26</v>
      </c>
      <c r="Q483" s="119">
        <v>0</v>
      </c>
      <c r="R483" s="119">
        <v>25.22</v>
      </c>
      <c r="S483" s="119">
        <v>1444.65</v>
      </c>
      <c r="T483" s="119">
        <v>25.22</v>
      </c>
      <c r="U483" s="119">
        <v>1444.65</v>
      </c>
      <c r="V483" s="147">
        <f t="shared" si="59"/>
        <v>1.7457515661232822E-2</v>
      </c>
      <c r="W483" s="88">
        <v>62.68</v>
      </c>
      <c r="X483" s="77">
        <f t="shared" si="58"/>
        <v>1.0942370816460734</v>
      </c>
      <c r="Y483" s="77">
        <f t="shared" si="56"/>
        <v>1047.4509396739693</v>
      </c>
      <c r="Z483" s="77">
        <f t="shared" si="57"/>
        <v>65.654224898764397</v>
      </c>
    </row>
    <row r="484" spans="1:26" x14ac:dyDescent="0.2">
      <c r="A484" s="251"/>
      <c r="B484" s="65" t="s">
        <v>561</v>
      </c>
      <c r="C484" s="65">
        <v>1.1000000000000001</v>
      </c>
      <c r="D484" s="75">
        <v>1.5980000000000001E-2</v>
      </c>
      <c r="E484" s="204">
        <v>1</v>
      </c>
      <c r="F484" s="82">
        <v>523.9</v>
      </c>
      <c r="G484" s="6" t="s">
        <v>47</v>
      </c>
      <c r="H484" s="69">
        <v>5</v>
      </c>
      <c r="I484" s="70" t="s">
        <v>576</v>
      </c>
      <c r="J484" s="70" t="s">
        <v>50</v>
      </c>
      <c r="K484" s="69">
        <v>60</v>
      </c>
      <c r="L484" s="69" t="s">
        <v>61</v>
      </c>
      <c r="M484" s="119">
        <v>64.444000000000003</v>
      </c>
      <c r="N484" s="119">
        <v>5.0919999999999996</v>
      </c>
      <c r="O484" s="119">
        <v>8.7720000000000002</v>
      </c>
      <c r="P484" s="119">
        <v>0.161</v>
      </c>
      <c r="Q484" s="119">
        <v>0</v>
      </c>
      <c r="R484" s="119">
        <v>50.418999999999997</v>
      </c>
      <c r="S484" s="119">
        <v>3153.72</v>
      </c>
      <c r="T484" s="119">
        <v>50.418999999999997</v>
      </c>
      <c r="U484" s="119">
        <v>3153.72</v>
      </c>
      <c r="V484" s="147">
        <f t="shared" si="59"/>
        <v>1.59871516811892E-2</v>
      </c>
      <c r="W484" s="88">
        <v>62.68</v>
      </c>
      <c r="X484" s="77">
        <f t="shared" si="58"/>
        <v>1.0020746673769392</v>
      </c>
      <c r="Y484" s="77">
        <f t="shared" si="56"/>
        <v>959.2291008713521</v>
      </c>
      <c r="Z484" s="77">
        <f t="shared" si="57"/>
        <v>60.124480042616348</v>
      </c>
    </row>
    <row r="485" spans="1:26" x14ac:dyDescent="0.2">
      <c r="A485" s="251"/>
      <c r="B485" s="65" t="s">
        <v>561</v>
      </c>
      <c r="C485" s="65">
        <v>1.1000000000000001</v>
      </c>
      <c r="D485" s="75">
        <v>1.5980000000000001E-2</v>
      </c>
      <c r="E485" s="204">
        <v>1</v>
      </c>
      <c r="F485" s="82">
        <v>523.9</v>
      </c>
      <c r="G485" s="6" t="s">
        <v>47</v>
      </c>
      <c r="H485" s="69">
        <v>6</v>
      </c>
      <c r="I485" s="70" t="s">
        <v>577</v>
      </c>
      <c r="J485" s="70" t="s">
        <v>50</v>
      </c>
      <c r="K485" s="69">
        <v>25</v>
      </c>
      <c r="L485" s="69" t="s">
        <v>61</v>
      </c>
      <c r="M485" s="119">
        <v>28.588999999999999</v>
      </c>
      <c r="N485" s="119">
        <v>1.8720000000000001</v>
      </c>
      <c r="O485" s="119">
        <v>3.6749999999999998</v>
      </c>
      <c r="P485" s="119">
        <v>0.93400000000000005</v>
      </c>
      <c r="Q485" s="119">
        <v>0</v>
      </c>
      <c r="R485" s="119">
        <v>22.108000000000001</v>
      </c>
      <c r="S485" s="119">
        <v>1351.97</v>
      </c>
      <c r="T485" s="119">
        <v>22.108000000000001</v>
      </c>
      <c r="U485" s="119">
        <v>1351.97</v>
      </c>
      <c r="V485" s="147">
        <f t="shared" si="59"/>
        <v>1.6352433855780824E-2</v>
      </c>
      <c r="W485" s="88">
        <v>62.68</v>
      </c>
      <c r="X485" s="77">
        <f t="shared" si="58"/>
        <v>1.024970554080342</v>
      </c>
      <c r="Y485" s="77">
        <f t="shared" si="56"/>
        <v>981.14603134684944</v>
      </c>
      <c r="Z485" s="77">
        <f t="shared" si="57"/>
        <v>61.498233244820518</v>
      </c>
    </row>
    <row r="486" spans="1:26" x14ac:dyDescent="0.2">
      <c r="A486" s="251"/>
      <c r="B486" s="65" t="s">
        <v>561</v>
      </c>
      <c r="C486" s="65">
        <v>1.1000000000000001</v>
      </c>
      <c r="D486" s="75">
        <v>1.5980000000000001E-2</v>
      </c>
      <c r="E486" s="204">
        <v>1</v>
      </c>
      <c r="F486" s="82">
        <v>523.9</v>
      </c>
      <c r="G486" s="6" t="s">
        <v>47</v>
      </c>
      <c r="H486" s="69">
        <v>7</v>
      </c>
      <c r="I486" s="70" t="s">
        <v>578</v>
      </c>
      <c r="J486" s="70" t="s">
        <v>50</v>
      </c>
      <c r="K486" s="69">
        <v>25</v>
      </c>
      <c r="L486" s="69" t="s">
        <v>61</v>
      </c>
      <c r="M486" s="119">
        <v>29.960999999999999</v>
      </c>
      <c r="N486" s="119">
        <v>2.5619999999999998</v>
      </c>
      <c r="O486" s="119">
        <v>5.0860000000000003</v>
      </c>
      <c r="P486" s="119">
        <v>0.39600000000000002</v>
      </c>
      <c r="Q486" s="119">
        <v>0</v>
      </c>
      <c r="R486" s="119">
        <v>21.917000000000002</v>
      </c>
      <c r="S486" s="119">
        <v>1377.99</v>
      </c>
      <c r="T486" s="119">
        <v>21.917000000000002</v>
      </c>
      <c r="U486" s="119">
        <v>1377.99</v>
      </c>
      <c r="V486" s="147">
        <f t="shared" si="59"/>
        <v>1.5905050109217049E-2</v>
      </c>
      <c r="W486" s="88">
        <v>62.68</v>
      </c>
      <c r="X486" s="77">
        <f t="shared" si="58"/>
        <v>0.99692854084572458</v>
      </c>
      <c r="Y486" s="77">
        <f t="shared" si="56"/>
        <v>954.3030065530229</v>
      </c>
      <c r="Z486" s="77">
        <f t="shared" si="57"/>
        <v>59.815712450743476</v>
      </c>
    </row>
    <row r="487" spans="1:26" x14ac:dyDescent="0.2">
      <c r="A487" s="251"/>
      <c r="B487" s="65" t="s">
        <v>561</v>
      </c>
      <c r="C487" s="65">
        <v>1.1000000000000001</v>
      </c>
      <c r="D487" s="75">
        <v>1.5980000000000001E-2</v>
      </c>
      <c r="E487" s="204">
        <v>1</v>
      </c>
      <c r="F487" s="82">
        <v>523.9</v>
      </c>
      <c r="G487" s="6" t="s">
        <v>47</v>
      </c>
      <c r="H487" s="69">
        <v>8</v>
      </c>
      <c r="I487" s="70" t="s">
        <v>579</v>
      </c>
      <c r="J487" s="70" t="s">
        <v>50</v>
      </c>
      <c r="K487" s="69">
        <v>30</v>
      </c>
      <c r="L487" s="69" t="s">
        <v>61</v>
      </c>
      <c r="M487" s="119">
        <v>34.317999999999998</v>
      </c>
      <c r="N487" s="119">
        <v>3.097</v>
      </c>
      <c r="O487" s="119">
        <v>4.4539999999999997</v>
      </c>
      <c r="P487" s="119">
        <v>0.83</v>
      </c>
      <c r="Q487" s="119">
        <v>0</v>
      </c>
      <c r="R487" s="119">
        <v>25.937000000000001</v>
      </c>
      <c r="S487" s="119">
        <v>1674.94</v>
      </c>
      <c r="T487" s="119">
        <v>25.937000000000001</v>
      </c>
      <c r="U487" s="119">
        <v>1674.94</v>
      </c>
      <c r="V487" s="147">
        <f t="shared" si="59"/>
        <v>1.548533081782034E-2</v>
      </c>
      <c r="W487" s="88">
        <v>62.68</v>
      </c>
      <c r="X487" s="77">
        <f t="shared" si="58"/>
        <v>0.97062053566097883</v>
      </c>
      <c r="Y487" s="77">
        <f t="shared" si="56"/>
        <v>929.11984906922044</v>
      </c>
      <c r="Z487" s="77">
        <f t="shared" si="57"/>
        <v>58.237232139658737</v>
      </c>
    </row>
    <row r="488" spans="1:26" x14ac:dyDescent="0.2">
      <c r="A488" s="251"/>
      <c r="B488" s="65" t="s">
        <v>561</v>
      </c>
      <c r="C488" s="65">
        <v>1.1000000000000001</v>
      </c>
      <c r="D488" s="75">
        <v>1.5980000000000001E-2</v>
      </c>
      <c r="E488" s="204">
        <v>1</v>
      </c>
      <c r="F488" s="82">
        <v>523.9</v>
      </c>
      <c r="G488" s="6" t="s">
        <v>47</v>
      </c>
      <c r="H488" s="69">
        <v>9</v>
      </c>
      <c r="I488" s="70" t="s">
        <v>580</v>
      </c>
      <c r="J488" s="70" t="s">
        <v>50</v>
      </c>
      <c r="K488" s="69">
        <v>40</v>
      </c>
      <c r="L488" s="69" t="s">
        <v>61</v>
      </c>
      <c r="M488" s="119">
        <v>48.975000000000001</v>
      </c>
      <c r="N488" s="119">
        <v>3.1379999999999999</v>
      </c>
      <c r="O488" s="119">
        <v>8.5259999999999998</v>
      </c>
      <c r="P488" s="119">
        <v>0.58499999999999996</v>
      </c>
      <c r="Q488" s="119">
        <v>0</v>
      </c>
      <c r="R488" s="119">
        <v>36.725999999999999</v>
      </c>
      <c r="S488" s="119">
        <v>2272.36</v>
      </c>
      <c r="T488" s="119">
        <v>36.725999999999999</v>
      </c>
      <c r="U488" s="119">
        <v>2272.36</v>
      </c>
      <c r="V488" s="147">
        <f t="shared" si="59"/>
        <v>1.6162051787568871E-2</v>
      </c>
      <c r="W488" s="88">
        <v>62.68</v>
      </c>
      <c r="X488" s="77">
        <f t="shared" si="58"/>
        <v>1.0130374060448168</v>
      </c>
      <c r="Y488" s="77">
        <f t="shared" si="56"/>
        <v>969.72310725413229</v>
      </c>
      <c r="Z488" s="77">
        <f t="shared" si="57"/>
        <v>60.782244362689006</v>
      </c>
    </row>
    <row r="489" spans="1:26" x14ac:dyDescent="0.2">
      <c r="A489" s="251"/>
      <c r="B489" s="65" t="s">
        <v>561</v>
      </c>
      <c r="C489" s="65">
        <v>1.1000000000000001</v>
      </c>
      <c r="D489" s="75">
        <v>1.5980000000000001E-2</v>
      </c>
      <c r="E489" s="204">
        <v>1</v>
      </c>
      <c r="F489" s="82">
        <v>523.9</v>
      </c>
      <c r="G489" s="10" t="s">
        <v>48</v>
      </c>
      <c r="H489" s="72">
        <v>1</v>
      </c>
      <c r="I489" s="73" t="s">
        <v>581</v>
      </c>
      <c r="J489" s="73" t="s">
        <v>50</v>
      </c>
      <c r="K489" s="72">
        <v>8</v>
      </c>
      <c r="L489" s="72" t="s">
        <v>61</v>
      </c>
      <c r="M489" s="120">
        <v>10.71</v>
      </c>
      <c r="N489" s="120">
        <v>0.93500000000000005</v>
      </c>
      <c r="O489" s="120">
        <v>0</v>
      </c>
      <c r="P489" s="120">
        <v>0.23799999999999999</v>
      </c>
      <c r="Q489" s="120">
        <v>0</v>
      </c>
      <c r="R489" s="120">
        <v>9.5370000000000008</v>
      </c>
      <c r="S489" s="120">
        <v>400.21</v>
      </c>
      <c r="T489" s="120">
        <v>9.5370000000000008</v>
      </c>
      <c r="U489" s="120">
        <v>400.21</v>
      </c>
      <c r="V489" s="148">
        <f t="shared" si="59"/>
        <v>2.3829989255640793E-2</v>
      </c>
      <c r="W489" s="78">
        <v>62.68</v>
      </c>
      <c r="X489" s="158">
        <f t="shared" si="58"/>
        <v>1.4936637265435648</v>
      </c>
      <c r="Y489" s="158">
        <f t="shared" si="56"/>
        <v>1429.7993553384476</v>
      </c>
      <c r="Z489" s="158">
        <f t="shared" si="57"/>
        <v>89.619823592613898</v>
      </c>
    </row>
    <row r="490" spans="1:26" x14ac:dyDescent="0.2">
      <c r="A490" s="251"/>
      <c r="B490" s="65" t="s">
        <v>561</v>
      </c>
      <c r="C490" s="65">
        <v>1.1000000000000001</v>
      </c>
      <c r="D490" s="75">
        <v>1.5980000000000001E-2</v>
      </c>
      <c r="E490" s="204">
        <v>1</v>
      </c>
      <c r="F490" s="82">
        <v>523.9</v>
      </c>
      <c r="G490" s="10" t="s">
        <v>48</v>
      </c>
      <c r="H490" s="72">
        <v>2</v>
      </c>
      <c r="I490" s="73" t="s">
        <v>582</v>
      </c>
      <c r="J490" s="73" t="s">
        <v>50</v>
      </c>
      <c r="K490" s="72">
        <v>8</v>
      </c>
      <c r="L490" s="72" t="s">
        <v>61</v>
      </c>
      <c r="M490" s="120">
        <v>10.605</v>
      </c>
      <c r="N490" s="120">
        <v>0.36399999999999999</v>
      </c>
      <c r="O490" s="120">
        <v>1.486</v>
      </c>
      <c r="P490" s="120">
        <v>-7.0000000000000001E-3</v>
      </c>
      <c r="Q490" s="120">
        <v>0</v>
      </c>
      <c r="R490" s="120">
        <v>8.7620000000000005</v>
      </c>
      <c r="S490" s="120">
        <v>350.19</v>
      </c>
      <c r="T490" s="120">
        <v>8.7620000000000005</v>
      </c>
      <c r="U490" s="120">
        <v>350.19</v>
      </c>
      <c r="V490" s="148">
        <f t="shared" si="59"/>
        <v>2.5020703046917388E-2</v>
      </c>
      <c r="W490" s="78">
        <v>62.68</v>
      </c>
      <c r="X490" s="158">
        <f t="shared" si="58"/>
        <v>1.568297666980782</v>
      </c>
      <c r="Y490" s="158">
        <f t="shared" si="56"/>
        <v>1501.2421828150432</v>
      </c>
      <c r="Z490" s="158">
        <f t="shared" si="57"/>
        <v>94.097860018846902</v>
      </c>
    </row>
    <row r="491" spans="1:26" x14ac:dyDescent="0.2">
      <c r="A491" s="251"/>
      <c r="B491" s="65" t="s">
        <v>561</v>
      </c>
      <c r="C491" s="65">
        <v>1.1000000000000001</v>
      </c>
      <c r="D491" s="75">
        <v>1.5980000000000001E-2</v>
      </c>
      <c r="E491" s="204">
        <v>1</v>
      </c>
      <c r="F491" s="82">
        <v>523.9</v>
      </c>
      <c r="G491" s="10" t="s">
        <v>48</v>
      </c>
      <c r="H491" s="72">
        <v>3</v>
      </c>
      <c r="I491" s="73" t="s">
        <v>583</v>
      </c>
      <c r="J491" s="73" t="s">
        <v>50</v>
      </c>
      <c r="K491" s="72">
        <v>8</v>
      </c>
      <c r="L491" s="72" t="s">
        <v>61</v>
      </c>
      <c r="M491" s="120">
        <v>12.074999999999999</v>
      </c>
      <c r="N491" s="120">
        <v>0.46800000000000003</v>
      </c>
      <c r="O491" s="120">
        <v>1.29</v>
      </c>
      <c r="P491" s="120">
        <v>0.19500000000000001</v>
      </c>
      <c r="Q491" s="120">
        <v>0</v>
      </c>
      <c r="R491" s="120">
        <v>10.122</v>
      </c>
      <c r="S491" s="120">
        <v>357.16</v>
      </c>
      <c r="T491" s="120">
        <v>10.122</v>
      </c>
      <c r="U491" s="120">
        <v>357.16</v>
      </c>
      <c r="V491" s="148">
        <f t="shared" si="59"/>
        <v>2.8340239668495911E-2</v>
      </c>
      <c r="W491" s="78">
        <v>62.68</v>
      </c>
      <c r="X491" s="158">
        <f t="shared" si="58"/>
        <v>1.7763662224213237</v>
      </c>
      <c r="Y491" s="158">
        <f t="shared" si="56"/>
        <v>1700.4143801097546</v>
      </c>
      <c r="Z491" s="158">
        <f t="shared" si="57"/>
        <v>106.58197334527942</v>
      </c>
    </row>
    <row r="492" spans="1:26" x14ac:dyDescent="0.2">
      <c r="A492" s="251"/>
      <c r="B492" s="65" t="s">
        <v>561</v>
      </c>
      <c r="C492" s="65">
        <v>1.1000000000000001</v>
      </c>
      <c r="D492" s="75">
        <v>1.5980000000000001E-2</v>
      </c>
      <c r="E492" s="204">
        <v>1</v>
      </c>
      <c r="F492" s="82">
        <v>523.9</v>
      </c>
      <c r="G492" s="10" t="s">
        <v>48</v>
      </c>
      <c r="H492" s="72">
        <v>4</v>
      </c>
      <c r="I492" s="73" t="s">
        <v>584</v>
      </c>
      <c r="J492" s="73" t="s">
        <v>50</v>
      </c>
      <c r="K492" s="72">
        <v>8</v>
      </c>
      <c r="L492" s="72" t="s">
        <v>61</v>
      </c>
      <c r="M492" s="120">
        <v>10.91</v>
      </c>
      <c r="N492" s="120">
        <v>0</v>
      </c>
      <c r="O492" s="120">
        <v>0</v>
      </c>
      <c r="P492" s="120">
        <v>0</v>
      </c>
      <c r="Q492" s="120">
        <v>0</v>
      </c>
      <c r="R492" s="120">
        <v>10.91</v>
      </c>
      <c r="S492" s="120">
        <v>334.51</v>
      </c>
      <c r="T492" s="120">
        <v>10.91</v>
      </c>
      <c r="U492" s="120">
        <v>334.51</v>
      </c>
      <c r="V492" s="148">
        <f t="shared" si="59"/>
        <v>3.2614869510627489E-2</v>
      </c>
      <c r="W492" s="78">
        <v>62.68</v>
      </c>
      <c r="X492" s="158">
        <f t="shared" si="58"/>
        <v>2.0443000209261308</v>
      </c>
      <c r="Y492" s="158">
        <f t="shared" si="56"/>
        <v>1956.8921706376493</v>
      </c>
      <c r="Z492" s="158">
        <f t="shared" si="57"/>
        <v>122.65800125556785</v>
      </c>
    </row>
    <row r="493" spans="1:26" x14ac:dyDescent="0.2">
      <c r="A493" s="251"/>
      <c r="B493" s="65" t="s">
        <v>561</v>
      </c>
      <c r="C493" s="65">
        <v>1.1000000000000001</v>
      </c>
      <c r="D493" s="75">
        <v>1.5980000000000001E-2</v>
      </c>
      <c r="E493" s="204">
        <v>1</v>
      </c>
      <c r="F493" s="82">
        <v>523.9</v>
      </c>
      <c r="G493" s="10" t="s">
        <v>48</v>
      </c>
      <c r="H493" s="72">
        <v>5</v>
      </c>
      <c r="I493" s="73" t="s">
        <v>585</v>
      </c>
      <c r="J493" s="73" t="s">
        <v>50</v>
      </c>
      <c r="K493" s="72">
        <v>12</v>
      </c>
      <c r="L493" s="72" t="s">
        <v>61</v>
      </c>
      <c r="M493" s="120">
        <v>18.47</v>
      </c>
      <c r="N493" s="120">
        <v>0</v>
      </c>
      <c r="O493" s="120">
        <v>0</v>
      </c>
      <c r="P493" s="120">
        <v>0</v>
      </c>
      <c r="Q493" s="120">
        <v>0</v>
      </c>
      <c r="R493" s="120">
        <v>18.47</v>
      </c>
      <c r="S493" s="120">
        <v>673.93</v>
      </c>
      <c r="T493" s="120">
        <v>18.47</v>
      </c>
      <c r="U493" s="120">
        <v>673.93</v>
      </c>
      <c r="V493" s="148">
        <f t="shared" si="59"/>
        <v>2.740640719362545E-2</v>
      </c>
      <c r="W493" s="78">
        <v>62.68</v>
      </c>
      <c r="X493" s="158">
        <f t="shared" si="58"/>
        <v>1.7178336028964432</v>
      </c>
      <c r="Y493" s="158">
        <f t="shared" si="56"/>
        <v>1644.3844316175268</v>
      </c>
      <c r="Z493" s="158">
        <f t="shared" si="57"/>
        <v>103.07001617378658</v>
      </c>
    </row>
    <row r="494" spans="1:26" x14ac:dyDescent="0.2">
      <c r="A494" s="251"/>
      <c r="B494" s="65" t="s">
        <v>561</v>
      </c>
      <c r="C494" s="65">
        <v>1.1000000000000001</v>
      </c>
      <c r="D494" s="75">
        <v>1.5980000000000001E-2</v>
      </c>
      <c r="E494" s="204">
        <v>1</v>
      </c>
      <c r="F494" s="82">
        <v>523.9</v>
      </c>
      <c r="G494" s="10" t="s">
        <v>48</v>
      </c>
      <c r="H494" s="72">
        <v>6</v>
      </c>
      <c r="I494" s="73" t="s">
        <v>586</v>
      </c>
      <c r="J494" s="73" t="s">
        <v>50</v>
      </c>
      <c r="K494" s="72">
        <v>8</v>
      </c>
      <c r="L494" s="72" t="s">
        <v>61</v>
      </c>
      <c r="M494" s="120">
        <v>9.2390000000000008</v>
      </c>
      <c r="N494" s="120">
        <v>0</v>
      </c>
      <c r="O494" s="120">
        <v>0</v>
      </c>
      <c r="P494" s="120">
        <v>0</v>
      </c>
      <c r="Q494" s="120">
        <v>0</v>
      </c>
      <c r="R494" s="120">
        <v>9.2390000000000008</v>
      </c>
      <c r="S494" s="120">
        <v>378.95</v>
      </c>
      <c r="T494" s="120">
        <v>9.2390000000000008</v>
      </c>
      <c r="U494" s="120">
        <v>378.95</v>
      </c>
      <c r="V494" s="148">
        <f t="shared" si="59"/>
        <v>2.438052513524212E-2</v>
      </c>
      <c r="W494" s="78">
        <v>62.68</v>
      </c>
      <c r="X494" s="158">
        <f t="shared" si="58"/>
        <v>1.528171315476976</v>
      </c>
      <c r="Y494" s="158">
        <f t="shared" si="56"/>
        <v>1462.8315081145272</v>
      </c>
      <c r="Z494" s="158">
        <f t="shared" si="57"/>
        <v>91.690278928618554</v>
      </c>
    </row>
    <row r="495" spans="1:26" x14ac:dyDescent="0.2">
      <c r="A495" s="251"/>
      <c r="B495" s="65" t="s">
        <v>561</v>
      </c>
      <c r="C495" s="65">
        <v>1.1000000000000001</v>
      </c>
      <c r="D495" s="75">
        <v>1.5980000000000001E-2</v>
      </c>
      <c r="E495" s="204">
        <v>1</v>
      </c>
      <c r="F495" s="82">
        <v>523.9</v>
      </c>
      <c r="G495" s="10" t="s">
        <v>48</v>
      </c>
      <c r="H495" s="72">
        <v>7</v>
      </c>
      <c r="I495" s="73" t="s">
        <v>587</v>
      </c>
      <c r="J495" s="73" t="s">
        <v>50</v>
      </c>
      <c r="K495" s="72">
        <v>8</v>
      </c>
      <c r="L495" s="72" t="s">
        <v>61</v>
      </c>
      <c r="M495" s="120">
        <v>11.585000000000001</v>
      </c>
      <c r="N495" s="120">
        <v>0</v>
      </c>
      <c r="O495" s="120">
        <v>0.02</v>
      </c>
      <c r="P495" s="120">
        <v>0.10199999999999999</v>
      </c>
      <c r="Q495" s="120">
        <v>0</v>
      </c>
      <c r="R495" s="120">
        <v>11.462999999999999</v>
      </c>
      <c r="S495" s="120">
        <v>389.52</v>
      </c>
      <c r="T495" s="120">
        <v>11.462999999999999</v>
      </c>
      <c r="U495" s="120">
        <v>389.52</v>
      </c>
      <c r="V495" s="148">
        <f t="shared" si="59"/>
        <v>2.9428527418361061E-2</v>
      </c>
      <c r="W495" s="78">
        <v>62.68</v>
      </c>
      <c r="X495" s="158">
        <f t="shared" si="58"/>
        <v>1.8445800985828713</v>
      </c>
      <c r="Y495" s="158">
        <f t="shared" si="56"/>
        <v>1765.7116451016636</v>
      </c>
      <c r="Z495" s="158">
        <f t="shared" si="57"/>
        <v>110.67480591497228</v>
      </c>
    </row>
    <row r="496" spans="1:26" x14ac:dyDescent="0.2">
      <c r="A496" s="251"/>
      <c r="B496" s="65" t="s">
        <v>561</v>
      </c>
      <c r="C496" s="65">
        <v>1.1000000000000001</v>
      </c>
      <c r="D496" s="75">
        <v>1.5980000000000001E-2</v>
      </c>
      <c r="E496" s="204">
        <v>1</v>
      </c>
      <c r="F496" s="82">
        <v>523.9</v>
      </c>
      <c r="G496" s="10" t="s">
        <v>48</v>
      </c>
      <c r="H496" s="72">
        <v>8</v>
      </c>
      <c r="I496" s="73" t="s">
        <v>588</v>
      </c>
      <c r="J496" s="73" t="s">
        <v>50</v>
      </c>
      <c r="K496" s="72">
        <v>35</v>
      </c>
      <c r="L496" s="72" t="s">
        <v>61</v>
      </c>
      <c r="M496" s="120">
        <v>30.7</v>
      </c>
      <c r="N496" s="120">
        <v>0</v>
      </c>
      <c r="O496" s="120">
        <v>0</v>
      </c>
      <c r="P496" s="120">
        <v>0</v>
      </c>
      <c r="Q496" s="120">
        <v>0</v>
      </c>
      <c r="R496" s="120">
        <v>30.7</v>
      </c>
      <c r="S496" s="120">
        <v>1229.69</v>
      </c>
      <c r="T496" s="120">
        <v>30.7</v>
      </c>
      <c r="U496" s="120">
        <v>1229.69</v>
      </c>
      <c r="V496" s="148">
        <f t="shared" si="59"/>
        <v>2.4965641747106991E-2</v>
      </c>
      <c r="W496" s="78">
        <v>62.68</v>
      </c>
      <c r="X496" s="158">
        <f t="shared" si="58"/>
        <v>1.5648464247086662</v>
      </c>
      <c r="Y496" s="158">
        <f t="shared" si="56"/>
        <v>1497.9385048264196</v>
      </c>
      <c r="Z496" s="158">
        <f t="shared" si="57"/>
        <v>93.890785482519973</v>
      </c>
    </row>
    <row r="497" spans="1:26" x14ac:dyDescent="0.2">
      <c r="A497" s="252"/>
      <c r="B497" s="65" t="s">
        <v>561</v>
      </c>
      <c r="C497" s="65">
        <v>1.1000000000000001</v>
      </c>
      <c r="D497" s="75">
        <v>1.5980000000000001E-2</v>
      </c>
      <c r="E497" s="204">
        <v>1</v>
      </c>
      <c r="F497" s="82">
        <v>523.9</v>
      </c>
      <c r="G497" s="10" t="s">
        <v>48</v>
      </c>
      <c r="H497" s="72">
        <v>9</v>
      </c>
      <c r="I497" s="73" t="s">
        <v>589</v>
      </c>
      <c r="J497" s="73" t="s">
        <v>50</v>
      </c>
      <c r="K497" s="72">
        <v>43</v>
      </c>
      <c r="L497" s="72" t="s">
        <v>61</v>
      </c>
      <c r="M497" s="120">
        <v>23.4</v>
      </c>
      <c r="N497" s="120">
        <v>0</v>
      </c>
      <c r="O497" s="120">
        <v>0</v>
      </c>
      <c r="P497" s="120">
        <v>0</v>
      </c>
      <c r="Q497" s="120">
        <v>0</v>
      </c>
      <c r="R497" s="120">
        <v>23.4</v>
      </c>
      <c r="S497" s="120">
        <v>1067.17</v>
      </c>
      <c r="T497" s="120">
        <v>23.4</v>
      </c>
      <c r="U497" s="120">
        <v>1067.17</v>
      </c>
      <c r="V497" s="148">
        <f t="shared" si="59"/>
        <v>2.1927153124619316E-2</v>
      </c>
      <c r="W497" s="78">
        <v>62.68</v>
      </c>
      <c r="X497" s="158">
        <f t="shared" si="58"/>
        <v>1.3743939578511388</v>
      </c>
      <c r="Y497" s="158">
        <f t="shared" si="56"/>
        <v>1315.6291874771591</v>
      </c>
      <c r="Z497" s="158">
        <f t="shared" si="57"/>
        <v>82.463637471068324</v>
      </c>
    </row>
    <row r="498" spans="1:26" x14ac:dyDescent="0.2">
      <c r="A498" s="250" t="s">
        <v>597</v>
      </c>
      <c r="B498" s="65" t="s">
        <v>598</v>
      </c>
      <c r="C498" s="12">
        <v>0.8</v>
      </c>
      <c r="D498" s="43">
        <v>1.4E-2</v>
      </c>
      <c r="E498" s="42">
        <v>0.92</v>
      </c>
      <c r="F498" s="116">
        <v>533.20000000000005</v>
      </c>
      <c r="G498" s="5" t="s">
        <v>40</v>
      </c>
      <c r="H498" s="63">
        <v>1</v>
      </c>
      <c r="I498" s="64" t="s">
        <v>599</v>
      </c>
      <c r="J498" s="64" t="s">
        <v>600</v>
      </c>
      <c r="K498" s="63">
        <v>12</v>
      </c>
      <c r="L498" s="63">
        <v>1980</v>
      </c>
      <c r="M498" s="117">
        <v>6.9</v>
      </c>
      <c r="N498" s="117">
        <v>0.5</v>
      </c>
      <c r="O498" s="117">
        <v>2.4</v>
      </c>
      <c r="P498" s="117">
        <v>0.3</v>
      </c>
      <c r="Q498" s="117">
        <v>0.7</v>
      </c>
      <c r="R498" s="117">
        <v>3</v>
      </c>
      <c r="S498" s="117">
        <v>648.21</v>
      </c>
      <c r="T498" s="117">
        <v>6.9</v>
      </c>
      <c r="U498" s="117">
        <v>648.21</v>
      </c>
      <c r="V498" s="145">
        <f t="shared" si="59"/>
        <v>1.0644698477345305E-2</v>
      </c>
      <c r="W498" s="74">
        <v>6.34</v>
      </c>
      <c r="X498" s="156">
        <f t="shared" si="58"/>
        <v>6.7487388346369234E-2</v>
      </c>
      <c r="Y498" s="156">
        <f t="shared" si="56"/>
        <v>638.68190864071823</v>
      </c>
      <c r="Z498" s="156">
        <f t="shared" si="57"/>
        <v>4.0492433007821536</v>
      </c>
    </row>
    <row r="499" spans="1:26" x14ac:dyDescent="0.2">
      <c r="A499" s="251"/>
      <c r="B499" s="65" t="s">
        <v>598</v>
      </c>
      <c r="C499" s="12">
        <v>0.8</v>
      </c>
      <c r="D499" s="43">
        <v>1.4E-2</v>
      </c>
      <c r="E499" s="42">
        <v>0.92</v>
      </c>
      <c r="F499" s="116">
        <v>533.20000000000005</v>
      </c>
      <c r="G499" s="5" t="s">
        <v>40</v>
      </c>
      <c r="H499" s="63">
        <v>2</v>
      </c>
      <c r="I499" s="64" t="s">
        <v>601</v>
      </c>
      <c r="J499" s="64" t="s">
        <v>600</v>
      </c>
      <c r="K499" s="63">
        <v>15</v>
      </c>
      <c r="L499" s="63">
        <v>1978</v>
      </c>
      <c r="M499" s="117">
        <v>9.9</v>
      </c>
      <c r="N499" s="117">
        <v>0.9</v>
      </c>
      <c r="O499" s="117">
        <v>3.4</v>
      </c>
      <c r="P499" s="117">
        <v>0.4</v>
      </c>
      <c r="Q499" s="117">
        <v>0</v>
      </c>
      <c r="R499" s="117">
        <v>5.2</v>
      </c>
      <c r="S499" s="117">
        <v>799.12</v>
      </c>
      <c r="T499" s="117">
        <v>9.9</v>
      </c>
      <c r="U499" s="117">
        <v>799.1</v>
      </c>
      <c r="V499" s="145">
        <f t="shared" si="59"/>
        <v>1.2388937554749093E-2</v>
      </c>
      <c r="W499" s="74">
        <v>6.34</v>
      </c>
      <c r="X499" s="156">
        <f t="shared" si="58"/>
        <v>7.8545864097109244E-2</v>
      </c>
      <c r="Y499" s="156">
        <f t="shared" si="56"/>
        <v>743.33625328494554</v>
      </c>
      <c r="Z499" s="156">
        <f t="shared" si="57"/>
        <v>4.7127518458265545</v>
      </c>
    </row>
    <row r="500" spans="1:26" x14ac:dyDescent="0.2">
      <c r="A500" s="251"/>
      <c r="B500" s="65" t="s">
        <v>598</v>
      </c>
      <c r="C500" s="12">
        <v>0.8</v>
      </c>
      <c r="D500" s="43">
        <v>1.4E-2</v>
      </c>
      <c r="E500" s="42">
        <v>0.92</v>
      </c>
      <c r="F500" s="116">
        <v>533.20000000000005</v>
      </c>
      <c r="G500" s="5" t="s">
        <v>40</v>
      </c>
      <c r="H500" s="63">
        <v>3</v>
      </c>
      <c r="I500" s="64" t="s">
        <v>602</v>
      </c>
      <c r="J500" s="64" t="s">
        <v>600</v>
      </c>
      <c r="K500" s="63">
        <v>25</v>
      </c>
      <c r="L500" s="63">
        <v>1972</v>
      </c>
      <c r="M500" s="117">
        <v>17</v>
      </c>
      <c r="N500" s="117">
        <v>1.2</v>
      </c>
      <c r="O500" s="117">
        <v>0.7</v>
      </c>
      <c r="P500" s="117">
        <v>0.8</v>
      </c>
      <c r="Q500" s="117">
        <v>2.6</v>
      </c>
      <c r="R500" s="117">
        <v>11.7</v>
      </c>
      <c r="S500" s="117">
        <v>1689.3</v>
      </c>
      <c r="T500" s="117">
        <v>17</v>
      </c>
      <c r="U500" s="117">
        <v>1271.2</v>
      </c>
      <c r="V500" s="145">
        <f t="shared" si="59"/>
        <v>1.3373190685966017E-2</v>
      </c>
      <c r="W500" s="74">
        <v>6.34</v>
      </c>
      <c r="X500" s="156">
        <f t="shared" si="58"/>
        <v>8.4786028949024539E-2</v>
      </c>
      <c r="Y500" s="156">
        <f t="shared" si="56"/>
        <v>802.39144115796103</v>
      </c>
      <c r="Z500" s="156">
        <f t="shared" si="57"/>
        <v>5.0871617369414723</v>
      </c>
    </row>
    <row r="501" spans="1:26" x14ac:dyDescent="0.2">
      <c r="A501" s="251"/>
      <c r="B501" s="65" t="s">
        <v>598</v>
      </c>
      <c r="C501" s="12">
        <v>0.8</v>
      </c>
      <c r="D501" s="43">
        <v>1.4E-2</v>
      </c>
      <c r="E501" s="42">
        <v>0.92</v>
      </c>
      <c r="F501" s="116">
        <v>533.20000000000005</v>
      </c>
      <c r="G501" s="5" t="s">
        <v>40</v>
      </c>
      <c r="H501" s="63">
        <v>4</v>
      </c>
      <c r="I501" s="64" t="s">
        <v>603</v>
      </c>
      <c r="J501" s="64"/>
      <c r="K501" s="63">
        <v>6</v>
      </c>
      <c r="L501" s="63">
        <v>1979</v>
      </c>
      <c r="M501" s="117">
        <v>4.3</v>
      </c>
      <c r="N501" s="117">
        <v>0.9</v>
      </c>
      <c r="O501" s="117">
        <v>1.3</v>
      </c>
      <c r="P501" s="117">
        <v>-0.4</v>
      </c>
      <c r="Q501" s="117">
        <v>0</v>
      </c>
      <c r="R501" s="117">
        <v>2.5</v>
      </c>
      <c r="S501" s="117">
        <v>316.74</v>
      </c>
      <c r="T501" s="117">
        <v>4.3</v>
      </c>
      <c r="U501" s="117">
        <v>316.74</v>
      </c>
      <c r="V501" s="145">
        <f t="shared" si="59"/>
        <v>1.3575803498137272E-2</v>
      </c>
      <c r="W501" s="74">
        <v>6.34</v>
      </c>
      <c r="X501" s="156">
        <f t="shared" si="58"/>
        <v>8.6070594178190296E-2</v>
      </c>
      <c r="Y501" s="156">
        <f t="shared" si="56"/>
        <v>814.54820988823633</v>
      </c>
      <c r="Z501" s="156">
        <f t="shared" si="57"/>
        <v>5.1642356506914187</v>
      </c>
    </row>
    <row r="502" spans="1:26" x14ac:dyDescent="0.2">
      <c r="A502" s="251"/>
      <c r="B502" s="65" t="s">
        <v>598</v>
      </c>
      <c r="C502" s="12">
        <v>0.8</v>
      </c>
      <c r="D502" s="43">
        <v>1.4E-2</v>
      </c>
      <c r="E502" s="42">
        <v>0.92</v>
      </c>
      <c r="F502" s="116">
        <v>533.20000000000005</v>
      </c>
      <c r="G502" s="5" t="s">
        <v>40</v>
      </c>
      <c r="H502" s="63">
        <v>5</v>
      </c>
      <c r="I502" s="64" t="s">
        <v>604</v>
      </c>
      <c r="J502" s="64" t="s">
        <v>600</v>
      </c>
      <c r="K502" s="63">
        <v>11</v>
      </c>
      <c r="L502" s="63">
        <v>1989</v>
      </c>
      <c r="M502" s="117">
        <v>7.1</v>
      </c>
      <c r="N502" s="117">
        <v>0.9</v>
      </c>
      <c r="O502" s="117">
        <v>2.1</v>
      </c>
      <c r="P502" s="117">
        <v>-0.2</v>
      </c>
      <c r="Q502" s="117">
        <v>0.8</v>
      </c>
      <c r="R502" s="117">
        <v>3.5</v>
      </c>
      <c r="S502" s="117">
        <v>652.44000000000005</v>
      </c>
      <c r="T502" s="117">
        <v>7.1</v>
      </c>
      <c r="U502" s="117">
        <v>652.44000000000005</v>
      </c>
      <c r="V502" s="145">
        <f t="shared" si="59"/>
        <v>1.0882226718165654E-2</v>
      </c>
      <c r="W502" s="74">
        <v>6.34</v>
      </c>
      <c r="X502" s="156">
        <f t="shared" si="58"/>
        <v>6.8993317393170245E-2</v>
      </c>
      <c r="Y502" s="156">
        <f t="shared" si="56"/>
        <v>652.9336030899392</v>
      </c>
      <c r="Z502" s="156">
        <f t="shared" si="57"/>
        <v>4.1395990435902137</v>
      </c>
    </row>
    <row r="503" spans="1:26" x14ac:dyDescent="0.2">
      <c r="A503" s="251"/>
      <c r="B503" s="65" t="s">
        <v>598</v>
      </c>
      <c r="C503" s="12">
        <v>0.8</v>
      </c>
      <c r="D503" s="43">
        <v>1.4E-2</v>
      </c>
      <c r="E503" s="42">
        <v>0.92</v>
      </c>
      <c r="F503" s="116">
        <v>533.20000000000005</v>
      </c>
      <c r="G503" s="5" t="s">
        <v>40</v>
      </c>
      <c r="H503" s="63">
        <v>6</v>
      </c>
      <c r="I503" s="64" t="s">
        <v>605</v>
      </c>
      <c r="J503" s="64"/>
      <c r="K503" s="63">
        <v>24</v>
      </c>
      <c r="L503" s="63">
        <v>1993</v>
      </c>
      <c r="M503" s="117">
        <v>21.4</v>
      </c>
      <c r="N503" s="117">
        <v>0</v>
      </c>
      <c r="O503" s="117">
        <v>0</v>
      </c>
      <c r="P503" s="117">
        <v>0</v>
      </c>
      <c r="Q503" s="117">
        <v>0</v>
      </c>
      <c r="R503" s="117">
        <v>21.4</v>
      </c>
      <c r="S503" s="117">
        <v>1614.06</v>
      </c>
      <c r="T503" s="117">
        <v>21.4</v>
      </c>
      <c r="U503" s="117">
        <v>1614.06</v>
      </c>
      <c r="V503" s="145">
        <f t="shared" si="59"/>
        <v>1.3258491010247449E-2</v>
      </c>
      <c r="W503" s="74">
        <v>6.34</v>
      </c>
      <c r="X503" s="156">
        <f t="shared" si="58"/>
        <v>8.405883300496883E-2</v>
      </c>
      <c r="Y503" s="156">
        <f t="shared" si="56"/>
        <v>795.50946061484694</v>
      </c>
      <c r="Z503" s="156">
        <f t="shared" si="57"/>
        <v>5.0435299802981302</v>
      </c>
    </row>
    <row r="504" spans="1:26" x14ac:dyDescent="0.2">
      <c r="A504" s="251"/>
      <c r="B504" s="65" t="s">
        <v>598</v>
      </c>
      <c r="C504" s="12">
        <v>0.8</v>
      </c>
      <c r="D504" s="43">
        <v>1.4E-2</v>
      </c>
      <c r="E504" s="42">
        <v>0.92</v>
      </c>
      <c r="F504" s="116">
        <v>533.20000000000005</v>
      </c>
      <c r="G504" s="5" t="s">
        <v>40</v>
      </c>
      <c r="H504" s="63">
        <v>7</v>
      </c>
      <c r="I504" s="64" t="s">
        <v>606</v>
      </c>
      <c r="J504" s="64" t="s">
        <v>600</v>
      </c>
      <c r="K504" s="63">
        <v>40</v>
      </c>
      <c r="L504" s="63">
        <v>1992</v>
      </c>
      <c r="M504" s="117">
        <v>26.5</v>
      </c>
      <c r="N504" s="117">
        <v>4</v>
      </c>
      <c r="O504" s="117">
        <v>6.7</v>
      </c>
      <c r="P504" s="117">
        <v>-0.1</v>
      </c>
      <c r="Q504" s="117">
        <v>0</v>
      </c>
      <c r="R504" s="117">
        <v>15.9</v>
      </c>
      <c r="S504" s="117">
        <v>2169.38</v>
      </c>
      <c r="T504" s="117">
        <v>26.5</v>
      </c>
      <c r="U504" s="117">
        <v>2169.38</v>
      </c>
      <c r="V504" s="145">
        <f t="shared" si="59"/>
        <v>1.221547170159216E-2</v>
      </c>
      <c r="W504" s="74">
        <v>6.34</v>
      </c>
      <c r="X504" s="156">
        <f t="shared" si="58"/>
        <v>7.7446090588094291E-2</v>
      </c>
      <c r="Y504" s="156">
        <f t="shared" si="56"/>
        <v>732.9283020955296</v>
      </c>
      <c r="Z504" s="156">
        <f t="shared" si="57"/>
        <v>4.6467654352856576</v>
      </c>
    </row>
    <row r="505" spans="1:26" x14ac:dyDescent="0.2">
      <c r="A505" s="251"/>
      <c r="B505" s="65" t="s">
        <v>598</v>
      </c>
      <c r="C505" s="12">
        <v>0.8</v>
      </c>
      <c r="D505" s="43">
        <v>1.4E-2</v>
      </c>
      <c r="E505" s="42">
        <v>0.92</v>
      </c>
      <c r="F505" s="116">
        <v>533.20000000000005</v>
      </c>
      <c r="G505" s="5" t="s">
        <v>40</v>
      </c>
      <c r="H505" s="63">
        <v>8</v>
      </c>
      <c r="I505" s="64" t="s">
        <v>607</v>
      </c>
      <c r="J505" s="64" t="s">
        <v>600</v>
      </c>
      <c r="K505" s="63">
        <v>40</v>
      </c>
      <c r="L505" s="63">
        <v>1990</v>
      </c>
      <c r="M505" s="117">
        <v>26.2</v>
      </c>
      <c r="N505" s="117">
        <v>2.5</v>
      </c>
      <c r="O505" s="117">
        <v>6.9</v>
      </c>
      <c r="P505" s="117">
        <v>-0.4</v>
      </c>
      <c r="Q505" s="117">
        <v>0</v>
      </c>
      <c r="R505" s="117">
        <v>17.2</v>
      </c>
      <c r="S505" s="117">
        <v>2290.61</v>
      </c>
      <c r="T505" s="117">
        <v>26.2</v>
      </c>
      <c r="U505" s="117">
        <v>2290.6</v>
      </c>
      <c r="V505" s="145">
        <f t="shared" si="59"/>
        <v>1.1438051165633458E-2</v>
      </c>
      <c r="W505" s="74">
        <v>6.34</v>
      </c>
      <c r="X505" s="156">
        <f t="shared" si="58"/>
        <v>7.2517244390116115E-2</v>
      </c>
      <c r="Y505" s="156">
        <f t="shared" si="56"/>
        <v>686.28306993800743</v>
      </c>
      <c r="Z505" s="156">
        <f t="shared" si="57"/>
        <v>4.351034663406967</v>
      </c>
    </row>
    <row r="506" spans="1:26" x14ac:dyDescent="0.2">
      <c r="A506" s="251"/>
      <c r="B506" s="65" t="s">
        <v>598</v>
      </c>
      <c r="C506" s="12">
        <v>0.8</v>
      </c>
      <c r="D506" s="43">
        <v>1.4E-2</v>
      </c>
      <c r="E506" s="42">
        <v>0.92</v>
      </c>
      <c r="F506" s="116">
        <v>533.20000000000005</v>
      </c>
      <c r="G506" s="5" t="s">
        <v>40</v>
      </c>
      <c r="H506" s="63">
        <v>9</v>
      </c>
      <c r="I506" s="64" t="s">
        <v>608</v>
      </c>
      <c r="J506" s="64" t="s">
        <v>600</v>
      </c>
      <c r="K506" s="63">
        <v>40</v>
      </c>
      <c r="L506" s="63">
        <v>1982</v>
      </c>
      <c r="M506" s="117">
        <v>26.2</v>
      </c>
      <c r="N506" s="117">
        <v>2.8</v>
      </c>
      <c r="O506" s="117">
        <v>6.3</v>
      </c>
      <c r="P506" s="117">
        <v>-0.3</v>
      </c>
      <c r="Q506" s="117">
        <v>0</v>
      </c>
      <c r="R506" s="117">
        <v>17.399999999999999</v>
      </c>
      <c r="S506" s="117">
        <v>2229.1799999999998</v>
      </c>
      <c r="T506" s="117">
        <v>26.2</v>
      </c>
      <c r="U506" s="117">
        <v>2229.1799999999998</v>
      </c>
      <c r="V506" s="145">
        <f t="shared" si="59"/>
        <v>1.1753200728519007E-2</v>
      </c>
      <c r="W506" s="74">
        <v>6.34</v>
      </c>
      <c r="X506" s="156">
        <f t="shared" si="58"/>
        <v>7.45152926188105E-2</v>
      </c>
      <c r="Y506" s="156">
        <f t="shared" si="56"/>
        <v>705.1920437111404</v>
      </c>
      <c r="Z506" s="156">
        <f t="shared" si="57"/>
        <v>4.4709175571286295</v>
      </c>
    </row>
    <row r="507" spans="1:26" x14ac:dyDescent="0.2">
      <c r="A507" s="251"/>
      <c r="B507" s="65" t="s">
        <v>598</v>
      </c>
      <c r="C507" s="12">
        <v>0.8</v>
      </c>
      <c r="D507" s="43">
        <v>1.4E-2</v>
      </c>
      <c r="E507" s="42">
        <v>0.92</v>
      </c>
      <c r="F507" s="116">
        <v>533.20000000000005</v>
      </c>
      <c r="G507" s="5" t="s">
        <v>40</v>
      </c>
      <c r="H507" s="63" t="s">
        <v>609</v>
      </c>
      <c r="I507" s="64" t="s">
        <v>610</v>
      </c>
      <c r="J507" s="64" t="s">
        <v>600</v>
      </c>
      <c r="K507" s="63">
        <v>6</v>
      </c>
      <c r="L507" s="63">
        <v>1978</v>
      </c>
      <c r="M507" s="117">
        <v>4.4000000000000004</v>
      </c>
      <c r="N507" s="117">
        <v>0.3</v>
      </c>
      <c r="O507" s="117">
        <v>1.3</v>
      </c>
      <c r="P507" s="117">
        <v>0</v>
      </c>
      <c r="Q507" s="117">
        <v>0</v>
      </c>
      <c r="R507" s="117">
        <v>2.8</v>
      </c>
      <c r="S507" s="117">
        <v>311.60000000000002</v>
      </c>
      <c r="T507" s="117">
        <v>4.4000000000000004</v>
      </c>
      <c r="U507" s="117">
        <v>311.60000000000002</v>
      </c>
      <c r="V507" s="145">
        <f t="shared" si="59"/>
        <v>1.4120667522464698E-2</v>
      </c>
      <c r="W507" s="74">
        <v>6.34</v>
      </c>
      <c r="X507" s="156">
        <f t="shared" si="58"/>
        <v>8.9525032092426182E-2</v>
      </c>
      <c r="Y507" s="156">
        <f t="shared" ref="Y507:Y570" si="60">V507*60*1000</f>
        <v>847.24005134788194</v>
      </c>
      <c r="Z507" s="156">
        <f t="shared" ref="Z507:Z570" si="61">Y507*W507/1000</f>
        <v>5.371501925545572</v>
      </c>
    </row>
    <row r="508" spans="1:26" x14ac:dyDescent="0.2">
      <c r="A508" s="251"/>
      <c r="B508" s="65" t="s">
        <v>598</v>
      </c>
      <c r="C508" s="12">
        <v>0.8</v>
      </c>
      <c r="D508" s="43">
        <v>1.4E-2</v>
      </c>
      <c r="E508" s="42">
        <v>0.92</v>
      </c>
      <c r="F508" s="116">
        <v>533.20000000000005</v>
      </c>
      <c r="G508" s="9" t="s">
        <v>45</v>
      </c>
      <c r="H508" s="67">
        <v>1</v>
      </c>
      <c r="I508" s="68" t="s">
        <v>611</v>
      </c>
      <c r="J508" s="68" t="s">
        <v>600</v>
      </c>
      <c r="K508" s="67">
        <v>15</v>
      </c>
      <c r="L508" s="67">
        <v>1989</v>
      </c>
      <c r="M508" s="118">
        <v>11.9</v>
      </c>
      <c r="N508" s="118">
        <v>1.1000000000000001</v>
      </c>
      <c r="O508" s="118">
        <v>2.7</v>
      </c>
      <c r="P508" s="118">
        <v>-0.3</v>
      </c>
      <c r="Q508" s="118">
        <v>0</v>
      </c>
      <c r="R508" s="118">
        <v>8.4</v>
      </c>
      <c r="S508" s="118">
        <v>787.02</v>
      </c>
      <c r="T508" s="118">
        <v>11.9</v>
      </c>
      <c r="U508" s="118">
        <v>787.02</v>
      </c>
      <c r="V508" s="145">
        <f t="shared" si="59"/>
        <v>1.5120327310614724E-2</v>
      </c>
      <c r="W508" s="74">
        <v>6.34</v>
      </c>
      <c r="X508" s="157">
        <f t="shared" si="58"/>
        <v>9.5862875149297352E-2</v>
      </c>
      <c r="Y508" s="157">
        <f t="shared" si="60"/>
        <v>907.21963863688347</v>
      </c>
      <c r="Z508" s="157">
        <f t="shared" si="61"/>
        <v>5.7517725089578411</v>
      </c>
    </row>
    <row r="509" spans="1:26" x14ac:dyDescent="0.2">
      <c r="A509" s="251"/>
      <c r="B509" s="65" t="s">
        <v>598</v>
      </c>
      <c r="C509" s="12">
        <v>0.8</v>
      </c>
      <c r="D509" s="43">
        <v>1.4E-2</v>
      </c>
      <c r="E509" s="42">
        <v>0.92</v>
      </c>
      <c r="F509" s="116">
        <v>533.20000000000005</v>
      </c>
      <c r="G509" s="9" t="s">
        <v>45</v>
      </c>
      <c r="H509" s="67">
        <v>2</v>
      </c>
      <c r="I509" s="68" t="s">
        <v>612</v>
      </c>
      <c r="J509" s="68" t="s">
        <v>600</v>
      </c>
      <c r="K509" s="67">
        <v>20</v>
      </c>
      <c r="L509" s="67">
        <v>1993</v>
      </c>
      <c r="M509" s="118">
        <v>19.3</v>
      </c>
      <c r="N509" s="118">
        <v>1.7</v>
      </c>
      <c r="O509" s="118">
        <v>2.5</v>
      </c>
      <c r="P509" s="118">
        <v>-0.1</v>
      </c>
      <c r="Q509" s="118">
        <v>0</v>
      </c>
      <c r="R509" s="118">
        <v>15.2</v>
      </c>
      <c r="S509" s="118">
        <v>1238.6099999999999</v>
      </c>
      <c r="T509" s="118">
        <v>19.3</v>
      </c>
      <c r="U509" s="118">
        <v>1238.5999999999999</v>
      </c>
      <c r="V509" s="145">
        <f t="shared" si="59"/>
        <v>1.5582108832552883E-2</v>
      </c>
      <c r="W509" s="74">
        <v>6.34</v>
      </c>
      <c r="X509" s="157">
        <f t="shared" si="58"/>
        <v>9.8790569998385272E-2</v>
      </c>
      <c r="Y509" s="157">
        <f t="shared" si="60"/>
        <v>934.92652995317303</v>
      </c>
      <c r="Z509" s="157">
        <f t="shared" si="61"/>
        <v>5.927434199903117</v>
      </c>
    </row>
    <row r="510" spans="1:26" x14ac:dyDescent="0.2">
      <c r="A510" s="251"/>
      <c r="B510" s="65" t="s">
        <v>598</v>
      </c>
      <c r="C510" s="12">
        <v>0.8</v>
      </c>
      <c r="D510" s="43">
        <v>1.4E-2</v>
      </c>
      <c r="E510" s="42">
        <v>0.92</v>
      </c>
      <c r="F510" s="116">
        <v>533.20000000000005</v>
      </c>
      <c r="G510" s="9" t="s">
        <v>45</v>
      </c>
      <c r="H510" s="67">
        <v>3</v>
      </c>
      <c r="I510" s="68" t="s">
        <v>613</v>
      </c>
      <c r="J510" s="68"/>
      <c r="K510" s="67">
        <v>40</v>
      </c>
      <c r="L510" s="67"/>
      <c r="M510" s="118">
        <v>38.4</v>
      </c>
      <c r="N510" s="118">
        <v>1.9</v>
      </c>
      <c r="O510" s="118">
        <v>6.2</v>
      </c>
      <c r="P510" s="118">
        <v>1.1000000000000001</v>
      </c>
      <c r="Q510" s="118">
        <v>0</v>
      </c>
      <c r="R510" s="118">
        <v>29.2</v>
      </c>
      <c r="S510" s="118">
        <v>2247.83</v>
      </c>
      <c r="T510" s="118">
        <v>38.4</v>
      </c>
      <c r="U510" s="118">
        <v>2247.8000000000002</v>
      </c>
      <c r="V510" s="145">
        <f t="shared" si="59"/>
        <v>1.7083370406619804E-2</v>
      </c>
      <c r="W510" s="74">
        <v>6.34</v>
      </c>
      <c r="X510" s="157">
        <f t="shared" si="58"/>
        <v>0.10830856837796955</v>
      </c>
      <c r="Y510" s="157">
        <f t="shared" si="60"/>
        <v>1025.0022243971885</v>
      </c>
      <c r="Z510" s="157">
        <f t="shared" si="61"/>
        <v>6.4985141026781745</v>
      </c>
    </row>
    <row r="511" spans="1:26" x14ac:dyDescent="0.2">
      <c r="A511" s="251"/>
      <c r="B511" s="65" t="s">
        <v>598</v>
      </c>
      <c r="C511" s="12">
        <v>0.8</v>
      </c>
      <c r="D511" s="43">
        <v>1.4E-2</v>
      </c>
      <c r="E511" s="42">
        <v>0.92</v>
      </c>
      <c r="F511" s="116">
        <v>533.20000000000005</v>
      </c>
      <c r="G511" s="9" t="s">
        <v>45</v>
      </c>
      <c r="H511" s="67">
        <v>4</v>
      </c>
      <c r="I511" s="68" t="s">
        <v>614</v>
      </c>
      <c r="J511" s="68"/>
      <c r="K511" s="67">
        <v>40</v>
      </c>
      <c r="L511" s="67">
        <v>1992</v>
      </c>
      <c r="M511" s="118">
        <v>38.700000000000003</v>
      </c>
      <c r="N511" s="118">
        <v>4.5999999999999996</v>
      </c>
      <c r="O511" s="118">
        <v>7.2</v>
      </c>
      <c r="P511" s="118">
        <v>-0.2</v>
      </c>
      <c r="Q511" s="118">
        <v>0</v>
      </c>
      <c r="R511" s="118">
        <v>27.1</v>
      </c>
      <c r="S511" s="118">
        <v>2289.4899999999998</v>
      </c>
      <c r="T511" s="118">
        <v>38.700000000000003</v>
      </c>
      <c r="U511" s="118">
        <v>2289.5</v>
      </c>
      <c r="V511" s="145">
        <f t="shared" si="59"/>
        <v>1.6903253985586373E-2</v>
      </c>
      <c r="W511" s="74">
        <v>6.34</v>
      </c>
      <c r="X511" s="157">
        <f t="shared" si="58"/>
        <v>0.1071666302686176</v>
      </c>
      <c r="Y511" s="157">
        <f t="shared" si="60"/>
        <v>1014.1952391351823</v>
      </c>
      <c r="Z511" s="157">
        <f t="shared" si="61"/>
        <v>6.4299978161170559</v>
      </c>
    </row>
    <row r="512" spans="1:26" x14ac:dyDescent="0.2">
      <c r="A512" s="251"/>
      <c r="B512" s="65" t="s">
        <v>598</v>
      </c>
      <c r="C512" s="12">
        <v>0.8</v>
      </c>
      <c r="D512" s="43">
        <v>1.4E-2</v>
      </c>
      <c r="E512" s="42">
        <v>0.92</v>
      </c>
      <c r="F512" s="116">
        <v>533.20000000000005</v>
      </c>
      <c r="G512" s="9" t="s">
        <v>45</v>
      </c>
      <c r="H512" s="67">
        <v>5</v>
      </c>
      <c r="I512" s="68" t="s">
        <v>615</v>
      </c>
      <c r="J512" s="68" t="s">
        <v>600</v>
      </c>
      <c r="K512" s="67">
        <v>20</v>
      </c>
      <c r="L512" s="67">
        <v>1985</v>
      </c>
      <c r="M512" s="118">
        <v>15.6</v>
      </c>
      <c r="N512" s="118">
        <v>1.6</v>
      </c>
      <c r="O512" s="118">
        <v>3.3</v>
      </c>
      <c r="P512" s="118">
        <v>0.2</v>
      </c>
      <c r="Q512" s="118">
        <v>2.9</v>
      </c>
      <c r="R512" s="118">
        <v>7.6</v>
      </c>
      <c r="S512" s="118">
        <v>1056.8699999999999</v>
      </c>
      <c r="T512" s="118">
        <v>15.6</v>
      </c>
      <c r="U512" s="118">
        <v>978.61</v>
      </c>
      <c r="V512" s="145">
        <f t="shared" si="59"/>
        <v>1.5940977508915707E-2</v>
      </c>
      <c r="W512" s="74">
        <v>6.34</v>
      </c>
      <c r="X512" s="157">
        <f t="shared" si="58"/>
        <v>0.10106579740652558</v>
      </c>
      <c r="Y512" s="157">
        <f t="shared" si="60"/>
        <v>956.45865053494242</v>
      </c>
      <c r="Z512" s="157">
        <f t="shared" si="61"/>
        <v>6.0639478443915351</v>
      </c>
    </row>
    <row r="513" spans="1:26" x14ac:dyDescent="0.2">
      <c r="A513" s="251"/>
      <c r="B513" s="65" t="s">
        <v>598</v>
      </c>
      <c r="C513" s="12">
        <v>0.8</v>
      </c>
      <c r="D513" s="43">
        <v>1.4E-2</v>
      </c>
      <c r="E513" s="42">
        <v>0.92</v>
      </c>
      <c r="F513" s="116">
        <v>533.20000000000005</v>
      </c>
      <c r="G513" s="9" t="s">
        <v>45</v>
      </c>
      <c r="H513" s="67">
        <v>6</v>
      </c>
      <c r="I513" s="68" t="s">
        <v>616</v>
      </c>
      <c r="J513" s="68" t="s">
        <v>600</v>
      </c>
      <c r="K513" s="67">
        <v>54</v>
      </c>
      <c r="L513" s="67"/>
      <c r="M513" s="118">
        <v>19.899999999999999</v>
      </c>
      <c r="N513" s="118">
        <v>1.7</v>
      </c>
      <c r="O513" s="118">
        <v>0.1</v>
      </c>
      <c r="P513" s="118">
        <v>0.2</v>
      </c>
      <c r="Q513" s="118">
        <v>3.2</v>
      </c>
      <c r="R513" s="118">
        <v>14.7</v>
      </c>
      <c r="S513" s="118">
        <v>1300.21</v>
      </c>
      <c r="T513" s="118">
        <v>19.899999999999999</v>
      </c>
      <c r="U513" s="118">
        <v>1234.22</v>
      </c>
      <c r="V513" s="145">
        <f t="shared" si="59"/>
        <v>1.6123543614590591E-2</v>
      </c>
      <c r="W513" s="74">
        <v>6.34</v>
      </c>
      <c r="X513" s="157">
        <f t="shared" si="58"/>
        <v>0.10222326651650435</v>
      </c>
      <c r="Y513" s="157">
        <f t="shared" si="60"/>
        <v>967.41261687543545</v>
      </c>
      <c r="Z513" s="157">
        <f t="shared" si="61"/>
        <v>6.1333959909902607</v>
      </c>
    </row>
    <row r="514" spans="1:26" x14ac:dyDescent="0.2">
      <c r="A514" s="251"/>
      <c r="B514" s="65" t="s">
        <v>598</v>
      </c>
      <c r="C514" s="12">
        <v>0.8</v>
      </c>
      <c r="D514" s="43">
        <v>1.4E-2</v>
      </c>
      <c r="E514" s="42">
        <v>0.92</v>
      </c>
      <c r="F514" s="116">
        <v>533.20000000000005</v>
      </c>
      <c r="G514" s="9" t="s">
        <v>45</v>
      </c>
      <c r="H514" s="67">
        <v>7</v>
      </c>
      <c r="I514" s="68" t="s">
        <v>617</v>
      </c>
      <c r="J514" s="68" t="s">
        <v>600</v>
      </c>
      <c r="K514" s="67">
        <v>40</v>
      </c>
      <c r="L514" s="67">
        <v>1983</v>
      </c>
      <c r="M514" s="118">
        <v>32.6</v>
      </c>
      <c r="N514" s="118">
        <v>2.2000000000000002</v>
      </c>
      <c r="O514" s="118">
        <v>5.9</v>
      </c>
      <c r="P514" s="118">
        <v>0.9</v>
      </c>
      <c r="Q514" s="118">
        <v>0</v>
      </c>
      <c r="R514" s="118">
        <v>23.6</v>
      </c>
      <c r="S514" s="118">
        <v>2268.9</v>
      </c>
      <c r="T514" s="118">
        <v>32.6</v>
      </c>
      <c r="U514" s="118">
        <v>2268.9</v>
      </c>
      <c r="V514" s="145">
        <f t="shared" si="59"/>
        <v>1.4368196042134955E-2</v>
      </c>
      <c r="W514" s="74">
        <v>6.34</v>
      </c>
      <c r="X514" s="157">
        <f t="shared" si="58"/>
        <v>9.1094362907135615E-2</v>
      </c>
      <c r="Y514" s="157">
        <f t="shared" si="60"/>
        <v>862.09176252809732</v>
      </c>
      <c r="Z514" s="157">
        <f t="shared" si="61"/>
        <v>5.4656617744281366</v>
      </c>
    </row>
    <row r="515" spans="1:26" x14ac:dyDescent="0.2">
      <c r="A515" s="251"/>
      <c r="B515" s="65" t="s">
        <v>598</v>
      </c>
      <c r="C515" s="12">
        <v>0.8</v>
      </c>
      <c r="D515" s="43">
        <v>1.4E-2</v>
      </c>
      <c r="E515" s="42">
        <v>0.92</v>
      </c>
      <c r="F515" s="116">
        <v>533.20000000000005</v>
      </c>
      <c r="G515" s="9" t="s">
        <v>45</v>
      </c>
      <c r="H515" s="67">
        <v>8</v>
      </c>
      <c r="I515" s="68" t="s">
        <v>618</v>
      </c>
      <c r="J515" s="68" t="s">
        <v>600</v>
      </c>
      <c r="K515" s="67">
        <v>13</v>
      </c>
      <c r="L515" s="67">
        <v>1985</v>
      </c>
      <c r="M515" s="118">
        <v>10.7</v>
      </c>
      <c r="N515" s="118">
        <v>0.4</v>
      </c>
      <c r="O515" s="118">
        <v>2.2999999999999998</v>
      </c>
      <c r="P515" s="118">
        <v>0.6</v>
      </c>
      <c r="Q515" s="118">
        <v>0</v>
      </c>
      <c r="R515" s="118">
        <v>7.4</v>
      </c>
      <c r="S515" s="118">
        <v>703.57</v>
      </c>
      <c r="T515" s="118">
        <v>10.7</v>
      </c>
      <c r="U515" s="118">
        <v>703.57</v>
      </c>
      <c r="V515" s="145">
        <f t="shared" si="59"/>
        <v>1.5208152706909048E-2</v>
      </c>
      <c r="W515" s="74">
        <v>6.34</v>
      </c>
      <c r="X515" s="157">
        <f t="shared" si="58"/>
        <v>9.6419688161803366E-2</v>
      </c>
      <c r="Y515" s="157">
        <f t="shared" si="60"/>
        <v>912.48916241454276</v>
      </c>
      <c r="Z515" s="157">
        <f t="shared" si="61"/>
        <v>5.7851812897082011</v>
      </c>
    </row>
    <row r="516" spans="1:26" x14ac:dyDescent="0.2">
      <c r="A516" s="251"/>
      <c r="B516" s="65" t="s">
        <v>598</v>
      </c>
      <c r="C516" s="12">
        <v>0.8</v>
      </c>
      <c r="D516" s="43">
        <v>1.4E-2</v>
      </c>
      <c r="E516" s="42">
        <v>0.92</v>
      </c>
      <c r="F516" s="116">
        <v>533.20000000000005</v>
      </c>
      <c r="G516" s="9" t="s">
        <v>45</v>
      </c>
      <c r="H516" s="67">
        <v>9</v>
      </c>
      <c r="I516" s="68" t="s">
        <v>619</v>
      </c>
      <c r="J516" s="68" t="s">
        <v>600</v>
      </c>
      <c r="K516" s="67">
        <v>18</v>
      </c>
      <c r="L516" s="67">
        <v>1983</v>
      </c>
      <c r="M516" s="118">
        <v>17.3</v>
      </c>
      <c r="N516" s="118">
        <v>1.6</v>
      </c>
      <c r="O516" s="118">
        <v>3.7</v>
      </c>
      <c r="P516" s="118">
        <v>-0.2</v>
      </c>
      <c r="Q516" s="118">
        <v>0</v>
      </c>
      <c r="R516" s="118">
        <v>12.2</v>
      </c>
      <c r="S516" s="118">
        <v>1062.3599999999999</v>
      </c>
      <c r="T516" s="118">
        <v>17.3</v>
      </c>
      <c r="U516" s="118">
        <v>1062.3599999999999</v>
      </c>
      <c r="V516" s="145">
        <f t="shared" si="59"/>
        <v>1.628449866335329E-2</v>
      </c>
      <c r="W516" s="74">
        <v>6.34</v>
      </c>
      <c r="X516" s="157">
        <f t="shared" si="58"/>
        <v>0.10324372152565986</v>
      </c>
      <c r="Y516" s="157">
        <f t="shared" si="60"/>
        <v>977.06991980119744</v>
      </c>
      <c r="Z516" s="157">
        <f t="shared" si="61"/>
        <v>6.1946232915395916</v>
      </c>
    </row>
    <row r="517" spans="1:26" x14ac:dyDescent="0.2">
      <c r="A517" s="251"/>
      <c r="B517" s="65" t="s">
        <v>598</v>
      </c>
      <c r="C517" s="12">
        <v>0.8</v>
      </c>
      <c r="D517" s="43">
        <v>1.4E-2</v>
      </c>
      <c r="E517" s="42">
        <v>0.92</v>
      </c>
      <c r="F517" s="116">
        <v>533.20000000000005</v>
      </c>
      <c r="G517" s="9" t="s">
        <v>45</v>
      </c>
      <c r="H517" s="67" t="s">
        <v>609</v>
      </c>
      <c r="I517" s="68" t="s">
        <v>620</v>
      </c>
      <c r="J517" s="68" t="s">
        <v>600</v>
      </c>
      <c r="K517" s="67">
        <v>18</v>
      </c>
      <c r="L517" s="67">
        <v>1989</v>
      </c>
      <c r="M517" s="118">
        <v>15.4</v>
      </c>
      <c r="N517" s="118">
        <v>1.9</v>
      </c>
      <c r="O517" s="118">
        <v>3.6</v>
      </c>
      <c r="P517" s="118">
        <v>-0.09</v>
      </c>
      <c r="Q517" s="118">
        <v>0</v>
      </c>
      <c r="R517" s="118">
        <v>10</v>
      </c>
      <c r="S517" s="118">
        <v>935.07</v>
      </c>
      <c r="T517" s="118">
        <v>15.4</v>
      </c>
      <c r="U517" s="118">
        <v>935.07</v>
      </c>
      <c r="V517" s="145">
        <f t="shared" si="59"/>
        <v>1.6469355235436918E-2</v>
      </c>
      <c r="W517" s="74">
        <v>6.34</v>
      </c>
      <c r="X517" s="157">
        <f t="shared" si="58"/>
        <v>0.10441571219267005</v>
      </c>
      <c r="Y517" s="157">
        <f t="shared" si="60"/>
        <v>988.16131412621507</v>
      </c>
      <c r="Z517" s="157">
        <f t="shared" si="61"/>
        <v>6.2649427315602031</v>
      </c>
    </row>
    <row r="518" spans="1:26" x14ac:dyDescent="0.2">
      <c r="A518" s="251"/>
      <c r="B518" s="65" t="s">
        <v>598</v>
      </c>
      <c r="C518" s="12">
        <v>0.8</v>
      </c>
      <c r="D518" s="43">
        <v>1.4E-2</v>
      </c>
      <c r="E518" s="42">
        <v>0.92</v>
      </c>
      <c r="F518" s="116">
        <v>533.20000000000005</v>
      </c>
      <c r="G518" s="6" t="s">
        <v>47</v>
      </c>
      <c r="H518" s="69">
        <v>1</v>
      </c>
      <c r="I518" s="70" t="s">
        <v>621</v>
      </c>
      <c r="J518" s="70"/>
      <c r="K518" s="69">
        <v>4</v>
      </c>
      <c r="L518" s="69"/>
      <c r="M518" s="119">
        <v>6.5</v>
      </c>
      <c r="N518" s="119">
        <v>0.1</v>
      </c>
      <c r="O518" s="119">
        <v>1.6</v>
      </c>
      <c r="P518" s="119">
        <v>0</v>
      </c>
      <c r="Q518" s="119">
        <v>0</v>
      </c>
      <c r="R518" s="119">
        <v>4.8</v>
      </c>
      <c r="S518" s="119">
        <v>296.60000000000002</v>
      </c>
      <c r="T518" s="119">
        <v>6.5</v>
      </c>
      <c r="U518" s="119">
        <v>296.60000000000002</v>
      </c>
      <c r="V518" s="145">
        <f t="shared" si="59"/>
        <v>2.1915037086985837E-2</v>
      </c>
      <c r="W518" s="74">
        <v>6.34</v>
      </c>
      <c r="X518" s="77">
        <f t="shared" si="58"/>
        <v>0.13894133513149021</v>
      </c>
      <c r="Y518" s="77">
        <f t="shared" si="60"/>
        <v>1314.9022252191503</v>
      </c>
      <c r="Z518" s="77">
        <f t="shared" si="61"/>
        <v>8.3364801078894128</v>
      </c>
    </row>
    <row r="519" spans="1:26" x14ac:dyDescent="0.2">
      <c r="A519" s="251"/>
      <c r="B519" s="65" t="s">
        <v>598</v>
      </c>
      <c r="C519" s="12">
        <v>0.8</v>
      </c>
      <c r="D519" s="43">
        <v>1.4E-2</v>
      </c>
      <c r="E519" s="42">
        <v>0.92</v>
      </c>
      <c r="F519" s="116">
        <v>533.20000000000005</v>
      </c>
      <c r="G519" s="6" t="s">
        <v>47</v>
      </c>
      <c r="H519" s="69">
        <v>2</v>
      </c>
      <c r="I519" s="70" t="s">
        <v>622</v>
      </c>
      <c r="J519" s="70"/>
      <c r="K519" s="69">
        <v>39</v>
      </c>
      <c r="L519" s="69">
        <v>1988</v>
      </c>
      <c r="M519" s="119">
        <v>42.5</v>
      </c>
      <c r="N519" s="119">
        <v>2.2999999999999998</v>
      </c>
      <c r="O519" s="119">
        <v>6.7</v>
      </c>
      <c r="P519" s="119">
        <v>1.1000000000000001</v>
      </c>
      <c r="Q519" s="119">
        <v>0</v>
      </c>
      <c r="R519" s="119">
        <v>32.4</v>
      </c>
      <c r="S519" s="119">
        <v>2275.19</v>
      </c>
      <c r="T519" s="119">
        <v>42.5</v>
      </c>
      <c r="U519" s="119">
        <v>2275.19</v>
      </c>
      <c r="V519" s="145">
        <f t="shared" si="59"/>
        <v>1.8679758613566338E-2</v>
      </c>
      <c r="W519" s="74">
        <v>6.34</v>
      </c>
      <c r="X519" s="77">
        <f t="shared" si="58"/>
        <v>0.11842966961001059</v>
      </c>
      <c r="Y519" s="77">
        <f t="shared" si="60"/>
        <v>1120.7855168139802</v>
      </c>
      <c r="Z519" s="77">
        <f t="shared" si="61"/>
        <v>7.1057801766006339</v>
      </c>
    </row>
    <row r="520" spans="1:26" x14ac:dyDescent="0.2">
      <c r="A520" s="251"/>
      <c r="B520" s="65" t="s">
        <v>598</v>
      </c>
      <c r="C520" s="12">
        <v>0.8</v>
      </c>
      <c r="D520" s="43">
        <v>1.4E-2</v>
      </c>
      <c r="E520" s="42">
        <v>0.92</v>
      </c>
      <c r="F520" s="116">
        <v>533.20000000000005</v>
      </c>
      <c r="G520" s="6" t="s">
        <v>47</v>
      </c>
      <c r="H520" s="69">
        <v>3</v>
      </c>
      <c r="I520" s="70" t="s">
        <v>623</v>
      </c>
      <c r="J520" s="70"/>
      <c r="K520" s="69">
        <v>41</v>
      </c>
      <c r="L520" s="69">
        <v>1992</v>
      </c>
      <c r="M520" s="119">
        <v>39.5</v>
      </c>
      <c r="N520" s="119">
        <v>1.8</v>
      </c>
      <c r="O520" s="119">
        <v>6.4</v>
      </c>
      <c r="P520" s="119">
        <v>1</v>
      </c>
      <c r="Q520" s="119">
        <v>0</v>
      </c>
      <c r="R520" s="119">
        <v>30.3</v>
      </c>
      <c r="S520" s="119">
        <v>2256.0300000000002</v>
      </c>
      <c r="T520" s="119">
        <v>39.5</v>
      </c>
      <c r="U520" s="119">
        <v>2256.0300000000002</v>
      </c>
      <c r="V520" s="145">
        <f t="shared" si="59"/>
        <v>1.7508632420668163E-2</v>
      </c>
      <c r="W520" s="74">
        <v>6.34</v>
      </c>
      <c r="X520" s="77">
        <f t="shared" si="58"/>
        <v>0.11100472954703615</v>
      </c>
      <c r="Y520" s="77">
        <f t="shared" si="60"/>
        <v>1050.5179452400898</v>
      </c>
      <c r="Z520" s="77">
        <f t="shared" si="61"/>
        <v>6.6602837728221695</v>
      </c>
    </row>
    <row r="521" spans="1:26" x14ac:dyDescent="0.2">
      <c r="A521" s="251"/>
      <c r="B521" s="65" t="s">
        <v>598</v>
      </c>
      <c r="C521" s="12">
        <v>0.8</v>
      </c>
      <c r="D521" s="43">
        <v>1.4E-2</v>
      </c>
      <c r="E521" s="42">
        <v>0.92</v>
      </c>
      <c r="F521" s="116">
        <v>533.20000000000005</v>
      </c>
      <c r="G521" s="6" t="s">
        <v>47</v>
      </c>
      <c r="H521" s="69">
        <v>4</v>
      </c>
      <c r="I521" s="70" t="s">
        <v>624</v>
      </c>
      <c r="J521" s="70"/>
      <c r="K521" s="69">
        <v>40</v>
      </c>
      <c r="L521" s="69">
        <v>1973</v>
      </c>
      <c r="M521" s="119">
        <v>34.799999999999997</v>
      </c>
      <c r="N521" s="119">
        <v>3.4</v>
      </c>
      <c r="O521" s="119">
        <v>5.9</v>
      </c>
      <c r="P521" s="119">
        <v>-8.0000000000000002E-3</v>
      </c>
      <c r="Q521" s="119">
        <v>0</v>
      </c>
      <c r="R521" s="119">
        <v>25.5</v>
      </c>
      <c r="S521" s="119">
        <v>1952.48</v>
      </c>
      <c r="T521" s="119">
        <v>34.799999999999997</v>
      </c>
      <c r="U521" s="119">
        <v>1952.48</v>
      </c>
      <c r="V521" s="145">
        <f t="shared" si="59"/>
        <v>1.7823486028025894E-2</v>
      </c>
      <c r="W521" s="74">
        <v>6.34</v>
      </c>
      <c r="X521" s="77">
        <f t="shared" si="58"/>
        <v>0.11300090141768417</v>
      </c>
      <c r="Y521" s="77">
        <f t="shared" si="60"/>
        <v>1069.4091616815535</v>
      </c>
      <c r="Z521" s="77">
        <f t="shared" si="61"/>
        <v>6.7800540850610496</v>
      </c>
    </row>
    <row r="522" spans="1:26" x14ac:dyDescent="0.2">
      <c r="A522" s="251"/>
      <c r="B522" s="65" t="s">
        <v>598</v>
      </c>
      <c r="C522" s="12">
        <v>0.8</v>
      </c>
      <c r="D522" s="43">
        <v>1.4E-2</v>
      </c>
      <c r="E522" s="42">
        <v>0.92</v>
      </c>
      <c r="F522" s="116">
        <v>533.20000000000005</v>
      </c>
      <c r="G522" s="6" t="s">
        <v>47</v>
      </c>
      <c r="H522" s="69">
        <v>5</v>
      </c>
      <c r="I522" s="70" t="s">
        <v>625</v>
      </c>
      <c r="J522" s="70"/>
      <c r="K522" s="69">
        <v>20</v>
      </c>
      <c r="L522" s="69">
        <v>1977</v>
      </c>
      <c r="M522" s="119">
        <v>15.7</v>
      </c>
      <c r="N522" s="119">
        <v>1.9</v>
      </c>
      <c r="O522" s="119">
        <v>0</v>
      </c>
      <c r="P522" s="119">
        <v>-0.02</v>
      </c>
      <c r="Q522" s="119">
        <v>0</v>
      </c>
      <c r="R522" s="119">
        <v>13.8</v>
      </c>
      <c r="S522" s="119">
        <v>808.66</v>
      </c>
      <c r="T522" s="119">
        <v>15.7</v>
      </c>
      <c r="U522" s="119">
        <v>808.66</v>
      </c>
      <c r="V522" s="145">
        <f t="shared" si="59"/>
        <v>1.9414834417431307E-2</v>
      </c>
      <c r="W522" s="74">
        <v>6.34</v>
      </c>
      <c r="X522" s="77">
        <f t="shared" si="58"/>
        <v>0.12309005020651448</v>
      </c>
      <c r="Y522" s="77">
        <f t="shared" si="60"/>
        <v>1164.8900650458784</v>
      </c>
      <c r="Z522" s="77">
        <f t="shared" si="61"/>
        <v>7.3854030123908689</v>
      </c>
    </row>
    <row r="523" spans="1:26" x14ac:dyDescent="0.2">
      <c r="A523" s="251"/>
      <c r="B523" s="65" t="s">
        <v>598</v>
      </c>
      <c r="C523" s="12">
        <v>0.8</v>
      </c>
      <c r="D523" s="43">
        <v>1.4E-2</v>
      </c>
      <c r="E523" s="42">
        <v>0.92</v>
      </c>
      <c r="F523" s="116">
        <v>533.20000000000005</v>
      </c>
      <c r="G523" s="6" t="s">
        <v>47</v>
      </c>
      <c r="H523" s="69">
        <v>6</v>
      </c>
      <c r="I523" s="70" t="s">
        <v>626</v>
      </c>
      <c r="J523" s="70"/>
      <c r="K523" s="69">
        <v>12</v>
      </c>
      <c r="L523" s="69">
        <v>1989</v>
      </c>
      <c r="M523" s="119">
        <v>12.3</v>
      </c>
      <c r="N523" s="119">
        <v>0.6</v>
      </c>
      <c r="O523" s="119">
        <v>2</v>
      </c>
      <c r="P523" s="119">
        <v>0.09</v>
      </c>
      <c r="Q523" s="119">
        <v>0</v>
      </c>
      <c r="R523" s="119">
        <v>9.6</v>
      </c>
      <c r="S523" s="119">
        <v>604.87</v>
      </c>
      <c r="T523" s="119">
        <v>12.3</v>
      </c>
      <c r="U523" s="119">
        <v>604.87</v>
      </c>
      <c r="V523" s="145">
        <f t="shared" si="59"/>
        <v>2.0334948005356523E-2</v>
      </c>
      <c r="W523" s="74">
        <v>6.34</v>
      </c>
      <c r="X523" s="77">
        <f t="shared" si="58"/>
        <v>0.12892357035396035</v>
      </c>
      <c r="Y523" s="77">
        <f t="shared" si="60"/>
        <v>1220.0968803213914</v>
      </c>
      <c r="Z523" s="77">
        <f t="shared" si="61"/>
        <v>7.7354142212376207</v>
      </c>
    </row>
    <row r="524" spans="1:26" x14ac:dyDescent="0.2">
      <c r="A524" s="251"/>
      <c r="B524" s="65" t="s">
        <v>598</v>
      </c>
      <c r="C524" s="12">
        <v>0.8</v>
      </c>
      <c r="D524" s="43">
        <v>1.4E-2</v>
      </c>
      <c r="E524" s="42">
        <v>0.92</v>
      </c>
      <c r="F524" s="116">
        <v>533.20000000000005</v>
      </c>
      <c r="G524" s="6" t="s">
        <v>47</v>
      </c>
      <c r="H524" s="69">
        <v>7</v>
      </c>
      <c r="I524" s="70" t="s">
        <v>627</v>
      </c>
      <c r="J524" s="70"/>
      <c r="K524" s="69">
        <v>18</v>
      </c>
      <c r="L524" s="69">
        <v>1977</v>
      </c>
      <c r="M524" s="119">
        <v>15.4</v>
      </c>
      <c r="N524" s="119">
        <v>1.2</v>
      </c>
      <c r="O524" s="119">
        <v>2.2999999999999998</v>
      </c>
      <c r="P524" s="119">
        <v>-0.03</v>
      </c>
      <c r="Q524" s="119">
        <v>0</v>
      </c>
      <c r="R524" s="119">
        <v>11.9</v>
      </c>
      <c r="S524" s="119">
        <v>787.7</v>
      </c>
      <c r="T524" s="119">
        <v>15.4</v>
      </c>
      <c r="U524" s="119">
        <v>787.7</v>
      </c>
      <c r="V524" s="145">
        <f t="shared" si="59"/>
        <v>1.9550590326266343E-2</v>
      </c>
      <c r="W524" s="74">
        <v>6.34</v>
      </c>
      <c r="X524" s="77">
        <f t="shared" ref="X524:X537" si="62">V524*W524</f>
        <v>0.12395074266852861</v>
      </c>
      <c r="Y524" s="77">
        <f t="shared" si="60"/>
        <v>1173.0354195759808</v>
      </c>
      <c r="Z524" s="77">
        <f t="shared" si="61"/>
        <v>7.4370445601117181</v>
      </c>
    </row>
    <row r="525" spans="1:26" x14ac:dyDescent="0.2">
      <c r="A525" s="251"/>
      <c r="B525" s="65" t="s">
        <v>598</v>
      </c>
      <c r="C525" s="12">
        <v>0.8</v>
      </c>
      <c r="D525" s="43">
        <v>1.4E-2</v>
      </c>
      <c r="E525" s="42">
        <v>0.92</v>
      </c>
      <c r="F525" s="116">
        <v>533.20000000000005</v>
      </c>
      <c r="G525" s="6" t="s">
        <v>47</v>
      </c>
      <c r="H525" s="69">
        <v>8</v>
      </c>
      <c r="I525" s="70" t="s">
        <v>628</v>
      </c>
      <c r="J525" s="70"/>
      <c r="K525" s="69">
        <v>35</v>
      </c>
      <c r="L525" s="69"/>
      <c r="M525" s="119">
        <v>34.4</v>
      </c>
      <c r="N525" s="119">
        <v>1</v>
      </c>
      <c r="O525" s="119">
        <v>5.7</v>
      </c>
      <c r="P525" s="119">
        <v>0.2</v>
      </c>
      <c r="Q525" s="119">
        <v>0</v>
      </c>
      <c r="R525" s="119">
        <v>27.5</v>
      </c>
      <c r="S525" s="119">
        <v>1523.06</v>
      </c>
      <c r="T525" s="119">
        <v>34.4</v>
      </c>
      <c r="U525" s="119">
        <v>1523.06</v>
      </c>
      <c r="V525" s="145">
        <f t="shared" si="59"/>
        <v>2.258610954263128E-2</v>
      </c>
      <c r="W525" s="74">
        <v>6.34</v>
      </c>
      <c r="X525" s="77">
        <f t="shared" si="62"/>
        <v>0.14319593450028231</v>
      </c>
      <c r="Y525" s="77">
        <f t="shared" si="60"/>
        <v>1355.1665725578769</v>
      </c>
      <c r="Z525" s="77">
        <f t="shared" si="61"/>
        <v>8.59175607001694</v>
      </c>
    </row>
    <row r="526" spans="1:26" x14ac:dyDescent="0.2">
      <c r="A526" s="251"/>
      <c r="B526" s="65" t="s">
        <v>598</v>
      </c>
      <c r="C526" s="12">
        <v>0.8</v>
      </c>
      <c r="D526" s="43">
        <v>1.4E-2</v>
      </c>
      <c r="E526" s="42">
        <v>0.92</v>
      </c>
      <c r="F526" s="116">
        <v>533.20000000000005</v>
      </c>
      <c r="G526" s="6" t="s">
        <v>47</v>
      </c>
      <c r="H526" s="69">
        <v>9</v>
      </c>
      <c r="I526" s="70" t="s">
        <v>629</v>
      </c>
      <c r="J526" s="70"/>
      <c r="K526" s="69">
        <v>51</v>
      </c>
      <c r="L526" s="69">
        <v>1980</v>
      </c>
      <c r="M526" s="119">
        <v>56.1</v>
      </c>
      <c r="N526" s="119">
        <v>4.4000000000000004</v>
      </c>
      <c r="O526" s="119">
        <v>7.9</v>
      </c>
      <c r="P526" s="119">
        <v>-0.3</v>
      </c>
      <c r="Q526" s="119">
        <v>0</v>
      </c>
      <c r="R526" s="119">
        <v>44.1</v>
      </c>
      <c r="S526" s="119">
        <v>2615.04</v>
      </c>
      <c r="T526" s="119">
        <v>56.1</v>
      </c>
      <c r="U526" s="119">
        <v>2615.04</v>
      </c>
      <c r="V526" s="145">
        <f t="shared" si="59"/>
        <v>2.1452826725403818E-2</v>
      </c>
      <c r="W526" s="74">
        <v>6.34</v>
      </c>
      <c r="X526" s="77">
        <f t="shared" si="62"/>
        <v>0.13601092143906021</v>
      </c>
      <c r="Y526" s="77">
        <f t="shared" si="60"/>
        <v>1287.1696035242289</v>
      </c>
      <c r="Z526" s="77">
        <f t="shared" si="61"/>
        <v>8.1606552863436104</v>
      </c>
    </row>
    <row r="527" spans="1:26" x14ac:dyDescent="0.2">
      <c r="A527" s="251"/>
      <c r="B527" s="65" t="s">
        <v>598</v>
      </c>
      <c r="C527" s="12">
        <v>0.8</v>
      </c>
      <c r="D527" s="43">
        <v>1.4E-2</v>
      </c>
      <c r="E527" s="42">
        <v>0.92</v>
      </c>
      <c r="F527" s="116">
        <v>533.20000000000005</v>
      </c>
      <c r="G527" s="6" t="s">
        <v>47</v>
      </c>
      <c r="H527" s="69" t="s">
        <v>609</v>
      </c>
      <c r="I527" s="70" t="s">
        <v>630</v>
      </c>
      <c r="J527" s="70" t="s">
        <v>600</v>
      </c>
      <c r="K527" s="69">
        <v>5</v>
      </c>
      <c r="L527" s="69">
        <v>1960</v>
      </c>
      <c r="M527" s="119">
        <v>4.8</v>
      </c>
      <c r="N527" s="119">
        <v>0.2</v>
      </c>
      <c r="O527" s="119">
        <v>1.3</v>
      </c>
      <c r="P527" s="119">
        <v>-1.4E-2</v>
      </c>
      <c r="Q527" s="119">
        <v>0</v>
      </c>
      <c r="R527" s="119">
        <v>3.3</v>
      </c>
      <c r="S527" s="119">
        <v>254.18</v>
      </c>
      <c r="T527" s="119">
        <v>4.8</v>
      </c>
      <c r="U527" s="119">
        <v>254.18</v>
      </c>
      <c r="V527" s="145">
        <f t="shared" si="59"/>
        <v>1.8884255252183492E-2</v>
      </c>
      <c r="W527" s="74">
        <v>6.34</v>
      </c>
      <c r="X527" s="77">
        <f t="shared" si="62"/>
        <v>0.11972617829884334</v>
      </c>
      <c r="Y527" s="77">
        <f t="shared" si="60"/>
        <v>1133.0553151310094</v>
      </c>
      <c r="Z527" s="77">
        <f t="shared" si="61"/>
        <v>7.1835706979306</v>
      </c>
    </row>
    <row r="528" spans="1:26" x14ac:dyDescent="0.2">
      <c r="A528" s="251"/>
      <c r="B528" s="65" t="s">
        <v>598</v>
      </c>
      <c r="C528" s="12">
        <v>0.8</v>
      </c>
      <c r="D528" s="43">
        <v>1.4E-2</v>
      </c>
      <c r="E528" s="42">
        <v>0.92</v>
      </c>
      <c r="F528" s="116">
        <v>533.20000000000005</v>
      </c>
      <c r="G528" s="10" t="s">
        <v>48</v>
      </c>
      <c r="H528" s="72">
        <v>1</v>
      </c>
      <c r="I528" s="73" t="s">
        <v>631</v>
      </c>
      <c r="J528" s="73"/>
      <c r="K528" s="72">
        <v>2</v>
      </c>
      <c r="L528" s="72">
        <v>1985</v>
      </c>
      <c r="M528" s="120">
        <v>4.2</v>
      </c>
      <c r="N528" s="120">
        <v>0.2</v>
      </c>
      <c r="O528" s="120">
        <v>0.3</v>
      </c>
      <c r="P528" s="120">
        <v>-0.01</v>
      </c>
      <c r="Q528" s="120">
        <v>0</v>
      </c>
      <c r="R528" s="120">
        <v>3.7</v>
      </c>
      <c r="S528" s="120">
        <v>121.22</v>
      </c>
      <c r="T528" s="120">
        <v>4.2</v>
      </c>
      <c r="U528" s="120">
        <v>121.2</v>
      </c>
      <c r="V528" s="145">
        <f t="shared" si="59"/>
        <v>3.4653465346534656E-2</v>
      </c>
      <c r="W528" s="74">
        <v>6.34</v>
      </c>
      <c r="X528" s="158">
        <f t="shared" si="62"/>
        <v>0.2197029702970297</v>
      </c>
      <c r="Y528" s="158">
        <f t="shared" si="60"/>
        <v>2079.2079207920792</v>
      </c>
      <c r="Z528" s="158">
        <f t="shared" si="61"/>
        <v>13.182178217821782</v>
      </c>
    </row>
    <row r="529" spans="1:26" x14ac:dyDescent="0.2">
      <c r="A529" s="251"/>
      <c r="B529" s="65" t="s">
        <v>598</v>
      </c>
      <c r="C529" s="12">
        <v>0.8</v>
      </c>
      <c r="D529" s="43">
        <v>1.4E-2</v>
      </c>
      <c r="E529" s="42">
        <v>0.92</v>
      </c>
      <c r="F529" s="116">
        <v>533.20000000000005</v>
      </c>
      <c r="G529" s="10" t="s">
        <v>48</v>
      </c>
      <c r="H529" s="72">
        <v>2</v>
      </c>
      <c r="I529" s="73" t="s">
        <v>632</v>
      </c>
      <c r="J529" s="73"/>
      <c r="K529" s="72">
        <v>8</v>
      </c>
      <c r="L529" s="72"/>
      <c r="M529" s="120">
        <v>13</v>
      </c>
      <c r="N529" s="120">
        <v>0.5</v>
      </c>
      <c r="O529" s="120">
        <v>1.3</v>
      </c>
      <c r="P529" s="120">
        <v>0.05</v>
      </c>
      <c r="Q529" s="120">
        <v>0</v>
      </c>
      <c r="R529" s="120">
        <v>11.1</v>
      </c>
      <c r="S529" s="120">
        <v>371.23</v>
      </c>
      <c r="T529" s="120">
        <v>13</v>
      </c>
      <c r="U529" s="120">
        <v>371.23</v>
      </c>
      <c r="V529" s="145">
        <f t="shared" si="59"/>
        <v>3.5018721547288738E-2</v>
      </c>
      <c r="W529" s="74">
        <v>6.34</v>
      </c>
      <c r="X529" s="158">
        <f t="shared" si="62"/>
        <v>0.22201869460981058</v>
      </c>
      <c r="Y529" s="158">
        <f t="shared" si="60"/>
        <v>2101.1232928373242</v>
      </c>
      <c r="Z529" s="158">
        <f t="shared" si="61"/>
        <v>13.321121676588636</v>
      </c>
    </row>
    <row r="530" spans="1:26" x14ac:dyDescent="0.2">
      <c r="A530" s="251"/>
      <c r="B530" s="65" t="s">
        <v>598</v>
      </c>
      <c r="C530" s="12">
        <v>0.8</v>
      </c>
      <c r="D530" s="43">
        <v>1.4E-2</v>
      </c>
      <c r="E530" s="42">
        <v>0.92</v>
      </c>
      <c r="F530" s="116">
        <v>533.20000000000005</v>
      </c>
      <c r="G530" s="10" t="s">
        <v>48</v>
      </c>
      <c r="H530" s="72">
        <v>3</v>
      </c>
      <c r="I530" s="73" t="s">
        <v>633</v>
      </c>
      <c r="J530" s="73" t="s">
        <v>600</v>
      </c>
      <c r="K530" s="72">
        <v>12</v>
      </c>
      <c r="L530" s="72"/>
      <c r="M530" s="120">
        <v>7.8</v>
      </c>
      <c r="N530" s="120">
        <v>1.4</v>
      </c>
      <c r="O530" s="120">
        <v>0.5</v>
      </c>
      <c r="P530" s="120">
        <v>-0.8</v>
      </c>
      <c r="Q530" s="120">
        <v>0.9</v>
      </c>
      <c r="R530" s="120">
        <v>5</v>
      </c>
      <c r="S530" s="120">
        <v>330.16</v>
      </c>
      <c r="T530" s="120">
        <v>7.8</v>
      </c>
      <c r="U530" s="120">
        <v>269.06</v>
      </c>
      <c r="V530" s="145">
        <f t="shared" si="59"/>
        <v>2.8989816397829479E-2</v>
      </c>
      <c r="W530" s="74">
        <v>6.34</v>
      </c>
      <c r="X530" s="158">
        <f t="shared" si="62"/>
        <v>0.18379543596223891</v>
      </c>
      <c r="Y530" s="158">
        <f t="shared" si="60"/>
        <v>1739.3889838697687</v>
      </c>
      <c r="Z530" s="158">
        <f t="shared" si="61"/>
        <v>11.027726157734334</v>
      </c>
    </row>
    <row r="531" spans="1:26" x14ac:dyDescent="0.2">
      <c r="A531" s="251"/>
      <c r="B531" s="65" t="s">
        <v>598</v>
      </c>
      <c r="C531" s="12">
        <v>0.8</v>
      </c>
      <c r="D531" s="43">
        <v>1.4E-2</v>
      </c>
      <c r="E531" s="42">
        <v>0.92</v>
      </c>
      <c r="F531" s="116">
        <v>533.20000000000005</v>
      </c>
      <c r="G531" s="10" t="s">
        <v>48</v>
      </c>
      <c r="H531" s="72">
        <v>4</v>
      </c>
      <c r="I531" s="73" t="s">
        <v>634</v>
      </c>
      <c r="J531" s="73"/>
      <c r="K531" s="72">
        <v>10</v>
      </c>
      <c r="L531" s="72"/>
      <c r="M531" s="120">
        <v>14.5</v>
      </c>
      <c r="N531" s="120">
        <v>1.1000000000000001</v>
      </c>
      <c r="O531" s="120">
        <v>2.5</v>
      </c>
      <c r="P531" s="120">
        <v>7.0000000000000007E-2</v>
      </c>
      <c r="Q531" s="120">
        <v>0</v>
      </c>
      <c r="R531" s="120">
        <v>10.8</v>
      </c>
      <c r="S531" s="120">
        <v>600.91999999999996</v>
      </c>
      <c r="T531" s="120">
        <v>14.5</v>
      </c>
      <c r="U531" s="120">
        <v>600.91999999999996</v>
      </c>
      <c r="V531" s="145">
        <f t="shared" si="59"/>
        <v>2.4129667842641284E-2</v>
      </c>
      <c r="W531" s="74">
        <v>6.34</v>
      </c>
      <c r="X531" s="158">
        <f t="shared" si="62"/>
        <v>0.15298209412234573</v>
      </c>
      <c r="Y531" s="158">
        <f t="shared" si="60"/>
        <v>1447.7800705584771</v>
      </c>
      <c r="Z531" s="158">
        <f t="shared" si="61"/>
        <v>9.1789256473407441</v>
      </c>
    </row>
    <row r="532" spans="1:26" x14ac:dyDescent="0.2">
      <c r="A532" s="251"/>
      <c r="B532" s="65" t="s">
        <v>598</v>
      </c>
      <c r="C532" s="12">
        <v>0.8</v>
      </c>
      <c r="D532" s="43">
        <v>1.4E-2</v>
      </c>
      <c r="E532" s="42">
        <v>0.92</v>
      </c>
      <c r="F532" s="116">
        <v>533.20000000000005</v>
      </c>
      <c r="G532" s="10" t="s">
        <v>48</v>
      </c>
      <c r="H532" s="72">
        <v>5</v>
      </c>
      <c r="I532" s="73" t="s">
        <v>635</v>
      </c>
      <c r="J532" s="73"/>
      <c r="K532" s="72">
        <v>7</v>
      </c>
      <c r="L532" s="72"/>
      <c r="M532" s="120">
        <v>11.8</v>
      </c>
      <c r="N532" s="120">
        <v>0.3</v>
      </c>
      <c r="O532" s="120">
        <v>1.6</v>
      </c>
      <c r="P532" s="120">
        <v>0.1</v>
      </c>
      <c r="Q532" s="120">
        <v>1.8</v>
      </c>
      <c r="R532" s="120">
        <v>8</v>
      </c>
      <c r="S532" s="120">
        <v>464.4</v>
      </c>
      <c r="T532" s="120">
        <v>11.8</v>
      </c>
      <c r="U532" s="120">
        <v>412.7</v>
      </c>
      <c r="V532" s="145">
        <f t="shared" si="59"/>
        <v>2.8592197722316456E-2</v>
      </c>
      <c r="W532" s="74">
        <v>6.34</v>
      </c>
      <c r="X532" s="158">
        <f t="shared" si="62"/>
        <v>0.18127453355948633</v>
      </c>
      <c r="Y532" s="158">
        <f t="shared" si="60"/>
        <v>1715.5318633389873</v>
      </c>
      <c r="Z532" s="158">
        <f t="shared" si="61"/>
        <v>10.876472013569179</v>
      </c>
    </row>
    <row r="533" spans="1:26" x14ac:dyDescent="0.2">
      <c r="A533" s="251"/>
      <c r="B533" s="65" t="s">
        <v>598</v>
      </c>
      <c r="C533" s="12">
        <v>0.8</v>
      </c>
      <c r="D533" s="43">
        <v>1.4E-2</v>
      </c>
      <c r="E533" s="42">
        <v>0.92</v>
      </c>
      <c r="F533" s="116">
        <v>533.20000000000005</v>
      </c>
      <c r="G533" s="10" t="s">
        <v>48</v>
      </c>
      <c r="H533" s="72">
        <v>6</v>
      </c>
      <c r="I533" s="73" t="s">
        <v>636</v>
      </c>
      <c r="J533" s="73"/>
      <c r="K533" s="72">
        <v>38</v>
      </c>
      <c r="L533" s="72">
        <v>1985</v>
      </c>
      <c r="M533" s="120">
        <v>36.299999999999997</v>
      </c>
      <c r="N533" s="120">
        <v>2.7</v>
      </c>
      <c r="O533" s="120">
        <v>7.4</v>
      </c>
      <c r="P533" s="120">
        <v>-0.7</v>
      </c>
      <c r="Q533" s="120">
        <v>0</v>
      </c>
      <c r="R533" s="120">
        <v>26.9</v>
      </c>
      <c r="S533" s="120">
        <v>1467.5</v>
      </c>
      <c r="T533" s="120">
        <v>36.299999999999997</v>
      </c>
      <c r="U533" s="120">
        <v>1431.01</v>
      </c>
      <c r="V533" s="145">
        <f t="shared" si="59"/>
        <v>2.5366699044730642E-2</v>
      </c>
      <c r="W533" s="74">
        <v>6.34</v>
      </c>
      <c r="X533" s="158">
        <f t="shared" si="62"/>
        <v>0.16082487194359227</v>
      </c>
      <c r="Y533" s="158">
        <f t="shared" si="60"/>
        <v>1522.0019426838385</v>
      </c>
      <c r="Z533" s="158">
        <f t="shared" si="61"/>
        <v>9.6494923166155342</v>
      </c>
    </row>
    <row r="534" spans="1:26" x14ac:dyDescent="0.2">
      <c r="A534" s="251"/>
      <c r="B534" s="65" t="s">
        <v>598</v>
      </c>
      <c r="C534" s="12">
        <v>0.8</v>
      </c>
      <c r="D534" s="43">
        <v>1.4E-2</v>
      </c>
      <c r="E534" s="42">
        <v>0.92</v>
      </c>
      <c r="F534" s="116">
        <v>533.20000000000005</v>
      </c>
      <c r="G534" s="10" t="s">
        <v>48</v>
      </c>
      <c r="H534" s="72">
        <v>7</v>
      </c>
      <c r="I534" s="73" t="s">
        <v>637</v>
      </c>
      <c r="J534" s="73"/>
      <c r="K534" s="72">
        <v>12</v>
      </c>
      <c r="L534" s="72">
        <v>1989</v>
      </c>
      <c r="M534" s="120">
        <v>16.8</v>
      </c>
      <c r="N534" s="120">
        <v>0.7</v>
      </c>
      <c r="O534" s="120">
        <v>2.8</v>
      </c>
      <c r="P534" s="120">
        <v>0.4</v>
      </c>
      <c r="Q534" s="120">
        <v>0</v>
      </c>
      <c r="R534" s="120">
        <v>12.9</v>
      </c>
      <c r="S534" s="120">
        <v>653.45000000000005</v>
      </c>
      <c r="T534" s="120">
        <v>16.8</v>
      </c>
      <c r="U534" s="120">
        <v>653.45000000000005</v>
      </c>
      <c r="V534" s="145">
        <f t="shared" ref="V534:V597" si="63">T534/U534</f>
        <v>2.5709694697375468E-2</v>
      </c>
      <c r="W534" s="74">
        <v>6.34</v>
      </c>
      <c r="X534" s="158">
        <f t="shared" si="62"/>
        <v>0.16299946438136045</v>
      </c>
      <c r="Y534" s="158">
        <f t="shared" si="60"/>
        <v>1542.581681842528</v>
      </c>
      <c r="Z534" s="158">
        <f t="shared" si="61"/>
        <v>9.7799678628816267</v>
      </c>
    </row>
    <row r="535" spans="1:26" x14ac:dyDescent="0.2">
      <c r="A535" s="251"/>
      <c r="B535" s="65" t="s">
        <v>598</v>
      </c>
      <c r="C535" s="12">
        <v>0.8</v>
      </c>
      <c r="D535" s="43">
        <v>1.4E-2</v>
      </c>
      <c r="E535" s="42">
        <v>0.92</v>
      </c>
      <c r="F535" s="116">
        <v>533.20000000000005</v>
      </c>
      <c r="G535" s="10" t="s">
        <v>48</v>
      </c>
      <c r="H535" s="72">
        <v>8</v>
      </c>
      <c r="I535" s="73" t="s">
        <v>638</v>
      </c>
      <c r="J535" s="73"/>
      <c r="K535" s="72">
        <v>7</v>
      </c>
      <c r="L535" s="72"/>
      <c r="M535" s="120">
        <v>9.9</v>
      </c>
      <c r="N535" s="120">
        <v>0.3</v>
      </c>
      <c r="O535" s="120">
        <v>0.1</v>
      </c>
      <c r="P535" s="120">
        <v>0.1</v>
      </c>
      <c r="Q535" s="120">
        <v>0</v>
      </c>
      <c r="R535" s="120">
        <v>9.4</v>
      </c>
      <c r="S535" s="120">
        <v>400.03</v>
      </c>
      <c r="T535" s="120">
        <v>9.9</v>
      </c>
      <c r="U535" s="120">
        <v>400.03</v>
      </c>
      <c r="V535" s="145">
        <f t="shared" si="63"/>
        <v>2.4748143889208311E-2</v>
      </c>
      <c r="W535" s="74">
        <v>6.34</v>
      </c>
      <c r="X535" s="158">
        <f t="shared" si="62"/>
        <v>0.15690323225758068</v>
      </c>
      <c r="Y535" s="158">
        <f t="shared" si="60"/>
        <v>1484.8886333524986</v>
      </c>
      <c r="Z535" s="158">
        <f t="shared" si="61"/>
        <v>9.4141939354548416</v>
      </c>
    </row>
    <row r="536" spans="1:26" x14ac:dyDescent="0.2">
      <c r="A536" s="251"/>
      <c r="B536" s="65" t="s">
        <v>598</v>
      </c>
      <c r="C536" s="12">
        <v>0.8</v>
      </c>
      <c r="D536" s="43">
        <v>1.4E-2</v>
      </c>
      <c r="E536" s="42">
        <v>0.92</v>
      </c>
      <c r="F536" s="116">
        <v>533.20000000000005</v>
      </c>
      <c r="G536" s="10" t="s">
        <v>48</v>
      </c>
      <c r="H536" s="72">
        <v>9</v>
      </c>
      <c r="I536" s="73" t="s">
        <v>639</v>
      </c>
      <c r="J536" s="73"/>
      <c r="K536" s="72">
        <v>10</v>
      </c>
      <c r="L536" s="72"/>
      <c r="M536" s="120">
        <v>16</v>
      </c>
      <c r="N536" s="120">
        <v>1</v>
      </c>
      <c r="O536" s="120">
        <v>1.9</v>
      </c>
      <c r="P536" s="120">
        <v>-0.1</v>
      </c>
      <c r="Q536" s="120">
        <v>0</v>
      </c>
      <c r="R536" s="120">
        <v>13.2</v>
      </c>
      <c r="S536" s="120">
        <v>649.29999999999995</v>
      </c>
      <c r="T536" s="120">
        <v>16</v>
      </c>
      <c r="U536" s="120">
        <v>649.29999999999995</v>
      </c>
      <c r="V536" s="145">
        <f t="shared" si="63"/>
        <v>2.4641922069921454E-2</v>
      </c>
      <c r="W536" s="74">
        <v>6.34</v>
      </c>
      <c r="X536" s="158">
        <f t="shared" si="62"/>
        <v>0.15622978592330203</v>
      </c>
      <c r="Y536" s="158">
        <f t="shared" si="60"/>
        <v>1478.5153241952873</v>
      </c>
      <c r="Z536" s="158">
        <f t="shared" si="61"/>
        <v>9.3737871553981229</v>
      </c>
    </row>
    <row r="537" spans="1:26" x14ac:dyDescent="0.2">
      <c r="A537" s="252"/>
      <c r="B537" s="65" t="s">
        <v>598</v>
      </c>
      <c r="C537" s="12">
        <v>0.8</v>
      </c>
      <c r="D537" s="43">
        <v>1.4E-2</v>
      </c>
      <c r="E537" s="42">
        <v>0.92</v>
      </c>
      <c r="F537" s="116">
        <v>533.20000000000005</v>
      </c>
      <c r="G537" s="10" t="s">
        <v>48</v>
      </c>
      <c r="H537" s="72" t="s">
        <v>609</v>
      </c>
      <c r="I537" s="73" t="s">
        <v>640</v>
      </c>
      <c r="J537" s="73"/>
      <c r="K537" s="72">
        <v>40</v>
      </c>
      <c r="L537" s="72"/>
      <c r="M537" s="120">
        <v>60.5</v>
      </c>
      <c r="N537" s="120">
        <v>2.7</v>
      </c>
      <c r="O537" s="120">
        <v>8.5</v>
      </c>
      <c r="P537" s="120">
        <v>0.8</v>
      </c>
      <c r="Q537" s="120">
        <v>8.6999999999999993</v>
      </c>
      <c r="R537" s="120">
        <v>39.799999999999997</v>
      </c>
      <c r="S537" s="120">
        <v>2610.1999999999998</v>
      </c>
      <c r="T537" s="120">
        <v>60.5</v>
      </c>
      <c r="U537" s="120">
        <v>2423.4</v>
      </c>
      <c r="V537" s="145">
        <f t="shared" si="63"/>
        <v>2.496492531154576E-2</v>
      </c>
      <c r="W537" s="74">
        <v>6.34</v>
      </c>
      <c r="X537" s="158">
        <f t="shared" si="62"/>
        <v>0.15827762647520011</v>
      </c>
      <c r="Y537" s="158">
        <f t="shared" si="60"/>
        <v>1497.8955186927456</v>
      </c>
      <c r="Z537" s="158">
        <f t="shared" si="61"/>
        <v>9.4966575885120079</v>
      </c>
    </row>
    <row r="538" spans="1:26" x14ac:dyDescent="0.2">
      <c r="A538" s="250" t="s">
        <v>641</v>
      </c>
      <c r="B538" s="65" t="s">
        <v>642</v>
      </c>
      <c r="C538" s="12">
        <v>1.3</v>
      </c>
      <c r="D538" s="43">
        <v>1.3299999999999999E-2</v>
      </c>
      <c r="E538" s="44">
        <f>D538*W538</f>
        <v>1.0493699999999999</v>
      </c>
      <c r="F538" s="116">
        <v>517.69999999999993</v>
      </c>
      <c r="G538" s="5" t="s">
        <v>40</v>
      </c>
      <c r="H538" s="63">
        <v>1</v>
      </c>
      <c r="I538" s="64" t="s">
        <v>643</v>
      </c>
      <c r="J538" s="64" t="s">
        <v>49</v>
      </c>
      <c r="K538" s="63">
        <v>15</v>
      </c>
      <c r="L538" s="63" t="s">
        <v>61</v>
      </c>
      <c r="M538" s="117">
        <v>7.7889999999999997</v>
      </c>
      <c r="N538" s="117">
        <v>1.3069999999999999</v>
      </c>
      <c r="O538" s="117">
        <v>1.321</v>
      </c>
      <c r="P538" s="117">
        <v>-0.13514999999999999</v>
      </c>
      <c r="Q538" s="117">
        <v>1.7477295000000002</v>
      </c>
      <c r="R538" s="117">
        <v>3.5484204999999998</v>
      </c>
      <c r="S538" s="117">
        <v>826.86</v>
      </c>
      <c r="T538" s="117">
        <v>5.2961499999999999</v>
      </c>
      <c r="U538" s="117">
        <v>826.86</v>
      </c>
      <c r="V538" s="145">
        <f t="shared" si="63"/>
        <v>6.405135089374259E-3</v>
      </c>
      <c r="W538" s="74">
        <v>78.900000000000006</v>
      </c>
      <c r="X538" s="156">
        <f>V538*W538</f>
        <v>0.50536515855162911</v>
      </c>
      <c r="Y538" s="156">
        <f t="shared" si="60"/>
        <v>384.30810536245554</v>
      </c>
      <c r="Z538" s="156">
        <f t="shared" si="61"/>
        <v>30.321909513097744</v>
      </c>
    </row>
    <row r="539" spans="1:26" x14ac:dyDescent="0.2">
      <c r="A539" s="251"/>
      <c r="B539" s="65" t="s">
        <v>642</v>
      </c>
      <c r="C539" s="65">
        <v>1.3</v>
      </c>
      <c r="D539" s="43">
        <v>1.3299999999999999E-2</v>
      </c>
      <c r="E539" s="44">
        <f t="shared" ref="E539:E577" si="64">D539*W539</f>
        <v>1.0493699999999999</v>
      </c>
      <c r="F539" s="82">
        <v>517.69999999999993</v>
      </c>
      <c r="G539" s="5" t="s">
        <v>40</v>
      </c>
      <c r="H539" s="63">
        <v>2</v>
      </c>
      <c r="I539" s="64" t="s">
        <v>644</v>
      </c>
      <c r="J539" s="64" t="s">
        <v>49</v>
      </c>
      <c r="K539" s="63">
        <v>18</v>
      </c>
      <c r="L539" s="63" t="s">
        <v>61</v>
      </c>
      <c r="M539" s="117">
        <v>10</v>
      </c>
      <c r="N539" s="117">
        <v>1.649</v>
      </c>
      <c r="O539" s="117">
        <v>2.4609999999999999</v>
      </c>
      <c r="P539" s="117">
        <v>0</v>
      </c>
      <c r="Q539" s="117">
        <v>1.9437</v>
      </c>
      <c r="R539" s="117">
        <v>3.9462999999999999</v>
      </c>
      <c r="S539" s="117">
        <v>901.35</v>
      </c>
      <c r="T539" s="117">
        <v>5.89</v>
      </c>
      <c r="U539" s="117">
        <v>901.35</v>
      </c>
      <c r="V539" s="145">
        <f t="shared" si="63"/>
        <v>6.5346424807233589E-3</v>
      </c>
      <c r="W539" s="74">
        <v>78.900000000000006</v>
      </c>
      <c r="X539" s="156">
        <f t="shared" ref="X539:X602" si="65">V539*W539</f>
        <v>0.51558329172907302</v>
      </c>
      <c r="Y539" s="156">
        <f t="shared" si="60"/>
        <v>392.07854884340156</v>
      </c>
      <c r="Z539" s="156">
        <f t="shared" si="61"/>
        <v>30.934997503744388</v>
      </c>
    </row>
    <row r="540" spans="1:26" x14ac:dyDescent="0.2">
      <c r="A540" s="251"/>
      <c r="B540" s="65" t="s">
        <v>642</v>
      </c>
      <c r="C540" s="65">
        <v>1.3</v>
      </c>
      <c r="D540" s="43">
        <v>1.3299999999999999E-2</v>
      </c>
      <c r="E540" s="44">
        <f t="shared" si="64"/>
        <v>1.0493699999999999</v>
      </c>
      <c r="F540" s="82">
        <v>517.69999999999993</v>
      </c>
      <c r="G540" s="5" t="s">
        <v>40</v>
      </c>
      <c r="H540" s="63">
        <v>3</v>
      </c>
      <c r="I540" s="64" t="s">
        <v>645</v>
      </c>
      <c r="J540" s="64" t="s">
        <v>49</v>
      </c>
      <c r="K540" s="63">
        <v>27</v>
      </c>
      <c r="L540" s="63" t="s">
        <v>61</v>
      </c>
      <c r="M540" s="117">
        <v>13.136999999999999</v>
      </c>
      <c r="N540" s="117">
        <v>2.7530000000000001</v>
      </c>
      <c r="O540" s="117">
        <v>1.95</v>
      </c>
      <c r="P540" s="117">
        <v>-0.56049000000000004</v>
      </c>
      <c r="Q540" s="117">
        <v>2.9681816999999997</v>
      </c>
      <c r="R540" s="117">
        <v>6.0263082999999993</v>
      </c>
      <c r="S540" s="117">
        <v>1344.29</v>
      </c>
      <c r="T540" s="117">
        <v>8.994489999999999</v>
      </c>
      <c r="U540" s="117">
        <v>1344.29</v>
      </c>
      <c r="V540" s="145">
        <f t="shared" si="63"/>
        <v>6.6908851512694429E-3</v>
      </c>
      <c r="W540" s="74">
        <v>78.900000000000006</v>
      </c>
      <c r="X540" s="156">
        <f t="shared" si="65"/>
        <v>0.52791083843515907</v>
      </c>
      <c r="Y540" s="156">
        <f t="shared" si="60"/>
        <v>401.45310907616653</v>
      </c>
      <c r="Z540" s="156">
        <f t="shared" si="61"/>
        <v>31.674650306109541</v>
      </c>
    </row>
    <row r="541" spans="1:26" x14ac:dyDescent="0.2">
      <c r="A541" s="251"/>
      <c r="B541" s="65" t="s">
        <v>642</v>
      </c>
      <c r="C541" s="65">
        <v>1.3</v>
      </c>
      <c r="D541" s="43">
        <v>1.3299999999999999E-2</v>
      </c>
      <c r="E541" s="44">
        <f t="shared" si="64"/>
        <v>1.0493699999999999</v>
      </c>
      <c r="F541" s="82">
        <v>517.70000000000005</v>
      </c>
      <c r="G541" s="5" t="s">
        <v>40</v>
      </c>
      <c r="H541" s="63">
        <v>4</v>
      </c>
      <c r="I541" s="64" t="s">
        <v>646</v>
      </c>
      <c r="J541" s="64" t="s">
        <v>49</v>
      </c>
      <c r="K541" s="63">
        <v>24</v>
      </c>
      <c r="L541" s="63" t="s">
        <v>61</v>
      </c>
      <c r="M541" s="117">
        <v>12.302000000000001</v>
      </c>
      <c r="N541" s="117">
        <v>0.99299999999999999</v>
      </c>
      <c r="O541" s="117">
        <v>3.0289999999999999</v>
      </c>
      <c r="P541" s="117">
        <v>0.28100999999999998</v>
      </c>
      <c r="Q541" s="117">
        <v>2.6396667000000003</v>
      </c>
      <c r="R541" s="117">
        <v>5.3593232999999998</v>
      </c>
      <c r="S541" s="117">
        <v>1118.24</v>
      </c>
      <c r="T541" s="117">
        <v>7.99899</v>
      </c>
      <c r="U541" s="117">
        <v>1118.24</v>
      </c>
      <c r="V541" s="145">
        <f t="shared" si="63"/>
        <v>7.1531960938617826E-3</v>
      </c>
      <c r="W541" s="74">
        <v>78.900000000000006</v>
      </c>
      <c r="X541" s="156">
        <f t="shared" si="65"/>
        <v>0.56438717180569464</v>
      </c>
      <c r="Y541" s="156">
        <f t="shared" si="60"/>
        <v>429.19176563170697</v>
      </c>
      <c r="Z541" s="156">
        <f t="shared" si="61"/>
        <v>33.863230308341684</v>
      </c>
    </row>
    <row r="542" spans="1:26" x14ac:dyDescent="0.2">
      <c r="A542" s="251"/>
      <c r="B542" s="65" t="s">
        <v>642</v>
      </c>
      <c r="C542" s="65">
        <v>1.3</v>
      </c>
      <c r="D542" s="43">
        <v>1.3299999999999999E-2</v>
      </c>
      <c r="E542" s="44">
        <f t="shared" si="64"/>
        <v>1.0493699999999999</v>
      </c>
      <c r="F542" s="82">
        <v>517.70000000000005</v>
      </c>
      <c r="G542" s="5" t="s">
        <v>40</v>
      </c>
      <c r="H542" s="63">
        <v>5</v>
      </c>
      <c r="I542" s="64" t="s">
        <v>647</v>
      </c>
      <c r="J542" s="64" t="s">
        <v>49</v>
      </c>
      <c r="K542" s="63">
        <v>36</v>
      </c>
      <c r="L542" s="63" t="s">
        <v>61</v>
      </c>
      <c r="M542" s="117">
        <v>16.16375</v>
      </c>
      <c r="N542" s="117">
        <v>1.784</v>
      </c>
      <c r="O542" s="117">
        <v>3.0470000000000002</v>
      </c>
      <c r="P542" s="117">
        <v>0.30598999999999998</v>
      </c>
      <c r="Q542" s="117">
        <v>3.6388308</v>
      </c>
      <c r="R542" s="117">
        <v>7.3879291999999994</v>
      </c>
      <c r="S542" s="117">
        <v>1482.56</v>
      </c>
      <c r="T542" s="117">
        <v>11.026759999999999</v>
      </c>
      <c r="U542" s="117">
        <v>1482.56</v>
      </c>
      <c r="V542" s="145">
        <f t="shared" si="63"/>
        <v>7.437648391970645E-3</v>
      </c>
      <c r="W542" s="74">
        <v>78.900000000000006</v>
      </c>
      <c r="X542" s="156">
        <f t="shared" si="65"/>
        <v>0.58683045812648393</v>
      </c>
      <c r="Y542" s="156">
        <f t="shared" si="60"/>
        <v>446.2589035182387</v>
      </c>
      <c r="Z542" s="156">
        <f t="shared" si="61"/>
        <v>35.209827487589038</v>
      </c>
    </row>
    <row r="543" spans="1:26" x14ac:dyDescent="0.2">
      <c r="A543" s="251"/>
      <c r="B543" s="65" t="s">
        <v>642</v>
      </c>
      <c r="C543" s="65">
        <v>1.3</v>
      </c>
      <c r="D543" s="43">
        <v>1.3299999999999999E-2</v>
      </c>
      <c r="E543" s="44">
        <f t="shared" si="64"/>
        <v>1.0493699999999999</v>
      </c>
      <c r="F543" s="82">
        <v>517.70000000000005</v>
      </c>
      <c r="G543" s="5" t="s">
        <v>40</v>
      </c>
      <c r="H543" s="63">
        <v>6</v>
      </c>
      <c r="I543" s="64" t="s">
        <v>648</v>
      </c>
      <c r="J543" s="64" t="s">
        <v>49</v>
      </c>
      <c r="K543" s="63">
        <v>31</v>
      </c>
      <c r="L543" s="63" t="s">
        <v>61</v>
      </c>
      <c r="M543" s="117">
        <v>19.494</v>
      </c>
      <c r="N543" s="117">
        <v>2.472</v>
      </c>
      <c r="O543" s="117">
        <v>3.5710000000000002</v>
      </c>
      <c r="P543" s="117">
        <v>0.12902000000000002</v>
      </c>
      <c r="Q543" s="117">
        <v>4.3962534</v>
      </c>
      <c r="R543" s="117">
        <v>8.9257266000000008</v>
      </c>
      <c r="S543" s="117">
        <v>1737.18</v>
      </c>
      <c r="T543" s="117">
        <v>13.32198</v>
      </c>
      <c r="U543" s="117">
        <v>1737.18</v>
      </c>
      <c r="V543" s="145">
        <f t="shared" si="63"/>
        <v>7.668738990778157E-3</v>
      </c>
      <c r="W543" s="74">
        <v>78.900000000000006</v>
      </c>
      <c r="X543" s="156">
        <f t="shared" si="65"/>
        <v>0.60506350637239659</v>
      </c>
      <c r="Y543" s="156">
        <f t="shared" si="60"/>
        <v>460.12433944668942</v>
      </c>
      <c r="Z543" s="156">
        <f t="shared" si="61"/>
        <v>36.303810382343798</v>
      </c>
    </row>
    <row r="544" spans="1:26" x14ac:dyDescent="0.2">
      <c r="A544" s="251"/>
      <c r="B544" s="65" t="s">
        <v>642</v>
      </c>
      <c r="C544" s="65">
        <v>1.3</v>
      </c>
      <c r="D544" s="43">
        <v>1.3299999999999999E-2</v>
      </c>
      <c r="E544" s="44">
        <f t="shared" si="64"/>
        <v>1.0493699999999999</v>
      </c>
      <c r="F544" s="82">
        <v>517.70000000000005</v>
      </c>
      <c r="G544" s="5" t="s">
        <v>40</v>
      </c>
      <c r="H544" s="63">
        <v>7</v>
      </c>
      <c r="I544" s="64" t="s">
        <v>649</v>
      </c>
      <c r="J544" s="64" t="s">
        <v>49</v>
      </c>
      <c r="K544" s="63">
        <v>16</v>
      </c>
      <c r="L544" s="63" t="s">
        <v>61</v>
      </c>
      <c r="M544" s="117">
        <v>9.0410000000000004</v>
      </c>
      <c r="N544" s="117">
        <v>0.495</v>
      </c>
      <c r="O544" s="117">
        <v>2.133</v>
      </c>
      <c r="P544" s="117">
        <v>0</v>
      </c>
      <c r="Q544" s="117">
        <v>2.1162900000000002</v>
      </c>
      <c r="R544" s="117">
        <v>4.29671</v>
      </c>
      <c r="S544" s="117">
        <v>824.49</v>
      </c>
      <c r="T544" s="117">
        <v>6.4130000000000003</v>
      </c>
      <c r="U544" s="117">
        <v>824.49</v>
      </c>
      <c r="V544" s="145">
        <f t="shared" si="63"/>
        <v>7.7781416390738517E-3</v>
      </c>
      <c r="W544" s="74">
        <v>78.900000000000006</v>
      </c>
      <c r="X544" s="156">
        <f t="shared" si="65"/>
        <v>0.61369537532292695</v>
      </c>
      <c r="Y544" s="156">
        <f t="shared" si="60"/>
        <v>466.68849834443108</v>
      </c>
      <c r="Z544" s="156">
        <f t="shared" si="61"/>
        <v>36.821722519375619</v>
      </c>
    </row>
    <row r="545" spans="1:26" x14ac:dyDescent="0.2">
      <c r="A545" s="251"/>
      <c r="B545" s="65" t="s">
        <v>642</v>
      </c>
      <c r="C545" s="65">
        <v>1.3</v>
      </c>
      <c r="D545" s="43">
        <v>1.3299999999999999E-2</v>
      </c>
      <c r="E545" s="44">
        <f t="shared" si="64"/>
        <v>1.0493699999999999</v>
      </c>
      <c r="F545" s="82">
        <v>517.70000000000005</v>
      </c>
      <c r="G545" s="5" t="s">
        <v>40</v>
      </c>
      <c r="H545" s="63">
        <v>8</v>
      </c>
      <c r="I545" s="64" t="s">
        <v>650</v>
      </c>
      <c r="J545" s="64" t="s">
        <v>49</v>
      </c>
      <c r="K545" s="63">
        <v>30</v>
      </c>
      <c r="L545" s="63" t="s">
        <v>61</v>
      </c>
      <c r="M545" s="117">
        <v>20.3</v>
      </c>
      <c r="N545" s="117">
        <v>2.3660000000000001</v>
      </c>
      <c r="O545" s="117">
        <v>4.8</v>
      </c>
      <c r="P545" s="117">
        <v>0</v>
      </c>
      <c r="Q545" s="117">
        <v>4.3342200000000002</v>
      </c>
      <c r="R545" s="117">
        <v>8.7997800000000002</v>
      </c>
      <c r="S545" s="117">
        <v>1592.21</v>
      </c>
      <c r="T545" s="117">
        <v>13.134</v>
      </c>
      <c r="U545" s="117">
        <v>1592.21</v>
      </c>
      <c r="V545" s="145">
        <f t="shared" si="63"/>
        <v>8.248911889763285E-3</v>
      </c>
      <c r="W545" s="74">
        <v>78.900000000000006</v>
      </c>
      <c r="X545" s="156">
        <f t="shared" si="65"/>
        <v>0.65083914810232324</v>
      </c>
      <c r="Y545" s="156">
        <f t="shared" si="60"/>
        <v>494.93471338579707</v>
      </c>
      <c r="Z545" s="156">
        <f t="shared" si="61"/>
        <v>39.050348886139389</v>
      </c>
    </row>
    <row r="546" spans="1:26" x14ac:dyDescent="0.2">
      <c r="A546" s="251"/>
      <c r="B546" s="65" t="s">
        <v>642</v>
      </c>
      <c r="C546" s="65">
        <v>1.3</v>
      </c>
      <c r="D546" s="43">
        <v>1.3299999999999999E-2</v>
      </c>
      <c r="E546" s="44">
        <f t="shared" si="64"/>
        <v>1.0493699999999999</v>
      </c>
      <c r="F546" s="82">
        <v>517.70000000000005</v>
      </c>
      <c r="G546" s="5" t="s">
        <v>40</v>
      </c>
      <c r="H546" s="63">
        <v>9</v>
      </c>
      <c r="I546" s="64" t="s">
        <v>651</v>
      </c>
      <c r="J546" s="64" t="s">
        <v>49</v>
      </c>
      <c r="K546" s="63">
        <v>20</v>
      </c>
      <c r="L546" s="63" t="s">
        <v>61</v>
      </c>
      <c r="M546" s="117">
        <v>12</v>
      </c>
      <c r="N546" s="117">
        <v>0.96899999999999997</v>
      </c>
      <c r="O546" s="117">
        <v>2.1440000000000001</v>
      </c>
      <c r="P546" s="117">
        <v>0</v>
      </c>
      <c r="Q546" s="117">
        <v>2.9327100000000002</v>
      </c>
      <c r="R546" s="117">
        <v>5.9542900000000003</v>
      </c>
      <c r="S546" s="117">
        <v>1054.0899999999999</v>
      </c>
      <c r="T546" s="117">
        <v>8.8870000000000005</v>
      </c>
      <c r="U546" s="117">
        <v>1054.0899999999999</v>
      </c>
      <c r="V546" s="145">
        <f t="shared" si="63"/>
        <v>8.430968892599304E-3</v>
      </c>
      <c r="W546" s="74">
        <v>78.900000000000006</v>
      </c>
      <c r="X546" s="156">
        <f t="shared" si="65"/>
        <v>0.66520344562608513</v>
      </c>
      <c r="Y546" s="156">
        <f t="shared" si="60"/>
        <v>505.8581335559582</v>
      </c>
      <c r="Z546" s="156">
        <f t="shared" si="61"/>
        <v>39.9122067375651</v>
      </c>
    </row>
    <row r="547" spans="1:26" x14ac:dyDescent="0.2">
      <c r="A547" s="251"/>
      <c r="B547" s="65" t="s">
        <v>642</v>
      </c>
      <c r="C547" s="65">
        <v>1.3</v>
      </c>
      <c r="D547" s="43">
        <v>1.3299999999999999E-2</v>
      </c>
      <c r="E547" s="44">
        <f t="shared" si="64"/>
        <v>1.0493699999999999</v>
      </c>
      <c r="F547" s="82">
        <v>517.69999999999993</v>
      </c>
      <c r="G547" s="5" t="s">
        <v>40</v>
      </c>
      <c r="H547" s="63" t="s">
        <v>380</v>
      </c>
      <c r="I547" s="64" t="s">
        <v>652</v>
      </c>
      <c r="J547" s="64" t="s">
        <v>563</v>
      </c>
      <c r="K547" s="63">
        <v>20</v>
      </c>
      <c r="L547" s="63">
        <v>2011</v>
      </c>
      <c r="M547" s="117">
        <v>14.671000000000001</v>
      </c>
      <c r="N547" s="117">
        <v>2.448</v>
      </c>
      <c r="O547" s="117">
        <v>4.8000000000000001E-2</v>
      </c>
      <c r="P547" s="117">
        <v>0</v>
      </c>
      <c r="Q547" s="117">
        <v>4.0177500000000004</v>
      </c>
      <c r="R547" s="117">
        <v>8.1572500000000012</v>
      </c>
      <c r="S547" s="117">
        <v>1113.22</v>
      </c>
      <c r="T547" s="117">
        <v>12.175000000000001</v>
      </c>
      <c r="U547" s="117">
        <v>1113.22</v>
      </c>
      <c r="V547" s="145">
        <f t="shared" si="63"/>
        <v>1.0936742063563357E-2</v>
      </c>
      <c r="W547" s="74">
        <v>78.900000000000006</v>
      </c>
      <c r="X547" s="156">
        <f t="shared" si="65"/>
        <v>0.8629089488151489</v>
      </c>
      <c r="Y547" s="156">
        <f t="shared" si="60"/>
        <v>656.20452381380142</v>
      </c>
      <c r="Z547" s="156">
        <f t="shared" si="61"/>
        <v>51.774536928908937</v>
      </c>
    </row>
    <row r="548" spans="1:26" x14ac:dyDescent="0.2">
      <c r="A548" s="251"/>
      <c r="B548" s="65" t="s">
        <v>642</v>
      </c>
      <c r="C548" s="65">
        <v>1.3</v>
      </c>
      <c r="D548" s="43">
        <v>1.3299999999999999E-2</v>
      </c>
      <c r="E548" s="44">
        <f t="shared" si="64"/>
        <v>1.0493699999999999</v>
      </c>
      <c r="F548" s="82">
        <v>517.69999999999993</v>
      </c>
      <c r="G548" s="9" t="s">
        <v>45</v>
      </c>
      <c r="H548" s="67">
        <v>1</v>
      </c>
      <c r="I548" s="68" t="s">
        <v>653</v>
      </c>
      <c r="J548" s="68" t="s">
        <v>563</v>
      </c>
      <c r="K548" s="67">
        <v>18</v>
      </c>
      <c r="L548" s="67" t="s">
        <v>61</v>
      </c>
      <c r="M548" s="118">
        <v>10.030859999999999</v>
      </c>
      <c r="N548" s="118">
        <v>1.1719999999999999</v>
      </c>
      <c r="O548" s="118">
        <v>3.8769999999999998</v>
      </c>
      <c r="P548" s="118">
        <v>0.35699999999999998</v>
      </c>
      <c r="Q548" s="118">
        <v>0</v>
      </c>
      <c r="R548" s="118">
        <v>4.62486</v>
      </c>
      <c r="S548" s="118">
        <v>967.9</v>
      </c>
      <c r="T548" s="118">
        <v>4.62486</v>
      </c>
      <c r="U548" s="118">
        <v>967.9</v>
      </c>
      <c r="V548" s="146">
        <f t="shared" si="63"/>
        <v>4.7782415538795333E-3</v>
      </c>
      <c r="W548" s="76">
        <v>78.900000000000006</v>
      </c>
      <c r="X548" s="157">
        <f t="shared" si="65"/>
        <v>0.37700325860109518</v>
      </c>
      <c r="Y548" s="157">
        <f t="shared" si="60"/>
        <v>286.694493232772</v>
      </c>
      <c r="Z548" s="157">
        <f t="shared" si="61"/>
        <v>22.620195516065714</v>
      </c>
    </row>
    <row r="549" spans="1:26" x14ac:dyDescent="0.2">
      <c r="A549" s="251"/>
      <c r="B549" s="65" t="s">
        <v>642</v>
      </c>
      <c r="C549" s="65">
        <v>1.3</v>
      </c>
      <c r="D549" s="43">
        <v>1.3299999999999999E-2</v>
      </c>
      <c r="E549" s="44">
        <f t="shared" si="64"/>
        <v>1.0493699999999999</v>
      </c>
      <c r="F549" s="82">
        <v>517.69999999999993</v>
      </c>
      <c r="G549" s="9" t="s">
        <v>45</v>
      </c>
      <c r="H549" s="67">
        <v>2</v>
      </c>
      <c r="I549" s="68" t="s">
        <v>654</v>
      </c>
      <c r="J549" s="68" t="s">
        <v>50</v>
      </c>
      <c r="K549" s="67">
        <v>6</v>
      </c>
      <c r="L549" s="67" t="s">
        <v>61</v>
      </c>
      <c r="M549" s="118">
        <v>3.2800000000000002</v>
      </c>
      <c r="N549" s="118">
        <v>0.86699999999999999</v>
      </c>
      <c r="O549" s="118">
        <v>6.7000000000000004E-2</v>
      </c>
      <c r="P549" s="118">
        <v>0</v>
      </c>
      <c r="Q549" s="118">
        <v>0</v>
      </c>
      <c r="R549" s="118">
        <v>2.3460000000000001</v>
      </c>
      <c r="S549" s="118">
        <v>325.38</v>
      </c>
      <c r="T549" s="118">
        <v>2.3460000000000001</v>
      </c>
      <c r="U549" s="118">
        <v>325.38</v>
      </c>
      <c r="V549" s="146">
        <f t="shared" si="63"/>
        <v>7.2100313479623824E-3</v>
      </c>
      <c r="W549" s="76">
        <v>78.900000000000006</v>
      </c>
      <c r="X549" s="157">
        <f t="shared" si="65"/>
        <v>0.56887147335423205</v>
      </c>
      <c r="Y549" s="157">
        <f t="shared" si="60"/>
        <v>432.60188087774293</v>
      </c>
      <c r="Z549" s="157">
        <f t="shared" si="61"/>
        <v>34.132288401253923</v>
      </c>
    </row>
    <row r="550" spans="1:26" x14ac:dyDescent="0.2">
      <c r="A550" s="251"/>
      <c r="B550" s="65" t="s">
        <v>642</v>
      </c>
      <c r="C550" s="65">
        <v>1.3</v>
      </c>
      <c r="D550" s="43">
        <v>1.3299999999999999E-2</v>
      </c>
      <c r="E550" s="44">
        <f t="shared" si="64"/>
        <v>1.0493699999999999</v>
      </c>
      <c r="F550" s="82">
        <v>517.69999999999993</v>
      </c>
      <c r="G550" s="9" t="s">
        <v>45</v>
      </c>
      <c r="H550" s="67">
        <v>3</v>
      </c>
      <c r="I550" s="68" t="s">
        <v>655</v>
      </c>
      <c r="J550" s="68" t="s">
        <v>50</v>
      </c>
      <c r="K550" s="67">
        <v>30</v>
      </c>
      <c r="L550" s="67" t="s">
        <v>61</v>
      </c>
      <c r="M550" s="118">
        <v>20.77</v>
      </c>
      <c r="N550" s="118">
        <v>2.1930000000000001</v>
      </c>
      <c r="O550" s="118">
        <v>4.8</v>
      </c>
      <c r="P550" s="118">
        <v>0</v>
      </c>
      <c r="Q550" s="118">
        <v>0</v>
      </c>
      <c r="R550" s="118">
        <v>13.776999999999999</v>
      </c>
      <c r="S550" s="118">
        <v>1626.42</v>
      </c>
      <c r="T550" s="118">
        <v>13.776999999999999</v>
      </c>
      <c r="U550" s="118">
        <v>1626.42</v>
      </c>
      <c r="V550" s="146">
        <f t="shared" si="63"/>
        <v>8.4707517123498235E-3</v>
      </c>
      <c r="W550" s="76">
        <v>78.900000000000006</v>
      </c>
      <c r="X550" s="157">
        <f t="shared" si="65"/>
        <v>0.66834231010440115</v>
      </c>
      <c r="Y550" s="157">
        <f t="shared" si="60"/>
        <v>508.24510274098947</v>
      </c>
      <c r="Z550" s="157">
        <f t="shared" si="61"/>
        <v>40.100538606264067</v>
      </c>
    </row>
    <row r="551" spans="1:26" x14ac:dyDescent="0.2">
      <c r="A551" s="251"/>
      <c r="B551" s="65" t="s">
        <v>642</v>
      </c>
      <c r="C551" s="65">
        <v>1.3</v>
      </c>
      <c r="D551" s="43">
        <v>1.3299999999999999E-2</v>
      </c>
      <c r="E551" s="44">
        <f t="shared" si="64"/>
        <v>1.0493699999999999</v>
      </c>
      <c r="F551" s="82">
        <v>517.70000000000005</v>
      </c>
      <c r="G551" s="9" t="s">
        <v>45</v>
      </c>
      <c r="H551" s="67">
        <v>4</v>
      </c>
      <c r="I551" s="68" t="s">
        <v>656</v>
      </c>
      <c r="J551" s="68" t="s">
        <v>563</v>
      </c>
      <c r="K551" s="67">
        <v>20</v>
      </c>
      <c r="L551" s="67" t="s">
        <v>657</v>
      </c>
      <c r="M551" s="118">
        <v>13.613999999999999</v>
      </c>
      <c r="N551" s="118">
        <v>1.4790000000000001</v>
      </c>
      <c r="O551" s="118">
        <v>2.9769999999999999</v>
      </c>
      <c r="P551" s="118">
        <v>0</v>
      </c>
      <c r="Q551" s="118">
        <v>0</v>
      </c>
      <c r="R551" s="118">
        <v>9.1579999999999995</v>
      </c>
      <c r="S551" s="118">
        <v>981.33</v>
      </c>
      <c r="T551" s="118">
        <v>9.1579999999999995</v>
      </c>
      <c r="U551" s="118">
        <v>981.33</v>
      </c>
      <c r="V551" s="146">
        <f t="shared" si="63"/>
        <v>9.3322327861167995E-3</v>
      </c>
      <c r="W551" s="76">
        <v>78.900000000000006</v>
      </c>
      <c r="X551" s="157">
        <f t="shared" si="65"/>
        <v>0.73631316682461556</v>
      </c>
      <c r="Y551" s="157">
        <f t="shared" si="60"/>
        <v>559.93396716700795</v>
      </c>
      <c r="Z551" s="157">
        <f t="shared" si="61"/>
        <v>44.178790009476927</v>
      </c>
    </row>
    <row r="552" spans="1:26" x14ac:dyDescent="0.2">
      <c r="A552" s="251"/>
      <c r="B552" s="65" t="s">
        <v>642</v>
      </c>
      <c r="C552" s="65">
        <v>1.3</v>
      </c>
      <c r="D552" s="43">
        <v>1.3299999999999999E-2</v>
      </c>
      <c r="E552" s="44">
        <f t="shared" si="64"/>
        <v>1.0493699999999999</v>
      </c>
      <c r="F552" s="82">
        <v>517.70000000000005</v>
      </c>
      <c r="G552" s="9" t="s">
        <v>45</v>
      </c>
      <c r="H552" s="67">
        <v>5</v>
      </c>
      <c r="I552" s="68" t="s">
        <v>658</v>
      </c>
      <c r="J552" s="68" t="s">
        <v>563</v>
      </c>
      <c r="K552" s="67">
        <v>19</v>
      </c>
      <c r="L552" s="67" t="s">
        <v>61</v>
      </c>
      <c r="M552" s="118">
        <v>14.204000000000001</v>
      </c>
      <c r="N552" s="118">
        <v>1.734</v>
      </c>
      <c r="O552" s="118">
        <v>2.653</v>
      </c>
      <c r="P552" s="118">
        <v>0</v>
      </c>
      <c r="Q552" s="118">
        <v>0</v>
      </c>
      <c r="R552" s="118">
        <v>9.8170000000000002</v>
      </c>
      <c r="S552" s="118">
        <v>986.21</v>
      </c>
      <c r="T552" s="118">
        <v>9.8170000000000002</v>
      </c>
      <c r="U552" s="118">
        <v>986.21</v>
      </c>
      <c r="V552" s="146">
        <f t="shared" si="63"/>
        <v>9.954269374676793E-3</v>
      </c>
      <c r="W552" s="76">
        <v>78.900000000000006</v>
      </c>
      <c r="X552" s="157">
        <f t="shared" si="65"/>
        <v>0.78539185366199904</v>
      </c>
      <c r="Y552" s="157">
        <f t="shared" si="60"/>
        <v>597.25616248060749</v>
      </c>
      <c r="Z552" s="157">
        <f t="shared" si="61"/>
        <v>47.123511219719937</v>
      </c>
    </row>
    <row r="553" spans="1:26" x14ac:dyDescent="0.2">
      <c r="A553" s="251"/>
      <c r="B553" s="65" t="s">
        <v>642</v>
      </c>
      <c r="C553" s="65">
        <v>1.3</v>
      </c>
      <c r="D553" s="43">
        <v>1.3299999999999999E-2</v>
      </c>
      <c r="E553" s="44">
        <f t="shared" si="64"/>
        <v>1.0493699999999999</v>
      </c>
      <c r="F553" s="82">
        <v>517.70000000000005</v>
      </c>
      <c r="G553" s="9" t="s">
        <v>45</v>
      </c>
      <c r="H553" s="67">
        <v>6</v>
      </c>
      <c r="I553" s="68" t="s">
        <v>659</v>
      </c>
      <c r="J553" s="68" t="s">
        <v>50</v>
      </c>
      <c r="K553" s="67">
        <v>36</v>
      </c>
      <c r="L553" s="67" t="s">
        <v>61</v>
      </c>
      <c r="M553" s="118">
        <v>23.014000000000003</v>
      </c>
      <c r="N553" s="118">
        <v>2.1890000000000001</v>
      </c>
      <c r="O553" s="118">
        <v>4.5250000000000004</v>
      </c>
      <c r="P553" s="118">
        <v>0</v>
      </c>
      <c r="Q553" s="118">
        <v>0</v>
      </c>
      <c r="R553" s="118">
        <v>16.3</v>
      </c>
      <c r="S553" s="118">
        <v>1527.82</v>
      </c>
      <c r="T553" s="118">
        <v>16.3</v>
      </c>
      <c r="U553" s="118">
        <v>1527.82</v>
      </c>
      <c r="V553" s="146">
        <f t="shared" si="63"/>
        <v>1.0668796062363369E-2</v>
      </c>
      <c r="W553" s="76">
        <v>78.900000000000006</v>
      </c>
      <c r="X553" s="157">
        <f t="shared" si="65"/>
        <v>0.84176800932046991</v>
      </c>
      <c r="Y553" s="157">
        <f t="shared" si="60"/>
        <v>640.12776374180214</v>
      </c>
      <c r="Z553" s="157">
        <f t="shared" si="61"/>
        <v>50.506080559228188</v>
      </c>
    </row>
    <row r="554" spans="1:26" x14ac:dyDescent="0.2">
      <c r="A554" s="251"/>
      <c r="B554" s="65" t="s">
        <v>642</v>
      </c>
      <c r="C554" s="65">
        <v>1.3</v>
      </c>
      <c r="D554" s="43">
        <v>1.3299999999999999E-2</v>
      </c>
      <c r="E554" s="44">
        <f t="shared" si="64"/>
        <v>1.0493699999999999</v>
      </c>
      <c r="F554" s="82">
        <v>517.70000000000005</v>
      </c>
      <c r="G554" s="9" t="s">
        <v>45</v>
      </c>
      <c r="H554" s="67">
        <v>7</v>
      </c>
      <c r="I554" s="68" t="s">
        <v>660</v>
      </c>
      <c r="J554" s="68" t="s">
        <v>50</v>
      </c>
      <c r="K554" s="67">
        <v>65</v>
      </c>
      <c r="L554" s="67" t="s">
        <v>61</v>
      </c>
      <c r="M554" s="118">
        <v>39.010000000000005</v>
      </c>
      <c r="N554" s="118">
        <v>3.105</v>
      </c>
      <c r="O554" s="118">
        <v>8.9250000000000007</v>
      </c>
      <c r="P554" s="118">
        <v>-0.40333999999999998</v>
      </c>
      <c r="Q554" s="118">
        <v>0</v>
      </c>
      <c r="R554" s="118">
        <v>27.38334</v>
      </c>
      <c r="S554" s="118">
        <v>2338.13</v>
      </c>
      <c r="T554" s="118">
        <v>27.38334</v>
      </c>
      <c r="U554" s="118">
        <v>2338.13</v>
      </c>
      <c r="V554" s="146">
        <f t="shared" si="63"/>
        <v>1.1711641354415709E-2</v>
      </c>
      <c r="W554" s="76">
        <v>78.900000000000006</v>
      </c>
      <c r="X554" s="157">
        <f t="shared" si="65"/>
        <v>0.92404850286339946</v>
      </c>
      <c r="Y554" s="157">
        <f t="shared" si="60"/>
        <v>702.69848126494253</v>
      </c>
      <c r="Z554" s="157">
        <f t="shared" si="61"/>
        <v>55.442910171803966</v>
      </c>
    </row>
    <row r="555" spans="1:26" x14ac:dyDescent="0.2">
      <c r="A555" s="251"/>
      <c r="B555" s="65" t="s">
        <v>642</v>
      </c>
      <c r="C555" s="65">
        <v>1.3</v>
      </c>
      <c r="D555" s="43">
        <v>1.3299999999999999E-2</v>
      </c>
      <c r="E555" s="44">
        <f t="shared" si="64"/>
        <v>1.0493699999999999</v>
      </c>
      <c r="F555" s="82">
        <v>517.70000000000005</v>
      </c>
      <c r="G555" s="9" t="s">
        <v>45</v>
      </c>
      <c r="H555" s="67">
        <v>8</v>
      </c>
      <c r="I555" s="68" t="s">
        <v>661</v>
      </c>
      <c r="J555" s="68" t="s">
        <v>50</v>
      </c>
      <c r="K555" s="67">
        <v>31</v>
      </c>
      <c r="L555" s="67" t="s">
        <v>61</v>
      </c>
      <c r="M555" s="118">
        <v>27.61</v>
      </c>
      <c r="N555" s="118">
        <v>2.4209999999999998</v>
      </c>
      <c r="O555" s="118">
        <v>4.6790000000000003</v>
      </c>
      <c r="P555" s="118">
        <v>-9.3299999999999994E-2</v>
      </c>
      <c r="Q555" s="118">
        <v>0</v>
      </c>
      <c r="R555" s="118">
        <v>20.603300000000001</v>
      </c>
      <c r="S555" s="118">
        <v>1704.18</v>
      </c>
      <c r="T555" s="118">
        <v>20.603300000000001</v>
      </c>
      <c r="U555" s="118">
        <v>1704.18</v>
      </c>
      <c r="V555" s="146">
        <f t="shared" si="63"/>
        <v>1.2089861399617411E-2</v>
      </c>
      <c r="W555" s="76">
        <v>78.900000000000006</v>
      </c>
      <c r="X555" s="157">
        <f t="shared" si="65"/>
        <v>0.95389006442981372</v>
      </c>
      <c r="Y555" s="157">
        <f t="shared" si="60"/>
        <v>725.39168397704464</v>
      </c>
      <c r="Z555" s="157">
        <f t="shared" si="61"/>
        <v>57.233403865788823</v>
      </c>
    </row>
    <row r="556" spans="1:26" x14ac:dyDescent="0.2">
      <c r="A556" s="251"/>
      <c r="B556" s="65" t="s">
        <v>642</v>
      </c>
      <c r="C556" s="65">
        <v>1.3</v>
      </c>
      <c r="D556" s="43">
        <v>1.3299999999999999E-2</v>
      </c>
      <c r="E556" s="44">
        <f t="shared" si="64"/>
        <v>1.0493699999999999</v>
      </c>
      <c r="F556" s="82">
        <v>517.70000000000005</v>
      </c>
      <c r="G556" s="9" t="s">
        <v>45</v>
      </c>
      <c r="H556" s="67">
        <v>9</v>
      </c>
      <c r="I556" s="68" t="s">
        <v>662</v>
      </c>
      <c r="J556" s="68" t="s">
        <v>50</v>
      </c>
      <c r="K556" s="67">
        <v>26</v>
      </c>
      <c r="L556" s="67" t="s">
        <v>61</v>
      </c>
      <c r="M556" s="118">
        <v>23.034000000000002</v>
      </c>
      <c r="N556" s="118">
        <v>2.0910000000000002</v>
      </c>
      <c r="O556" s="118">
        <v>4.16</v>
      </c>
      <c r="P556" s="118">
        <v>0</v>
      </c>
      <c r="Q556" s="118">
        <v>0</v>
      </c>
      <c r="R556" s="118">
        <v>16.783000000000001</v>
      </c>
      <c r="S556" s="118">
        <v>1314.1</v>
      </c>
      <c r="T556" s="118">
        <v>16.783000000000001</v>
      </c>
      <c r="U556" s="118">
        <v>1314.1</v>
      </c>
      <c r="V556" s="146">
        <f t="shared" si="63"/>
        <v>1.277147857849479E-2</v>
      </c>
      <c r="W556" s="76">
        <v>78.900000000000006</v>
      </c>
      <c r="X556" s="157">
        <f t="shared" si="65"/>
        <v>1.0076696598432389</v>
      </c>
      <c r="Y556" s="157">
        <f t="shared" si="60"/>
        <v>766.28871470968738</v>
      </c>
      <c r="Z556" s="157">
        <f t="shared" si="61"/>
        <v>60.460179590594336</v>
      </c>
    </row>
    <row r="557" spans="1:26" x14ac:dyDescent="0.2">
      <c r="A557" s="251"/>
      <c r="B557" s="65" t="s">
        <v>642</v>
      </c>
      <c r="C557" s="65">
        <v>1.3</v>
      </c>
      <c r="D557" s="43">
        <v>1.3299999999999999E-2</v>
      </c>
      <c r="E557" s="44">
        <f t="shared" si="64"/>
        <v>1.0493699999999999</v>
      </c>
      <c r="F557" s="82">
        <v>517.69999999999993</v>
      </c>
      <c r="G557" s="9" t="s">
        <v>45</v>
      </c>
      <c r="H557" s="67" t="s">
        <v>392</v>
      </c>
      <c r="I557" s="68" t="s">
        <v>663</v>
      </c>
      <c r="J557" s="68" t="s">
        <v>50</v>
      </c>
      <c r="K557" s="67">
        <v>19</v>
      </c>
      <c r="L557" s="67" t="s">
        <v>61</v>
      </c>
      <c r="M557" s="118">
        <v>15.772000000000002</v>
      </c>
      <c r="N557" s="118">
        <v>1.256</v>
      </c>
      <c r="O557" s="118">
        <v>2.9140000000000001</v>
      </c>
      <c r="P557" s="118">
        <v>-0.23716000000000001</v>
      </c>
      <c r="Q557" s="118">
        <v>0</v>
      </c>
      <c r="R557" s="118">
        <v>11.83916</v>
      </c>
      <c r="S557" s="118">
        <v>888.3</v>
      </c>
      <c r="T557" s="118">
        <v>11.83916</v>
      </c>
      <c r="U557" s="118">
        <v>888.3</v>
      </c>
      <c r="V557" s="146">
        <f t="shared" si="63"/>
        <v>1.3327884723629405E-2</v>
      </c>
      <c r="W557" s="76">
        <v>78.900000000000006</v>
      </c>
      <c r="X557" s="157">
        <f t="shared" si="65"/>
        <v>1.0515701046943602</v>
      </c>
      <c r="Y557" s="157">
        <f t="shared" si="60"/>
        <v>799.67308341776436</v>
      </c>
      <c r="Z557" s="157">
        <f t="shared" si="61"/>
        <v>63.094206281661606</v>
      </c>
    </row>
    <row r="558" spans="1:26" x14ac:dyDescent="0.2">
      <c r="A558" s="251"/>
      <c r="B558" s="65" t="s">
        <v>642</v>
      </c>
      <c r="C558" s="65">
        <v>1.3</v>
      </c>
      <c r="D558" s="43">
        <v>1.3299999999999999E-2</v>
      </c>
      <c r="E558" s="44">
        <f t="shared" si="64"/>
        <v>1.0493699999999999</v>
      </c>
      <c r="F558" s="82">
        <v>517.69999999999993</v>
      </c>
      <c r="G558" s="6" t="s">
        <v>47</v>
      </c>
      <c r="H558" s="69">
        <v>1</v>
      </c>
      <c r="I558" s="70" t="s">
        <v>664</v>
      </c>
      <c r="J558" s="70" t="s">
        <v>50</v>
      </c>
      <c r="K558" s="69">
        <v>14</v>
      </c>
      <c r="L558" s="69" t="s">
        <v>61</v>
      </c>
      <c r="M558" s="119">
        <v>11.309999999999999</v>
      </c>
      <c r="N558" s="119">
        <v>0.71399999999999997</v>
      </c>
      <c r="O558" s="119">
        <v>0.14000000000000001</v>
      </c>
      <c r="P558" s="119">
        <v>0</v>
      </c>
      <c r="Q558" s="119">
        <v>0</v>
      </c>
      <c r="R558" s="119">
        <v>10.456</v>
      </c>
      <c r="S558" s="119">
        <v>635.91</v>
      </c>
      <c r="T558" s="119">
        <v>10.456</v>
      </c>
      <c r="U558" s="119">
        <v>635.91</v>
      </c>
      <c r="V558" s="147">
        <f t="shared" si="63"/>
        <v>1.6442578352282557E-2</v>
      </c>
      <c r="W558" s="88">
        <v>78.900000000000006</v>
      </c>
      <c r="X558" s="77">
        <f t="shared" si="65"/>
        <v>1.2973194319950938</v>
      </c>
      <c r="Y558" s="77">
        <f t="shared" si="60"/>
        <v>986.55470113695344</v>
      </c>
      <c r="Z558" s="77">
        <f t="shared" si="61"/>
        <v>77.839165919705636</v>
      </c>
    </row>
    <row r="559" spans="1:26" x14ac:dyDescent="0.2">
      <c r="A559" s="251"/>
      <c r="B559" s="65" t="s">
        <v>642</v>
      </c>
      <c r="C559" s="65">
        <v>1.3</v>
      </c>
      <c r="D559" s="43">
        <v>1.3299999999999999E-2</v>
      </c>
      <c r="E559" s="44">
        <f t="shared" si="64"/>
        <v>1.0493699999999999</v>
      </c>
      <c r="F559" s="82">
        <v>517.69999999999993</v>
      </c>
      <c r="G559" s="6" t="s">
        <v>47</v>
      </c>
      <c r="H559" s="69">
        <v>2</v>
      </c>
      <c r="I559" s="70" t="s">
        <v>665</v>
      </c>
      <c r="J559" s="70" t="s">
        <v>50</v>
      </c>
      <c r="K559" s="69">
        <v>18</v>
      </c>
      <c r="L559" s="69" t="s">
        <v>61</v>
      </c>
      <c r="M559" s="119">
        <v>20.484999999999999</v>
      </c>
      <c r="N559" s="119">
        <v>1.367</v>
      </c>
      <c r="O559" s="119">
        <v>3.3260000000000001</v>
      </c>
      <c r="P559" s="119">
        <v>0.16166999999999998</v>
      </c>
      <c r="Q559" s="119">
        <v>0</v>
      </c>
      <c r="R559" s="119">
        <v>15.630330000000001</v>
      </c>
      <c r="S559" s="119">
        <v>902.29</v>
      </c>
      <c r="T559" s="119">
        <v>15.630330000000001</v>
      </c>
      <c r="U559" s="119">
        <v>902.29</v>
      </c>
      <c r="V559" s="147">
        <f t="shared" si="63"/>
        <v>1.7322956034091036E-2</v>
      </c>
      <c r="W559" s="88">
        <v>78.900000000000006</v>
      </c>
      <c r="X559" s="77">
        <f t="shared" si="65"/>
        <v>1.3667812310897829</v>
      </c>
      <c r="Y559" s="77">
        <f t="shared" si="60"/>
        <v>1039.377362045462</v>
      </c>
      <c r="Z559" s="77">
        <f t="shared" si="61"/>
        <v>82.00687386538695</v>
      </c>
    </row>
    <row r="560" spans="1:26" x14ac:dyDescent="0.2">
      <c r="A560" s="251"/>
      <c r="B560" s="65" t="s">
        <v>642</v>
      </c>
      <c r="C560" s="65">
        <v>1.3</v>
      </c>
      <c r="D560" s="43">
        <v>1.3299999999999999E-2</v>
      </c>
      <c r="E560" s="44">
        <f t="shared" si="64"/>
        <v>1.0493699999999999</v>
      </c>
      <c r="F560" s="82">
        <v>517.69999999999993</v>
      </c>
      <c r="G560" s="6" t="s">
        <v>47</v>
      </c>
      <c r="H560" s="69">
        <v>3</v>
      </c>
      <c r="I560" s="70" t="s">
        <v>666</v>
      </c>
      <c r="J560" s="70" t="s">
        <v>50</v>
      </c>
      <c r="K560" s="69">
        <v>43</v>
      </c>
      <c r="L560" s="69" t="s">
        <v>61</v>
      </c>
      <c r="M560" s="119">
        <v>37.03</v>
      </c>
      <c r="N560" s="119">
        <v>1.538</v>
      </c>
      <c r="O560" s="119">
        <v>4.3289999999999997</v>
      </c>
      <c r="P560" s="119">
        <v>0</v>
      </c>
      <c r="Q560" s="119">
        <v>0</v>
      </c>
      <c r="R560" s="119">
        <v>31.163</v>
      </c>
      <c r="S560" s="119">
        <v>1713.13</v>
      </c>
      <c r="T560" s="119">
        <v>31.163</v>
      </c>
      <c r="U560" s="119">
        <v>1713.13</v>
      </c>
      <c r="V560" s="147">
        <f t="shared" si="63"/>
        <v>1.8190680216912902E-2</v>
      </c>
      <c r="W560" s="88">
        <v>78.900000000000006</v>
      </c>
      <c r="X560" s="77">
        <f t="shared" si="65"/>
        <v>1.4352446691144281</v>
      </c>
      <c r="Y560" s="77">
        <f t="shared" si="60"/>
        <v>1091.4408130147742</v>
      </c>
      <c r="Z560" s="77">
        <f t="shared" si="61"/>
        <v>86.114680146865695</v>
      </c>
    </row>
    <row r="561" spans="1:26" x14ac:dyDescent="0.2">
      <c r="A561" s="251"/>
      <c r="B561" s="65" t="s">
        <v>642</v>
      </c>
      <c r="C561" s="65">
        <v>1.3</v>
      </c>
      <c r="D561" s="43">
        <v>1.3299999999999999E-2</v>
      </c>
      <c r="E561" s="44">
        <f t="shared" si="64"/>
        <v>1.0493699999999999</v>
      </c>
      <c r="F561" s="82">
        <v>517.70000000000005</v>
      </c>
      <c r="G561" s="6" t="s">
        <v>47</v>
      </c>
      <c r="H561" s="69">
        <v>4</v>
      </c>
      <c r="I561" s="70" t="s">
        <v>667</v>
      </c>
      <c r="J561" s="70" t="s">
        <v>50</v>
      </c>
      <c r="K561" s="69">
        <v>31</v>
      </c>
      <c r="L561" s="69" t="s">
        <v>61</v>
      </c>
      <c r="M561" s="119">
        <v>27.965479999999999</v>
      </c>
      <c r="N561" s="119">
        <v>1.9419999999999999</v>
      </c>
      <c r="O561" s="119">
        <v>4.9359999999999999</v>
      </c>
      <c r="P561" s="119">
        <v>-0.31057999999999997</v>
      </c>
      <c r="Q561" s="119">
        <v>0</v>
      </c>
      <c r="R561" s="119">
        <v>21.398060000000001</v>
      </c>
      <c r="S561" s="119">
        <v>1135.42</v>
      </c>
      <c r="T561" s="119">
        <v>21.398060000000001</v>
      </c>
      <c r="U561" s="119">
        <v>1135.42</v>
      </c>
      <c r="V561" s="147">
        <f t="shared" si="63"/>
        <v>1.8845942470627607E-2</v>
      </c>
      <c r="W561" s="88">
        <v>78.900000000000006</v>
      </c>
      <c r="X561" s="77">
        <f t="shared" si="65"/>
        <v>1.4869448609325184</v>
      </c>
      <c r="Y561" s="77">
        <f t="shared" si="60"/>
        <v>1130.7565482376565</v>
      </c>
      <c r="Z561" s="77">
        <f t="shared" si="61"/>
        <v>89.216691655951095</v>
      </c>
    </row>
    <row r="562" spans="1:26" x14ac:dyDescent="0.2">
      <c r="A562" s="251"/>
      <c r="B562" s="65" t="s">
        <v>642</v>
      </c>
      <c r="C562" s="65">
        <v>1.3</v>
      </c>
      <c r="D562" s="43">
        <v>1.3299999999999999E-2</v>
      </c>
      <c r="E562" s="44">
        <f t="shared" si="64"/>
        <v>1.0493699999999999</v>
      </c>
      <c r="F562" s="82">
        <v>517.70000000000005</v>
      </c>
      <c r="G562" s="6" t="s">
        <v>47</v>
      </c>
      <c r="H562" s="69">
        <v>5</v>
      </c>
      <c r="I562" s="70" t="s">
        <v>668</v>
      </c>
      <c r="J562" s="70" t="s">
        <v>50</v>
      </c>
      <c r="K562" s="69">
        <v>4</v>
      </c>
      <c r="L562" s="69" t="s">
        <v>61</v>
      </c>
      <c r="M562" s="119">
        <v>3.4780000000000002</v>
      </c>
      <c r="N562" s="119">
        <v>0</v>
      </c>
      <c r="O562" s="119">
        <v>0</v>
      </c>
      <c r="P562" s="119">
        <v>0</v>
      </c>
      <c r="Q562" s="119">
        <v>0</v>
      </c>
      <c r="R562" s="119">
        <v>3.4780000000000002</v>
      </c>
      <c r="S562" s="119">
        <v>183.78</v>
      </c>
      <c r="T562" s="119">
        <v>3.4780000000000002</v>
      </c>
      <c r="U562" s="119">
        <v>183.78</v>
      </c>
      <c r="V562" s="147">
        <f t="shared" si="63"/>
        <v>1.8924801392969856E-2</v>
      </c>
      <c r="W562" s="88">
        <v>78.900000000000006</v>
      </c>
      <c r="X562" s="77">
        <f t="shared" si="65"/>
        <v>1.4931668299053218</v>
      </c>
      <c r="Y562" s="77">
        <f t="shared" si="60"/>
        <v>1135.4880835781912</v>
      </c>
      <c r="Z562" s="77">
        <f t="shared" si="61"/>
        <v>89.5900097943193</v>
      </c>
    </row>
    <row r="563" spans="1:26" x14ac:dyDescent="0.2">
      <c r="A563" s="251"/>
      <c r="B563" s="65" t="s">
        <v>642</v>
      </c>
      <c r="C563" s="65">
        <v>1.3</v>
      </c>
      <c r="D563" s="43">
        <v>1.3299999999999999E-2</v>
      </c>
      <c r="E563" s="44">
        <f t="shared" si="64"/>
        <v>1.0493699999999999</v>
      </c>
      <c r="F563" s="82">
        <v>517.70000000000005</v>
      </c>
      <c r="G563" s="6" t="s">
        <v>47</v>
      </c>
      <c r="H563" s="69">
        <v>6</v>
      </c>
      <c r="I563" s="70" t="s">
        <v>669</v>
      </c>
      <c r="J563" s="70" t="s">
        <v>50</v>
      </c>
      <c r="K563" s="69">
        <v>7</v>
      </c>
      <c r="L563" s="69" t="s">
        <v>61</v>
      </c>
      <c r="M563" s="119">
        <v>8.963000000000001</v>
      </c>
      <c r="N563" s="119">
        <v>0.22900000000000001</v>
      </c>
      <c r="O563" s="119">
        <v>1.119</v>
      </c>
      <c r="P563" s="119">
        <v>0</v>
      </c>
      <c r="Q563" s="119">
        <v>0</v>
      </c>
      <c r="R563" s="119">
        <v>7.6150000000000002</v>
      </c>
      <c r="S563" s="119">
        <v>387.52</v>
      </c>
      <c r="T563" s="119">
        <v>7.6150000000000002</v>
      </c>
      <c r="U563" s="119">
        <v>387.52</v>
      </c>
      <c r="V563" s="147">
        <f t="shared" si="63"/>
        <v>1.9650598678777872E-2</v>
      </c>
      <c r="W563" s="88">
        <v>78.900000000000006</v>
      </c>
      <c r="X563" s="77">
        <f t="shared" si="65"/>
        <v>1.5504322357555742</v>
      </c>
      <c r="Y563" s="77">
        <f t="shared" si="60"/>
        <v>1179.0359207266722</v>
      </c>
      <c r="Z563" s="77">
        <f t="shared" si="61"/>
        <v>93.025934145334432</v>
      </c>
    </row>
    <row r="564" spans="1:26" x14ac:dyDescent="0.2">
      <c r="A564" s="251"/>
      <c r="B564" s="65" t="s">
        <v>642</v>
      </c>
      <c r="C564" s="65">
        <v>1.3</v>
      </c>
      <c r="D564" s="43">
        <v>1.3299999999999999E-2</v>
      </c>
      <c r="E564" s="44">
        <f t="shared" si="64"/>
        <v>1.0493699999999999</v>
      </c>
      <c r="F564" s="82">
        <v>517.70000000000005</v>
      </c>
      <c r="G564" s="6" t="s">
        <v>47</v>
      </c>
      <c r="H564" s="69">
        <v>7</v>
      </c>
      <c r="I564" s="70" t="s">
        <v>670</v>
      </c>
      <c r="J564" s="70" t="s">
        <v>50</v>
      </c>
      <c r="K564" s="69">
        <v>6</v>
      </c>
      <c r="L564" s="69" t="s">
        <v>61</v>
      </c>
      <c r="M564" s="119">
        <v>4.4530000000000003</v>
      </c>
      <c r="N564" s="119">
        <v>0</v>
      </c>
      <c r="O564" s="119">
        <v>0</v>
      </c>
      <c r="P564" s="119">
        <v>0</v>
      </c>
      <c r="Q564" s="119">
        <v>0</v>
      </c>
      <c r="R564" s="119">
        <v>4.4530000000000003</v>
      </c>
      <c r="S564" s="119">
        <v>212.89</v>
      </c>
      <c r="T564" s="119">
        <v>4.4530000000000003</v>
      </c>
      <c r="U564" s="119">
        <v>212.89</v>
      </c>
      <c r="V564" s="147">
        <f t="shared" si="63"/>
        <v>2.0916905444126076E-2</v>
      </c>
      <c r="W564" s="88">
        <v>78.900000000000006</v>
      </c>
      <c r="X564" s="77">
        <f t="shared" si="65"/>
        <v>1.6503438395415475</v>
      </c>
      <c r="Y564" s="77">
        <f t="shared" si="60"/>
        <v>1255.0143266475645</v>
      </c>
      <c r="Z564" s="77">
        <f t="shared" si="61"/>
        <v>99.020630372492846</v>
      </c>
    </row>
    <row r="565" spans="1:26" x14ac:dyDescent="0.2">
      <c r="A565" s="251"/>
      <c r="B565" s="65" t="s">
        <v>642</v>
      </c>
      <c r="C565" s="65">
        <v>1.3</v>
      </c>
      <c r="D565" s="43">
        <v>1.3299999999999999E-2</v>
      </c>
      <c r="E565" s="44">
        <f t="shared" si="64"/>
        <v>1.0493699999999999</v>
      </c>
      <c r="F565" s="82">
        <v>517.70000000000005</v>
      </c>
      <c r="G565" s="6" t="s">
        <v>47</v>
      </c>
      <c r="H565" s="69">
        <v>8</v>
      </c>
      <c r="I565" s="70" t="s">
        <v>671</v>
      </c>
      <c r="J565" s="70" t="s">
        <v>50</v>
      </c>
      <c r="K565" s="69">
        <v>6</v>
      </c>
      <c r="L565" s="69" t="s">
        <v>61</v>
      </c>
      <c r="M565" s="119">
        <v>5.016</v>
      </c>
      <c r="N565" s="119">
        <v>0</v>
      </c>
      <c r="O565" s="119">
        <v>0</v>
      </c>
      <c r="P565" s="119">
        <v>0</v>
      </c>
      <c r="Q565" s="119">
        <v>0</v>
      </c>
      <c r="R565" s="119">
        <v>5.016</v>
      </c>
      <c r="S565" s="119">
        <v>234.73</v>
      </c>
      <c r="T565" s="119">
        <v>5.016</v>
      </c>
      <c r="U565" s="119">
        <v>234.73</v>
      </c>
      <c r="V565" s="147">
        <f t="shared" si="63"/>
        <v>2.1369232735483322E-2</v>
      </c>
      <c r="W565" s="88">
        <v>78.900000000000006</v>
      </c>
      <c r="X565" s="77">
        <f t="shared" si="65"/>
        <v>1.6860324628296341</v>
      </c>
      <c r="Y565" s="77">
        <f t="shared" si="60"/>
        <v>1282.1539641289994</v>
      </c>
      <c r="Z565" s="77">
        <f t="shared" si="61"/>
        <v>101.16194776977807</v>
      </c>
    </row>
    <row r="566" spans="1:26" x14ac:dyDescent="0.2">
      <c r="A566" s="251"/>
      <c r="B566" s="65" t="s">
        <v>642</v>
      </c>
      <c r="C566" s="65">
        <v>1.3</v>
      </c>
      <c r="D566" s="43">
        <v>1.3299999999999999E-2</v>
      </c>
      <c r="E566" s="44">
        <f t="shared" si="64"/>
        <v>1.0493699999999999</v>
      </c>
      <c r="F566" s="82">
        <v>517.70000000000005</v>
      </c>
      <c r="G566" s="6" t="s">
        <v>47</v>
      </c>
      <c r="H566" s="69">
        <v>9</v>
      </c>
      <c r="I566" s="70" t="s">
        <v>672</v>
      </c>
      <c r="J566" s="70" t="s">
        <v>50</v>
      </c>
      <c r="K566" s="69">
        <v>9</v>
      </c>
      <c r="L566" s="69" t="s">
        <v>61</v>
      </c>
      <c r="M566" s="119">
        <v>13.206</v>
      </c>
      <c r="N566" s="119">
        <v>1.173</v>
      </c>
      <c r="O566" s="119">
        <v>1.008</v>
      </c>
      <c r="P566" s="119">
        <v>0</v>
      </c>
      <c r="Q566" s="119">
        <v>0</v>
      </c>
      <c r="R566" s="119">
        <v>11.025</v>
      </c>
      <c r="S566" s="119">
        <v>515.76</v>
      </c>
      <c r="T566" s="119">
        <v>11.025</v>
      </c>
      <c r="U566" s="119">
        <v>515.76</v>
      </c>
      <c r="V566" s="147">
        <f t="shared" si="63"/>
        <v>2.1376221498371338E-2</v>
      </c>
      <c r="W566" s="88">
        <v>78.900000000000006</v>
      </c>
      <c r="X566" s="77">
        <f t="shared" si="65"/>
        <v>1.6865838762214986</v>
      </c>
      <c r="Y566" s="77">
        <f t="shared" si="60"/>
        <v>1282.5732899022803</v>
      </c>
      <c r="Z566" s="77">
        <f t="shared" si="61"/>
        <v>101.19503257328992</v>
      </c>
    </row>
    <row r="567" spans="1:26" x14ac:dyDescent="0.2">
      <c r="A567" s="251"/>
      <c r="B567" s="65" t="s">
        <v>642</v>
      </c>
      <c r="C567" s="65">
        <v>1.3</v>
      </c>
      <c r="D567" s="43">
        <v>1.3299999999999999E-2</v>
      </c>
      <c r="E567" s="44">
        <f t="shared" si="64"/>
        <v>1.0493699999999999</v>
      </c>
      <c r="F567" s="82">
        <v>517.69999999999993</v>
      </c>
      <c r="G567" s="6" t="s">
        <v>47</v>
      </c>
      <c r="H567" s="69" t="s">
        <v>392</v>
      </c>
      <c r="I567" s="70" t="s">
        <v>673</v>
      </c>
      <c r="J567" s="70" t="s">
        <v>50</v>
      </c>
      <c r="K567" s="69">
        <v>8</v>
      </c>
      <c r="L567" s="69" t="s">
        <v>61</v>
      </c>
      <c r="M567" s="119">
        <v>9.4499999999999993</v>
      </c>
      <c r="N567" s="119">
        <v>0.40799999999999997</v>
      </c>
      <c r="O567" s="119">
        <v>0.08</v>
      </c>
      <c r="P567" s="119">
        <v>0</v>
      </c>
      <c r="Q567" s="119">
        <v>0</v>
      </c>
      <c r="R567" s="119">
        <v>8.9619999999999997</v>
      </c>
      <c r="S567" s="119">
        <v>414.27</v>
      </c>
      <c r="T567" s="119">
        <v>8.9619999999999997</v>
      </c>
      <c r="U567" s="119">
        <v>414.27</v>
      </c>
      <c r="V567" s="147">
        <f t="shared" si="63"/>
        <v>2.1633234364062084E-2</v>
      </c>
      <c r="W567" s="88">
        <v>78.900000000000006</v>
      </c>
      <c r="X567" s="77">
        <f t="shared" si="65"/>
        <v>1.7068621913244986</v>
      </c>
      <c r="Y567" s="77">
        <f t="shared" si="60"/>
        <v>1297.9940618437251</v>
      </c>
      <c r="Z567" s="77">
        <f t="shared" si="61"/>
        <v>102.41173147946992</v>
      </c>
    </row>
    <row r="568" spans="1:26" x14ac:dyDescent="0.2">
      <c r="A568" s="251"/>
      <c r="B568" s="65" t="s">
        <v>642</v>
      </c>
      <c r="C568" s="65">
        <v>1.3</v>
      </c>
      <c r="D568" s="43">
        <v>1.3299999999999999E-2</v>
      </c>
      <c r="E568" s="44">
        <f t="shared" si="64"/>
        <v>1.0493699999999999</v>
      </c>
      <c r="F568" s="82">
        <v>517.69999999999993</v>
      </c>
      <c r="G568" s="10" t="s">
        <v>48</v>
      </c>
      <c r="H568" s="72">
        <v>1</v>
      </c>
      <c r="I568" s="73" t="s">
        <v>674</v>
      </c>
      <c r="J568" s="73" t="s">
        <v>50</v>
      </c>
      <c r="K568" s="72">
        <v>7</v>
      </c>
      <c r="L568" s="72" t="s">
        <v>61</v>
      </c>
      <c r="M568" s="120">
        <v>11.71</v>
      </c>
      <c r="N568" s="120">
        <v>0.51</v>
      </c>
      <c r="O568" s="120">
        <v>1.6</v>
      </c>
      <c r="P568" s="120">
        <v>0</v>
      </c>
      <c r="Q568" s="120">
        <v>0</v>
      </c>
      <c r="R568" s="120">
        <v>9.6</v>
      </c>
      <c r="S568" s="120">
        <v>442.92</v>
      </c>
      <c r="T568" s="120">
        <v>9.6</v>
      </c>
      <c r="U568" s="120">
        <v>442.92</v>
      </c>
      <c r="V568" s="148">
        <f t="shared" si="63"/>
        <v>2.1674342996477917E-2</v>
      </c>
      <c r="W568" s="78">
        <v>78.900000000000006</v>
      </c>
      <c r="X568" s="158">
        <f t="shared" si="65"/>
        <v>1.7101056624221078</v>
      </c>
      <c r="Y568" s="158">
        <f t="shared" si="60"/>
        <v>1300.460579788675</v>
      </c>
      <c r="Z568" s="158">
        <f t="shared" si="61"/>
        <v>102.60633974532647</v>
      </c>
    </row>
    <row r="569" spans="1:26" x14ac:dyDescent="0.2">
      <c r="A569" s="251"/>
      <c r="B569" s="65" t="s">
        <v>642</v>
      </c>
      <c r="C569" s="65">
        <v>1.3</v>
      </c>
      <c r="D569" s="43">
        <v>1.3299999999999999E-2</v>
      </c>
      <c r="E569" s="44">
        <f t="shared" si="64"/>
        <v>1.0493699999999999</v>
      </c>
      <c r="F569" s="82">
        <v>517.69999999999993</v>
      </c>
      <c r="G569" s="10" t="s">
        <v>48</v>
      </c>
      <c r="H569" s="72">
        <v>2</v>
      </c>
      <c r="I569" s="73" t="s">
        <v>675</v>
      </c>
      <c r="J569" s="73" t="s">
        <v>50</v>
      </c>
      <c r="K569" s="72">
        <v>4</v>
      </c>
      <c r="L569" s="72" t="s">
        <v>61</v>
      </c>
      <c r="M569" s="120">
        <v>5.6319999999999997</v>
      </c>
      <c r="N569" s="120">
        <v>0</v>
      </c>
      <c r="O569" s="120">
        <v>0</v>
      </c>
      <c r="P569" s="120">
        <v>0</v>
      </c>
      <c r="Q569" s="120">
        <v>0</v>
      </c>
      <c r="R569" s="120">
        <v>5.6319999999999997</v>
      </c>
      <c r="S569" s="120">
        <v>253.29</v>
      </c>
      <c r="T569" s="120">
        <v>5.6319999999999997</v>
      </c>
      <c r="U569" s="120">
        <v>253.29</v>
      </c>
      <c r="V569" s="148">
        <f t="shared" si="63"/>
        <v>2.2235382368036637E-2</v>
      </c>
      <c r="W569" s="78">
        <v>78.900000000000006</v>
      </c>
      <c r="X569" s="158">
        <f t="shared" si="65"/>
        <v>1.7543716688380908</v>
      </c>
      <c r="Y569" s="158">
        <f t="shared" si="60"/>
        <v>1334.1229420821983</v>
      </c>
      <c r="Z569" s="158">
        <f t="shared" si="61"/>
        <v>105.26230013028545</v>
      </c>
    </row>
    <row r="570" spans="1:26" x14ac:dyDescent="0.2">
      <c r="A570" s="251"/>
      <c r="B570" s="65" t="s">
        <v>642</v>
      </c>
      <c r="C570" s="65">
        <v>1.3</v>
      </c>
      <c r="D570" s="43">
        <v>1.3299999999999999E-2</v>
      </c>
      <c r="E570" s="44">
        <f t="shared" si="64"/>
        <v>1.0493699999999999</v>
      </c>
      <c r="F570" s="82">
        <v>517.69999999999993</v>
      </c>
      <c r="G570" s="10" t="s">
        <v>48</v>
      </c>
      <c r="H570" s="72">
        <v>3</v>
      </c>
      <c r="I570" s="73" t="s">
        <v>676</v>
      </c>
      <c r="J570" s="73" t="s">
        <v>50</v>
      </c>
      <c r="K570" s="72">
        <v>5</v>
      </c>
      <c r="L570" s="72" t="s">
        <v>61</v>
      </c>
      <c r="M570" s="120">
        <v>6.9584000000000001</v>
      </c>
      <c r="N570" s="120">
        <v>0.81599999999999995</v>
      </c>
      <c r="O570" s="120">
        <v>1.155</v>
      </c>
      <c r="P570" s="120">
        <v>0</v>
      </c>
      <c r="Q570" s="120">
        <v>0</v>
      </c>
      <c r="R570" s="120">
        <v>4.9874000000000001</v>
      </c>
      <c r="S570" s="120">
        <v>220.11</v>
      </c>
      <c r="T570" s="120">
        <v>4.9874000000000001</v>
      </c>
      <c r="U570" s="120">
        <v>220.11</v>
      </c>
      <c r="V570" s="148">
        <f t="shared" si="63"/>
        <v>2.2658670664667663E-2</v>
      </c>
      <c r="W570" s="78">
        <v>78.900000000000006</v>
      </c>
      <c r="X570" s="158">
        <f t="shared" si="65"/>
        <v>1.7877691154422788</v>
      </c>
      <c r="Y570" s="158">
        <f t="shared" si="60"/>
        <v>1359.52023988006</v>
      </c>
      <c r="Z570" s="158">
        <f t="shared" si="61"/>
        <v>107.26614692653673</v>
      </c>
    </row>
    <row r="571" spans="1:26" x14ac:dyDescent="0.2">
      <c r="A571" s="251"/>
      <c r="B571" s="65" t="s">
        <v>642</v>
      </c>
      <c r="C571" s="65">
        <v>1.3</v>
      </c>
      <c r="D571" s="43">
        <v>1.3299999999999999E-2</v>
      </c>
      <c r="E571" s="44">
        <f t="shared" si="64"/>
        <v>1.0493699999999999</v>
      </c>
      <c r="F571" s="82">
        <v>517.70000000000005</v>
      </c>
      <c r="G571" s="10" t="s">
        <v>48</v>
      </c>
      <c r="H571" s="72">
        <v>4</v>
      </c>
      <c r="I571" s="73" t="s">
        <v>677</v>
      </c>
      <c r="J571" s="73" t="s">
        <v>50</v>
      </c>
      <c r="K571" s="72">
        <v>15</v>
      </c>
      <c r="L571" s="72" t="s">
        <v>61</v>
      </c>
      <c r="M571" s="120">
        <v>13.228999999999999</v>
      </c>
      <c r="N571" s="120">
        <v>0.128</v>
      </c>
      <c r="O571" s="120">
        <v>0.56799999999999995</v>
      </c>
      <c r="P571" s="120">
        <v>0.45800000000000002</v>
      </c>
      <c r="Q571" s="120">
        <v>0</v>
      </c>
      <c r="R571" s="120">
        <v>12.07499</v>
      </c>
      <c r="S571" s="120">
        <v>502.04</v>
      </c>
      <c r="T571" s="120">
        <v>12.07499</v>
      </c>
      <c r="U571" s="120">
        <v>502.04</v>
      </c>
      <c r="V571" s="148">
        <f t="shared" si="63"/>
        <v>2.4051848458290174E-2</v>
      </c>
      <c r="W571" s="78">
        <v>78.900000000000006</v>
      </c>
      <c r="X571" s="158">
        <f t="shared" si="65"/>
        <v>1.8976908433590949</v>
      </c>
      <c r="Y571" s="158">
        <f t="shared" ref="Y571:Y634" si="66">V571*60*1000</f>
        <v>1443.1109074974104</v>
      </c>
      <c r="Z571" s="158">
        <f t="shared" ref="Z571:Z634" si="67">Y571*W571/1000</f>
        <v>113.86145060154568</v>
      </c>
    </row>
    <row r="572" spans="1:26" x14ac:dyDescent="0.2">
      <c r="A572" s="251"/>
      <c r="B572" s="65" t="s">
        <v>642</v>
      </c>
      <c r="C572" s="65">
        <v>1.3</v>
      </c>
      <c r="D572" s="43">
        <v>1.3299999999999999E-2</v>
      </c>
      <c r="E572" s="44">
        <f t="shared" si="64"/>
        <v>1.0493699999999999</v>
      </c>
      <c r="F572" s="82">
        <v>517.70000000000005</v>
      </c>
      <c r="G572" s="10" t="s">
        <v>48</v>
      </c>
      <c r="H572" s="72">
        <v>5</v>
      </c>
      <c r="I572" s="73" t="s">
        <v>678</v>
      </c>
      <c r="J572" s="73" t="s">
        <v>50</v>
      </c>
      <c r="K572" s="72">
        <v>18</v>
      </c>
      <c r="L572" s="72" t="s">
        <v>61</v>
      </c>
      <c r="M572" s="120">
        <v>2.742</v>
      </c>
      <c r="N572" s="120">
        <v>0.11700000000000001</v>
      </c>
      <c r="O572" s="120">
        <v>0.02</v>
      </c>
      <c r="P572" s="120">
        <v>0</v>
      </c>
      <c r="Q572" s="120">
        <v>0</v>
      </c>
      <c r="R572" s="120">
        <v>2.605</v>
      </c>
      <c r="S572" s="120">
        <v>107.98</v>
      </c>
      <c r="T572" s="120">
        <v>2.605</v>
      </c>
      <c r="U572" s="120">
        <v>107.98</v>
      </c>
      <c r="V572" s="148">
        <f t="shared" si="63"/>
        <v>2.4124837932950546E-2</v>
      </c>
      <c r="W572" s="78">
        <v>78.900000000000006</v>
      </c>
      <c r="X572" s="158">
        <f t="shared" si="65"/>
        <v>1.9034497129097983</v>
      </c>
      <c r="Y572" s="158">
        <f t="shared" si="66"/>
        <v>1447.4902759770328</v>
      </c>
      <c r="Z572" s="158">
        <f t="shared" si="67"/>
        <v>114.20698277458789</v>
      </c>
    </row>
    <row r="573" spans="1:26" x14ac:dyDescent="0.2">
      <c r="A573" s="251"/>
      <c r="B573" s="65" t="s">
        <v>642</v>
      </c>
      <c r="C573" s="65">
        <v>1.3</v>
      </c>
      <c r="D573" s="43">
        <v>1.3299999999999999E-2</v>
      </c>
      <c r="E573" s="44">
        <f t="shared" si="64"/>
        <v>1.0493699999999999</v>
      </c>
      <c r="F573" s="82">
        <v>517.70000000000005</v>
      </c>
      <c r="G573" s="10" t="s">
        <v>48</v>
      </c>
      <c r="H573" s="72">
        <v>6</v>
      </c>
      <c r="I573" s="73" t="s">
        <v>679</v>
      </c>
      <c r="J573" s="73" t="s">
        <v>50</v>
      </c>
      <c r="K573" s="72">
        <v>5</v>
      </c>
      <c r="L573" s="72" t="s">
        <v>61</v>
      </c>
      <c r="M573" s="120">
        <v>4.97004</v>
      </c>
      <c r="N573" s="120">
        <v>0</v>
      </c>
      <c r="O573" s="120">
        <v>0</v>
      </c>
      <c r="P573" s="120">
        <v>0</v>
      </c>
      <c r="Q573" s="120">
        <v>0</v>
      </c>
      <c r="R573" s="120">
        <v>4.97004</v>
      </c>
      <c r="S573" s="120">
        <v>190.21</v>
      </c>
      <c r="T573" s="120">
        <v>4.97004</v>
      </c>
      <c r="U573" s="120">
        <v>190.21</v>
      </c>
      <c r="V573" s="148">
        <f t="shared" si="63"/>
        <v>2.6129225592765891E-2</v>
      </c>
      <c r="W573" s="78">
        <v>78.900000000000006</v>
      </c>
      <c r="X573" s="158">
        <f t="shared" si="65"/>
        <v>2.0615958992692289</v>
      </c>
      <c r="Y573" s="158">
        <f t="shared" si="66"/>
        <v>1567.7535355659536</v>
      </c>
      <c r="Z573" s="158">
        <f t="shared" si="67"/>
        <v>123.69575395615374</v>
      </c>
    </row>
    <row r="574" spans="1:26" x14ac:dyDescent="0.2">
      <c r="A574" s="251"/>
      <c r="B574" s="65" t="s">
        <v>642</v>
      </c>
      <c r="C574" s="65">
        <v>1.3</v>
      </c>
      <c r="D574" s="43">
        <v>1.3299999999999999E-2</v>
      </c>
      <c r="E574" s="44">
        <f t="shared" si="64"/>
        <v>1.0493699999999999</v>
      </c>
      <c r="F574" s="82">
        <v>517.70000000000005</v>
      </c>
      <c r="G574" s="10" t="s">
        <v>48</v>
      </c>
      <c r="H574" s="72">
        <v>7</v>
      </c>
      <c r="I574" s="73" t="s">
        <v>680</v>
      </c>
      <c r="J574" s="73" t="s">
        <v>50</v>
      </c>
      <c r="K574" s="72">
        <v>8</v>
      </c>
      <c r="L574" s="72" t="s">
        <v>61</v>
      </c>
      <c r="M574" s="120">
        <v>9.7579999999999991</v>
      </c>
      <c r="N574" s="120">
        <v>0</v>
      </c>
      <c r="O574" s="120">
        <v>0</v>
      </c>
      <c r="P574" s="120">
        <v>0</v>
      </c>
      <c r="Q574" s="120">
        <v>0</v>
      </c>
      <c r="R574" s="120">
        <v>9.7579999999999991</v>
      </c>
      <c r="S574" s="120">
        <v>366.13</v>
      </c>
      <c r="T574" s="120">
        <v>9.7579999999999991</v>
      </c>
      <c r="U574" s="120">
        <v>366.13</v>
      </c>
      <c r="V574" s="148">
        <f t="shared" si="63"/>
        <v>2.6651735722284433E-2</v>
      </c>
      <c r="W574" s="78">
        <v>78.900000000000006</v>
      </c>
      <c r="X574" s="158">
        <f t="shared" si="65"/>
        <v>2.1028219484882418</v>
      </c>
      <c r="Y574" s="158">
        <f t="shared" si="66"/>
        <v>1599.104143337066</v>
      </c>
      <c r="Z574" s="158">
        <f t="shared" si="67"/>
        <v>126.16931690929452</v>
      </c>
    </row>
    <row r="575" spans="1:26" x14ac:dyDescent="0.2">
      <c r="A575" s="251"/>
      <c r="B575" s="65" t="s">
        <v>642</v>
      </c>
      <c r="C575" s="65">
        <v>1.3</v>
      </c>
      <c r="D575" s="43">
        <v>1.3299999999999999E-2</v>
      </c>
      <c r="E575" s="44">
        <f t="shared" si="64"/>
        <v>1.0493699999999999</v>
      </c>
      <c r="F575" s="82">
        <v>517.70000000000005</v>
      </c>
      <c r="G575" s="10" t="s">
        <v>48</v>
      </c>
      <c r="H575" s="72">
        <v>8</v>
      </c>
      <c r="I575" s="73" t="s">
        <v>681</v>
      </c>
      <c r="J575" s="73" t="s">
        <v>50</v>
      </c>
      <c r="K575" s="72">
        <v>5</v>
      </c>
      <c r="L575" s="72" t="s">
        <v>61</v>
      </c>
      <c r="M575" s="120">
        <v>8.4190000000000005</v>
      </c>
      <c r="N575" s="120">
        <v>0.10199999999999999</v>
      </c>
      <c r="O575" s="120">
        <v>1.1990000000000001</v>
      </c>
      <c r="P575" s="120">
        <v>0</v>
      </c>
      <c r="Q575" s="120">
        <v>0</v>
      </c>
      <c r="R575" s="120">
        <v>7.1180000000000003</v>
      </c>
      <c r="S575" s="120">
        <v>265.25</v>
      </c>
      <c r="T575" s="120">
        <v>7.1180000000000003</v>
      </c>
      <c r="U575" s="120">
        <v>265.25</v>
      </c>
      <c r="V575" s="148">
        <f t="shared" si="63"/>
        <v>2.6835061262959474E-2</v>
      </c>
      <c r="W575" s="78">
        <v>78.900000000000006</v>
      </c>
      <c r="X575" s="158">
        <f t="shared" si="65"/>
        <v>2.1172863336475025</v>
      </c>
      <c r="Y575" s="158">
        <f t="shared" si="66"/>
        <v>1610.1036757775685</v>
      </c>
      <c r="Z575" s="158">
        <f t="shared" si="67"/>
        <v>127.03718001885017</v>
      </c>
    </row>
    <row r="576" spans="1:26" x14ac:dyDescent="0.2">
      <c r="A576" s="251"/>
      <c r="B576" s="65" t="s">
        <v>642</v>
      </c>
      <c r="C576" s="65">
        <v>1.3</v>
      </c>
      <c r="D576" s="43">
        <v>1.3299999999999999E-2</v>
      </c>
      <c r="E576" s="44">
        <f t="shared" si="64"/>
        <v>1.0493699999999999</v>
      </c>
      <c r="F576" s="82">
        <v>517.70000000000005</v>
      </c>
      <c r="G576" s="10" t="s">
        <v>48</v>
      </c>
      <c r="H576" s="72">
        <v>9</v>
      </c>
      <c r="I576" s="73" t="s">
        <v>682</v>
      </c>
      <c r="J576" s="73" t="s">
        <v>50</v>
      </c>
      <c r="K576" s="72">
        <v>3</v>
      </c>
      <c r="L576" s="72" t="s">
        <v>61</v>
      </c>
      <c r="M576" s="120">
        <v>4.3540000000000001</v>
      </c>
      <c r="N576" s="120">
        <v>0</v>
      </c>
      <c r="O576" s="120">
        <v>0</v>
      </c>
      <c r="P576" s="120">
        <v>0</v>
      </c>
      <c r="Q576" s="120">
        <v>0</v>
      </c>
      <c r="R576" s="120">
        <v>4.3540000000000001</v>
      </c>
      <c r="S576" s="120">
        <v>145.55000000000001</v>
      </c>
      <c r="T576" s="120">
        <v>4.3540000000000001</v>
      </c>
      <c r="U576" s="120">
        <v>145.55000000000001</v>
      </c>
      <c r="V576" s="148">
        <f t="shared" si="63"/>
        <v>2.9914118859498452E-2</v>
      </c>
      <c r="W576" s="78">
        <v>78.900000000000006</v>
      </c>
      <c r="X576" s="158">
        <f t="shared" si="65"/>
        <v>2.3602239780144281</v>
      </c>
      <c r="Y576" s="158">
        <f t="shared" si="66"/>
        <v>1794.8471315699071</v>
      </c>
      <c r="Z576" s="158">
        <f t="shared" si="67"/>
        <v>141.6134386808657</v>
      </c>
    </row>
    <row r="577" spans="1:26" x14ac:dyDescent="0.2">
      <c r="A577" s="252"/>
      <c r="B577" s="65" t="s">
        <v>642</v>
      </c>
      <c r="C577" s="65">
        <v>1.3</v>
      </c>
      <c r="D577" s="43">
        <v>1.3299999999999999E-2</v>
      </c>
      <c r="E577" s="44">
        <f t="shared" si="64"/>
        <v>1.0493699999999999</v>
      </c>
      <c r="F577" s="82">
        <v>517.69999999999993</v>
      </c>
      <c r="G577" s="10" t="s">
        <v>48</v>
      </c>
      <c r="H577" s="72" t="s">
        <v>392</v>
      </c>
      <c r="I577" s="73" t="s">
        <v>683</v>
      </c>
      <c r="J577" s="73" t="s">
        <v>50</v>
      </c>
      <c r="K577" s="72">
        <v>4</v>
      </c>
      <c r="L577" s="72" t="s">
        <v>61</v>
      </c>
      <c r="M577" s="120">
        <v>5.8929999999999998</v>
      </c>
      <c r="N577" s="120">
        <v>0.47399999999999998</v>
      </c>
      <c r="O577" s="120">
        <v>0.58499999999999996</v>
      </c>
      <c r="P577" s="120">
        <v>-0.16830000000000001</v>
      </c>
      <c r="Q577" s="120">
        <v>0</v>
      </c>
      <c r="R577" s="120">
        <v>5.0023</v>
      </c>
      <c r="S577" s="120">
        <v>151.85</v>
      </c>
      <c r="T577" s="120">
        <v>5.0023</v>
      </c>
      <c r="U577" s="120">
        <v>151.85</v>
      </c>
      <c r="V577" s="148">
        <f t="shared" si="63"/>
        <v>3.2942377346065199E-2</v>
      </c>
      <c r="W577" s="78">
        <v>78.900000000000006</v>
      </c>
      <c r="X577" s="158">
        <f t="shared" si="65"/>
        <v>2.5991535726045445</v>
      </c>
      <c r="Y577" s="158">
        <f t="shared" si="66"/>
        <v>1976.542640763912</v>
      </c>
      <c r="Z577" s="158">
        <f t="shared" si="67"/>
        <v>155.94921435627265</v>
      </c>
    </row>
    <row r="578" spans="1:26" x14ac:dyDescent="0.2">
      <c r="A578" s="250" t="s">
        <v>684</v>
      </c>
      <c r="B578" s="65" t="s">
        <v>685</v>
      </c>
      <c r="C578" s="12">
        <v>1.2</v>
      </c>
      <c r="D578" s="43">
        <v>1.452497E-2</v>
      </c>
      <c r="E578" s="42">
        <v>0.91</v>
      </c>
      <c r="F578" s="116">
        <v>520.79999999999995</v>
      </c>
      <c r="G578" s="5" t="s">
        <v>40</v>
      </c>
      <c r="H578" s="63">
        <v>1</v>
      </c>
      <c r="I578" s="49" t="s">
        <v>686</v>
      </c>
      <c r="J578" s="50" t="s">
        <v>50</v>
      </c>
      <c r="K578" s="50">
        <v>30</v>
      </c>
      <c r="L578" s="50">
        <v>2000</v>
      </c>
      <c r="M578" s="117">
        <v>19.41</v>
      </c>
      <c r="N578" s="117">
        <v>3.275296</v>
      </c>
      <c r="O578" s="117">
        <v>3.7830710000000001</v>
      </c>
      <c r="P578" s="117">
        <v>-0.31730000000000003</v>
      </c>
      <c r="Q578" s="117">
        <v>4.8849289999999996</v>
      </c>
      <c r="R578" s="117">
        <v>7.7839999999999998</v>
      </c>
      <c r="S578" s="51">
        <v>1411.56</v>
      </c>
      <c r="T578" s="117">
        <f>Q578+R578</f>
        <v>12.668928999999999</v>
      </c>
      <c r="U578" s="51">
        <v>1411.56</v>
      </c>
      <c r="V578" s="145">
        <f t="shared" si="63"/>
        <v>8.9751261016180681E-3</v>
      </c>
      <c r="W578" s="74">
        <v>62.783999999999999</v>
      </c>
      <c r="X578" s="156">
        <f t="shared" si="65"/>
        <v>0.56349431716398879</v>
      </c>
      <c r="Y578" s="156">
        <f t="shared" si="66"/>
        <v>538.50756609708401</v>
      </c>
      <c r="Z578" s="156">
        <f t="shared" si="67"/>
        <v>33.809659029839324</v>
      </c>
    </row>
    <row r="579" spans="1:26" x14ac:dyDescent="0.2">
      <c r="A579" s="251"/>
      <c r="B579" s="65" t="s">
        <v>685</v>
      </c>
      <c r="C579" s="12">
        <v>1.2</v>
      </c>
      <c r="D579" s="43">
        <v>1.452497E-2</v>
      </c>
      <c r="E579" s="42">
        <v>0.91</v>
      </c>
      <c r="F579" s="116">
        <v>520.79999999999995</v>
      </c>
      <c r="G579" s="5" t="s">
        <v>40</v>
      </c>
      <c r="H579" s="63">
        <v>2</v>
      </c>
      <c r="I579" s="49" t="s">
        <v>687</v>
      </c>
      <c r="J579" s="50" t="s">
        <v>50</v>
      </c>
      <c r="K579" s="50">
        <v>30</v>
      </c>
      <c r="L579" s="50">
        <v>2007</v>
      </c>
      <c r="M579" s="117">
        <v>15.98</v>
      </c>
      <c r="N579" s="117">
        <v>3.0705900000000002</v>
      </c>
      <c r="O579" s="117">
        <v>1.8482970000000001</v>
      </c>
      <c r="P579" s="117">
        <v>-0.46960000000000002</v>
      </c>
      <c r="Q579" s="117">
        <v>1.5807020000000001</v>
      </c>
      <c r="R579" s="117">
        <v>9.9499999999999993</v>
      </c>
      <c r="S579" s="51">
        <v>1423.9</v>
      </c>
      <c r="T579" s="117">
        <f t="shared" ref="T579:T618" si="68">Q579+R579</f>
        <v>11.530702</v>
      </c>
      <c r="U579" s="51">
        <v>1423.9</v>
      </c>
      <c r="V579" s="145">
        <f t="shared" si="63"/>
        <v>8.0979717676803141E-3</v>
      </c>
      <c r="W579" s="74">
        <v>62.783999999999999</v>
      </c>
      <c r="X579" s="156">
        <f t="shared" si="65"/>
        <v>0.50842305946204081</v>
      </c>
      <c r="Y579" s="156">
        <f t="shared" si="66"/>
        <v>485.87830606081883</v>
      </c>
      <c r="Z579" s="156">
        <f t="shared" si="67"/>
        <v>30.505383567722451</v>
      </c>
    </row>
    <row r="580" spans="1:26" x14ac:dyDescent="0.2">
      <c r="A580" s="251"/>
      <c r="B580" s="65" t="s">
        <v>685</v>
      </c>
      <c r="C580" s="12">
        <v>1.2</v>
      </c>
      <c r="D580" s="43">
        <v>1.452497E-2</v>
      </c>
      <c r="E580" s="42">
        <v>0.91</v>
      </c>
      <c r="F580" s="116">
        <v>520.79999999999995</v>
      </c>
      <c r="G580" s="5" t="s">
        <v>40</v>
      </c>
      <c r="H580" s="63">
        <v>3</v>
      </c>
      <c r="I580" s="49" t="s">
        <v>688</v>
      </c>
      <c r="J580" s="50" t="s">
        <v>49</v>
      </c>
      <c r="K580" s="50">
        <v>50</v>
      </c>
      <c r="L580" s="50">
        <v>1978</v>
      </c>
      <c r="M580" s="117">
        <v>26.51</v>
      </c>
      <c r="N580" s="117">
        <v>4.4006879999999997</v>
      </c>
      <c r="O580" s="117">
        <v>5.72654</v>
      </c>
      <c r="P580" s="117">
        <v>-0.32069999999999999</v>
      </c>
      <c r="Q580" s="117">
        <v>3.0066250000000001</v>
      </c>
      <c r="R580" s="117">
        <v>13.696839000000001</v>
      </c>
      <c r="S580" s="51">
        <v>2590.16</v>
      </c>
      <c r="T580" s="117">
        <f t="shared" si="68"/>
        <v>16.703464</v>
      </c>
      <c r="U580" s="51">
        <v>2590.16</v>
      </c>
      <c r="V580" s="145">
        <f t="shared" si="63"/>
        <v>6.4488155171881275E-3</v>
      </c>
      <c r="W580" s="74">
        <v>62.783999999999999</v>
      </c>
      <c r="X580" s="156">
        <f t="shared" si="65"/>
        <v>0.40488243343113939</v>
      </c>
      <c r="Y580" s="156">
        <f t="shared" si="66"/>
        <v>386.92893103128768</v>
      </c>
      <c r="Z580" s="156">
        <f t="shared" si="67"/>
        <v>24.292946005868366</v>
      </c>
    </row>
    <row r="581" spans="1:26" x14ac:dyDescent="0.2">
      <c r="A581" s="251"/>
      <c r="B581" s="65" t="s">
        <v>685</v>
      </c>
      <c r="C581" s="12">
        <v>1.2</v>
      </c>
      <c r="D581" s="43">
        <v>1.452497E-2</v>
      </c>
      <c r="E581" s="42">
        <v>0.91</v>
      </c>
      <c r="F581" s="116">
        <v>520.79999999999995</v>
      </c>
      <c r="G581" s="5" t="s">
        <v>40</v>
      </c>
      <c r="H581" s="63">
        <v>4</v>
      </c>
      <c r="I581" s="49" t="s">
        <v>689</v>
      </c>
      <c r="J581" s="50" t="s">
        <v>49</v>
      </c>
      <c r="K581" s="50">
        <v>12</v>
      </c>
      <c r="L581" s="50">
        <v>1962</v>
      </c>
      <c r="M581" s="117">
        <v>8.1199999999999992</v>
      </c>
      <c r="N581" s="117">
        <v>1.3169059999999999</v>
      </c>
      <c r="O581" s="117">
        <v>1.519296</v>
      </c>
      <c r="P581" s="117">
        <v>-0.1439</v>
      </c>
      <c r="Q581" s="117">
        <v>0.97698700000000005</v>
      </c>
      <c r="R581" s="117">
        <v>4.450717</v>
      </c>
      <c r="S581" s="51">
        <v>533.5</v>
      </c>
      <c r="T581" s="117">
        <f t="shared" si="68"/>
        <v>5.4277040000000003</v>
      </c>
      <c r="U581" s="51">
        <v>533.5</v>
      </c>
      <c r="V581" s="145">
        <f t="shared" si="63"/>
        <v>1.0173765698219307E-2</v>
      </c>
      <c r="W581" s="74">
        <v>62.783999999999999</v>
      </c>
      <c r="X581" s="156">
        <f t="shared" si="65"/>
        <v>0.63874970559700095</v>
      </c>
      <c r="Y581" s="156">
        <f t="shared" si="66"/>
        <v>610.42594189315832</v>
      </c>
      <c r="Z581" s="156">
        <f t="shared" si="67"/>
        <v>38.324982335820053</v>
      </c>
    </row>
    <row r="582" spans="1:26" x14ac:dyDescent="0.2">
      <c r="A582" s="251"/>
      <c r="B582" s="65" t="s">
        <v>685</v>
      </c>
      <c r="C582" s="12">
        <v>1.2</v>
      </c>
      <c r="D582" s="43">
        <v>1.452497E-2</v>
      </c>
      <c r="E582" s="42">
        <v>0.91</v>
      </c>
      <c r="F582" s="116">
        <v>520.79999999999995</v>
      </c>
      <c r="G582" s="5" t="s">
        <v>40</v>
      </c>
      <c r="H582" s="63">
        <v>5</v>
      </c>
      <c r="I582" s="49" t="s">
        <v>690</v>
      </c>
      <c r="J582" s="50" t="s">
        <v>49</v>
      </c>
      <c r="K582" s="50">
        <v>12</v>
      </c>
      <c r="L582" s="50">
        <v>1962</v>
      </c>
      <c r="M582" s="117">
        <v>7.17</v>
      </c>
      <c r="N582" s="117">
        <v>0.92796400000000001</v>
      </c>
      <c r="O582" s="117">
        <v>1.4460729999999999</v>
      </c>
      <c r="P582" s="117">
        <v>-0.01</v>
      </c>
      <c r="Q582" s="117">
        <v>0.865066</v>
      </c>
      <c r="R582" s="117">
        <v>3.9408599999999998</v>
      </c>
      <c r="S582" s="51">
        <v>528.27</v>
      </c>
      <c r="T582" s="117">
        <f t="shared" si="68"/>
        <v>4.8059259999999995</v>
      </c>
      <c r="U582" s="51">
        <v>528.27</v>
      </c>
      <c r="V582" s="145">
        <f t="shared" si="63"/>
        <v>9.0974804550703232E-3</v>
      </c>
      <c r="W582" s="74">
        <v>62.783999999999999</v>
      </c>
      <c r="X582" s="156">
        <f t="shared" si="65"/>
        <v>0.57117621289113518</v>
      </c>
      <c r="Y582" s="156">
        <f t="shared" si="66"/>
        <v>545.8488273042193</v>
      </c>
      <c r="Z582" s="156">
        <f t="shared" si="67"/>
        <v>34.270572773468103</v>
      </c>
    </row>
    <row r="583" spans="1:26" x14ac:dyDescent="0.2">
      <c r="A583" s="251"/>
      <c r="B583" s="65" t="s">
        <v>685</v>
      </c>
      <c r="C583" s="12">
        <v>1.2</v>
      </c>
      <c r="D583" s="43">
        <v>1.452497E-2</v>
      </c>
      <c r="E583" s="42">
        <v>0.91</v>
      </c>
      <c r="F583" s="116">
        <v>520.79999999999995</v>
      </c>
      <c r="G583" s="5" t="s">
        <v>40</v>
      </c>
      <c r="H583" s="63">
        <v>6</v>
      </c>
      <c r="I583" s="49" t="s">
        <v>691</v>
      </c>
      <c r="J583" s="50" t="s">
        <v>49</v>
      </c>
      <c r="K583" s="50">
        <v>12</v>
      </c>
      <c r="L583" s="50">
        <v>1962</v>
      </c>
      <c r="M583" s="117">
        <v>7.12</v>
      </c>
      <c r="N583" s="117">
        <v>1.0869869999999999</v>
      </c>
      <c r="O583" s="117">
        <v>1.4326620000000001</v>
      </c>
      <c r="P583" s="117">
        <v>-0.22</v>
      </c>
      <c r="Q583" s="117">
        <v>0.86766200000000004</v>
      </c>
      <c r="R583" s="117">
        <v>3.952677</v>
      </c>
      <c r="S583" s="51">
        <v>533.70000000000005</v>
      </c>
      <c r="T583" s="117">
        <f t="shared" si="68"/>
        <v>4.8203389999999997</v>
      </c>
      <c r="U583" s="51">
        <v>533.70000000000005</v>
      </c>
      <c r="V583" s="145">
        <f t="shared" si="63"/>
        <v>9.0319261757541673E-3</v>
      </c>
      <c r="W583" s="74">
        <v>62.783999999999999</v>
      </c>
      <c r="X583" s="156">
        <f t="shared" si="65"/>
        <v>0.56706045301854968</v>
      </c>
      <c r="Y583" s="156">
        <f t="shared" si="66"/>
        <v>541.91557054525003</v>
      </c>
      <c r="Z583" s="156">
        <f t="shared" si="67"/>
        <v>34.023627181112978</v>
      </c>
    </row>
    <row r="584" spans="1:26" x14ac:dyDescent="0.2">
      <c r="A584" s="251"/>
      <c r="B584" s="65" t="s">
        <v>685</v>
      </c>
      <c r="C584" s="12">
        <v>1.2</v>
      </c>
      <c r="D584" s="43">
        <v>1.452497E-2</v>
      </c>
      <c r="E584" s="42">
        <v>0.91</v>
      </c>
      <c r="F584" s="116">
        <v>520.79999999999995</v>
      </c>
      <c r="G584" s="5" t="s">
        <v>40</v>
      </c>
      <c r="H584" s="63">
        <v>7</v>
      </c>
      <c r="I584" s="49" t="s">
        <v>692</v>
      </c>
      <c r="J584" s="50" t="s">
        <v>49</v>
      </c>
      <c r="K584" s="50">
        <v>12</v>
      </c>
      <c r="L584" s="50">
        <v>1963</v>
      </c>
      <c r="M584" s="117">
        <v>5.93</v>
      </c>
      <c r="N584" s="117">
        <v>0.75165000000000004</v>
      </c>
      <c r="O584" s="117">
        <v>0.94118500000000005</v>
      </c>
      <c r="P584" s="117">
        <v>1.3350000000000001E-2</v>
      </c>
      <c r="Q584" s="117">
        <v>0.76028700000000005</v>
      </c>
      <c r="R584" s="117">
        <v>3.4635280000000002</v>
      </c>
      <c r="S584" s="51">
        <v>532.45000000000005</v>
      </c>
      <c r="T584" s="117">
        <f t="shared" si="68"/>
        <v>4.2238150000000001</v>
      </c>
      <c r="U584" s="51">
        <v>532.45000000000005</v>
      </c>
      <c r="V584" s="145">
        <f t="shared" si="63"/>
        <v>7.9327918114376929E-3</v>
      </c>
      <c r="W584" s="74">
        <v>62.783999999999999</v>
      </c>
      <c r="X584" s="156">
        <f t="shared" si="65"/>
        <v>0.4980524010893041</v>
      </c>
      <c r="Y584" s="156">
        <f t="shared" si="66"/>
        <v>475.96750868626157</v>
      </c>
      <c r="Z584" s="156">
        <f t="shared" si="67"/>
        <v>29.883144065358248</v>
      </c>
    </row>
    <row r="585" spans="1:26" x14ac:dyDescent="0.2">
      <c r="A585" s="251"/>
      <c r="B585" s="65" t="s">
        <v>685</v>
      </c>
      <c r="C585" s="12">
        <v>1.2</v>
      </c>
      <c r="D585" s="43">
        <v>1.452497E-2</v>
      </c>
      <c r="E585" s="42">
        <v>0.91</v>
      </c>
      <c r="F585" s="116">
        <v>520.79999999999995</v>
      </c>
      <c r="G585" s="5" t="s">
        <v>40</v>
      </c>
      <c r="H585" s="63">
        <v>8</v>
      </c>
      <c r="I585" s="49" t="s">
        <v>693</v>
      </c>
      <c r="J585" s="50" t="s">
        <v>49</v>
      </c>
      <c r="K585" s="50">
        <v>55</v>
      </c>
      <c r="L585" s="50">
        <v>1966</v>
      </c>
      <c r="M585" s="117">
        <v>29.45</v>
      </c>
      <c r="N585" s="117">
        <v>4.207948</v>
      </c>
      <c r="O585" s="117">
        <v>6.182016</v>
      </c>
      <c r="P585" s="117">
        <v>-2.5899999999999999E-2</v>
      </c>
      <c r="Q585" s="117">
        <v>3.4354740000000001</v>
      </c>
      <c r="R585" s="117">
        <v>15.650508</v>
      </c>
      <c r="S585" s="51">
        <v>2564.02</v>
      </c>
      <c r="T585" s="117">
        <f t="shared" si="68"/>
        <v>19.085982000000001</v>
      </c>
      <c r="U585" s="51">
        <v>2564.02</v>
      </c>
      <c r="V585" s="145">
        <f t="shared" si="63"/>
        <v>7.443772669479958E-3</v>
      </c>
      <c r="W585" s="74">
        <v>62.783999999999999</v>
      </c>
      <c r="X585" s="156">
        <f t="shared" si="65"/>
        <v>0.46734982328062968</v>
      </c>
      <c r="Y585" s="156">
        <f t="shared" si="66"/>
        <v>446.62636016879748</v>
      </c>
      <c r="Z585" s="156">
        <f t="shared" si="67"/>
        <v>28.04098939683778</v>
      </c>
    </row>
    <row r="586" spans="1:26" x14ac:dyDescent="0.2">
      <c r="A586" s="251"/>
      <c r="B586" s="65" t="s">
        <v>685</v>
      </c>
      <c r="C586" s="12">
        <v>1.2</v>
      </c>
      <c r="D586" s="43">
        <v>1.452497E-2</v>
      </c>
      <c r="E586" s="42">
        <v>0.91</v>
      </c>
      <c r="F586" s="116">
        <v>520.79999999999995</v>
      </c>
      <c r="G586" s="5" t="s">
        <v>40</v>
      </c>
      <c r="H586" s="63">
        <v>9</v>
      </c>
      <c r="I586" s="49" t="s">
        <v>694</v>
      </c>
      <c r="J586" s="50" t="s">
        <v>49</v>
      </c>
      <c r="K586" s="50">
        <v>12</v>
      </c>
      <c r="L586" s="50">
        <v>1983</v>
      </c>
      <c r="M586" s="117">
        <v>8.75</v>
      </c>
      <c r="N586" s="117">
        <v>0</v>
      </c>
      <c r="O586" s="117">
        <v>0</v>
      </c>
      <c r="P586" s="117">
        <v>0</v>
      </c>
      <c r="Q586" s="233">
        <v>1.0942000000000001</v>
      </c>
      <c r="R586" s="117">
        <v>7.6559999999999997</v>
      </c>
      <c r="S586" s="51">
        <v>762.17</v>
      </c>
      <c r="T586" s="117">
        <f t="shared" si="68"/>
        <v>8.7501999999999995</v>
      </c>
      <c r="U586" s="51">
        <v>762.17</v>
      </c>
      <c r="V586" s="145">
        <f t="shared" si="63"/>
        <v>1.1480640801920832E-2</v>
      </c>
      <c r="W586" s="74">
        <v>62.783999999999999</v>
      </c>
      <c r="X586" s="156">
        <f t="shared" si="65"/>
        <v>0.72080055210779748</v>
      </c>
      <c r="Y586" s="156">
        <f t="shared" si="66"/>
        <v>688.83844811525</v>
      </c>
      <c r="Z586" s="156">
        <f t="shared" si="67"/>
        <v>43.248033126467853</v>
      </c>
    </row>
    <row r="587" spans="1:26" x14ac:dyDescent="0.2">
      <c r="A587" s="251"/>
      <c r="B587" s="65" t="s">
        <v>685</v>
      </c>
      <c r="C587" s="12">
        <v>1.2</v>
      </c>
      <c r="D587" s="43">
        <v>1.452497E-2</v>
      </c>
      <c r="E587" s="42">
        <v>0.91</v>
      </c>
      <c r="F587" s="116">
        <v>520.79999999999995</v>
      </c>
      <c r="G587" s="5" t="s">
        <v>40</v>
      </c>
      <c r="H587" s="63">
        <v>10</v>
      </c>
      <c r="I587" s="49" t="s">
        <v>695</v>
      </c>
      <c r="J587" s="50" t="s">
        <v>49</v>
      </c>
      <c r="K587" s="50">
        <v>60</v>
      </c>
      <c r="L587" s="50">
        <v>1986</v>
      </c>
      <c r="M587" s="117">
        <v>39.450000000000003</v>
      </c>
      <c r="N587" s="117">
        <v>6.5667549999999997</v>
      </c>
      <c r="O587" s="117">
        <v>8.5626789999999993</v>
      </c>
      <c r="P587" s="117">
        <v>-0.85470000000000002</v>
      </c>
      <c r="Q587" s="117">
        <v>4.5315580000000004</v>
      </c>
      <c r="R587" s="117">
        <v>20.643737999999999</v>
      </c>
      <c r="S587" s="51">
        <v>3808.22</v>
      </c>
      <c r="T587" s="117">
        <f t="shared" si="68"/>
        <v>25.175295999999999</v>
      </c>
      <c r="U587" s="51">
        <v>3808.22</v>
      </c>
      <c r="V587" s="145">
        <f t="shared" si="63"/>
        <v>6.6107777386810642E-3</v>
      </c>
      <c r="W587" s="74">
        <v>62.783999999999999</v>
      </c>
      <c r="X587" s="156">
        <f t="shared" si="65"/>
        <v>0.41505106954535192</v>
      </c>
      <c r="Y587" s="156">
        <f t="shared" si="66"/>
        <v>396.64666432086386</v>
      </c>
      <c r="Z587" s="156">
        <f t="shared" si="67"/>
        <v>24.903064172721116</v>
      </c>
    </row>
    <row r="588" spans="1:26" x14ac:dyDescent="0.2">
      <c r="A588" s="251"/>
      <c r="B588" s="65" t="s">
        <v>685</v>
      </c>
      <c r="C588" s="12">
        <v>1.2</v>
      </c>
      <c r="D588" s="43">
        <v>1.452497E-2</v>
      </c>
      <c r="E588" s="42">
        <v>0.91</v>
      </c>
      <c r="F588" s="116">
        <v>520.79999999999995</v>
      </c>
      <c r="G588" s="5" t="s">
        <v>40</v>
      </c>
      <c r="H588" s="63">
        <v>11</v>
      </c>
      <c r="I588" s="49" t="s">
        <v>696</v>
      </c>
      <c r="J588" s="50" t="s">
        <v>49</v>
      </c>
      <c r="K588" s="50">
        <v>60</v>
      </c>
      <c r="L588" s="50">
        <v>1968</v>
      </c>
      <c r="M588" s="117">
        <v>25.76</v>
      </c>
      <c r="N588" s="117">
        <v>4.2498550000000002</v>
      </c>
      <c r="O588" s="117">
        <v>8.0829599999999999</v>
      </c>
      <c r="P588" s="117">
        <v>0.23813999999999999</v>
      </c>
      <c r="Q588" s="117">
        <v>2.3740329999999998</v>
      </c>
      <c r="R588" s="117">
        <v>10.815011999999999</v>
      </c>
      <c r="S588" s="51">
        <v>2726.22</v>
      </c>
      <c r="T588" s="117">
        <f t="shared" si="68"/>
        <v>13.189045</v>
      </c>
      <c r="U588" s="51">
        <v>2726.22</v>
      </c>
      <c r="V588" s="145">
        <f t="shared" si="63"/>
        <v>4.8378505769893854E-3</v>
      </c>
      <c r="W588" s="74">
        <v>62.783999999999999</v>
      </c>
      <c r="X588" s="156">
        <f t="shared" si="65"/>
        <v>0.30373961062570159</v>
      </c>
      <c r="Y588" s="156">
        <f t="shared" si="66"/>
        <v>290.27103461936309</v>
      </c>
      <c r="Z588" s="156">
        <f t="shared" si="67"/>
        <v>18.224376637542093</v>
      </c>
    </row>
    <row r="589" spans="1:26" x14ac:dyDescent="0.2">
      <c r="A589" s="251"/>
      <c r="B589" s="65" t="s">
        <v>685</v>
      </c>
      <c r="C589" s="12">
        <v>1.2</v>
      </c>
      <c r="D589" s="43">
        <v>1.452497E-2</v>
      </c>
      <c r="E589" s="42">
        <v>0.91</v>
      </c>
      <c r="F589" s="116">
        <v>520.79999999999995</v>
      </c>
      <c r="G589" s="5" t="s">
        <v>40</v>
      </c>
      <c r="H589" s="63">
        <v>12</v>
      </c>
      <c r="I589" s="49" t="s">
        <v>697</v>
      </c>
      <c r="J589" s="50" t="s">
        <v>49</v>
      </c>
      <c r="K589" s="50">
        <v>60</v>
      </c>
      <c r="L589" s="50">
        <v>1980</v>
      </c>
      <c r="M589" s="117">
        <v>30.27</v>
      </c>
      <c r="N589" s="117">
        <v>6.1749559999999999</v>
      </c>
      <c r="O589" s="117">
        <v>6.4589720000000002</v>
      </c>
      <c r="P589" s="117">
        <v>-0.51390000000000002</v>
      </c>
      <c r="Q589" s="117">
        <v>3.26701</v>
      </c>
      <c r="R589" s="117">
        <v>14.883024000000001</v>
      </c>
      <c r="S589" s="51">
        <v>3117.83</v>
      </c>
      <c r="T589" s="117">
        <f t="shared" si="68"/>
        <v>18.150034000000002</v>
      </c>
      <c r="U589" s="51">
        <v>3117.83</v>
      </c>
      <c r="V589" s="145">
        <f t="shared" si="63"/>
        <v>5.8213674254208861E-3</v>
      </c>
      <c r="W589" s="74">
        <v>62.783999999999999</v>
      </c>
      <c r="X589" s="156">
        <f t="shared" si="65"/>
        <v>0.36548873243762492</v>
      </c>
      <c r="Y589" s="156">
        <f t="shared" si="66"/>
        <v>349.28204552525318</v>
      </c>
      <c r="Z589" s="156">
        <f t="shared" si="67"/>
        <v>21.929323946257497</v>
      </c>
    </row>
    <row r="590" spans="1:26" x14ac:dyDescent="0.2">
      <c r="A590" s="251"/>
      <c r="B590" s="65" t="s">
        <v>685</v>
      </c>
      <c r="C590" s="12">
        <v>1.2</v>
      </c>
      <c r="D590" s="43">
        <v>1.452497E-2</v>
      </c>
      <c r="E590" s="42">
        <v>0.91</v>
      </c>
      <c r="F590" s="116">
        <v>520.79999999999995</v>
      </c>
      <c r="G590" s="5" t="s">
        <v>40</v>
      </c>
      <c r="H590" s="63">
        <v>13</v>
      </c>
      <c r="I590" s="49" t="s">
        <v>698</v>
      </c>
      <c r="J590" s="50" t="s">
        <v>49</v>
      </c>
      <c r="K590" s="50">
        <v>85</v>
      </c>
      <c r="L590" s="50">
        <v>1970</v>
      </c>
      <c r="M590" s="117">
        <v>41.05</v>
      </c>
      <c r="N590" s="117">
        <v>6.2612069999999997</v>
      </c>
      <c r="O590" s="117">
        <v>10.78875</v>
      </c>
      <c r="P590" s="117">
        <v>-0.90620000000000001</v>
      </c>
      <c r="Q590" s="117">
        <v>4.4831250000000002</v>
      </c>
      <c r="R590" s="117">
        <v>20.423127000000001</v>
      </c>
      <c r="S590" s="51">
        <v>3789.83</v>
      </c>
      <c r="T590" s="117">
        <f t="shared" si="68"/>
        <v>24.906252000000002</v>
      </c>
      <c r="U590" s="51">
        <v>3789.83</v>
      </c>
      <c r="V590" s="145">
        <f t="shared" si="63"/>
        <v>6.5718652287833496E-3</v>
      </c>
      <c r="W590" s="74">
        <v>62.783999999999999</v>
      </c>
      <c r="X590" s="156">
        <f t="shared" si="65"/>
        <v>0.41260798652393382</v>
      </c>
      <c r="Y590" s="156">
        <f t="shared" si="66"/>
        <v>394.31191372700096</v>
      </c>
      <c r="Z590" s="156">
        <f t="shared" si="67"/>
        <v>24.756479191436028</v>
      </c>
    </row>
    <row r="591" spans="1:26" x14ac:dyDescent="0.2">
      <c r="A591" s="251"/>
      <c r="B591" s="65" t="s">
        <v>685</v>
      </c>
      <c r="C591" s="12">
        <v>1.2</v>
      </c>
      <c r="D591" s="43">
        <v>1.452497E-2</v>
      </c>
      <c r="E591" s="42">
        <v>0.91</v>
      </c>
      <c r="F591" s="116">
        <v>520.79999999999995</v>
      </c>
      <c r="G591" s="5" t="s">
        <v>40</v>
      </c>
      <c r="H591" s="63">
        <v>14</v>
      </c>
      <c r="I591" s="49" t="s">
        <v>699</v>
      </c>
      <c r="J591" s="50" t="s">
        <v>49</v>
      </c>
      <c r="K591" s="50">
        <v>24</v>
      </c>
      <c r="L591" s="50">
        <v>1991</v>
      </c>
      <c r="M591" s="117">
        <v>13.66</v>
      </c>
      <c r="N591" s="117">
        <v>1.9699739999999999</v>
      </c>
      <c r="O591" s="117">
        <v>2.6394250000000001</v>
      </c>
      <c r="P591" s="117">
        <v>-0.23599999999999999</v>
      </c>
      <c r="Q591" s="117">
        <v>1.671583</v>
      </c>
      <c r="R591" s="117">
        <v>7.6149909999999998</v>
      </c>
      <c r="S591" s="51">
        <v>1163.97</v>
      </c>
      <c r="T591" s="117">
        <f t="shared" si="68"/>
        <v>9.2865739999999999</v>
      </c>
      <c r="U591" s="51">
        <v>1163.97</v>
      </c>
      <c r="V591" s="145">
        <f t="shared" si="63"/>
        <v>7.9783619852745336E-3</v>
      </c>
      <c r="W591" s="74">
        <v>62.783999999999999</v>
      </c>
      <c r="X591" s="156">
        <f t="shared" si="65"/>
        <v>0.50091347888347626</v>
      </c>
      <c r="Y591" s="156">
        <f t="shared" si="66"/>
        <v>478.70171911647202</v>
      </c>
      <c r="Z591" s="156">
        <f t="shared" si="67"/>
        <v>30.054808733008581</v>
      </c>
    </row>
    <row r="592" spans="1:26" x14ac:dyDescent="0.2">
      <c r="A592" s="251"/>
      <c r="B592" s="65" t="s">
        <v>685</v>
      </c>
      <c r="C592" s="12">
        <v>1.2</v>
      </c>
      <c r="D592" s="43">
        <v>1.452497E-2</v>
      </c>
      <c r="E592" s="42">
        <v>0.91</v>
      </c>
      <c r="F592" s="116">
        <v>520.79999999999995</v>
      </c>
      <c r="G592" s="5" t="s">
        <v>40</v>
      </c>
      <c r="H592" s="63">
        <v>15</v>
      </c>
      <c r="I592" s="49" t="s">
        <v>700</v>
      </c>
      <c r="J592" s="50" t="s">
        <v>49</v>
      </c>
      <c r="K592" s="50">
        <v>30</v>
      </c>
      <c r="L592" s="50">
        <v>1985</v>
      </c>
      <c r="M592" s="117">
        <v>14.51</v>
      </c>
      <c r="N592" s="117">
        <v>2.523164</v>
      </c>
      <c r="O592" s="117">
        <v>4.3805370000000003</v>
      </c>
      <c r="P592" s="117">
        <v>-0.38119999999999998</v>
      </c>
      <c r="Q592" s="117">
        <v>1.4377450000000001</v>
      </c>
      <c r="R592" s="117">
        <v>6.5496189999999999</v>
      </c>
      <c r="S592" s="117">
        <v>1566.56</v>
      </c>
      <c r="T592" s="117">
        <f t="shared" si="68"/>
        <v>7.9873639999999995</v>
      </c>
      <c r="U592" s="117">
        <v>1566.56</v>
      </c>
      <c r="V592" s="145">
        <f t="shared" si="63"/>
        <v>5.0986645899295273E-3</v>
      </c>
      <c r="W592" s="74">
        <v>62.783999999999999</v>
      </c>
      <c r="X592" s="156">
        <f t="shared" si="65"/>
        <v>0.32011455761413543</v>
      </c>
      <c r="Y592" s="156">
        <f t="shared" si="66"/>
        <v>305.91987539577167</v>
      </c>
      <c r="Z592" s="156">
        <f t="shared" si="67"/>
        <v>19.206873456848125</v>
      </c>
    </row>
    <row r="593" spans="1:26" x14ac:dyDescent="0.2">
      <c r="A593" s="251"/>
      <c r="B593" s="65" t="s">
        <v>685</v>
      </c>
      <c r="C593" s="12">
        <v>1.2</v>
      </c>
      <c r="D593" s="43">
        <v>1.452497E-2</v>
      </c>
      <c r="E593" s="42">
        <v>0.91</v>
      </c>
      <c r="F593" s="116">
        <v>520.79999999999995</v>
      </c>
      <c r="G593" s="8" t="s">
        <v>45</v>
      </c>
      <c r="H593" s="7">
        <v>1</v>
      </c>
      <c r="I593" s="90" t="s">
        <v>701</v>
      </c>
      <c r="J593" s="89" t="s">
        <v>50</v>
      </c>
      <c r="K593" s="89">
        <v>45</v>
      </c>
      <c r="L593" s="89">
        <v>1995</v>
      </c>
      <c r="M593" s="121">
        <v>54.38</v>
      </c>
      <c r="N593" s="121">
        <v>3.8032219999999999</v>
      </c>
      <c r="O593" s="121">
        <v>6.253425</v>
      </c>
      <c r="P593" s="121">
        <v>0.58277999999999996</v>
      </c>
      <c r="Q593" s="121">
        <v>0</v>
      </c>
      <c r="R593" s="121">
        <v>43.740580000000001</v>
      </c>
      <c r="S593" s="92">
        <v>2837.16</v>
      </c>
      <c r="T593" s="121">
        <f t="shared" si="68"/>
        <v>43.740580000000001</v>
      </c>
      <c r="U593" s="92">
        <v>2914.66</v>
      </c>
      <c r="V593" s="154">
        <f t="shared" si="63"/>
        <v>1.5007095167189313E-2</v>
      </c>
      <c r="W593" s="91">
        <v>62.783999999999999</v>
      </c>
      <c r="X593" s="166">
        <f t="shared" si="65"/>
        <v>0.94220546297681373</v>
      </c>
      <c r="Y593" s="166">
        <f t="shared" si="66"/>
        <v>900.42571003135879</v>
      </c>
      <c r="Z593" s="166">
        <f t="shared" si="67"/>
        <v>56.532327778608831</v>
      </c>
    </row>
    <row r="594" spans="1:26" x14ac:dyDescent="0.2">
      <c r="A594" s="251"/>
      <c r="B594" s="65" t="s">
        <v>685</v>
      </c>
      <c r="C594" s="12">
        <v>1.2</v>
      </c>
      <c r="D594" s="43">
        <v>1.452497E-2</v>
      </c>
      <c r="E594" s="42">
        <v>0.91</v>
      </c>
      <c r="F594" s="116">
        <v>520.79999999999995</v>
      </c>
      <c r="G594" s="8" t="s">
        <v>45</v>
      </c>
      <c r="H594" s="7">
        <v>2</v>
      </c>
      <c r="I594" s="90" t="s">
        <v>702</v>
      </c>
      <c r="J594" s="89" t="s">
        <v>50</v>
      </c>
      <c r="K594" s="89">
        <v>45</v>
      </c>
      <c r="L594" s="89">
        <v>1992</v>
      </c>
      <c r="M594" s="121">
        <v>59.44</v>
      </c>
      <c r="N594" s="121">
        <v>4.0402500000000003</v>
      </c>
      <c r="O594" s="121">
        <v>9.2518709999999995</v>
      </c>
      <c r="P594" s="121">
        <v>0.600074</v>
      </c>
      <c r="Q594" s="121">
        <v>0</v>
      </c>
      <c r="R594" s="121">
        <v>45.547130000000003</v>
      </c>
      <c r="S594" s="92">
        <v>2843.99</v>
      </c>
      <c r="T594" s="121">
        <f t="shared" si="68"/>
        <v>45.547130000000003</v>
      </c>
      <c r="U594" s="92">
        <v>2843.99</v>
      </c>
      <c r="V594" s="154">
        <f t="shared" si="63"/>
        <v>1.6015221572509047E-2</v>
      </c>
      <c r="W594" s="91">
        <v>62.783999999999999</v>
      </c>
      <c r="X594" s="166">
        <f t="shared" si="65"/>
        <v>1.0054996712084079</v>
      </c>
      <c r="Y594" s="166">
        <f t="shared" si="66"/>
        <v>960.91329435054286</v>
      </c>
      <c r="Z594" s="166">
        <f t="shared" si="67"/>
        <v>60.329980272504478</v>
      </c>
    </row>
    <row r="595" spans="1:26" x14ac:dyDescent="0.2">
      <c r="A595" s="251"/>
      <c r="B595" s="65" t="s">
        <v>685</v>
      </c>
      <c r="C595" s="12">
        <v>1.2</v>
      </c>
      <c r="D595" s="43">
        <v>1.452497E-2</v>
      </c>
      <c r="E595" s="42">
        <v>0.91</v>
      </c>
      <c r="F595" s="116">
        <v>520.79999999999995</v>
      </c>
      <c r="G595" s="8" t="s">
        <v>45</v>
      </c>
      <c r="H595" s="7">
        <v>3</v>
      </c>
      <c r="I595" s="90" t="s">
        <v>703</v>
      </c>
      <c r="J595" s="89" t="s">
        <v>50</v>
      </c>
      <c r="K595" s="89">
        <v>45</v>
      </c>
      <c r="L595" s="89">
        <v>1993</v>
      </c>
      <c r="M595" s="121">
        <v>59.39</v>
      </c>
      <c r="N595" s="121">
        <v>5.54861</v>
      </c>
      <c r="O595" s="121">
        <v>8.0682449999999992</v>
      </c>
      <c r="P595" s="121">
        <v>0.77539000000000002</v>
      </c>
      <c r="Q595" s="121">
        <v>0</v>
      </c>
      <c r="R595" s="121">
        <v>44.99776</v>
      </c>
      <c r="S595" s="92">
        <v>2913.8</v>
      </c>
      <c r="T595" s="121">
        <f t="shared" si="68"/>
        <v>44.99776</v>
      </c>
      <c r="U595" s="92">
        <v>2978.2</v>
      </c>
      <c r="V595" s="154">
        <f t="shared" si="63"/>
        <v>1.5109045732321537E-2</v>
      </c>
      <c r="W595" s="91">
        <v>62.783999999999999</v>
      </c>
      <c r="X595" s="166">
        <f t="shared" si="65"/>
        <v>0.94860632725807537</v>
      </c>
      <c r="Y595" s="166">
        <f t="shared" si="66"/>
        <v>906.54274393929222</v>
      </c>
      <c r="Z595" s="166">
        <f t="shared" si="67"/>
        <v>56.916379635484525</v>
      </c>
    </row>
    <row r="596" spans="1:26" x14ac:dyDescent="0.2">
      <c r="A596" s="251"/>
      <c r="B596" s="65" t="s">
        <v>685</v>
      </c>
      <c r="C596" s="12">
        <v>1.2</v>
      </c>
      <c r="D596" s="43">
        <v>1.452497E-2</v>
      </c>
      <c r="E596" s="42">
        <v>0.91</v>
      </c>
      <c r="F596" s="116">
        <v>520.79999999999995</v>
      </c>
      <c r="G596" s="8" t="s">
        <v>45</v>
      </c>
      <c r="H596" s="7">
        <v>4</v>
      </c>
      <c r="I596" s="90" t="s">
        <v>704</v>
      </c>
      <c r="J596" s="89" t="s">
        <v>50</v>
      </c>
      <c r="K596" s="89">
        <v>45</v>
      </c>
      <c r="L596" s="89">
        <v>1997</v>
      </c>
      <c r="M596" s="121">
        <v>61.18</v>
      </c>
      <c r="N596" s="121">
        <v>4.0289999999999999</v>
      </c>
      <c r="O596" s="122">
        <v>7.3962719999999997</v>
      </c>
      <c r="P596" s="121">
        <v>1.1220000000000001</v>
      </c>
      <c r="Q596" s="121">
        <v>0</v>
      </c>
      <c r="R596" s="121">
        <v>48.632730000000002</v>
      </c>
      <c r="S596" s="92">
        <v>2893.36</v>
      </c>
      <c r="T596" s="121">
        <f t="shared" si="68"/>
        <v>48.632730000000002</v>
      </c>
      <c r="U596" s="92">
        <v>2970.16</v>
      </c>
      <c r="V596" s="154">
        <f t="shared" si="63"/>
        <v>1.6373774476795864E-2</v>
      </c>
      <c r="W596" s="91">
        <v>62.783999999999999</v>
      </c>
      <c r="X596" s="166">
        <f t="shared" si="65"/>
        <v>1.0280110567511516</v>
      </c>
      <c r="Y596" s="166">
        <f t="shared" si="66"/>
        <v>982.42646860775187</v>
      </c>
      <c r="Z596" s="166">
        <f t="shared" si="67"/>
        <v>61.68066340506909</v>
      </c>
    </row>
    <row r="597" spans="1:26" x14ac:dyDescent="0.2">
      <c r="A597" s="251"/>
      <c r="B597" s="65" t="s">
        <v>685</v>
      </c>
      <c r="C597" s="12">
        <v>1.2</v>
      </c>
      <c r="D597" s="43">
        <v>1.452497E-2</v>
      </c>
      <c r="E597" s="42">
        <v>0.91</v>
      </c>
      <c r="F597" s="116">
        <v>520.79999999999995</v>
      </c>
      <c r="G597" s="8" t="s">
        <v>45</v>
      </c>
      <c r="H597" s="7">
        <v>5</v>
      </c>
      <c r="I597" s="90" t="s">
        <v>705</v>
      </c>
      <c r="J597" s="89" t="s">
        <v>50</v>
      </c>
      <c r="K597" s="89">
        <v>50</v>
      </c>
      <c r="L597" s="89">
        <v>1975</v>
      </c>
      <c r="M597" s="121">
        <v>44.36</v>
      </c>
      <c r="N597" s="121">
        <v>3.4169999999999998</v>
      </c>
      <c r="O597" s="121">
        <v>7.8012249999999996</v>
      </c>
      <c r="P597" s="121">
        <v>0.30599999999999999</v>
      </c>
      <c r="Q597" s="121">
        <v>0</v>
      </c>
      <c r="R597" s="121">
        <v>32.835769999999997</v>
      </c>
      <c r="S597" s="92">
        <v>2485.16</v>
      </c>
      <c r="T597" s="121">
        <f t="shared" si="68"/>
        <v>32.835769999999997</v>
      </c>
      <c r="U597" s="92">
        <v>2613.92</v>
      </c>
      <c r="V597" s="154">
        <f t="shared" si="63"/>
        <v>1.2561887892513925E-2</v>
      </c>
      <c r="W597" s="91">
        <v>62.783999999999999</v>
      </c>
      <c r="X597" s="166">
        <f t="shared" si="65"/>
        <v>0.78868556944359425</v>
      </c>
      <c r="Y597" s="166">
        <f t="shared" si="66"/>
        <v>753.71327355083554</v>
      </c>
      <c r="Z597" s="166">
        <f t="shared" si="67"/>
        <v>47.321134166615657</v>
      </c>
    </row>
    <row r="598" spans="1:26" x14ac:dyDescent="0.2">
      <c r="A598" s="251"/>
      <c r="B598" s="65" t="s">
        <v>685</v>
      </c>
      <c r="C598" s="12">
        <v>1.2</v>
      </c>
      <c r="D598" s="43">
        <v>1.452497E-2</v>
      </c>
      <c r="E598" s="42">
        <v>0.91</v>
      </c>
      <c r="F598" s="116">
        <v>520.79999999999995</v>
      </c>
      <c r="G598" s="8" t="s">
        <v>45</v>
      </c>
      <c r="H598" s="7">
        <v>6</v>
      </c>
      <c r="I598" s="90" t="s">
        <v>706</v>
      </c>
      <c r="J598" s="89" t="s">
        <v>50</v>
      </c>
      <c r="K598" s="89">
        <v>30</v>
      </c>
      <c r="L598" s="89">
        <v>1992</v>
      </c>
      <c r="M598" s="121">
        <v>30.99</v>
      </c>
      <c r="N598" s="121">
        <v>2.3164099999999999</v>
      </c>
      <c r="O598" s="121">
        <v>4.3411999999999997</v>
      </c>
      <c r="P598" s="121">
        <v>0.94759000000000004</v>
      </c>
      <c r="Q598" s="121">
        <v>0</v>
      </c>
      <c r="R598" s="121">
        <v>23.384799999999998</v>
      </c>
      <c r="S598" s="92">
        <v>1576.72</v>
      </c>
      <c r="T598" s="121">
        <f t="shared" si="68"/>
        <v>23.384799999999998</v>
      </c>
      <c r="U598" s="92">
        <v>1576.72</v>
      </c>
      <c r="V598" s="154">
        <f t="shared" ref="V598:V661" si="69">T598/U598</f>
        <v>1.4831295347303262E-2</v>
      </c>
      <c r="W598" s="91">
        <v>62.783999999999999</v>
      </c>
      <c r="X598" s="166">
        <f t="shared" si="65"/>
        <v>0.93116804708508794</v>
      </c>
      <c r="Y598" s="166">
        <f t="shared" si="66"/>
        <v>889.87772083819573</v>
      </c>
      <c r="Z598" s="166">
        <f t="shared" si="67"/>
        <v>55.870082825105278</v>
      </c>
    </row>
    <row r="599" spans="1:26" x14ac:dyDescent="0.2">
      <c r="A599" s="251"/>
      <c r="B599" s="65" t="s">
        <v>685</v>
      </c>
      <c r="C599" s="12">
        <v>1.2</v>
      </c>
      <c r="D599" s="43">
        <v>1.452497E-2</v>
      </c>
      <c r="E599" s="42">
        <v>0.91</v>
      </c>
      <c r="F599" s="116">
        <v>520.79999999999995</v>
      </c>
      <c r="G599" s="8" t="s">
        <v>45</v>
      </c>
      <c r="H599" s="7">
        <v>7</v>
      </c>
      <c r="I599" s="90" t="s">
        <v>707</v>
      </c>
      <c r="J599" s="89" t="s">
        <v>50</v>
      </c>
      <c r="K599" s="89">
        <v>30</v>
      </c>
      <c r="L599" s="89">
        <v>1992</v>
      </c>
      <c r="M599" s="121">
        <v>32.56</v>
      </c>
      <c r="N599" s="121">
        <v>3.28607</v>
      </c>
      <c r="O599" s="121">
        <v>4.0354979999999996</v>
      </c>
      <c r="P599" s="121">
        <v>0.33493000000000001</v>
      </c>
      <c r="Q599" s="121">
        <v>0</v>
      </c>
      <c r="R599" s="121">
        <v>24.903500000000001</v>
      </c>
      <c r="S599" s="92">
        <v>1519.17</v>
      </c>
      <c r="T599" s="121">
        <f t="shared" si="68"/>
        <v>24.903500000000001</v>
      </c>
      <c r="U599" s="92">
        <v>1583.28</v>
      </c>
      <c r="V599" s="154">
        <f t="shared" si="69"/>
        <v>1.5729056136627759E-2</v>
      </c>
      <c r="W599" s="91">
        <v>62.783999999999999</v>
      </c>
      <c r="X599" s="166">
        <f t="shared" si="65"/>
        <v>0.98753306048203726</v>
      </c>
      <c r="Y599" s="166">
        <f t="shared" si="66"/>
        <v>943.74336819766563</v>
      </c>
      <c r="Z599" s="166">
        <f t="shared" si="67"/>
        <v>59.25198362892224</v>
      </c>
    </row>
    <row r="600" spans="1:26" x14ac:dyDescent="0.2">
      <c r="A600" s="251"/>
      <c r="B600" s="65" t="s">
        <v>685</v>
      </c>
      <c r="C600" s="12">
        <v>1.2</v>
      </c>
      <c r="D600" s="43">
        <v>1.452497E-2</v>
      </c>
      <c r="E600" s="42">
        <v>0.91</v>
      </c>
      <c r="F600" s="116">
        <v>520.79999999999995</v>
      </c>
      <c r="G600" s="8" t="s">
        <v>45</v>
      </c>
      <c r="H600" s="7">
        <v>8</v>
      </c>
      <c r="I600" s="90" t="s">
        <v>708</v>
      </c>
      <c r="J600" s="89" t="s">
        <v>50</v>
      </c>
      <c r="K600" s="89">
        <v>40</v>
      </c>
      <c r="L600" s="89">
        <v>1973</v>
      </c>
      <c r="M600" s="121">
        <v>46.91</v>
      </c>
      <c r="N600" s="121">
        <v>4.4712100000000001</v>
      </c>
      <c r="O600" s="121">
        <v>5.7703150000000001</v>
      </c>
      <c r="P600" s="121">
        <v>-8.5199999999999998E-2</v>
      </c>
      <c r="Q600" s="121">
        <v>0</v>
      </c>
      <c r="R600" s="121">
        <v>36.753689999999999</v>
      </c>
      <c r="S600" s="92">
        <v>2565.4</v>
      </c>
      <c r="T600" s="121">
        <f t="shared" si="68"/>
        <v>36.753689999999999</v>
      </c>
      <c r="U600" s="92">
        <v>2628.45</v>
      </c>
      <c r="V600" s="154">
        <f t="shared" si="69"/>
        <v>1.3983028020316157E-2</v>
      </c>
      <c r="W600" s="91">
        <v>62.783999999999999</v>
      </c>
      <c r="X600" s="166">
        <f t="shared" si="65"/>
        <v>0.87791043122752954</v>
      </c>
      <c r="Y600" s="166">
        <f t="shared" si="66"/>
        <v>838.98168121896947</v>
      </c>
      <c r="Z600" s="166">
        <f t="shared" si="67"/>
        <v>52.674625873651777</v>
      </c>
    </row>
    <row r="601" spans="1:26" x14ac:dyDescent="0.2">
      <c r="A601" s="251"/>
      <c r="B601" s="65" t="s">
        <v>685</v>
      </c>
      <c r="C601" s="12">
        <v>1.2</v>
      </c>
      <c r="D601" s="43">
        <v>1.452497E-2</v>
      </c>
      <c r="E601" s="42">
        <v>0.91</v>
      </c>
      <c r="F601" s="116">
        <v>520.79999999999995</v>
      </c>
      <c r="G601" s="8" t="s">
        <v>45</v>
      </c>
      <c r="H601" s="7">
        <v>9</v>
      </c>
      <c r="I601" s="90" t="s">
        <v>709</v>
      </c>
      <c r="J601" s="89" t="s">
        <v>50</v>
      </c>
      <c r="K601" s="89">
        <v>60</v>
      </c>
      <c r="L601" s="89">
        <v>1974</v>
      </c>
      <c r="M601" s="121">
        <v>60.66</v>
      </c>
      <c r="N601" s="121">
        <v>5.1176500000000003</v>
      </c>
      <c r="O601" s="121">
        <v>9.4029179999999997</v>
      </c>
      <c r="P601" s="121">
        <v>0.28835</v>
      </c>
      <c r="Q601" s="121">
        <v>0</v>
      </c>
      <c r="R601" s="121">
        <v>45.851080000000003</v>
      </c>
      <c r="S601" s="92">
        <v>3118.24</v>
      </c>
      <c r="T601" s="121">
        <f t="shared" si="68"/>
        <v>45.851080000000003</v>
      </c>
      <c r="U601" s="92">
        <v>3118.24</v>
      </c>
      <c r="V601" s="154">
        <f t="shared" si="69"/>
        <v>1.4704153625121865E-2</v>
      </c>
      <c r="W601" s="91">
        <v>62.783999999999999</v>
      </c>
      <c r="X601" s="166">
        <f t="shared" si="65"/>
        <v>0.92318558119965111</v>
      </c>
      <c r="Y601" s="166">
        <f t="shared" si="66"/>
        <v>882.24921750731187</v>
      </c>
      <c r="Z601" s="166">
        <f t="shared" si="67"/>
        <v>55.391134871979069</v>
      </c>
    </row>
    <row r="602" spans="1:26" x14ac:dyDescent="0.2">
      <c r="A602" s="251"/>
      <c r="B602" s="65" t="s">
        <v>685</v>
      </c>
      <c r="C602" s="12">
        <v>1.2</v>
      </c>
      <c r="D602" s="43">
        <v>1.452497E-2</v>
      </c>
      <c r="E602" s="42">
        <v>0.91</v>
      </c>
      <c r="F602" s="116">
        <v>520.79999999999995</v>
      </c>
      <c r="G602" s="8" t="s">
        <v>45</v>
      </c>
      <c r="H602" s="7">
        <v>10</v>
      </c>
      <c r="I602" s="90" t="s">
        <v>710</v>
      </c>
      <c r="J602" s="89" t="s">
        <v>50</v>
      </c>
      <c r="K602" s="89">
        <v>60</v>
      </c>
      <c r="L602" s="89">
        <v>1981</v>
      </c>
      <c r="M602" s="121">
        <v>61.91</v>
      </c>
      <c r="N602" s="121">
        <v>4.6220470000000002</v>
      </c>
      <c r="O602" s="121">
        <v>10.26859</v>
      </c>
      <c r="P602" s="121">
        <v>6.9949999999999998E-2</v>
      </c>
      <c r="Q602" s="121">
        <v>0</v>
      </c>
      <c r="R602" s="121">
        <v>46.949420000000003</v>
      </c>
      <c r="S602" s="92">
        <v>3122.77</v>
      </c>
      <c r="T602" s="121">
        <f t="shared" si="68"/>
        <v>46.949420000000003</v>
      </c>
      <c r="U602" s="92">
        <v>3122.77</v>
      </c>
      <c r="V602" s="154">
        <f t="shared" si="69"/>
        <v>1.5034543049920425E-2</v>
      </c>
      <c r="W602" s="91">
        <v>62.783999999999999</v>
      </c>
      <c r="X602" s="166">
        <f t="shared" si="65"/>
        <v>0.94392875084620387</v>
      </c>
      <c r="Y602" s="166">
        <f t="shared" si="66"/>
        <v>902.0725829952255</v>
      </c>
      <c r="Z602" s="166">
        <f t="shared" si="67"/>
        <v>56.635725050772237</v>
      </c>
    </row>
    <row r="603" spans="1:26" x14ac:dyDescent="0.2">
      <c r="A603" s="251"/>
      <c r="B603" s="65" t="s">
        <v>685</v>
      </c>
      <c r="C603" s="12">
        <v>1.2</v>
      </c>
      <c r="D603" s="43">
        <v>1.452497E-2</v>
      </c>
      <c r="E603" s="42">
        <v>0.91</v>
      </c>
      <c r="F603" s="116">
        <v>520.79999999999995</v>
      </c>
      <c r="G603" s="8" t="s">
        <v>45</v>
      </c>
      <c r="H603" s="7">
        <v>11</v>
      </c>
      <c r="I603" s="90" t="s">
        <v>711</v>
      </c>
      <c r="J603" s="89" t="s">
        <v>50</v>
      </c>
      <c r="K603" s="89">
        <v>100</v>
      </c>
      <c r="L603" s="89">
        <v>1973</v>
      </c>
      <c r="M603" s="121">
        <v>81.569999999999993</v>
      </c>
      <c r="N603" s="121">
        <v>6.24892</v>
      </c>
      <c r="O603" s="121">
        <v>16.619129999999998</v>
      </c>
      <c r="P603" s="121">
        <v>-0.4859</v>
      </c>
      <c r="Q603" s="121">
        <v>0</v>
      </c>
      <c r="R603" s="121">
        <v>59.187869999999997</v>
      </c>
      <c r="S603" s="92">
        <v>3676.85</v>
      </c>
      <c r="T603" s="121">
        <f t="shared" si="68"/>
        <v>59.187869999999997</v>
      </c>
      <c r="U603" s="92">
        <v>3676.85</v>
      </c>
      <c r="V603" s="154">
        <f t="shared" si="69"/>
        <v>1.6097439384255546E-2</v>
      </c>
      <c r="W603" s="91">
        <v>62.783999999999999</v>
      </c>
      <c r="X603" s="166">
        <f t="shared" ref="X603:X618" si="70">V603*W603</f>
        <v>1.0106616343011001</v>
      </c>
      <c r="Y603" s="166">
        <f t="shared" si="66"/>
        <v>965.84636305533274</v>
      </c>
      <c r="Z603" s="166">
        <f t="shared" si="67"/>
        <v>60.63969805806601</v>
      </c>
    </row>
    <row r="604" spans="1:26" x14ac:dyDescent="0.2">
      <c r="A604" s="251"/>
      <c r="B604" s="65" t="s">
        <v>685</v>
      </c>
      <c r="C604" s="12">
        <v>1.2</v>
      </c>
      <c r="D604" s="43">
        <v>1.452497E-2</v>
      </c>
      <c r="E604" s="42">
        <v>0.91</v>
      </c>
      <c r="F604" s="116">
        <v>520.79999999999995</v>
      </c>
      <c r="G604" s="6" t="s">
        <v>47</v>
      </c>
      <c r="H604" s="69">
        <v>1</v>
      </c>
      <c r="I604" s="53" t="s">
        <v>712</v>
      </c>
      <c r="J604" s="59" t="s">
        <v>50</v>
      </c>
      <c r="K604" s="59">
        <v>50</v>
      </c>
      <c r="L604" s="59">
        <v>1988</v>
      </c>
      <c r="M604" s="119">
        <v>47.63</v>
      </c>
      <c r="N604" s="119">
        <v>3.82477</v>
      </c>
      <c r="O604" s="119">
        <v>7.5250329999999996</v>
      </c>
      <c r="P604" s="119">
        <v>-0.76480000000000004</v>
      </c>
      <c r="Q604" s="119">
        <v>0</v>
      </c>
      <c r="R604" s="119">
        <v>37.044969999999999</v>
      </c>
      <c r="S604" s="60">
        <v>2389.81</v>
      </c>
      <c r="T604" s="119">
        <f t="shared" si="68"/>
        <v>37.044969999999999</v>
      </c>
      <c r="U604" s="60">
        <v>2389.81</v>
      </c>
      <c r="V604" s="147">
        <f t="shared" si="69"/>
        <v>1.5501219762240512E-2</v>
      </c>
      <c r="W604" s="88">
        <v>62.783999999999999</v>
      </c>
      <c r="X604" s="77">
        <f t="shared" si="70"/>
        <v>0.97322858155250824</v>
      </c>
      <c r="Y604" s="77">
        <f t="shared" si="66"/>
        <v>930.07318573443081</v>
      </c>
      <c r="Z604" s="77">
        <f t="shared" si="67"/>
        <v>58.393714893150502</v>
      </c>
    </row>
    <row r="605" spans="1:26" x14ac:dyDescent="0.2">
      <c r="A605" s="251"/>
      <c r="B605" s="65" t="s">
        <v>685</v>
      </c>
      <c r="C605" s="12">
        <v>1.2</v>
      </c>
      <c r="D605" s="43">
        <v>1.452497E-2</v>
      </c>
      <c r="E605" s="42">
        <v>0.91</v>
      </c>
      <c r="F605" s="116">
        <v>520.79999999999995</v>
      </c>
      <c r="G605" s="6" t="s">
        <v>47</v>
      </c>
      <c r="H605" s="69">
        <v>2</v>
      </c>
      <c r="I605" s="53" t="s">
        <v>713</v>
      </c>
      <c r="J605" s="59" t="s">
        <v>50</v>
      </c>
      <c r="K605" s="59">
        <v>60</v>
      </c>
      <c r="L605" s="59">
        <v>1985</v>
      </c>
      <c r="M605" s="119">
        <v>88.22</v>
      </c>
      <c r="N605" s="119">
        <v>5.8179600000000002</v>
      </c>
      <c r="O605" s="119">
        <v>9.9898589999999992</v>
      </c>
      <c r="P605" s="119">
        <v>-0.25900000000000001</v>
      </c>
      <c r="Q605" s="119">
        <v>0</v>
      </c>
      <c r="R605" s="119">
        <v>72.671149999999997</v>
      </c>
      <c r="S605" s="60">
        <v>3912.05</v>
      </c>
      <c r="T605" s="119">
        <f t="shared" si="68"/>
        <v>72.671149999999997</v>
      </c>
      <c r="U605" s="60">
        <v>3985.82</v>
      </c>
      <c r="V605" s="147">
        <f t="shared" si="69"/>
        <v>1.8232421433983469E-2</v>
      </c>
      <c r="W605" s="88">
        <v>62.783999999999999</v>
      </c>
      <c r="X605" s="77">
        <f t="shared" si="70"/>
        <v>1.1447043473112182</v>
      </c>
      <c r="Y605" s="77">
        <f t="shared" si="66"/>
        <v>1093.9452860390081</v>
      </c>
      <c r="Z605" s="77">
        <f t="shared" si="67"/>
        <v>68.682260838673088</v>
      </c>
    </row>
    <row r="606" spans="1:26" x14ac:dyDescent="0.2">
      <c r="A606" s="251"/>
      <c r="B606" s="65" t="s">
        <v>685</v>
      </c>
      <c r="C606" s="12">
        <v>1.2</v>
      </c>
      <c r="D606" s="43">
        <v>1.452497E-2</v>
      </c>
      <c r="E606" s="42">
        <v>0.91</v>
      </c>
      <c r="F606" s="116">
        <v>520.79999999999995</v>
      </c>
      <c r="G606" s="6" t="s">
        <v>47</v>
      </c>
      <c r="H606" s="69">
        <v>3</v>
      </c>
      <c r="I606" s="53" t="s">
        <v>714</v>
      </c>
      <c r="J606" s="59" t="s">
        <v>50</v>
      </c>
      <c r="K606" s="59">
        <v>20</v>
      </c>
      <c r="L606" s="59">
        <v>1994</v>
      </c>
      <c r="M606" s="119">
        <v>26.17</v>
      </c>
      <c r="N606" s="119">
        <v>2.3702800000000002</v>
      </c>
      <c r="O606" s="119">
        <v>3.6725189999999999</v>
      </c>
      <c r="P606" s="119">
        <v>-2.4299999999999999E-2</v>
      </c>
      <c r="Q606" s="119">
        <v>0</v>
      </c>
      <c r="R606" s="119">
        <v>20.151479999999999</v>
      </c>
      <c r="S606" s="60">
        <v>1120.8599999999999</v>
      </c>
      <c r="T606" s="119">
        <f t="shared" si="68"/>
        <v>20.151479999999999</v>
      </c>
      <c r="U606" s="60">
        <v>1326.57</v>
      </c>
      <c r="V606" s="147">
        <f t="shared" si="69"/>
        <v>1.519066464641896E-2</v>
      </c>
      <c r="W606" s="88">
        <v>62.783999999999999</v>
      </c>
      <c r="X606" s="77">
        <f t="shared" si="70"/>
        <v>0.95373068916076797</v>
      </c>
      <c r="Y606" s="77">
        <f t="shared" si="66"/>
        <v>911.43987878513758</v>
      </c>
      <c r="Z606" s="77">
        <f t="shared" si="67"/>
        <v>57.223841349646079</v>
      </c>
    </row>
    <row r="607" spans="1:26" x14ac:dyDescent="0.2">
      <c r="A607" s="251"/>
      <c r="B607" s="65" t="s">
        <v>685</v>
      </c>
      <c r="C607" s="12">
        <v>1.2</v>
      </c>
      <c r="D607" s="43">
        <v>1.452497E-2</v>
      </c>
      <c r="E607" s="42">
        <v>0.91</v>
      </c>
      <c r="F607" s="116">
        <v>520.79999999999995</v>
      </c>
      <c r="G607" s="6" t="s">
        <v>47</v>
      </c>
      <c r="H607" s="69">
        <v>4</v>
      </c>
      <c r="I607" s="53" t="s">
        <v>715</v>
      </c>
      <c r="J607" s="59" t="s">
        <v>50</v>
      </c>
      <c r="K607" s="59">
        <v>15</v>
      </c>
      <c r="L607" s="59">
        <v>1992</v>
      </c>
      <c r="M607" s="119">
        <v>20.49</v>
      </c>
      <c r="N607" s="119">
        <v>1.9393199999999999</v>
      </c>
      <c r="O607" s="119">
        <v>2.3771659999999999</v>
      </c>
      <c r="P607" s="119">
        <v>0.10068000000000001</v>
      </c>
      <c r="Q607" s="119">
        <v>0</v>
      </c>
      <c r="R607" s="119">
        <v>16.07283</v>
      </c>
      <c r="S607" s="60">
        <v>861.65</v>
      </c>
      <c r="T607" s="119">
        <f t="shared" si="68"/>
        <v>16.07283</v>
      </c>
      <c r="U607" s="60">
        <v>861.65</v>
      </c>
      <c r="V607" s="147">
        <f t="shared" si="69"/>
        <v>1.8653548424534323E-2</v>
      </c>
      <c r="W607" s="88">
        <v>62.783999999999999</v>
      </c>
      <c r="X607" s="77">
        <f t="shared" si="70"/>
        <v>1.171144384285963</v>
      </c>
      <c r="Y607" s="77">
        <f t="shared" si="66"/>
        <v>1119.2129054720594</v>
      </c>
      <c r="Z607" s="77">
        <f t="shared" si="67"/>
        <v>70.268663057157781</v>
      </c>
    </row>
    <row r="608" spans="1:26" x14ac:dyDescent="0.2">
      <c r="A608" s="251"/>
      <c r="B608" s="65" t="s">
        <v>685</v>
      </c>
      <c r="C608" s="12">
        <v>1.2</v>
      </c>
      <c r="D608" s="43">
        <v>1.452497E-2</v>
      </c>
      <c r="E608" s="42">
        <v>0.91</v>
      </c>
      <c r="F608" s="116">
        <v>520.79999999999995</v>
      </c>
      <c r="G608" s="6" t="s">
        <v>47</v>
      </c>
      <c r="H608" s="69">
        <v>5</v>
      </c>
      <c r="I608" s="53" t="s">
        <v>716</v>
      </c>
      <c r="J608" s="59" t="s">
        <v>50</v>
      </c>
      <c r="K608" s="59">
        <v>32</v>
      </c>
      <c r="L608" s="59">
        <v>1980</v>
      </c>
      <c r="M608" s="119">
        <v>47.53</v>
      </c>
      <c r="N608" s="119">
        <v>2.6934999999999998</v>
      </c>
      <c r="O608" s="119">
        <v>6.3311460000000004</v>
      </c>
      <c r="P608" s="119">
        <v>-0.19450000000000001</v>
      </c>
      <c r="Q608" s="119">
        <v>0</v>
      </c>
      <c r="R608" s="119">
        <v>38.699860000000001</v>
      </c>
      <c r="S608" s="60">
        <v>1712.8</v>
      </c>
      <c r="T608" s="119">
        <f t="shared" si="68"/>
        <v>38.699860000000001</v>
      </c>
      <c r="U608" s="60">
        <v>1789.68</v>
      </c>
      <c r="V608" s="147">
        <f t="shared" si="69"/>
        <v>2.1623899244557685E-2</v>
      </c>
      <c r="W608" s="88">
        <v>62.783999999999999</v>
      </c>
      <c r="X608" s="77">
        <f t="shared" si="70"/>
        <v>1.3576348901703097</v>
      </c>
      <c r="Y608" s="77">
        <f t="shared" si="66"/>
        <v>1297.4339546734609</v>
      </c>
      <c r="Z608" s="77">
        <f t="shared" si="67"/>
        <v>81.458093410218567</v>
      </c>
    </row>
    <row r="609" spans="1:26" x14ac:dyDescent="0.2">
      <c r="A609" s="251"/>
      <c r="B609" s="65" t="s">
        <v>685</v>
      </c>
      <c r="C609" s="12">
        <v>1.2</v>
      </c>
      <c r="D609" s="43">
        <v>1.452497E-2</v>
      </c>
      <c r="E609" s="42">
        <v>0.91</v>
      </c>
      <c r="F609" s="116">
        <v>520.79999999999995</v>
      </c>
      <c r="G609" s="6" t="s">
        <v>47</v>
      </c>
      <c r="H609" s="69">
        <v>6</v>
      </c>
      <c r="I609" s="53" t="s">
        <v>717</v>
      </c>
      <c r="J609" s="59" t="s">
        <v>50</v>
      </c>
      <c r="K609" s="59">
        <v>42</v>
      </c>
      <c r="L609" s="59">
        <v>1994</v>
      </c>
      <c r="M609" s="119">
        <v>40.880000000000003</v>
      </c>
      <c r="N609" s="119">
        <v>3.1783299999999999</v>
      </c>
      <c r="O609" s="119">
        <v>6.3516279999999998</v>
      </c>
      <c r="P609" s="119">
        <v>-6.7299999999999999E-2</v>
      </c>
      <c r="Q609" s="119">
        <v>0</v>
      </c>
      <c r="R609" s="119">
        <v>31.417369999999998</v>
      </c>
      <c r="S609" s="60">
        <v>1808.75</v>
      </c>
      <c r="T609" s="119">
        <f t="shared" si="68"/>
        <v>31.417369999999998</v>
      </c>
      <c r="U609" s="60">
        <v>2189.9699999999998</v>
      </c>
      <c r="V609" s="147">
        <f t="shared" si="69"/>
        <v>1.4346027571153943E-2</v>
      </c>
      <c r="W609" s="88">
        <v>62.783999999999999</v>
      </c>
      <c r="X609" s="77">
        <f t="shared" si="70"/>
        <v>0.90070099502732914</v>
      </c>
      <c r="Y609" s="77">
        <f t="shared" si="66"/>
        <v>860.7616542692366</v>
      </c>
      <c r="Z609" s="77">
        <f t="shared" si="67"/>
        <v>54.042059701639751</v>
      </c>
    </row>
    <row r="610" spans="1:26" x14ac:dyDescent="0.2">
      <c r="A610" s="251"/>
      <c r="B610" s="65" t="s">
        <v>685</v>
      </c>
      <c r="C610" s="12">
        <v>1.2</v>
      </c>
      <c r="D610" s="43">
        <v>1.452497E-2</v>
      </c>
      <c r="E610" s="42">
        <v>0.91</v>
      </c>
      <c r="F610" s="116">
        <v>520.79999999999995</v>
      </c>
      <c r="G610" s="6" t="s">
        <v>47</v>
      </c>
      <c r="H610" s="69">
        <v>7</v>
      </c>
      <c r="I610" s="234" t="s">
        <v>718</v>
      </c>
      <c r="J610" s="59" t="s">
        <v>50</v>
      </c>
      <c r="K610" s="59">
        <v>26</v>
      </c>
      <c r="L610" s="235">
        <v>1998</v>
      </c>
      <c r="M610" s="119">
        <v>38.56</v>
      </c>
      <c r="N610" s="119">
        <v>2.4780199999999999</v>
      </c>
      <c r="O610" s="119">
        <v>5.3148109999999997</v>
      </c>
      <c r="P610" s="119">
        <v>0.78598000000000001</v>
      </c>
      <c r="Q610" s="119">
        <v>0</v>
      </c>
      <c r="R610" s="119">
        <v>29.981190000000002</v>
      </c>
      <c r="S610" s="60">
        <v>1812.49</v>
      </c>
      <c r="T610" s="119">
        <f t="shared" si="68"/>
        <v>29.981190000000002</v>
      </c>
      <c r="U610" s="60">
        <v>1812.49</v>
      </c>
      <c r="V610" s="147">
        <f t="shared" si="69"/>
        <v>1.6541437469999837E-2</v>
      </c>
      <c r="W610" s="88">
        <v>62.783999999999999</v>
      </c>
      <c r="X610" s="77">
        <f t="shared" si="70"/>
        <v>1.0385376101164698</v>
      </c>
      <c r="Y610" s="77">
        <f t="shared" si="66"/>
        <v>992.4862481999902</v>
      </c>
      <c r="Z610" s="77">
        <f t="shared" si="67"/>
        <v>62.312256606988186</v>
      </c>
    </row>
    <row r="611" spans="1:26" x14ac:dyDescent="0.2">
      <c r="A611" s="251"/>
      <c r="B611" s="65" t="s">
        <v>685</v>
      </c>
      <c r="C611" s="12">
        <v>1.2</v>
      </c>
      <c r="D611" s="43">
        <v>1.452497E-2</v>
      </c>
      <c r="E611" s="42">
        <v>0.91</v>
      </c>
      <c r="F611" s="116">
        <v>520.79999999999995</v>
      </c>
      <c r="G611" s="210" t="s">
        <v>48</v>
      </c>
      <c r="H611" s="211">
        <v>1</v>
      </c>
      <c r="I611" s="107" t="s">
        <v>719</v>
      </c>
      <c r="J611" s="62" t="s">
        <v>50</v>
      </c>
      <c r="K611" s="62">
        <v>8</v>
      </c>
      <c r="L611" s="62">
        <v>1976</v>
      </c>
      <c r="M611" s="212">
        <v>10.17</v>
      </c>
      <c r="N611" s="212"/>
      <c r="O611" s="212"/>
      <c r="P611" s="212"/>
      <c r="Q611" s="212">
        <v>0</v>
      </c>
      <c r="R611" s="212">
        <v>10.17</v>
      </c>
      <c r="S611" s="143">
        <v>404.24</v>
      </c>
      <c r="T611" s="212">
        <f t="shared" si="68"/>
        <v>10.17</v>
      </c>
      <c r="U611" s="143">
        <v>404.24</v>
      </c>
      <c r="V611" s="213">
        <f t="shared" si="69"/>
        <v>2.5158321789036216E-2</v>
      </c>
      <c r="W611" s="214">
        <v>62.783999999999999</v>
      </c>
      <c r="X611" s="215">
        <f t="shared" si="70"/>
        <v>1.5795400752028497</v>
      </c>
      <c r="Y611" s="215">
        <f t="shared" si="66"/>
        <v>1509.4993073421729</v>
      </c>
      <c r="Z611" s="215">
        <f t="shared" si="67"/>
        <v>94.772404512170979</v>
      </c>
    </row>
    <row r="612" spans="1:26" x14ac:dyDescent="0.2">
      <c r="A612" s="251"/>
      <c r="B612" s="65" t="s">
        <v>685</v>
      </c>
      <c r="C612" s="12">
        <v>1.2</v>
      </c>
      <c r="D612" s="43">
        <v>1.452497E-2</v>
      </c>
      <c r="E612" s="42">
        <v>0.91</v>
      </c>
      <c r="F612" s="116">
        <v>520.79999999999995</v>
      </c>
      <c r="G612" s="210" t="s">
        <v>48</v>
      </c>
      <c r="H612" s="211">
        <v>2</v>
      </c>
      <c r="I612" s="107" t="s">
        <v>720</v>
      </c>
      <c r="J612" s="62" t="s">
        <v>50</v>
      </c>
      <c r="K612" s="62">
        <v>8</v>
      </c>
      <c r="L612" s="62">
        <v>1962</v>
      </c>
      <c r="M612" s="212">
        <v>13.89</v>
      </c>
      <c r="N612" s="212">
        <v>0.59257000000000004</v>
      </c>
      <c r="O612" s="212">
        <v>1.7327589999999999</v>
      </c>
      <c r="P612" s="212">
        <v>1.9429999999999999E-2</v>
      </c>
      <c r="Q612" s="212">
        <v>0</v>
      </c>
      <c r="R612" s="212">
        <v>11.54524</v>
      </c>
      <c r="S612" s="143">
        <v>367.54</v>
      </c>
      <c r="T612" s="212">
        <f t="shared" si="68"/>
        <v>11.54524</v>
      </c>
      <c r="U612" s="143">
        <v>367.54</v>
      </c>
      <c r="V612" s="213">
        <f t="shared" si="69"/>
        <v>3.1412200032649502E-2</v>
      </c>
      <c r="W612" s="214">
        <v>62.783999999999999</v>
      </c>
      <c r="X612" s="215">
        <f t="shared" si="70"/>
        <v>1.9721835668498664</v>
      </c>
      <c r="Y612" s="215">
        <f t="shared" si="66"/>
        <v>1884.7320019589702</v>
      </c>
      <c r="Z612" s="215">
        <f t="shared" si="67"/>
        <v>118.33101401099198</v>
      </c>
    </row>
    <row r="613" spans="1:26" x14ac:dyDescent="0.2">
      <c r="A613" s="251"/>
      <c r="B613" s="65" t="s">
        <v>685</v>
      </c>
      <c r="C613" s="12">
        <v>1.2</v>
      </c>
      <c r="D613" s="43">
        <v>1.452497E-2</v>
      </c>
      <c r="E613" s="42">
        <v>0.91</v>
      </c>
      <c r="F613" s="116">
        <v>520.79999999999995</v>
      </c>
      <c r="G613" s="210" t="s">
        <v>48</v>
      </c>
      <c r="H613" s="211">
        <v>3</v>
      </c>
      <c r="I613" s="107" t="s">
        <v>721</v>
      </c>
      <c r="J613" s="62" t="s">
        <v>50</v>
      </c>
      <c r="K613" s="62">
        <v>16</v>
      </c>
      <c r="L613" s="62">
        <v>1964</v>
      </c>
      <c r="M613" s="212">
        <v>16.7</v>
      </c>
      <c r="N613" s="212"/>
      <c r="O613" s="212"/>
      <c r="P613" s="212"/>
      <c r="Q613" s="212">
        <v>0</v>
      </c>
      <c r="R613" s="212">
        <v>16.7</v>
      </c>
      <c r="S613" s="143">
        <v>636.07000000000005</v>
      </c>
      <c r="T613" s="212">
        <f t="shared" si="68"/>
        <v>16.7</v>
      </c>
      <c r="U613" s="143">
        <v>636.07000000000005</v>
      </c>
      <c r="V613" s="213">
        <f t="shared" si="69"/>
        <v>2.6254971937050949E-2</v>
      </c>
      <c r="W613" s="214">
        <v>62.783999999999999</v>
      </c>
      <c r="X613" s="215">
        <f t="shared" si="70"/>
        <v>1.6483921580958067</v>
      </c>
      <c r="Y613" s="215">
        <f t="shared" si="66"/>
        <v>1575.2983162230569</v>
      </c>
      <c r="Z613" s="215">
        <f t="shared" si="67"/>
        <v>98.903529485748393</v>
      </c>
    </row>
    <row r="614" spans="1:26" x14ac:dyDescent="0.2">
      <c r="A614" s="251"/>
      <c r="B614" s="65" t="s">
        <v>685</v>
      </c>
      <c r="C614" s="12">
        <v>1.2</v>
      </c>
      <c r="D614" s="43">
        <v>1.452497E-2</v>
      </c>
      <c r="E614" s="42">
        <v>0.91</v>
      </c>
      <c r="F614" s="116">
        <v>520.79999999999995</v>
      </c>
      <c r="G614" s="210" t="s">
        <v>48</v>
      </c>
      <c r="H614" s="211">
        <v>4</v>
      </c>
      <c r="I614" s="107" t="s">
        <v>722</v>
      </c>
      <c r="J614" s="62" t="s">
        <v>50</v>
      </c>
      <c r="K614" s="62">
        <v>24</v>
      </c>
      <c r="L614" s="62">
        <v>1960</v>
      </c>
      <c r="M614" s="212">
        <v>19.82</v>
      </c>
      <c r="N614" s="212"/>
      <c r="O614" s="212"/>
      <c r="P614" s="212"/>
      <c r="Q614" s="212">
        <v>0</v>
      </c>
      <c r="R614" s="212">
        <v>19.82</v>
      </c>
      <c r="S614" s="143">
        <v>914.41</v>
      </c>
      <c r="T614" s="212">
        <f t="shared" si="68"/>
        <v>19.82</v>
      </c>
      <c r="U614" s="143">
        <v>914.41</v>
      </c>
      <c r="V614" s="213">
        <f t="shared" si="69"/>
        <v>2.1675178530418521E-2</v>
      </c>
      <c r="W614" s="214">
        <v>62.783999999999999</v>
      </c>
      <c r="X614" s="215">
        <f t="shared" si="70"/>
        <v>1.3608544088537964</v>
      </c>
      <c r="Y614" s="215">
        <f t="shared" si="66"/>
        <v>1300.5107118251115</v>
      </c>
      <c r="Z614" s="215">
        <f t="shared" si="67"/>
        <v>81.651264531227795</v>
      </c>
    </row>
    <row r="615" spans="1:26" x14ac:dyDescent="0.2">
      <c r="A615" s="251"/>
      <c r="B615" s="65" t="s">
        <v>685</v>
      </c>
      <c r="C615" s="12">
        <v>1.2</v>
      </c>
      <c r="D615" s="43">
        <v>1.452497E-2</v>
      </c>
      <c r="E615" s="42">
        <v>0.91</v>
      </c>
      <c r="F615" s="116">
        <v>520.79999999999995</v>
      </c>
      <c r="G615" s="210" t="s">
        <v>48</v>
      </c>
      <c r="H615" s="211">
        <v>5</v>
      </c>
      <c r="I615" s="107" t="s">
        <v>723</v>
      </c>
      <c r="J615" s="62" t="s">
        <v>50</v>
      </c>
      <c r="K615" s="62">
        <v>24</v>
      </c>
      <c r="L615" s="62">
        <v>1961</v>
      </c>
      <c r="M615" s="212">
        <v>25.3</v>
      </c>
      <c r="N615" s="212"/>
      <c r="O615" s="212"/>
      <c r="P615" s="212"/>
      <c r="Q615" s="212">
        <v>0</v>
      </c>
      <c r="R615" s="212">
        <v>25.3</v>
      </c>
      <c r="S615" s="143">
        <v>909.58</v>
      </c>
      <c r="T615" s="212">
        <f t="shared" si="68"/>
        <v>25.3</v>
      </c>
      <c r="U615" s="143">
        <v>909.58</v>
      </c>
      <c r="V615" s="213">
        <f t="shared" si="69"/>
        <v>2.7815035510895137E-2</v>
      </c>
      <c r="W615" s="214">
        <v>62.783999999999999</v>
      </c>
      <c r="X615" s="215">
        <f t="shared" si="70"/>
        <v>1.7463391895160403</v>
      </c>
      <c r="Y615" s="215">
        <f t="shared" si="66"/>
        <v>1668.9021306537081</v>
      </c>
      <c r="Z615" s="215">
        <f t="shared" si="67"/>
        <v>104.78035137096241</v>
      </c>
    </row>
    <row r="616" spans="1:26" x14ac:dyDescent="0.2">
      <c r="A616" s="251"/>
      <c r="B616" s="65" t="s">
        <v>685</v>
      </c>
      <c r="C616" s="12">
        <v>1.2</v>
      </c>
      <c r="D616" s="43">
        <v>1.452497E-2</v>
      </c>
      <c r="E616" s="42">
        <v>0.91</v>
      </c>
      <c r="F616" s="116">
        <v>520.79999999999995</v>
      </c>
      <c r="G616" s="210" t="s">
        <v>48</v>
      </c>
      <c r="H616" s="211">
        <v>6</v>
      </c>
      <c r="I616" s="107" t="s">
        <v>724</v>
      </c>
      <c r="J616" s="62" t="s">
        <v>50</v>
      </c>
      <c r="K616" s="62">
        <v>10</v>
      </c>
      <c r="L616" s="62">
        <v>1938</v>
      </c>
      <c r="M616" s="212">
        <v>9.4600000000000009</v>
      </c>
      <c r="N616" s="212"/>
      <c r="O616" s="212"/>
      <c r="P616" s="212"/>
      <c r="Q616" s="212">
        <v>0</v>
      </c>
      <c r="R616" s="212">
        <v>9.4600000000000009</v>
      </c>
      <c r="S616" s="143">
        <v>304.82</v>
      </c>
      <c r="T616" s="212">
        <f t="shared" si="68"/>
        <v>9.4600000000000009</v>
      </c>
      <c r="U616" s="143">
        <v>377.17</v>
      </c>
      <c r="V616" s="213">
        <f t="shared" si="69"/>
        <v>2.5081528223347565E-2</v>
      </c>
      <c r="W616" s="214">
        <v>62.783999999999999</v>
      </c>
      <c r="X616" s="215">
        <f t="shared" si="70"/>
        <v>1.5747186679746534</v>
      </c>
      <c r="Y616" s="215">
        <f t="shared" si="66"/>
        <v>1504.8916934008539</v>
      </c>
      <c r="Z616" s="215">
        <f t="shared" si="67"/>
        <v>94.483120078479217</v>
      </c>
    </row>
    <row r="617" spans="1:26" x14ac:dyDescent="0.2">
      <c r="A617" s="251"/>
      <c r="B617" s="65" t="s">
        <v>685</v>
      </c>
      <c r="C617" s="12">
        <v>1.2</v>
      </c>
      <c r="D617" s="43">
        <v>1.452497E-2</v>
      </c>
      <c r="E617" s="42">
        <v>0.91</v>
      </c>
      <c r="F617" s="116">
        <v>520.79999999999995</v>
      </c>
      <c r="G617" s="210" t="s">
        <v>48</v>
      </c>
      <c r="H617" s="211">
        <v>7</v>
      </c>
      <c r="I617" s="107" t="s">
        <v>725</v>
      </c>
      <c r="J617" s="62" t="s">
        <v>50</v>
      </c>
      <c r="K617" s="62">
        <v>6</v>
      </c>
      <c r="L617" s="62">
        <v>1962</v>
      </c>
      <c r="M617" s="212">
        <v>8</v>
      </c>
      <c r="N617" s="212"/>
      <c r="O617" s="212"/>
      <c r="P617" s="212"/>
      <c r="Q617" s="212">
        <v>0</v>
      </c>
      <c r="R617" s="212">
        <v>8</v>
      </c>
      <c r="S617" s="143">
        <v>248.28</v>
      </c>
      <c r="T617" s="212">
        <f t="shared" si="68"/>
        <v>8</v>
      </c>
      <c r="U617" s="143">
        <v>312.16000000000003</v>
      </c>
      <c r="V617" s="213">
        <f t="shared" si="69"/>
        <v>2.5627883136852894E-2</v>
      </c>
      <c r="W617" s="214">
        <v>62.783999999999999</v>
      </c>
      <c r="X617" s="215">
        <f t="shared" si="70"/>
        <v>1.6090210148641721</v>
      </c>
      <c r="Y617" s="215">
        <f t="shared" si="66"/>
        <v>1537.6729882111738</v>
      </c>
      <c r="Z617" s="215">
        <f t="shared" si="67"/>
        <v>96.541260891850342</v>
      </c>
    </row>
    <row r="618" spans="1:26" x14ac:dyDescent="0.2">
      <c r="A618" s="252"/>
      <c r="B618" s="65" t="s">
        <v>685</v>
      </c>
      <c r="C618" s="12">
        <v>1.2</v>
      </c>
      <c r="D618" s="43">
        <v>1.452497E-2</v>
      </c>
      <c r="E618" s="42">
        <v>0.91</v>
      </c>
      <c r="F618" s="116">
        <v>520.79999999999995</v>
      </c>
      <c r="G618" s="210" t="s">
        <v>48</v>
      </c>
      <c r="H618" s="211">
        <v>8</v>
      </c>
      <c r="I618" s="108" t="s">
        <v>726</v>
      </c>
      <c r="J618" s="62" t="s">
        <v>50</v>
      </c>
      <c r="K618" s="211">
        <v>6</v>
      </c>
      <c r="L618" s="211">
        <v>1961</v>
      </c>
      <c r="M618" s="212">
        <v>5.16</v>
      </c>
      <c r="N618" s="212"/>
      <c r="O618" s="212"/>
      <c r="P618" s="212"/>
      <c r="Q618" s="212">
        <v>0</v>
      </c>
      <c r="R618" s="212">
        <v>5.16</v>
      </c>
      <c r="S618" s="212">
        <v>186.85</v>
      </c>
      <c r="T618" s="212">
        <f t="shared" si="68"/>
        <v>5.16</v>
      </c>
      <c r="U618" s="212">
        <v>317.11</v>
      </c>
      <c r="V618" s="213">
        <f t="shared" si="69"/>
        <v>1.6271956103560279E-2</v>
      </c>
      <c r="W618" s="214">
        <v>62.783999999999999</v>
      </c>
      <c r="X618" s="215">
        <f t="shared" si="70"/>
        <v>1.0216184920059286</v>
      </c>
      <c r="Y618" s="215">
        <f t="shared" si="66"/>
        <v>976.31736621361676</v>
      </c>
      <c r="Z618" s="215">
        <f t="shared" si="67"/>
        <v>61.297109520355711</v>
      </c>
    </row>
    <row r="619" spans="1:26" x14ac:dyDescent="0.2">
      <c r="A619" s="250" t="s">
        <v>727</v>
      </c>
      <c r="B619" s="65" t="s">
        <v>728</v>
      </c>
      <c r="C619" s="12">
        <v>3.9</v>
      </c>
      <c r="D619" s="43">
        <v>1.4409999999999999E-2</v>
      </c>
      <c r="E619" s="44">
        <f>D619*W619</f>
        <v>0.79476913999999999</v>
      </c>
      <c r="F619" s="82">
        <v>517.70000000000005</v>
      </c>
      <c r="G619" s="5" t="s">
        <v>40</v>
      </c>
      <c r="H619" s="63">
        <v>1</v>
      </c>
      <c r="I619" s="64" t="s">
        <v>729</v>
      </c>
      <c r="J619" s="64" t="s">
        <v>49</v>
      </c>
      <c r="K619" s="63">
        <v>36</v>
      </c>
      <c r="L619" s="63">
        <v>1994</v>
      </c>
      <c r="M619" s="117">
        <v>18.431946</v>
      </c>
      <c r="N619" s="117">
        <v>2.04399</v>
      </c>
      <c r="O619" s="117">
        <v>4.3042680000000004</v>
      </c>
      <c r="P619" s="117">
        <v>0.35301700000000003</v>
      </c>
      <c r="Q619" s="117">
        <v>3.8711500000000001</v>
      </c>
      <c r="R619" s="117">
        <v>7.859521</v>
      </c>
      <c r="S619" s="117">
        <v>2169.34</v>
      </c>
      <c r="T619" s="117">
        <v>11.730671000000001</v>
      </c>
      <c r="U619" s="117">
        <v>2169.34</v>
      </c>
      <c r="V619" s="145">
        <f t="shared" si="69"/>
        <v>5.4074838430121603E-3</v>
      </c>
      <c r="W619" s="74">
        <v>55.154000000000003</v>
      </c>
      <c r="X619" s="156">
        <f>V619*W619</f>
        <v>0.2982443638774927</v>
      </c>
      <c r="Y619" s="156">
        <f t="shared" si="66"/>
        <v>324.44903058072958</v>
      </c>
      <c r="Z619" s="156">
        <f t="shared" si="67"/>
        <v>17.894661832649557</v>
      </c>
    </row>
    <row r="620" spans="1:26" x14ac:dyDescent="0.2">
      <c r="A620" s="251"/>
      <c r="B620" s="65" t="s">
        <v>728</v>
      </c>
      <c r="C620" s="65">
        <v>3.9</v>
      </c>
      <c r="D620" s="43">
        <v>1.4409999999999999E-2</v>
      </c>
      <c r="E620" s="44">
        <f t="shared" ref="E620:E658" si="71">D620*W620</f>
        <v>0.79476913999999999</v>
      </c>
      <c r="F620" s="82">
        <v>517.70000000000005</v>
      </c>
      <c r="G620" s="5" t="s">
        <v>40</v>
      </c>
      <c r="H620" s="63">
        <v>2</v>
      </c>
      <c r="I620" s="64" t="s">
        <v>730</v>
      </c>
      <c r="J620" s="64" t="s">
        <v>49</v>
      </c>
      <c r="K620" s="63">
        <v>32</v>
      </c>
      <c r="L620" s="63">
        <v>1964</v>
      </c>
      <c r="M620" s="117">
        <v>13.437936000000001</v>
      </c>
      <c r="N620" s="117">
        <v>1.4674799999999999</v>
      </c>
      <c r="O620" s="117">
        <v>4.6954560000000001</v>
      </c>
      <c r="P620" s="117">
        <v>0.11351899999999999</v>
      </c>
      <c r="Q620" s="117">
        <v>2.3633099999999998</v>
      </c>
      <c r="R620" s="117">
        <v>4.798171</v>
      </c>
      <c r="S620" s="117">
        <v>1222.47</v>
      </c>
      <c r="T620" s="117">
        <v>7.1614810000000002</v>
      </c>
      <c r="U620" s="117">
        <v>1222.47</v>
      </c>
      <c r="V620" s="145">
        <f t="shared" si="69"/>
        <v>5.8582059273438207E-3</v>
      </c>
      <c r="W620" s="74">
        <v>55.154000000000003</v>
      </c>
      <c r="X620" s="156">
        <f t="shared" ref="X620:X680" si="72">V620*W620</f>
        <v>0.32310348971672109</v>
      </c>
      <c r="Y620" s="156">
        <f t="shared" si="66"/>
        <v>351.49235564062923</v>
      </c>
      <c r="Z620" s="156">
        <f t="shared" si="67"/>
        <v>19.386209383003266</v>
      </c>
    </row>
    <row r="621" spans="1:26" x14ac:dyDescent="0.2">
      <c r="A621" s="251"/>
      <c r="B621" s="65" t="s">
        <v>728</v>
      </c>
      <c r="C621" s="65">
        <v>3.9</v>
      </c>
      <c r="D621" s="43">
        <v>1.4409999999999999E-2</v>
      </c>
      <c r="E621" s="44">
        <f t="shared" si="71"/>
        <v>0.79476913999999999</v>
      </c>
      <c r="F621" s="82">
        <v>517.70000000000005</v>
      </c>
      <c r="G621" s="5" t="s">
        <v>40</v>
      </c>
      <c r="H621" s="63">
        <v>3</v>
      </c>
      <c r="I621" s="64" t="s">
        <v>731</v>
      </c>
      <c r="J621" s="64" t="s">
        <v>49</v>
      </c>
      <c r="K621" s="63">
        <v>32</v>
      </c>
      <c r="L621" s="63">
        <v>1962</v>
      </c>
      <c r="M621" s="117">
        <v>14.268871000000001</v>
      </c>
      <c r="N621" s="117">
        <v>1.231635</v>
      </c>
      <c r="O621" s="117">
        <v>4.4825160000000004</v>
      </c>
      <c r="P621" s="117">
        <v>0.70636500000000002</v>
      </c>
      <c r="Q621" s="117">
        <v>2.589998</v>
      </c>
      <c r="R621" s="117">
        <v>5.2583570000000002</v>
      </c>
      <c r="S621" s="117">
        <v>1246.02</v>
      </c>
      <c r="T621" s="117">
        <v>7.8483549999999997</v>
      </c>
      <c r="U621" s="117">
        <v>1246.02</v>
      </c>
      <c r="V621" s="145">
        <f t="shared" si="69"/>
        <v>6.2987391855668451E-3</v>
      </c>
      <c r="W621" s="74">
        <v>55.154000000000003</v>
      </c>
      <c r="X621" s="156">
        <f t="shared" si="72"/>
        <v>0.34740066104075379</v>
      </c>
      <c r="Y621" s="156">
        <f t="shared" si="66"/>
        <v>377.92435113401069</v>
      </c>
      <c r="Z621" s="156">
        <f t="shared" si="67"/>
        <v>20.844039662445226</v>
      </c>
    </row>
    <row r="622" spans="1:26" x14ac:dyDescent="0.2">
      <c r="A622" s="251"/>
      <c r="B622" s="65" t="s">
        <v>728</v>
      </c>
      <c r="C622" s="65">
        <v>3.9</v>
      </c>
      <c r="D622" s="43">
        <v>1.4409999999999999E-2</v>
      </c>
      <c r="E622" s="44">
        <f t="shared" si="71"/>
        <v>0.79476913999999999</v>
      </c>
      <c r="F622" s="82">
        <v>517.70000000000005</v>
      </c>
      <c r="G622" s="5" t="s">
        <v>40</v>
      </c>
      <c r="H622" s="63">
        <v>4</v>
      </c>
      <c r="I622" s="64" t="s">
        <v>732</v>
      </c>
      <c r="J622" s="64" t="s">
        <v>49</v>
      </c>
      <c r="K622" s="63">
        <v>32</v>
      </c>
      <c r="L622" s="63">
        <v>1962</v>
      </c>
      <c r="M622" s="117">
        <v>15.158983000000001</v>
      </c>
      <c r="N622" s="117">
        <v>2.2536299999999998</v>
      </c>
      <c r="O622" s="117">
        <v>5.0660800000000004</v>
      </c>
      <c r="P622" s="117">
        <v>-0.36663099999999998</v>
      </c>
      <c r="Q622" s="117">
        <v>2.7079589999999998</v>
      </c>
      <c r="R622" s="117">
        <v>5.4979449999999996</v>
      </c>
      <c r="S622" s="117">
        <v>1250.07</v>
      </c>
      <c r="T622" s="117">
        <v>8.2059040000000003</v>
      </c>
      <c r="U622" s="117">
        <v>1250.07</v>
      </c>
      <c r="V622" s="145">
        <f t="shared" si="69"/>
        <v>6.5643555960866193E-3</v>
      </c>
      <c r="W622" s="74">
        <v>55.154000000000003</v>
      </c>
      <c r="X622" s="156">
        <f t="shared" si="72"/>
        <v>0.36205046854656142</v>
      </c>
      <c r="Y622" s="156">
        <f t="shared" si="66"/>
        <v>393.86133576519717</v>
      </c>
      <c r="Z622" s="156">
        <f t="shared" si="67"/>
        <v>21.723028112793688</v>
      </c>
    </row>
    <row r="623" spans="1:26" x14ac:dyDescent="0.2">
      <c r="A623" s="251"/>
      <c r="B623" s="65" t="s">
        <v>728</v>
      </c>
      <c r="C623" s="65">
        <v>3.9</v>
      </c>
      <c r="D623" s="43">
        <v>1.4409999999999999E-2</v>
      </c>
      <c r="E623" s="44">
        <f t="shared" si="71"/>
        <v>0.79476913999999999</v>
      </c>
      <c r="F623" s="82">
        <v>517.70000000000005</v>
      </c>
      <c r="G623" s="5" t="s">
        <v>40</v>
      </c>
      <c r="H623" s="63">
        <v>5</v>
      </c>
      <c r="I623" s="64" t="s">
        <v>733</v>
      </c>
      <c r="J623" s="64" t="s">
        <v>49</v>
      </c>
      <c r="K623" s="63">
        <v>32</v>
      </c>
      <c r="L623" s="63">
        <v>1965</v>
      </c>
      <c r="M623" s="117">
        <v>14.979794999999999</v>
      </c>
      <c r="N623" s="117">
        <v>2.0177849999999999</v>
      </c>
      <c r="O623" s="117">
        <v>3.6845759999999999</v>
      </c>
      <c r="P623" s="117">
        <v>0.226215</v>
      </c>
      <c r="Q623" s="117">
        <v>2.9869659999999998</v>
      </c>
      <c r="R623" s="117">
        <v>6.0642529999999999</v>
      </c>
      <c r="S623" s="117">
        <v>1301.47</v>
      </c>
      <c r="T623" s="117">
        <v>9.0512189999999997</v>
      </c>
      <c r="U623" s="117">
        <v>1301.47</v>
      </c>
      <c r="V623" s="145">
        <f t="shared" si="69"/>
        <v>6.9546120924800416E-3</v>
      </c>
      <c r="W623" s="74">
        <v>55.154000000000003</v>
      </c>
      <c r="X623" s="156">
        <f t="shared" si="72"/>
        <v>0.38357467534864426</v>
      </c>
      <c r="Y623" s="156">
        <f t="shared" si="66"/>
        <v>417.27672554880252</v>
      </c>
      <c r="Z623" s="156">
        <f t="shared" si="67"/>
        <v>23.014480520918656</v>
      </c>
    </row>
    <row r="624" spans="1:26" x14ac:dyDescent="0.2">
      <c r="A624" s="251"/>
      <c r="B624" s="65" t="s">
        <v>728</v>
      </c>
      <c r="C624" s="65">
        <v>3.9</v>
      </c>
      <c r="D624" s="43">
        <v>1.4409999999999999E-2</v>
      </c>
      <c r="E624" s="44">
        <f t="shared" si="71"/>
        <v>0.79476913999999999</v>
      </c>
      <c r="F624" s="82">
        <v>517.70000000000005</v>
      </c>
      <c r="G624" s="5" t="s">
        <v>40</v>
      </c>
      <c r="H624" s="63">
        <v>6</v>
      </c>
      <c r="I624" s="64" t="s">
        <v>734</v>
      </c>
      <c r="J624" s="64" t="s">
        <v>49</v>
      </c>
      <c r="K624" s="63">
        <v>14</v>
      </c>
      <c r="L624" s="63">
        <v>1971</v>
      </c>
      <c r="M624" s="117">
        <v>9.1559449999999991</v>
      </c>
      <c r="N624" s="117">
        <v>1.36266</v>
      </c>
      <c r="O624" s="117">
        <v>2.593013</v>
      </c>
      <c r="P624" s="117">
        <v>-0.18966</v>
      </c>
      <c r="Q624" s="117">
        <v>1.7786949999999999</v>
      </c>
      <c r="R624" s="117">
        <v>3.611237</v>
      </c>
      <c r="S624" s="117">
        <v>760.3599999999999</v>
      </c>
      <c r="T624" s="117">
        <v>5.3899319999999999</v>
      </c>
      <c r="U624" s="117">
        <v>760.3599999999999</v>
      </c>
      <c r="V624" s="145">
        <f t="shared" si="69"/>
        <v>7.0886580041033204E-3</v>
      </c>
      <c r="W624" s="74">
        <v>55.154000000000003</v>
      </c>
      <c r="X624" s="156">
        <f t="shared" si="72"/>
        <v>0.39096784355831454</v>
      </c>
      <c r="Y624" s="156">
        <f t="shared" si="66"/>
        <v>425.31948024619919</v>
      </c>
      <c r="Z624" s="156">
        <f t="shared" si="67"/>
        <v>23.458070613498872</v>
      </c>
    </row>
    <row r="625" spans="1:26" x14ac:dyDescent="0.2">
      <c r="A625" s="251"/>
      <c r="B625" s="65" t="s">
        <v>728</v>
      </c>
      <c r="C625" s="65">
        <v>3.9</v>
      </c>
      <c r="D625" s="43">
        <v>1.4409999999999999E-2</v>
      </c>
      <c r="E625" s="44">
        <f t="shared" si="71"/>
        <v>0.79476913999999999</v>
      </c>
      <c r="F625" s="82">
        <v>517.70000000000005</v>
      </c>
      <c r="G625" s="5" t="s">
        <v>40</v>
      </c>
      <c r="H625" s="63">
        <v>7</v>
      </c>
      <c r="I625" s="64" t="s">
        <v>735</v>
      </c>
      <c r="J625" s="64" t="s">
        <v>49</v>
      </c>
      <c r="K625" s="63">
        <v>39</v>
      </c>
      <c r="L625" s="63">
        <v>1992</v>
      </c>
      <c r="M625" s="117">
        <v>26.500561000000001</v>
      </c>
      <c r="N625" s="117">
        <v>2.8825500000000002</v>
      </c>
      <c r="O625" s="117">
        <v>6.14656</v>
      </c>
      <c r="P625" s="117">
        <v>-0.128549</v>
      </c>
      <c r="Q625" s="117">
        <v>0</v>
      </c>
      <c r="R625" s="117">
        <v>17.600000000000001</v>
      </c>
      <c r="S625" s="117">
        <v>2267.6400000000003</v>
      </c>
      <c r="T625" s="117">
        <v>17.600000000000001</v>
      </c>
      <c r="U625" s="117">
        <v>2267.6400000000003</v>
      </c>
      <c r="V625" s="145">
        <f t="shared" si="69"/>
        <v>7.7613730574517996E-3</v>
      </c>
      <c r="W625" s="74">
        <v>55.154000000000003</v>
      </c>
      <c r="X625" s="156">
        <f t="shared" si="72"/>
        <v>0.42807076961069657</v>
      </c>
      <c r="Y625" s="156">
        <f t="shared" si="66"/>
        <v>465.68238344710801</v>
      </c>
      <c r="Z625" s="156">
        <f t="shared" si="67"/>
        <v>25.6842461766418</v>
      </c>
    </row>
    <row r="626" spans="1:26" x14ac:dyDescent="0.2">
      <c r="A626" s="251"/>
      <c r="B626" s="65" t="s">
        <v>728</v>
      </c>
      <c r="C626" s="65">
        <v>3.9</v>
      </c>
      <c r="D626" s="43">
        <v>1.4409999999999999E-2</v>
      </c>
      <c r="E626" s="44">
        <f t="shared" si="71"/>
        <v>0.79476913999999999</v>
      </c>
      <c r="F626" s="82">
        <v>517.70000000000005</v>
      </c>
      <c r="G626" s="5" t="s">
        <v>40</v>
      </c>
      <c r="H626" s="63">
        <v>8</v>
      </c>
      <c r="I626" s="64" t="s">
        <v>736</v>
      </c>
      <c r="J626" s="64" t="s">
        <v>49</v>
      </c>
      <c r="K626" s="63">
        <v>32</v>
      </c>
      <c r="L626" s="63">
        <v>1962</v>
      </c>
      <c r="M626" s="117">
        <v>15.973934</v>
      </c>
      <c r="N626" s="117">
        <v>2.3322449999999999</v>
      </c>
      <c r="O626" s="117">
        <v>3.662004</v>
      </c>
      <c r="P626" s="117">
        <v>-8.8247999999999993E-2</v>
      </c>
      <c r="Q626" s="117">
        <v>3.322435</v>
      </c>
      <c r="R626" s="117">
        <v>6.7454980000000004</v>
      </c>
      <c r="S626" s="117">
        <v>1236.8699999999999</v>
      </c>
      <c r="T626" s="117">
        <v>10.067933</v>
      </c>
      <c r="U626" s="117">
        <v>1236.8699999999999</v>
      </c>
      <c r="V626" s="145">
        <f t="shared" si="69"/>
        <v>8.1398473566340855E-3</v>
      </c>
      <c r="W626" s="74">
        <v>55.154000000000003</v>
      </c>
      <c r="X626" s="156">
        <f t="shared" si="72"/>
        <v>0.44894514110779637</v>
      </c>
      <c r="Y626" s="156">
        <f t="shared" si="66"/>
        <v>488.3908413980451</v>
      </c>
      <c r="Z626" s="156">
        <f t="shared" si="67"/>
        <v>26.936708466467781</v>
      </c>
    </row>
    <row r="627" spans="1:26" x14ac:dyDescent="0.2">
      <c r="A627" s="251"/>
      <c r="B627" s="65" t="s">
        <v>728</v>
      </c>
      <c r="C627" s="65">
        <v>3.9</v>
      </c>
      <c r="D627" s="43">
        <v>1.4409999999999999E-2</v>
      </c>
      <c r="E627" s="44">
        <f t="shared" si="71"/>
        <v>0.79476913999999999</v>
      </c>
      <c r="F627" s="82">
        <v>517.70000000000005</v>
      </c>
      <c r="G627" s="5" t="s">
        <v>40</v>
      </c>
      <c r="H627" s="63">
        <v>9</v>
      </c>
      <c r="I627" s="64" t="s">
        <v>737</v>
      </c>
      <c r="J627" s="64" t="s">
        <v>49</v>
      </c>
      <c r="K627" s="63">
        <v>45</v>
      </c>
      <c r="L627" s="63">
        <v>1973</v>
      </c>
      <c r="M627" s="117">
        <v>27.661828</v>
      </c>
      <c r="N627" s="117">
        <v>3.228456</v>
      </c>
      <c r="O627" s="117">
        <v>6.2721</v>
      </c>
      <c r="P627" s="117">
        <v>0.59654499999999999</v>
      </c>
      <c r="Q627" s="117">
        <v>5.7964140000000004</v>
      </c>
      <c r="R627" s="117">
        <v>11.768312999999999</v>
      </c>
      <c r="S627" s="117">
        <v>2141</v>
      </c>
      <c r="T627" s="117">
        <v>17.564726999999998</v>
      </c>
      <c r="U627" s="117">
        <v>2141</v>
      </c>
      <c r="V627" s="145">
        <f t="shared" si="69"/>
        <v>8.203982718355908E-3</v>
      </c>
      <c r="W627" s="74">
        <v>55.154000000000003</v>
      </c>
      <c r="X627" s="156">
        <f t="shared" si="72"/>
        <v>0.45248246284820176</v>
      </c>
      <c r="Y627" s="156">
        <f t="shared" si="66"/>
        <v>492.2389631013545</v>
      </c>
      <c r="Z627" s="156">
        <f t="shared" si="67"/>
        <v>27.148947770892107</v>
      </c>
    </row>
    <row r="628" spans="1:26" x14ac:dyDescent="0.2">
      <c r="A628" s="251"/>
      <c r="B628" s="65" t="s">
        <v>728</v>
      </c>
      <c r="C628" s="65">
        <v>3.9</v>
      </c>
      <c r="D628" s="43">
        <v>1.4409999999999999E-2</v>
      </c>
      <c r="E628" s="44">
        <f t="shared" si="71"/>
        <v>0.79476913999999999</v>
      </c>
      <c r="F628" s="82">
        <v>517.70000000000005</v>
      </c>
      <c r="G628" s="5" t="s">
        <v>40</v>
      </c>
      <c r="H628" s="63" t="s">
        <v>380</v>
      </c>
      <c r="I628" s="64" t="s">
        <v>738</v>
      </c>
      <c r="J628" s="64" t="s">
        <v>49</v>
      </c>
      <c r="K628" s="63">
        <v>45</v>
      </c>
      <c r="L628" s="63">
        <v>1990</v>
      </c>
      <c r="M628" s="117">
        <v>28.402009999999997</v>
      </c>
      <c r="N628" s="117">
        <v>4.0780250000000002</v>
      </c>
      <c r="O628" s="117">
        <v>4.5740249999999998</v>
      </c>
      <c r="P628" s="117">
        <v>-0.20202500000000001</v>
      </c>
      <c r="Q628" s="117">
        <v>7.9806949999999999</v>
      </c>
      <c r="R628" s="117">
        <v>11.97129</v>
      </c>
      <c r="S628" s="117">
        <v>2333.65</v>
      </c>
      <c r="T628" s="117">
        <v>19.951985000000001</v>
      </c>
      <c r="U628" s="117">
        <v>2333.65</v>
      </c>
      <c r="V628" s="145">
        <f t="shared" si="69"/>
        <v>8.5496903991601134E-3</v>
      </c>
      <c r="W628" s="74">
        <v>55.154000000000003</v>
      </c>
      <c r="X628" s="156">
        <f t="shared" si="72"/>
        <v>0.47154962427527691</v>
      </c>
      <c r="Y628" s="156">
        <f t="shared" si="66"/>
        <v>512.98142394960678</v>
      </c>
      <c r="Z628" s="156">
        <f t="shared" si="67"/>
        <v>28.292977456516617</v>
      </c>
    </row>
    <row r="629" spans="1:26" x14ac:dyDescent="0.2">
      <c r="A629" s="251"/>
      <c r="B629" s="65" t="s">
        <v>728</v>
      </c>
      <c r="C629" s="65">
        <v>3.9</v>
      </c>
      <c r="D629" s="43">
        <v>1.4409999999999999E-2</v>
      </c>
      <c r="E629" s="44">
        <f t="shared" si="71"/>
        <v>0.79476913999999999</v>
      </c>
      <c r="F629" s="82">
        <v>517.70000000000005</v>
      </c>
      <c r="G629" s="9" t="s">
        <v>45</v>
      </c>
      <c r="H629" s="67">
        <v>1</v>
      </c>
      <c r="I629" s="68" t="s">
        <v>739</v>
      </c>
      <c r="J629" s="68" t="s">
        <v>50</v>
      </c>
      <c r="K629" s="67">
        <v>60</v>
      </c>
      <c r="L629" s="67">
        <v>1968</v>
      </c>
      <c r="M629" s="118">
        <v>44.327030000000001</v>
      </c>
      <c r="N629" s="118">
        <v>3.5376750000000001</v>
      </c>
      <c r="O629" s="118">
        <v>10.620358</v>
      </c>
      <c r="P629" s="118">
        <v>0.44032300000000002</v>
      </c>
      <c r="Q629" s="118">
        <v>0</v>
      </c>
      <c r="R629" s="118">
        <v>29.728674000000002</v>
      </c>
      <c r="S629" s="118">
        <v>2721.28</v>
      </c>
      <c r="T629" s="118">
        <v>29.728674000000002</v>
      </c>
      <c r="U629" s="118">
        <v>2721.28</v>
      </c>
      <c r="V629" s="146">
        <f t="shared" si="69"/>
        <v>1.0924518608889934E-2</v>
      </c>
      <c r="W629" s="76">
        <v>55.154000000000003</v>
      </c>
      <c r="X629" s="157">
        <f t="shared" si="72"/>
        <v>0.60253089935471549</v>
      </c>
      <c r="Y629" s="157">
        <f t="shared" si="66"/>
        <v>655.47111653339607</v>
      </c>
      <c r="Z629" s="157">
        <f t="shared" si="67"/>
        <v>36.151853961282924</v>
      </c>
    </row>
    <row r="630" spans="1:26" x14ac:dyDescent="0.2">
      <c r="A630" s="251"/>
      <c r="B630" s="65" t="s">
        <v>728</v>
      </c>
      <c r="C630" s="65">
        <v>3.9</v>
      </c>
      <c r="D630" s="43">
        <v>1.4409999999999999E-2</v>
      </c>
      <c r="E630" s="44">
        <f t="shared" si="71"/>
        <v>0.79476913999999999</v>
      </c>
      <c r="F630" s="82">
        <v>517.70000000000005</v>
      </c>
      <c r="G630" s="9" t="s">
        <v>45</v>
      </c>
      <c r="H630" s="67">
        <v>2</v>
      </c>
      <c r="I630" s="68" t="s">
        <v>740</v>
      </c>
      <c r="J630" s="68" t="s">
        <v>50</v>
      </c>
      <c r="K630" s="67">
        <v>55</v>
      </c>
      <c r="L630" s="67">
        <v>1989</v>
      </c>
      <c r="M630" s="118">
        <v>39.130009999999999</v>
      </c>
      <c r="N630" s="118">
        <v>3.6686999999999999</v>
      </c>
      <c r="O630" s="118">
        <v>7.2727050000000002</v>
      </c>
      <c r="P630" s="118">
        <v>1.125292</v>
      </c>
      <c r="Q630" s="118">
        <v>0</v>
      </c>
      <c r="R630" s="118">
        <v>27.063313000000001</v>
      </c>
      <c r="S630" s="118">
        <v>2335.17</v>
      </c>
      <c r="T630" s="118">
        <v>27.063313000000001</v>
      </c>
      <c r="U630" s="118">
        <v>2335.17</v>
      </c>
      <c r="V630" s="146">
        <f t="shared" si="69"/>
        <v>1.1589440169238213E-2</v>
      </c>
      <c r="W630" s="76">
        <v>55.154000000000003</v>
      </c>
      <c r="X630" s="157">
        <f t="shared" si="72"/>
        <v>0.63920398309416449</v>
      </c>
      <c r="Y630" s="157">
        <f t="shared" si="66"/>
        <v>695.36641015429279</v>
      </c>
      <c r="Z630" s="157">
        <f t="shared" si="67"/>
        <v>38.352238985649869</v>
      </c>
    </row>
    <row r="631" spans="1:26" x14ac:dyDescent="0.2">
      <c r="A631" s="251"/>
      <c r="B631" s="65" t="s">
        <v>728</v>
      </c>
      <c r="C631" s="65">
        <v>3.9</v>
      </c>
      <c r="D631" s="43">
        <v>1.4409999999999999E-2</v>
      </c>
      <c r="E631" s="44">
        <f t="shared" si="71"/>
        <v>0.79476913999999999</v>
      </c>
      <c r="F631" s="82">
        <v>517.70000000000005</v>
      </c>
      <c r="G631" s="9" t="s">
        <v>45</v>
      </c>
      <c r="H631" s="67">
        <v>3</v>
      </c>
      <c r="I631" s="68" t="s">
        <v>741</v>
      </c>
      <c r="J631" s="68" t="s">
        <v>50</v>
      </c>
      <c r="K631" s="67">
        <v>45</v>
      </c>
      <c r="L631" s="67">
        <v>1987</v>
      </c>
      <c r="M631" s="118">
        <v>39.220990999999998</v>
      </c>
      <c r="N631" s="118">
        <v>3.1708050000000001</v>
      </c>
      <c r="O631" s="118">
        <v>8.1022499999999997</v>
      </c>
      <c r="P631" s="118">
        <v>0.29720400000000002</v>
      </c>
      <c r="Q631" s="118">
        <v>0</v>
      </c>
      <c r="R631" s="118">
        <v>27.650732000000001</v>
      </c>
      <c r="S631" s="118">
        <v>2331.75</v>
      </c>
      <c r="T631" s="118">
        <v>27.650732000000001</v>
      </c>
      <c r="U631" s="118">
        <v>2331.75</v>
      </c>
      <c r="V631" s="146">
        <f t="shared" si="69"/>
        <v>1.1858360458882814E-2</v>
      </c>
      <c r="W631" s="76">
        <v>55.154000000000003</v>
      </c>
      <c r="X631" s="157">
        <f t="shared" si="72"/>
        <v>0.65403601274922274</v>
      </c>
      <c r="Y631" s="157">
        <f t="shared" si="66"/>
        <v>711.50162753296888</v>
      </c>
      <c r="Z631" s="157">
        <f t="shared" si="67"/>
        <v>39.242160764953368</v>
      </c>
    </row>
    <row r="632" spans="1:26" x14ac:dyDescent="0.2">
      <c r="A632" s="251"/>
      <c r="B632" s="65" t="s">
        <v>728</v>
      </c>
      <c r="C632" s="65">
        <v>3.9</v>
      </c>
      <c r="D632" s="43">
        <v>1.4409999999999999E-2</v>
      </c>
      <c r="E632" s="44">
        <f t="shared" si="71"/>
        <v>0.79476913999999999</v>
      </c>
      <c r="F632" s="82">
        <v>517.70000000000005</v>
      </c>
      <c r="G632" s="9" t="s">
        <v>45</v>
      </c>
      <c r="H632" s="67">
        <v>4</v>
      </c>
      <c r="I632" s="68" t="s">
        <v>742</v>
      </c>
      <c r="J632" s="68" t="s">
        <v>50</v>
      </c>
      <c r="K632" s="67">
        <v>45</v>
      </c>
      <c r="L632" s="67">
        <v>1988</v>
      </c>
      <c r="M632" s="118">
        <v>39.165989000000003</v>
      </c>
      <c r="N632" s="118">
        <v>3.6949049999999999</v>
      </c>
      <c r="O632" s="118">
        <v>6.7289849999999998</v>
      </c>
      <c r="P632" s="118">
        <v>0.53809200000000001</v>
      </c>
      <c r="Q632" s="118">
        <v>0</v>
      </c>
      <c r="R632" s="118">
        <v>28.204007000000001</v>
      </c>
      <c r="S632" s="118">
        <v>2336.4299999999998</v>
      </c>
      <c r="T632" s="118">
        <v>28.204007000000001</v>
      </c>
      <c r="U632" s="118">
        <v>2336.4299999999998</v>
      </c>
      <c r="V632" s="146">
        <f t="shared" si="69"/>
        <v>1.2071411084432233E-2</v>
      </c>
      <c r="W632" s="76">
        <v>55.154000000000003</v>
      </c>
      <c r="X632" s="157">
        <f t="shared" si="72"/>
        <v>0.66578660695077541</v>
      </c>
      <c r="Y632" s="157">
        <f t="shared" si="66"/>
        <v>724.28466506593395</v>
      </c>
      <c r="Z632" s="157">
        <f t="shared" si="67"/>
        <v>39.94719641704652</v>
      </c>
    </row>
    <row r="633" spans="1:26" x14ac:dyDescent="0.2">
      <c r="A633" s="251"/>
      <c r="B633" s="65" t="s">
        <v>728</v>
      </c>
      <c r="C633" s="65">
        <v>3.9</v>
      </c>
      <c r="D633" s="43">
        <v>1.4409999999999999E-2</v>
      </c>
      <c r="E633" s="44">
        <f t="shared" si="71"/>
        <v>0.79476913999999999</v>
      </c>
      <c r="F633" s="82">
        <v>517.70000000000005</v>
      </c>
      <c r="G633" s="9" t="s">
        <v>45</v>
      </c>
      <c r="H633" s="67">
        <v>5</v>
      </c>
      <c r="I633" s="68" t="s">
        <v>743</v>
      </c>
      <c r="J633" s="68" t="s">
        <v>50</v>
      </c>
      <c r="K633" s="67">
        <v>40</v>
      </c>
      <c r="L633" s="67">
        <v>1995</v>
      </c>
      <c r="M633" s="118">
        <v>37.987003999999999</v>
      </c>
      <c r="N633" s="118">
        <v>4.0879799999999999</v>
      </c>
      <c r="O633" s="118">
        <v>7.4065200000000004</v>
      </c>
      <c r="P633" s="118">
        <v>0.29801899999999998</v>
      </c>
      <c r="Q633" s="118">
        <v>0</v>
      </c>
      <c r="R633" s="118">
        <v>26.194485</v>
      </c>
      <c r="S633" s="118">
        <v>2169.11</v>
      </c>
      <c r="T633" s="118">
        <v>26.194485</v>
      </c>
      <c r="U633" s="118">
        <v>2169.11</v>
      </c>
      <c r="V633" s="146">
        <f t="shared" si="69"/>
        <v>1.2076144132847112E-2</v>
      </c>
      <c r="W633" s="76">
        <v>55.154000000000003</v>
      </c>
      <c r="X633" s="157">
        <f t="shared" si="72"/>
        <v>0.66604765350304962</v>
      </c>
      <c r="Y633" s="157">
        <f t="shared" si="66"/>
        <v>724.56864797082676</v>
      </c>
      <c r="Z633" s="157">
        <f t="shared" si="67"/>
        <v>39.962859210182977</v>
      </c>
    </row>
    <row r="634" spans="1:26" x14ac:dyDescent="0.2">
      <c r="A634" s="251"/>
      <c r="B634" s="65" t="s">
        <v>728</v>
      </c>
      <c r="C634" s="65">
        <v>3.9</v>
      </c>
      <c r="D634" s="43">
        <v>1.4409999999999999E-2</v>
      </c>
      <c r="E634" s="44">
        <f t="shared" si="71"/>
        <v>0.79476913999999999</v>
      </c>
      <c r="F634" s="82">
        <v>517.70000000000005</v>
      </c>
      <c r="G634" s="9" t="s">
        <v>45</v>
      </c>
      <c r="H634" s="67">
        <v>6</v>
      </c>
      <c r="I634" s="68" t="s">
        <v>744</v>
      </c>
      <c r="J634" s="68" t="s">
        <v>50</v>
      </c>
      <c r="K634" s="67">
        <v>60</v>
      </c>
      <c r="L634" s="67">
        <v>1966</v>
      </c>
      <c r="M634" s="118">
        <v>47.232986999999994</v>
      </c>
      <c r="N634" s="118">
        <v>3.1498409999999999</v>
      </c>
      <c r="O634" s="118">
        <v>9.5271740000000005</v>
      </c>
      <c r="P634" s="118">
        <v>1.1851499999999999</v>
      </c>
      <c r="Q634" s="118">
        <v>0</v>
      </c>
      <c r="R634" s="118">
        <v>33.370821999999997</v>
      </c>
      <c r="S634" s="118">
        <v>2733.17</v>
      </c>
      <c r="T634" s="118">
        <v>33.370821999999997</v>
      </c>
      <c r="U634" s="118">
        <v>2733.17</v>
      </c>
      <c r="V634" s="146">
        <f t="shared" si="69"/>
        <v>1.2209566913144808E-2</v>
      </c>
      <c r="W634" s="76">
        <v>55.154000000000003</v>
      </c>
      <c r="X634" s="157">
        <f t="shared" si="72"/>
        <v>0.67340645352758877</v>
      </c>
      <c r="Y634" s="157">
        <f t="shared" si="66"/>
        <v>732.57401478868849</v>
      </c>
      <c r="Z634" s="157">
        <f t="shared" si="67"/>
        <v>40.404387211655326</v>
      </c>
    </row>
    <row r="635" spans="1:26" x14ac:dyDescent="0.2">
      <c r="A635" s="251"/>
      <c r="B635" s="65" t="s">
        <v>728</v>
      </c>
      <c r="C635" s="65">
        <v>3.9</v>
      </c>
      <c r="D635" s="43">
        <v>1.4409999999999999E-2</v>
      </c>
      <c r="E635" s="44">
        <f t="shared" si="71"/>
        <v>0.79476913999999999</v>
      </c>
      <c r="F635" s="82">
        <v>517.70000000000005</v>
      </c>
      <c r="G635" s="9" t="s">
        <v>45</v>
      </c>
      <c r="H635" s="67">
        <v>7</v>
      </c>
      <c r="I635" s="68" t="s">
        <v>745</v>
      </c>
      <c r="J635" s="68" t="s">
        <v>50</v>
      </c>
      <c r="K635" s="67">
        <v>45</v>
      </c>
      <c r="L635" s="67">
        <v>1991</v>
      </c>
      <c r="M635" s="118">
        <v>40.004014999999995</v>
      </c>
      <c r="N635" s="118">
        <v>3.9831599999999998</v>
      </c>
      <c r="O635" s="118">
        <v>7.0489350000000002</v>
      </c>
      <c r="P635" s="118">
        <v>0.35185</v>
      </c>
      <c r="Q635" s="118">
        <v>0</v>
      </c>
      <c r="R635" s="118">
        <v>28.620069999999998</v>
      </c>
      <c r="S635" s="118">
        <v>2333.9499999999998</v>
      </c>
      <c r="T635" s="118">
        <v>28.620069999999998</v>
      </c>
      <c r="U635" s="118">
        <v>2333.9499999999998</v>
      </c>
      <c r="V635" s="146">
        <f t="shared" si="69"/>
        <v>1.226250348122282E-2</v>
      </c>
      <c r="W635" s="76">
        <v>55.154000000000003</v>
      </c>
      <c r="X635" s="157">
        <f t="shared" si="72"/>
        <v>0.67632611700336343</v>
      </c>
      <c r="Y635" s="157">
        <f t="shared" ref="Y635:Y698" si="73">V635*60*1000</f>
        <v>735.75020887336916</v>
      </c>
      <c r="Z635" s="157">
        <f t="shared" ref="Z635:Z698" si="74">Y635*W635/1000</f>
        <v>40.579567020201807</v>
      </c>
    </row>
    <row r="636" spans="1:26" x14ac:dyDescent="0.2">
      <c r="A636" s="251"/>
      <c r="B636" s="65" t="s">
        <v>728</v>
      </c>
      <c r="C636" s="65">
        <v>3.9</v>
      </c>
      <c r="D636" s="43">
        <v>1.4409999999999999E-2</v>
      </c>
      <c r="E636" s="44">
        <f t="shared" si="71"/>
        <v>0.79476913999999999</v>
      </c>
      <c r="F636" s="82">
        <v>517.70000000000005</v>
      </c>
      <c r="G636" s="9" t="s">
        <v>45</v>
      </c>
      <c r="H636" s="67">
        <v>8</v>
      </c>
      <c r="I636" s="68" t="s">
        <v>746</v>
      </c>
      <c r="J636" s="68" t="s">
        <v>50</v>
      </c>
      <c r="K636" s="67">
        <v>45</v>
      </c>
      <c r="L636" s="67">
        <v>1976</v>
      </c>
      <c r="M636" s="118">
        <v>39.204011999999999</v>
      </c>
      <c r="N636" s="118">
        <v>2.6729099999999999</v>
      </c>
      <c r="O636" s="118">
        <v>7.3354499999999998</v>
      </c>
      <c r="P636" s="118">
        <v>0.38709100000000002</v>
      </c>
      <c r="Q636" s="118">
        <v>0</v>
      </c>
      <c r="R636" s="118">
        <v>28.808561000000001</v>
      </c>
      <c r="S636" s="118">
        <v>2322.64</v>
      </c>
      <c r="T636" s="118">
        <v>28.808561000000001</v>
      </c>
      <c r="U636" s="118">
        <v>2322.64</v>
      </c>
      <c r="V636" s="146">
        <f t="shared" si="69"/>
        <v>1.2403369011125272E-2</v>
      </c>
      <c r="W636" s="76">
        <v>55.154000000000003</v>
      </c>
      <c r="X636" s="157">
        <f t="shared" si="72"/>
        <v>0.68409541443960331</v>
      </c>
      <c r="Y636" s="157">
        <f t="shared" si="73"/>
        <v>744.20214066751635</v>
      </c>
      <c r="Z636" s="157">
        <f t="shared" si="74"/>
        <v>41.045724866376197</v>
      </c>
    </row>
    <row r="637" spans="1:26" x14ac:dyDescent="0.2">
      <c r="A637" s="251"/>
      <c r="B637" s="65" t="s">
        <v>728</v>
      </c>
      <c r="C637" s="65">
        <v>3.9</v>
      </c>
      <c r="D637" s="43">
        <v>1.4409999999999999E-2</v>
      </c>
      <c r="E637" s="44">
        <f t="shared" si="71"/>
        <v>0.79476913999999999</v>
      </c>
      <c r="F637" s="82">
        <v>517.70000000000005</v>
      </c>
      <c r="G637" s="9" t="s">
        <v>45</v>
      </c>
      <c r="H637" s="67">
        <v>9</v>
      </c>
      <c r="I637" s="68" t="s">
        <v>747</v>
      </c>
      <c r="J637" s="68" t="s">
        <v>50</v>
      </c>
      <c r="K637" s="67">
        <v>12</v>
      </c>
      <c r="L637" s="67">
        <v>1975</v>
      </c>
      <c r="M637" s="118">
        <v>10.455999</v>
      </c>
      <c r="N637" s="118">
        <v>1.0482</v>
      </c>
      <c r="O637" s="118">
        <v>1.4363159999999999</v>
      </c>
      <c r="P637" s="118">
        <v>0.379799</v>
      </c>
      <c r="Q637" s="118">
        <v>0</v>
      </c>
      <c r="R637" s="118">
        <v>7.5916839999999999</v>
      </c>
      <c r="S637" s="118">
        <v>608.16</v>
      </c>
      <c r="T637" s="118">
        <v>7.5916839999999999</v>
      </c>
      <c r="U637" s="118">
        <v>608.16</v>
      </c>
      <c r="V637" s="146">
        <f t="shared" si="69"/>
        <v>1.2483037358589846E-2</v>
      </c>
      <c r="W637" s="76">
        <v>55.154000000000003</v>
      </c>
      <c r="X637" s="157">
        <f t="shared" si="72"/>
        <v>0.68848944247566446</v>
      </c>
      <c r="Y637" s="157">
        <f t="shared" si="73"/>
        <v>748.98224151539068</v>
      </c>
      <c r="Z637" s="157">
        <f t="shared" si="74"/>
        <v>41.309366548539863</v>
      </c>
    </row>
    <row r="638" spans="1:26" x14ac:dyDescent="0.2">
      <c r="A638" s="251"/>
      <c r="B638" s="65" t="s">
        <v>728</v>
      </c>
      <c r="C638" s="65">
        <v>3.9</v>
      </c>
      <c r="D638" s="43">
        <v>1.4409999999999999E-2</v>
      </c>
      <c r="E638" s="44">
        <f t="shared" si="71"/>
        <v>0.79476913999999999</v>
      </c>
      <c r="F638" s="82">
        <v>517.70000000000005</v>
      </c>
      <c r="G638" s="9" t="s">
        <v>45</v>
      </c>
      <c r="H638" s="67" t="s">
        <v>392</v>
      </c>
      <c r="I638" s="68" t="s">
        <v>748</v>
      </c>
      <c r="J638" s="68" t="s">
        <v>50</v>
      </c>
      <c r="K638" s="67">
        <v>40</v>
      </c>
      <c r="L638" s="67">
        <v>1988</v>
      </c>
      <c r="M638" s="118">
        <v>39.500006999999997</v>
      </c>
      <c r="N638" s="118">
        <v>3.2111610000000002</v>
      </c>
      <c r="O638" s="118">
        <v>8.2661599999999993</v>
      </c>
      <c r="P638" s="118">
        <v>-0.30416199999999999</v>
      </c>
      <c r="Q638" s="118">
        <v>0</v>
      </c>
      <c r="R638" s="118">
        <v>28.326847999999998</v>
      </c>
      <c r="S638" s="118">
        <v>2258.88</v>
      </c>
      <c r="T638" s="118">
        <v>28.326847999999998</v>
      </c>
      <c r="U638" s="118">
        <v>2258.88</v>
      </c>
      <c r="V638" s="146">
        <f t="shared" si="69"/>
        <v>1.2540218161212636E-2</v>
      </c>
      <c r="W638" s="76">
        <v>55.154000000000003</v>
      </c>
      <c r="X638" s="157">
        <f t="shared" si="72"/>
        <v>0.69164319246352179</v>
      </c>
      <c r="Y638" s="157">
        <f t="shared" si="73"/>
        <v>752.41308967275813</v>
      </c>
      <c r="Z638" s="157">
        <f t="shared" si="74"/>
        <v>41.498591547811301</v>
      </c>
    </row>
    <row r="639" spans="1:26" x14ac:dyDescent="0.2">
      <c r="A639" s="251"/>
      <c r="B639" s="65" t="s">
        <v>728</v>
      </c>
      <c r="C639" s="65">
        <v>3.9</v>
      </c>
      <c r="D639" s="43">
        <v>1.4409999999999999E-2</v>
      </c>
      <c r="E639" s="44">
        <f t="shared" si="71"/>
        <v>0.79476913999999999</v>
      </c>
      <c r="F639" s="82">
        <v>517.70000000000005</v>
      </c>
      <c r="G639" s="6" t="s">
        <v>47</v>
      </c>
      <c r="H639" s="69">
        <v>1</v>
      </c>
      <c r="I639" s="70" t="s">
        <v>749</v>
      </c>
      <c r="J639" s="70" t="s">
        <v>50</v>
      </c>
      <c r="K639" s="69">
        <v>7</v>
      </c>
      <c r="L639" s="69">
        <v>1960</v>
      </c>
      <c r="M639" s="119">
        <v>3.532</v>
      </c>
      <c r="N639" s="119">
        <v>0.15723000000000001</v>
      </c>
      <c r="O639" s="119">
        <v>0.920234</v>
      </c>
      <c r="P639" s="119">
        <v>-5.5230000000000001E-2</v>
      </c>
      <c r="Q639" s="119">
        <v>0</v>
      </c>
      <c r="R639" s="119">
        <v>2.5097659999999999</v>
      </c>
      <c r="S639" s="119">
        <v>181.35</v>
      </c>
      <c r="T639" s="119">
        <v>2.5097659999999999</v>
      </c>
      <c r="U639" s="119">
        <v>181.35</v>
      </c>
      <c r="V639" s="147">
        <f t="shared" si="69"/>
        <v>1.3839349324510615E-2</v>
      </c>
      <c r="W639" s="88">
        <v>55.154000000000003</v>
      </c>
      <c r="X639" s="77">
        <f t="shared" si="72"/>
        <v>0.7632954726440585</v>
      </c>
      <c r="Y639" s="77">
        <f t="shared" si="73"/>
        <v>830.36095947063689</v>
      </c>
      <c r="Z639" s="77">
        <f t="shared" si="74"/>
        <v>45.797728358643511</v>
      </c>
    </row>
    <row r="640" spans="1:26" x14ac:dyDescent="0.2">
      <c r="A640" s="251"/>
      <c r="B640" s="65" t="s">
        <v>728</v>
      </c>
      <c r="C640" s="65">
        <v>3.9</v>
      </c>
      <c r="D640" s="43">
        <v>1.4409999999999999E-2</v>
      </c>
      <c r="E640" s="44">
        <f t="shared" si="71"/>
        <v>0.79476913999999999</v>
      </c>
      <c r="F640" s="82">
        <v>517.70000000000005</v>
      </c>
      <c r="G640" s="6" t="s">
        <v>47</v>
      </c>
      <c r="H640" s="69">
        <v>2</v>
      </c>
      <c r="I640" s="70" t="s">
        <v>750</v>
      </c>
      <c r="J640" s="70" t="s">
        <v>50</v>
      </c>
      <c r="K640" s="69">
        <v>45</v>
      </c>
      <c r="L640" s="69">
        <v>1975</v>
      </c>
      <c r="M640" s="119">
        <v>43.080010999999999</v>
      </c>
      <c r="N640" s="119">
        <v>3.0397280000000002</v>
      </c>
      <c r="O640" s="119">
        <v>7.6664700000000003</v>
      </c>
      <c r="P640" s="119">
        <v>-8.1738000000000005E-2</v>
      </c>
      <c r="Q640" s="119">
        <v>0</v>
      </c>
      <c r="R640" s="119">
        <v>32.455551</v>
      </c>
      <c r="S640" s="119">
        <v>2327.39</v>
      </c>
      <c r="T640" s="119">
        <v>32.455551</v>
      </c>
      <c r="U640" s="119">
        <v>2327.39</v>
      </c>
      <c r="V640" s="147">
        <f t="shared" si="69"/>
        <v>1.3945041870936974E-2</v>
      </c>
      <c r="W640" s="88">
        <v>55.154000000000003</v>
      </c>
      <c r="X640" s="77">
        <f t="shared" si="72"/>
        <v>0.76912483934965792</v>
      </c>
      <c r="Y640" s="77">
        <f t="shared" si="73"/>
        <v>836.70251225621837</v>
      </c>
      <c r="Z640" s="77">
        <f t="shared" si="74"/>
        <v>46.147490360979468</v>
      </c>
    </row>
    <row r="641" spans="1:26" x14ac:dyDescent="0.2">
      <c r="A641" s="251"/>
      <c r="B641" s="65" t="s">
        <v>728</v>
      </c>
      <c r="C641" s="65">
        <v>3.9</v>
      </c>
      <c r="D641" s="43">
        <v>1.4409999999999999E-2</v>
      </c>
      <c r="E641" s="44">
        <f t="shared" si="71"/>
        <v>0.79476913999999999</v>
      </c>
      <c r="F641" s="82">
        <v>517.70000000000005</v>
      </c>
      <c r="G641" s="6" t="s">
        <v>47</v>
      </c>
      <c r="H641" s="69">
        <v>3</v>
      </c>
      <c r="I641" s="70" t="s">
        <v>751</v>
      </c>
      <c r="J641" s="70" t="s">
        <v>50</v>
      </c>
      <c r="K641" s="69">
        <v>30</v>
      </c>
      <c r="L641" s="69">
        <v>1991</v>
      </c>
      <c r="M641" s="119">
        <v>30.917988999999999</v>
      </c>
      <c r="N641" s="119">
        <v>2.6729099999999999</v>
      </c>
      <c r="O641" s="119">
        <v>5.9186750000000004</v>
      </c>
      <c r="P641" s="119">
        <v>0.28509000000000001</v>
      </c>
      <c r="Q641" s="119">
        <v>0</v>
      </c>
      <c r="R641" s="119">
        <v>22.041314</v>
      </c>
      <c r="S641" s="119">
        <v>1580.37</v>
      </c>
      <c r="T641" s="119">
        <v>22.041314</v>
      </c>
      <c r="U641" s="119">
        <v>1580.37</v>
      </c>
      <c r="V641" s="147">
        <f t="shared" si="69"/>
        <v>1.3946932680321697E-2</v>
      </c>
      <c r="W641" s="88">
        <v>55.154000000000003</v>
      </c>
      <c r="X641" s="77">
        <f t="shared" si="72"/>
        <v>0.76922912505046293</v>
      </c>
      <c r="Y641" s="77">
        <f t="shared" si="73"/>
        <v>836.81596081930172</v>
      </c>
      <c r="Z641" s="77">
        <f t="shared" si="74"/>
        <v>46.153747503027773</v>
      </c>
    </row>
    <row r="642" spans="1:26" x14ac:dyDescent="0.2">
      <c r="A642" s="251"/>
      <c r="B642" s="65" t="s">
        <v>728</v>
      </c>
      <c r="C642" s="65">
        <v>3.9</v>
      </c>
      <c r="D642" s="43">
        <v>1.4409999999999999E-2</v>
      </c>
      <c r="E642" s="44">
        <f t="shared" si="71"/>
        <v>0.79476913999999999</v>
      </c>
      <c r="F642" s="82">
        <v>517.70000000000005</v>
      </c>
      <c r="G642" s="6" t="s">
        <v>47</v>
      </c>
      <c r="H642" s="69">
        <v>4</v>
      </c>
      <c r="I642" s="70" t="s">
        <v>752</v>
      </c>
      <c r="J642" s="70" t="s">
        <v>50</v>
      </c>
      <c r="K642" s="69">
        <v>40</v>
      </c>
      <c r="L642" s="69">
        <v>1989</v>
      </c>
      <c r="M642" s="119">
        <v>41.419014000000004</v>
      </c>
      <c r="N642" s="119">
        <v>5.1519029999999999</v>
      </c>
      <c r="O642" s="119">
        <v>5.5800799999999997</v>
      </c>
      <c r="P642" s="119">
        <v>-1.071904</v>
      </c>
      <c r="Q642" s="119">
        <v>0</v>
      </c>
      <c r="R642" s="119">
        <v>31.758935000000001</v>
      </c>
      <c r="S642" s="119">
        <v>2266.8200000000002</v>
      </c>
      <c r="T642" s="119">
        <v>31.758935000000001</v>
      </c>
      <c r="U642" s="119">
        <v>2266.8200000000002</v>
      </c>
      <c r="V642" s="147">
        <f t="shared" si="69"/>
        <v>1.401034709416716E-2</v>
      </c>
      <c r="W642" s="88">
        <v>55.154000000000003</v>
      </c>
      <c r="X642" s="77">
        <f t="shared" si="72"/>
        <v>0.77272668363169561</v>
      </c>
      <c r="Y642" s="77">
        <f t="shared" si="73"/>
        <v>840.62082565002959</v>
      </c>
      <c r="Z642" s="77">
        <f t="shared" si="74"/>
        <v>46.363601017901729</v>
      </c>
    </row>
    <row r="643" spans="1:26" x14ac:dyDescent="0.2">
      <c r="A643" s="251"/>
      <c r="B643" s="65" t="s">
        <v>728</v>
      </c>
      <c r="C643" s="65">
        <v>3.9</v>
      </c>
      <c r="D643" s="43">
        <v>1.4409999999999999E-2</v>
      </c>
      <c r="E643" s="44">
        <f t="shared" si="71"/>
        <v>0.79476913999999999</v>
      </c>
      <c r="F643" s="82">
        <v>517.70000000000005</v>
      </c>
      <c r="G643" s="6" t="s">
        <v>47</v>
      </c>
      <c r="H643" s="69">
        <v>5</v>
      </c>
      <c r="I643" s="70" t="s">
        <v>753</v>
      </c>
      <c r="J643" s="70" t="s">
        <v>50</v>
      </c>
      <c r="K643" s="69">
        <v>75</v>
      </c>
      <c r="L643" s="69">
        <v>1973</v>
      </c>
      <c r="M643" s="119">
        <v>73.836027000000001</v>
      </c>
      <c r="N643" s="119">
        <v>6.3416100000000002</v>
      </c>
      <c r="O643" s="119">
        <v>11.202225</v>
      </c>
      <c r="P643" s="119">
        <v>3.3394E-2</v>
      </c>
      <c r="Q643" s="119">
        <v>0</v>
      </c>
      <c r="R643" s="119">
        <v>56.258797999999999</v>
      </c>
      <c r="S643" s="119">
        <v>4007.78</v>
      </c>
      <c r="T643" s="119">
        <v>56.258797999999999</v>
      </c>
      <c r="U643" s="119">
        <v>4007.78</v>
      </c>
      <c r="V643" s="147">
        <f t="shared" si="69"/>
        <v>1.4037396763295389E-2</v>
      </c>
      <c r="W643" s="88">
        <v>55.154000000000003</v>
      </c>
      <c r="X643" s="77">
        <f t="shared" si="72"/>
        <v>0.77421858108279396</v>
      </c>
      <c r="Y643" s="77">
        <f t="shared" si="73"/>
        <v>842.24380579772344</v>
      </c>
      <c r="Z643" s="77">
        <f t="shared" si="74"/>
        <v>46.453114864967638</v>
      </c>
    </row>
    <row r="644" spans="1:26" x14ac:dyDescent="0.2">
      <c r="A644" s="251"/>
      <c r="B644" s="65" t="s">
        <v>728</v>
      </c>
      <c r="C644" s="65">
        <v>3.9</v>
      </c>
      <c r="D644" s="43">
        <v>1.4409999999999999E-2</v>
      </c>
      <c r="E644" s="44">
        <f t="shared" si="71"/>
        <v>0.79476913999999999</v>
      </c>
      <c r="F644" s="82">
        <v>517.70000000000005</v>
      </c>
      <c r="G644" s="6" t="s">
        <v>47</v>
      </c>
      <c r="H644" s="69">
        <v>6</v>
      </c>
      <c r="I644" s="70" t="s">
        <v>754</v>
      </c>
      <c r="J644" s="70" t="s">
        <v>50</v>
      </c>
      <c r="K644" s="69">
        <v>45</v>
      </c>
      <c r="L644" s="69">
        <v>1988</v>
      </c>
      <c r="M644" s="119">
        <v>41.950979000000004</v>
      </c>
      <c r="N644" s="119">
        <v>3.1026720000000001</v>
      </c>
      <c r="O644" s="119">
        <v>5.2834500000000002</v>
      </c>
      <c r="P644" s="119">
        <v>0.26332499999999998</v>
      </c>
      <c r="Q644" s="119">
        <v>0</v>
      </c>
      <c r="R644" s="119">
        <v>33.301532000000002</v>
      </c>
      <c r="S644" s="119">
        <v>2363.4499999999998</v>
      </c>
      <c r="T644" s="119">
        <v>33.301532000000002</v>
      </c>
      <c r="U644" s="119">
        <v>2363.4499999999998</v>
      </c>
      <c r="V644" s="147">
        <f t="shared" si="69"/>
        <v>1.4090220652012949E-2</v>
      </c>
      <c r="W644" s="88">
        <v>55.154000000000003</v>
      </c>
      <c r="X644" s="77">
        <f t="shared" si="72"/>
        <v>0.77713202984112228</v>
      </c>
      <c r="Y644" s="77">
        <f t="shared" si="73"/>
        <v>845.41323912077689</v>
      </c>
      <c r="Z644" s="77">
        <f t="shared" si="74"/>
        <v>46.627921790467333</v>
      </c>
    </row>
    <row r="645" spans="1:26" x14ac:dyDescent="0.2">
      <c r="A645" s="251"/>
      <c r="B645" s="65" t="s">
        <v>728</v>
      </c>
      <c r="C645" s="65">
        <v>3.9</v>
      </c>
      <c r="D645" s="43">
        <v>1.4409999999999999E-2</v>
      </c>
      <c r="E645" s="44">
        <f t="shared" si="71"/>
        <v>0.79476913999999999</v>
      </c>
      <c r="F645" s="82">
        <v>517.70000000000005</v>
      </c>
      <c r="G645" s="6" t="s">
        <v>47</v>
      </c>
      <c r="H645" s="69">
        <v>7</v>
      </c>
      <c r="I645" s="70" t="s">
        <v>755</v>
      </c>
      <c r="J645" s="70" t="s">
        <v>50</v>
      </c>
      <c r="K645" s="69">
        <v>60</v>
      </c>
      <c r="L645" s="69">
        <v>1983</v>
      </c>
      <c r="M645" s="119">
        <v>47.752977999999999</v>
      </c>
      <c r="N645" s="119">
        <v>3.8783400000000001</v>
      </c>
      <c r="O645" s="119">
        <v>10.591680999999999</v>
      </c>
      <c r="P645" s="119">
        <v>-0.81834099999999999</v>
      </c>
      <c r="Q645" s="119">
        <v>0</v>
      </c>
      <c r="R645" s="119">
        <v>34.101298</v>
      </c>
      <c r="S645" s="119">
        <v>2413.75</v>
      </c>
      <c r="T645" s="119">
        <v>34.101298</v>
      </c>
      <c r="U645" s="119">
        <v>2413.75</v>
      </c>
      <c r="V645" s="147">
        <f t="shared" si="69"/>
        <v>1.4127932884515795E-2</v>
      </c>
      <c r="W645" s="88">
        <v>55.154000000000003</v>
      </c>
      <c r="X645" s="77">
        <f t="shared" si="72"/>
        <v>0.77921201031258425</v>
      </c>
      <c r="Y645" s="77">
        <f t="shared" si="73"/>
        <v>847.67597307094763</v>
      </c>
      <c r="Z645" s="77">
        <f t="shared" si="74"/>
        <v>46.752720618755049</v>
      </c>
    </row>
    <row r="646" spans="1:26" x14ac:dyDescent="0.2">
      <c r="A646" s="251"/>
      <c r="B646" s="65" t="s">
        <v>728</v>
      </c>
      <c r="C646" s="65">
        <v>3.9</v>
      </c>
      <c r="D646" s="43">
        <v>1.4409999999999999E-2</v>
      </c>
      <c r="E646" s="44">
        <f t="shared" si="71"/>
        <v>0.79476913999999999</v>
      </c>
      <c r="F646" s="82">
        <v>517.70000000000005</v>
      </c>
      <c r="G646" s="6" t="s">
        <v>47</v>
      </c>
      <c r="H646" s="69">
        <v>8</v>
      </c>
      <c r="I646" s="70" t="s">
        <v>756</v>
      </c>
      <c r="J646" s="70" t="s">
        <v>50</v>
      </c>
      <c r="K646" s="69">
        <v>50</v>
      </c>
      <c r="L646" s="69">
        <v>1979</v>
      </c>
      <c r="M646" s="119">
        <v>59.388998999999998</v>
      </c>
      <c r="N646" s="119">
        <v>4.7168999999999999</v>
      </c>
      <c r="O646" s="119">
        <v>7.9840999999999998</v>
      </c>
      <c r="P646" s="119">
        <v>0.230097</v>
      </c>
      <c r="Q646" s="119">
        <v>0</v>
      </c>
      <c r="R646" s="119">
        <v>46.457901999999997</v>
      </c>
      <c r="S646" s="119">
        <v>3259.12</v>
      </c>
      <c r="T646" s="119">
        <v>46.457901999999997</v>
      </c>
      <c r="U646" s="119">
        <v>3259.12</v>
      </c>
      <c r="V646" s="147">
        <f t="shared" si="69"/>
        <v>1.4254738088809249E-2</v>
      </c>
      <c r="W646" s="88">
        <v>55.154000000000003</v>
      </c>
      <c r="X646" s="77">
        <f t="shared" si="72"/>
        <v>0.78620582455018539</v>
      </c>
      <c r="Y646" s="77">
        <f t="shared" si="73"/>
        <v>855.28428532855492</v>
      </c>
      <c r="Z646" s="77">
        <f t="shared" si="74"/>
        <v>47.172349473011117</v>
      </c>
    </row>
    <row r="647" spans="1:26" x14ac:dyDescent="0.2">
      <c r="A647" s="251"/>
      <c r="B647" s="65" t="s">
        <v>728</v>
      </c>
      <c r="C647" s="65">
        <v>3.9</v>
      </c>
      <c r="D647" s="43">
        <v>1.4409999999999999E-2</v>
      </c>
      <c r="E647" s="44">
        <f t="shared" si="71"/>
        <v>0.79476913999999999</v>
      </c>
      <c r="F647" s="82">
        <v>517.70000000000005</v>
      </c>
      <c r="G647" s="6" t="s">
        <v>47</v>
      </c>
      <c r="H647" s="69">
        <v>9</v>
      </c>
      <c r="I647" s="70" t="s">
        <v>757</v>
      </c>
      <c r="J647" s="70" t="s">
        <v>50</v>
      </c>
      <c r="K647" s="69">
        <v>45</v>
      </c>
      <c r="L647" s="69">
        <v>1990</v>
      </c>
      <c r="M647" s="119">
        <v>44.815999999999995</v>
      </c>
      <c r="N647" s="119">
        <v>2.8301400000000001</v>
      </c>
      <c r="O647" s="119">
        <v>8.6018849999999993</v>
      </c>
      <c r="P647" s="119">
        <v>-0.12714</v>
      </c>
      <c r="Q647" s="119">
        <v>0</v>
      </c>
      <c r="R647" s="119">
        <v>33.511114999999997</v>
      </c>
      <c r="S647" s="119">
        <v>2316.6</v>
      </c>
      <c r="T647" s="119">
        <v>33.511114999999997</v>
      </c>
      <c r="U647" s="119">
        <v>2316.6</v>
      </c>
      <c r="V647" s="147">
        <f t="shared" si="69"/>
        <v>1.4465645773979106E-2</v>
      </c>
      <c r="W647" s="88">
        <v>55.154000000000003</v>
      </c>
      <c r="X647" s="77">
        <f t="shared" si="72"/>
        <v>0.79783822701804363</v>
      </c>
      <c r="Y647" s="77">
        <f t="shared" si="73"/>
        <v>867.93874643874631</v>
      </c>
      <c r="Z647" s="77">
        <f t="shared" si="74"/>
        <v>47.870293621082617</v>
      </c>
    </row>
    <row r="648" spans="1:26" x14ac:dyDescent="0.2">
      <c r="A648" s="251"/>
      <c r="B648" s="65" t="s">
        <v>728</v>
      </c>
      <c r="C648" s="65">
        <v>3.9</v>
      </c>
      <c r="D648" s="43">
        <v>1.4409999999999999E-2</v>
      </c>
      <c r="E648" s="44">
        <f t="shared" si="71"/>
        <v>0.79476913999999999</v>
      </c>
      <c r="F648" s="82">
        <v>517.70000000000005</v>
      </c>
      <c r="G648" s="6" t="s">
        <v>47</v>
      </c>
      <c r="H648" s="69" t="s">
        <v>392</v>
      </c>
      <c r="I648" s="70" t="s">
        <v>758</v>
      </c>
      <c r="J648" s="70" t="s">
        <v>50</v>
      </c>
      <c r="K648" s="69">
        <v>45</v>
      </c>
      <c r="L648" s="69">
        <v>1970</v>
      </c>
      <c r="M648" s="119">
        <v>39.342005999999998</v>
      </c>
      <c r="N648" s="119">
        <v>2.9611649999999998</v>
      </c>
      <c r="O648" s="119">
        <v>8.6622749999999993</v>
      </c>
      <c r="P648" s="119">
        <v>-0.20716499999999999</v>
      </c>
      <c r="Q648" s="119">
        <v>0</v>
      </c>
      <c r="R648" s="119">
        <v>27.925730999999999</v>
      </c>
      <c r="S648" s="119">
        <v>1924.65</v>
      </c>
      <c r="T648" s="119">
        <v>27.925730999999999</v>
      </c>
      <c r="U648" s="119">
        <v>1924.65</v>
      </c>
      <c r="V648" s="147">
        <f t="shared" si="69"/>
        <v>1.4509511339724104E-2</v>
      </c>
      <c r="W648" s="88">
        <v>55.154000000000003</v>
      </c>
      <c r="X648" s="77">
        <f t="shared" si="72"/>
        <v>0.80025758843114325</v>
      </c>
      <c r="Y648" s="77">
        <f t="shared" si="73"/>
        <v>870.57068038344619</v>
      </c>
      <c r="Z648" s="77">
        <f t="shared" si="74"/>
        <v>48.015455305868592</v>
      </c>
    </row>
    <row r="649" spans="1:26" x14ac:dyDescent="0.2">
      <c r="A649" s="251"/>
      <c r="B649" s="65" t="s">
        <v>728</v>
      </c>
      <c r="C649" s="65">
        <v>3.9</v>
      </c>
      <c r="D649" s="43">
        <v>1.4409999999999999E-2</v>
      </c>
      <c r="E649" s="44">
        <f t="shared" si="71"/>
        <v>0.79476913999999999</v>
      </c>
      <c r="F649" s="82">
        <v>517.70000000000005</v>
      </c>
      <c r="G649" s="10" t="s">
        <v>48</v>
      </c>
      <c r="H649" s="72">
        <v>1</v>
      </c>
      <c r="I649" s="73" t="s">
        <v>759</v>
      </c>
      <c r="J649" s="73" t="s">
        <v>50</v>
      </c>
      <c r="K649" s="72">
        <v>17</v>
      </c>
      <c r="L649" s="72">
        <v>1959</v>
      </c>
      <c r="M649" s="120">
        <v>20.548997</v>
      </c>
      <c r="N649" s="120">
        <v>1.3102499999999999</v>
      </c>
      <c r="O649" s="120">
        <v>0.17</v>
      </c>
      <c r="P649" s="120">
        <v>-0.188252</v>
      </c>
      <c r="Q649" s="120">
        <v>0</v>
      </c>
      <c r="R649" s="120">
        <v>19.256999</v>
      </c>
      <c r="S649" s="120">
        <v>827.04</v>
      </c>
      <c r="T649" s="120">
        <v>19.256999</v>
      </c>
      <c r="U649" s="120">
        <v>827.04</v>
      </c>
      <c r="V649" s="148">
        <f t="shared" si="69"/>
        <v>2.3284241390984717E-2</v>
      </c>
      <c r="W649" s="78">
        <v>55.154000000000003</v>
      </c>
      <c r="X649" s="158">
        <f t="shared" si="72"/>
        <v>1.2842190496783712</v>
      </c>
      <c r="Y649" s="158">
        <f t="shared" si="73"/>
        <v>1397.054483459083</v>
      </c>
      <c r="Z649" s="158">
        <f t="shared" si="74"/>
        <v>77.053142980702262</v>
      </c>
    </row>
    <row r="650" spans="1:26" x14ac:dyDescent="0.2">
      <c r="A650" s="251"/>
      <c r="B650" s="65" t="s">
        <v>728</v>
      </c>
      <c r="C650" s="65">
        <v>3.9</v>
      </c>
      <c r="D650" s="43">
        <v>1.4409999999999999E-2</v>
      </c>
      <c r="E650" s="44">
        <f t="shared" si="71"/>
        <v>0.79476913999999999</v>
      </c>
      <c r="F650" s="82">
        <v>517.70000000000005</v>
      </c>
      <c r="G650" s="10" t="s">
        <v>48</v>
      </c>
      <c r="H650" s="72">
        <v>2</v>
      </c>
      <c r="I650" s="73" t="s">
        <v>760</v>
      </c>
      <c r="J650" s="73" t="s">
        <v>50</v>
      </c>
      <c r="K650" s="72">
        <v>12</v>
      </c>
      <c r="L650" s="72">
        <v>1961</v>
      </c>
      <c r="M650" s="120">
        <v>13.175001999999999</v>
      </c>
      <c r="N650" s="120">
        <v>2.6467049999999999</v>
      </c>
      <c r="O650" s="120">
        <v>0.12</v>
      </c>
      <c r="P650" s="120">
        <v>-1.830705</v>
      </c>
      <c r="Q650" s="120">
        <v>0</v>
      </c>
      <c r="R650" s="120">
        <v>12.239001999999999</v>
      </c>
      <c r="S650" s="120">
        <v>523.33000000000004</v>
      </c>
      <c r="T650" s="120">
        <v>12.239001999999999</v>
      </c>
      <c r="U650" s="120">
        <v>523.33000000000004</v>
      </c>
      <c r="V650" s="148">
        <f t="shared" si="69"/>
        <v>2.3386776985840671E-2</v>
      </c>
      <c r="W650" s="78">
        <v>55.154000000000003</v>
      </c>
      <c r="X650" s="158">
        <f t="shared" si="72"/>
        <v>1.2898742978770565</v>
      </c>
      <c r="Y650" s="158">
        <f t="shared" si="73"/>
        <v>1403.2066191504402</v>
      </c>
      <c r="Z650" s="158">
        <f t="shared" si="74"/>
        <v>77.392457872623382</v>
      </c>
    </row>
    <row r="651" spans="1:26" x14ac:dyDescent="0.2">
      <c r="A651" s="251"/>
      <c r="B651" s="65" t="s">
        <v>728</v>
      </c>
      <c r="C651" s="65">
        <v>3.9</v>
      </c>
      <c r="D651" s="43">
        <v>1.4409999999999999E-2</v>
      </c>
      <c r="E651" s="44">
        <f t="shared" si="71"/>
        <v>0.79476913999999999</v>
      </c>
      <c r="F651" s="82">
        <v>517.70000000000005</v>
      </c>
      <c r="G651" s="10" t="s">
        <v>48</v>
      </c>
      <c r="H651" s="72">
        <v>3</v>
      </c>
      <c r="I651" s="73" t="s">
        <v>761</v>
      </c>
      <c r="J651" s="73" t="s">
        <v>50</v>
      </c>
      <c r="K651" s="72">
        <v>8</v>
      </c>
      <c r="L651" s="72">
        <v>1952</v>
      </c>
      <c r="M651" s="120">
        <v>4.9829999999999997</v>
      </c>
      <c r="N651" s="120">
        <v>0</v>
      </c>
      <c r="O651" s="120">
        <v>0</v>
      </c>
      <c r="P651" s="120">
        <v>0</v>
      </c>
      <c r="Q651" s="120">
        <v>0</v>
      </c>
      <c r="R651" s="120">
        <v>4.9829999999999997</v>
      </c>
      <c r="S651" s="120">
        <v>209.16</v>
      </c>
      <c r="T651" s="120">
        <v>4.9829999999999997</v>
      </c>
      <c r="U651" s="120">
        <v>209.16</v>
      </c>
      <c r="V651" s="148">
        <f t="shared" si="69"/>
        <v>2.3823866896156051E-2</v>
      </c>
      <c r="W651" s="78">
        <v>55.154000000000003</v>
      </c>
      <c r="X651" s="158">
        <f t="shared" si="72"/>
        <v>1.3139815547905909</v>
      </c>
      <c r="Y651" s="158">
        <f t="shared" si="73"/>
        <v>1429.432013769363</v>
      </c>
      <c r="Z651" s="158">
        <f t="shared" si="74"/>
        <v>78.838893287435454</v>
      </c>
    </row>
    <row r="652" spans="1:26" x14ac:dyDescent="0.2">
      <c r="A652" s="251"/>
      <c r="B652" s="65" t="s">
        <v>728</v>
      </c>
      <c r="C652" s="65">
        <v>3.9</v>
      </c>
      <c r="D652" s="43">
        <v>1.4409999999999999E-2</v>
      </c>
      <c r="E652" s="44">
        <f t="shared" si="71"/>
        <v>0.79476913999999999</v>
      </c>
      <c r="F652" s="82">
        <v>517.70000000000005</v>
      </c>
      <c r="G652" s="10" t="s">
        <v>48</v>
      </c>
      <c r="H652" s="72">
        <v>4</v>
      </c>
      <c r="I652" s="73" t="s">
        <v>762</v>
      </c>
      <c r="J652" s="73" t="s">
        <v>50</v>
      </c>
      <c r="K652" s="72">
        <v>4</v>
      </c>
      <c r="L652" s="72">
        <v>1940</v>
      </c>
      <c r="M652" s="120">
        <v>3.8919999999999999</v>
      </c>
      <c r="N652" s="120">
        <v>0</v>
      </c>
      <c r="O652" s="120">
        <v>0</v>
      </c>
      <c r="P652" s="120">
        <v>0</v>
      </c>
      <c r="Q652" s="120">
        <v>0</v>
      </c>
      <c r="R652" s="120">
        <v>3.8919999999999999</v>
      </c>
      <c r="S652" s="120">
        <v>161.63</v>
      </c>
      <c r="T652" s="120">
        <v>3.8919999999999999</v>
      </c>
      <c r="U652" s="120">
        <v>161.63</v>
      </c>
      <c r="V652" s="148">
        <f t="shared" si="69"/>
        <v>2.4079688176699872E-2</v>
      </c>
      <c r="W652" s="78">
        <v>55.154000000000003</v>
      </c>
      <c r="X652" s="158">
        <f t="shared" si="72"/>
        <v>1.3280911216977047</v>
      </c>
      <c r="Y652" s="158">
        <f t="shared" si="73"/>
        <v>1444.7812906019924</v>
      </c>
      <c r="Z652" s="158">
        <f t="shared" si="74"/>
        <v>79.685467301862303</v>
      </c>
    </row>
    <row r="653" spans="1:26" x14ac:dyDescent="0.2">
      <c r="A653" s="251"/>
      <c r="B653" s="65" t="s">
        <v>728</v>
      </c>
      <c r="C653" s="65">
        <v>3.9</v>
      </c>
      <c r="D653" s="43">
        <v>1.4409999999999999E-2</v>
      </c>
      <c r="E653" s="44">
        <f t="shared" si="71"/>
        <v>0.79476913999999999</v>
      </c>
      <c r="F653" s="82">
        <v>517.70000000000005</v>
      </c>
      <c r="G653" s="10" t="s">
        <v>48</v>
      </c>
      <c r="H653" s="72">
        <v>5</v>
      </c>
      <c r="I653" s="73" t="s">
        <v>763</v>
      </c>
      <c r="J653" s="73" t="s">
        <v>50</v>
      </c>
      <c r="K653" s="72">
        <v>8</v>
      </c>
      <c r="L653" s="72">
        <v>1959</v>
      </c>
      <c r="M653" s="120">
        <v>8.76</v>
      </c>
      <c r="N653" s="120">
        <v>0</v>
      </c>
      <c r="O653" s="120">
        <v>0</v>
      </c>
      <c r="P653" s="120">
        <v>0</v>
      </c>
      <c r="Q653" s="120">
        <v>0</v>
      </c>
      <c r="R653" s="120">
        <v>8.76</v>
      </c>
      <c r="S653" s="120">
        <v>359.86</v>
      </c>
      <c r="T653" s="120">
        <v>8.76</v>
      </c>
      <c r="U653" s="120">
        <v>359.86</v>
      </c>
      <c r="V653" s="148">
        <f t="shared" si="69"/>
        <v>2.4342799977769131E-2</v>
      </c>
      <c r="W653" s="78">
        <v>55.154000000000003</v>
      </c>
      <c r="X653" s="158">
        <f t="shared" si="72"/>
        <v>1.3426027899738788</v>
      </c>
      <c r="Y653" s="158">
        <f t="shared" si="73"/>
        <v>1460.567998666148</v>
      </c>
      <c r="Z653" s="158">
        <f t="shared" si="74"/>
        <v>80.556167398432734</v>
      </c>
    </row>
    <row r="654" spans="1:26" x14ac:dyDescent="0.2">
      <c r="A654" s="251"/>
      <c r="B654" s="65" t="s">
        <v>728</v>
      </c>
      <c r="C654" s="65">
        <v>3.9</v>
      </c>
      <c r="D654" s="43">
        <v>1.4409999999999999E-2</v>
      </c>
      <c r="E654" s="44">
        <f t="shared" si="71"/>
        <v>0.79476913999999999</v>
      </c>
      <c r="F654" s="82">
        <v>517.70000000000005</v>
      </c>
      <c r="G654" s="10" t="s">
        <v>48</v>
      </c>
      <c r="H654" s="72">
        <v>6</v>
      </c>
      <c r="I654" s="73" t="s">
        <v>764</v>
      </c>
      <c r="J654" s="73" t="s">
        <v>50</v>
      </c>
      <c r="K654" s="72">
        <v>9</v>
      </c>
      <c r="L654" s="72">
        <v>1953</v>
      </c>
      <c r="M654" s="120">
        <v>11.596000999999999</v>
      </c>
      <c r="N654" s="120">
        <v>0.20963999999999999</v>
      </c>
      <c r="O654" s="120">
        <v>5.9634E-2</v>
      </c>
      <c r="P654" s="120">
        <v>-5.6640000000000003E-2</v>
      </c>
      <c r="Q654" s="120">
        <v>0</v>
      </c>
      <c r="R654" s="120">
        <v>11.383367</v>
      </c>
      <c r="S654" s="120">
        <v>467.4</v>
      </c>
      <c r="T654" s="120">
        <v>11.383367</v>
      </c>
      <c r="U654" s="120">
        <v>467.4</v>
      </c>
      <c r="V654" s="148">
        <f t="shared" si="69"/>
        <v>2.4354657680787335E-2</v>
      </c>
      <c r="W654" s="78">
        <v>55.154000000000003</v>
      </c>
      <c r="X654" s="158">
        <f t="shared" si="72"/>
        <v>1.3432567897261447</v>
      </c>
      <c r="Y654" s="158">
        <f t="shared" si="73"/>
        <v>1461.2794608472402</v>
      </c>
      <c r="Z654" s="158">
        <f t="shared" si="74"/>
        <v>80.595407383568684</v>
      </c>
    </row>
    <row r="655" spans="1:26" x14ac:dyDescent="0.2">
      <c r="A655" s="251"/>
      <c r="B655" s="65" t="s">
        <v>728</v>
      </c>
      <c r="C655" s="65">
        <v>3.9</v>
      </c>
      <c r="D655" s="43">
        <v>1.4409999999999999E-2</v>
      </c>
      <c r="E655" s="44">
        <f t="shared" si="71"/>
        <v>0.79476913999999999</v>
      </c>
      <c r="F655" s="82">
        <v>517.70000000000005</v>
      </c>
      <c r="G655" s="10" t="s">
        <v>48</v>
      </c>
      <c r="H655" s="72">
        <v>7</v>
      </c>
      <c r="I655" s="73" t="s">
        <v>765</v>
      </c>
      <c r="J655" s="73" t="s">
        <v>50</v>
      </c>
      <c r="K655" s="72">
        <v>8</v>
      </c>
      <c r="L655" s="72">
        <v>1961</v>
      </c>
      <c r="M655" s="120">
        <v>8.8059999999999992</v>
      </c>
      <c r="N655" s="120">
        <v>0</v>
      </c>
      <c r="O655" s="120">
        <v>0</v>
      </c>
      <c r="P655" s="120">
        <v>0</v>
      </c>
      <c r="Q655" s="120">
        <v>0</v>
      </c>
      <c r="R655" s="120">
        <v>8.8059999999999992</v>
      </c>
      <c r="S655" s="120">
        <v>361.18</v>
      </c>
      <c r="T655" s="120">
        <v>8.8059999999999992</v>
      </c>
      <c r="U655" s="120">
        <v>361.18</v>
      </c>
      <c r="V655" s="148">
        <f t="shared" si="69"/>
        <v>2.4381194972036103E-2</v>
      </c>
      <c r="W655" s="78">
        <v>55.154000000000003</v>
      </c>
      <c r="X655" s="158">
        <f t="shared" si="72"/>
        <v>1.3447204274876794</v>
      </c>
      <c r="Y655" s="158">
        <f t="shared" si="73"/>
        <v>1462.8716983221661</v>
      </c>
      <c r="Z655" s="158">
        <f t="shared" si="74"/>
        <v>80.683225649260763</v>
      </c>
    </row>
    <row r="656" spans="1:26" x14ac:dyDescent="0.2">
      <c r="A656" s="251"/>
      <c r="B656" s="65" t="s">
        <v>728</v>
      </c>
      <c r="C656" s="65">
        <v>3.9</v>
      </c>
      <c r="D656" s="43">
        <v>1.4409999999999999E-2</v>
      </c>
      <c r="E656" s="44">
        <f t="shared" si="71"/>
        <v>0.79476913999999999</v>
      </c>
      <c r="F656" s="82">
        <v>517.70000000000005</v>
      </c>
      <c r="G656" s="10" t="s">
        <v>48</v>
      </c>
      <c r="H656" s="72">
        <v>8</v>
      </c>
      <c r="I656" s="73" t="s">
        <v>766</v>
      </c>
      <c r="J656" s="73" t="s">
        <v>50</v>
      </c>
      <c r="K656" s="72">
        <v>7</v>
      </c>
      <c r="L656" s="72">
        <v>1955</v>
      </c>
      <c r="M656" s="120">
        <v>6.686998</v>
      </c>
      <c r="N656" s="120">
        <v>0</v>
      </c>
      <c r="O656" s="120">
        <v>0</v>
      </c>
      <c r="P656" s="120">
        <v>0</v>
      </c>
      <c r="Q656" s="120">
        <v>0</v>
      </c>
      <c r="R656" s="120">
        <v>6.686998</v>
      </c>
      <c r="S656" s="120">
        <v>266.2</v>
      </c>
      <c r="T656" s="120">
        <v>6.686998</v>
      </c>
      <c r="U656" s="120">
        <v>266.2</v>
      </c>
      <c r="V656" s="148">
        <f t="shared" si="69"/>
        <v>2.5120202854996245E-2</v>
      </c>
      <c r="W656" s="78">
        <v>55.154000000000003</v>
      </c>
      <c r="X656" s="158">
        <f t="shared" si="72"/>
        <v>1.385479668264463</v>
      </c>
      <c r="Y656" s="158">
        <f t="shared" si="73"/>
        <v>1507.2121712997748</v>
      </c>
      <c r="Z656" s="158">
        <f t="shared" si="74"/>
        <v>83.128780095867782</v>
      </c>
    </row>
    <row r="657" spans="1:26" x14ac:dyDescent="0.2">
      <c r="A657" s="251"/>
      <c r="B657" s="65" t="s">
        <v>728</v>
      </c>
      <c r="C657" s="65">
        <v>3.9</v>
      </c>
      <c r="D657" s="43">
        <v>1.4409999999999999E-2</v>
      </c>
      <c r="E657" s="44">
        <f t="shared" si="71"/>
        <v>0.79476913999999999</v>
      </c>
      <c r="F657" s="82">
        <v>517.70000000000005</v>
      </c>
      <c r="G657" s="10" t="s">
        <v>48</v>
      </c>
      <c r="H657" s="72">
        <v>9</v>
      </c>
      <c r="I657" s="73" t="s">
        <v>767</v>
      </c>
      <c r="J657" s="73" t="s">
        <v>50</v>
      </c>
      <c r="K657" s="72">
        <v>4</v>
      </c>
      <c r="L657" s="72">
        <v>1961</v>
      </c>
      <c r="M657" s="120">
        <v>4.1360000000000001</v>
      </c>
      <c r="N657" s="120">
        <v>0</v>
      </c>
      <c r="O657" s="120">
        <v>0</v>
      </c>
      <c r="P657" s="120">
        <v>0</v>
      </c>
      <c r="Q657" s="120">
        <v>0</v>
      </c>
      <c r="R657" s="120">
        <v>4.1360000000000001</v>
      </c>
      <c r="S657" s="120">
        <v>161.66</v>
      </c>
      <c r="T657" s="120">
        <v>4.1360000000000001</v>
      </c>
      <c r="U657" s="120">
        <v>161.66</v>
      </c>
      <c r="V657" s="148">
        <f t="shared" si="69"/>
        <v>2.5584560188048992E-2</v>
      </c>
      <c r="W657" s="78">
        <v>55.154000000000003</v>
      </c>
      <c r="X657" s="158">
        <f t="shared" si="72"/>
        <v>1.4110908326116542</v>
      </c>
      <c r="Y657" s="158">
        <f t="shared" si="73"/>
        <v>1535.0736112829395</v>
      </c>
      <c r="Z657" s="158">
        <f t="shared" si="74"/>
        <v>84.665449956699248</v>
      </c>
    </row>
    <row r="658" spans="1:26" x14ac:dyDescent="0.2">
      <c r="A658" s="252"/>
      <c r="B658" s="65" t="s">
        <v>728</v>
      </c>
      <c r="C658" s="65">
        <v>3.9</v>
      </c>
      <c r="D658" s="43">
        <v>1.4409999999999999E-2</v>
      </c>
      <c r="E658" s="44">
        <f t="shared" si="71"/>
        <v>0.79476913999999999</v>
      </c>
      <c r="F658" s="82">
        <v>517.70000000000005</v>
      </c>
      <c r="G658" s="10" t="s">
        <v>48</v>
      </c>
      <c r="H658" s="72" t="s">
        <v>392</v>
      </c>
      <c r="I658" s="73" t="s">
        <v>768</v>
      </c>
      <c r="J658" s="73" t="s">
        <v>50</v>
      </c>
      <c r="K658" s="72">
        <v>12</v>
      </c>
      <c r="L658" s="72">
        <v>1956</v>
      </c>
      <c r="M658" s="120">
        <v>15.615003000000002</v>
      </c>
      <c r="N658" s="120">
        <v>0.52410000000000001</v>
      </c>
      <c r="O658" s="120">
        <v>0.19872000000000001</v>
      </c>
      <c r="P658" s="120">
        <v>0.18989900000000001</v>
      </c>
      <c r="Q658" s="120">
        <v>0</v>
      </c>
      <c r="R658" s="120">
        <v>14.702284000000001</v>
      </c>
      <c r="S658" s="120">
        <v>569.76</v>
      </c>
      <c r="T658" s="120">
        <v>14.702284000000001</v>
      </c>
      <c r="U658" s="120">
        <v>569.76</v>
      </c>
      <c r="V658" s="148">
        <f t="shared" si="69"/>
        <v>2.5804345689413088E-2</v>
      </c>
      <c r="W658" s="78">
        <v>55.154000000000003</v>
      </c>
      <c r="X658" s="158">
        <f t="shared" si="72"/>
        <v>1.4232128821538896</v>
      </c>
      <c r="Y658" s="158">
        <f t="shared" si="73"/>
        <v>1548.2607413647854</v>
      </c>
      <c r="Z658" s="158">
        <f t="shared" si="74"/>
        <v>85.392772929233388</v>
      </c>
    </row>
    <row r="659" spans="1:26" x14ac:dyDescent="0.2">
      <c r="A659" s="250" t="s">
        <v>769</v>
      </c>
      <c r="B659" s="65" t="s">
        <v>770</v>
      </c>
      <c r="C659" s="65">
        <v>0.7</v>
      </c>
      <c r="D659" s="43">
        <v>1.7049999999999999E-2</v>
      </c>
      <c r="E659" s="44">
        <f>D659*W669</f>
        <v>1.0231705</v>
      </c>
      <c r="F659" s="82">
        <v>536.29999999999995</v>
      </c>
      <c r="G659" s="9" t="s">
        <v>45</v>
      </c>
      <c r="H659" s="93">
        <v>1</v>
      </c>
      <c r="I659" s="94" t="s">
        <v>771</v>
      </c>
      <c r="J659" s="94" t="s">
        <v>772</v>
      </c>
      <c r="K659" s="95">
        <v>40</v>
      </c>
      <c r="L659" s="95">
        <v>1998</v>
      </c>
      <c r="M659" s="139">
        <v>37.44</v>
      </c>
      <c r="N659" s="139">
        <v>3.3</v>
      </c>
      <c r="O659" s="139">
        <v>7.4</v>
      </c>
      <c r="P659" s="139">
        <v>-0.4</v>
      </c>
      <c r="Q659" s="139"/>
      <c r="R659" s="139">
        <v>27.155000000000001</v>
      </c>
      <c r="S659" s="139">
        <v>2183.6999999999998</v>
      </c>
      <c r="T659" s="139">
        <v>26.5</v>
      </c>
      <c r="U659" s="139">
        <v>2133.8000000000002</v>
      </c>
      <c r="V659" s="146">
        <f t="shared" si="69"/>
        <v>1.2419158309119879E-2</v>
      </c>
      <c r="W659" s="76">
        <v>60.01</v>
      </c>
      <c r="X659" s="157">
        <f t="shared" si="72"/>
        <v>0.74527369013028388</v>
      </c>
      <c r="Y659" s="157">
        <f t="shared" si="73"/>
        <v>745.14949854719271</v>
      </c>
      <c r="Z659" s="157">
        <f t="shared" si="74"/>
        <v>44.71642140781703</v>
      </c>
    </row>
    <row r="660" spans="1:26" x14ac:dyDescent="0.2">
      <c r="A660" s="251"/>
      <c r="B660" s="65" t="s">
        <v>770</v>
      </c>
      <c r="C660" s="65">
        <v>0.7</v>
      </c>
      <c r="D660" s="43">
        <v>1.7049999999999999E-2</v>
      </c>
      <c r="E660" s="44">
        <f t="shared" ref="E660:E670" si="75">D660*W670</f>
        <v>1.0231705</v>
      </c>
      <c r="F660" s="82">
        <v>536.29999999999995</v>
      </c>
      <c r="G660" s="9" t="s">
        <v>45</v>
      </c>
      <c r="H660" s="93">
        <v>2</v>
      </c>
      <c r="I660" s="94" t="s">
        <v>773</v>
      </c>
      <c r="J660" s="94" t="s">
        <v>285</v>
      </c>
      <c r="K660" s="95">
        <v>50</v>
      </c>
      <c r="L660" s="95">
        <v>1975</v>
      </c>
      <c r="M660" s="139">
        <v>32.6</v>
      </c>
      <c r="N660" s="139">
        <v>4</v>
      </c>
      <c r="O660" s="139">
        <v>6.3</v>
      </c>
      <c r="P660" s="139">
        <v>7.0000000000000007E-2</v>
      </c>
      <c r="Q660" s="139">
        <v>4</v>
      </c>
      <c r="R660" s="139">
        <v>18.350000000000001</v>
      </c>
      <c r="S660" s="139">
        <v>2599.5700000000002</v>
      </c>
      <c r="T660" s="139">
        <v>22.4</v>
      </c>
      <c r="U660" s="139">
        <v>2549.31</v>
      </c>
      <c r="V660" s="146">
        <f t="shared" si="69"/>
        <v>8.7866913007833489E-3</v>
      </c>
      <c r="W660" s="76">
        <v>60.01</v>
      </c>
      <c r="X660" s="157">
        <f t="shared" si="72"/>
        <v>0.52728934496000879</v>
      </c>
      <c r="Y660" s="157">
        <f t="shared" si="73"/>
        <v>527.20147804700093</v>
      </c>
      <c r="Z660" s="157">
        <f t="shared" si="74"/>
        <v>31.637360697600524</v>
      </c>
    </row>
    <row r="661" spans="1:26" x14ac:dyDescent="0.2">
      <c r="A661" s="251"/>
      <c r="B661" s="65" t="s">
        <v>770</v>
      </c>
      <c r="C661" s="65">
        <v>0.7</v>
      </c>
      <c r="D661" s="43">
        <v>1.7049999999999999E-2</v>
      </c>
      <c r="E661" s="44">
        <f t="shared" si="75"/>
        <v>1.0231705</v>
      </c>
      <c r="F661" s="82">
        <v>536.29999999999995</v>
      </c>
      <c r="G661" s="9" t="s">
        <v>45</v>
      </c>
      <c r="H661" s="67">
        <v>3</v>
      </c>
      <c r="I661" s="94" t="s">
        <v>774</v>
      </c>
      <c r="J661" s="94" t="s">
        <v>285</v>
      </c>
      <c r="K661" s="95">
        <v>10</v>
      </c>
      <c r="L661" s="95">
        <v>1981</v>
      </c>
      <c r="M661" s="139">
        <v>6.1</v>
      </c>
      <c r="N661" s="139"/>
      <c r="O661" s="139"/>
      <c r="P661" s="139"/>
      <c r="Q661" s="139">
        <v>1.1000000000000001</v>
      </c>
      <c r="R661" s="139">
        <v>5</v>
      </c>
      <c r="S661" s="139">
        <v>490.99</v>
      </c>
      <c r="T661" s="139">
        <v>6.05</v>
      </c>
      <c r="U661" s="139">
        <v>490.99</v>
      </c>
      <c r="V661" s="146">
        <f t="shared" si="69"/>
        <v>1.2322043218802826E-2</v>
      </c>
      <c r="W661" s="76">
        <v>60.01</v>
      </c>
      <c r="X661" s="157">
        <f t="shared" si="72"/>
        <v>0.73944581356035755</v>
      </c>
      <c r="Y661" s="157">
        <f t="shared" si="73"/>
        <v>739.32259312816961</v>
      </c>
      <c r="Z661" s="157">
        <f t="shared" si="74"/>
        <v>44.366748813621463</v>
      </c>
    </row>
    <row r="662" spans="1:26" x14ac:dyDescent="0.2">
      <c r="A662" s="251"/>
      <c r="B662" s="65" t="s">
        <v>770</v>
      </c>
      <c r="C662" s="65">
        <v>0.7</v>
      </c>
      <c r="D662" s="43">
        <v>1.7049999999999999E-2</v>
      </c>
      <c r="E662" s="44">
        <f t="shared" si="75"/>
        <v>1.0231705</v>
      </c>
      <c r="F662" s="82">
        <v>536.29999999999995</v>
      </c>
      <c r="G662" s="9" t="s">
        <v>45</v>
      </c>
      <c r="H662" s="67">
        <v>4</v>
      </c>
      <c r="I662" s="94" t="s">
        <v>775</v>
      </c>
      <c r="J662" s="94" t="s">
        <v>285</v>
      </c>
      <c r="K662" s="95">
        <v>24</v>
      </c>
      <c r="L662" s="95">
        <v>1963</v>
      </c>
      <c r="M662" s="139">
        <v>17.167000000000002</v>
      </c>
      <c r="N662" s="139">
        <v>1.2170000000000001</v>
      </c>
      <c r="O662" s="139">
        <v>3.88</v>
      </c>
      <c r="P662" s="139">
        <v>0.05</v>
      </c>
      <c r="Q662" s="139">
        <v>2.16</v>
      </c>
      <c r="R662" s="139">
        <v>9.84</v>
      </c>
      <c r="S662" s="139">
        <v>1076.67</v>
      </c>
      <c r="T662" s="139">
        <v>9.5</v>
      </c>
      <c r="U662" s="139">
        <v>851.97</v>
      </c>
      <c r="V662" s="146">
        <f t="shared" ref="V662:V725" si="76">T662/U662</f>
        <v>1.1150627369508316E-2</v>
      </c>
      <c r="W662" s="76">
        <v>60.01</v>
      </c>
      <c r="X662" s="157">
        <f t="shared" si="72"/>
        <v>0.66914914844419404</v>
      </c>
      <c r="Y662" s="157">
        <f t="shared" si="73"/>
        <v>669.037642170499</v>
      </c>
      <c r="Z662" s="157">
        <f t="shared" si="74"/>
        <v>40.148948906651647</v>
      </c>
    </row>
    <row r="663" spans="1:26" x14ac:dyDescent="0.2">
      <c r="A663" s="251"/>
      <c r="B663" s="65" t="s">
        <v>770</v>
      </c>
      <c r="C663" s="65">
        <v>0.7</v>
      </c>
      <c r="D663" s="43">
        <v>1.7049999999999999E-2</v>
      </c>
      <c r="E663" s="44">
        <f t="shared" si="75"/>
        <v>1.0231705</v>
      </c>
      <c r="F663" s="82">
        <v>536.29999999999995</v>
      </c>
      <c r="G663" s="9" t="s">
        <v>45</v>
      </c>
      <c r="H663" s="67">
        <v>5</v>
      </c>
      <c r="I663" s="94" t="s">
        <v>776</v>
      </c>
      <c r="J663" s="94" t="s">
        <v>285</v>
      </c>
      <c r="K663" s="95">
        <v>12</v>
      </c>
      <c r="L663" s="95">
        <v>1960</v>
      </c>
      <c r="M663" s="139">
        <v>8.3889999999999993</v>
      </c>
      <c r="N663" s="139">
        <v>0.7</v>
      </c>
      <c r="O663" s="139">
        <v>1.9</v>
      </c>
      <c r="P663" s="139">
        <v>-0.1</v>
      </c>
      <c r="Q663" s="139">
        <v>1.1000000000000001</v>
      </c>
      <c r="R663" s="139">
        <v>4.8499999999999996</v>
      </c>
      <c r="S663" s="139">
        <v>530.4</v>
      </c>
      <c r="T663" s="139">
        <v>5.44</v>
      </c>
      <c r="U663" s="139">
        <v>487.41</v>
      </c>
      <c r="V663" s="146">
        <f t="shared" si="76"/>
        <v>1.1161034857717323E-2</v>
      </c>
      <c r="W663" s="76">
        <v>60.01</v>
      </c>
      <c r="X663" s="157">
        <f t="shared" si="72"/>
        <v>0.66977370181161655</v>
      </c>
      <c r="Y663" s="157">
        <f t="shared" si="73"/>
        <v>669.66209146303936</v>
      </c>
      <c r="Z663" s="157">
        <f t="shared" si="74"/>
        <v>40.186422108696995</v>
      </c>
    </row>
    <row r="664" spans="1:26" x14ac:dyDescent="0.2">
      <c r="A664" s="251"/>
      <c r="B664" s="65" t="s">
        <v>770</v>
      </c>
      <c r="C664" s="65">
        <v>0.7</v>
      </c>
      <c r="D664" s="43">
        <v>1.7049999999999999E-2</v>
      </c>
      <c r="E664" s="44">
        <f t="shared" si="75"/>
        <v>1.0231705</v>
      </c>
      <c r="F664" s="82">
        <v>536.29999999999995</v>
      </c>
      <c r="G664" s="9" t="s">
        <v>45</v>
      </c>
      <c r="H664" s="67">
        <v>6</v>
      </c>
      <c r="I664" s="94" t="s">
        <v>777</v>
      </c>
      <c r="J664" s="94" t="s">
        <v>285</v>
      </c>
      <c r="K664" s="95">
        <v>12</v>
      </c>
      <c r="L664" s="95">
        <v>1963</v>
      </c>
      <c r="M664" s="139">
        <v>7.8</v>
      </c>
      <c r="N664" s="139">
        <v>0.6</v>
      </c>
      <c r="O664" s="139">
        <v>2</v>
      </c>
      <c r="P664" s="139">
        <v>7.0000000000000007E-2</v>
      </c>
      <c r="Q664" s="139">
        <v>0.9</v>
      </c>
      <c r="R664" s="139">
        <v>4.1779999999999999</v>
      </c>
      <c r="S664" s="139">
        <v>533.91999999999996</v>
      </c>
      <c r="T664" s="139">
        <v>5.0999999999999996</v>
      </c>
      <c r="U664" s="139">
        <v>533.91999999999996</v>
      </c>
      <c r="V664" s="146">
        <f t="shared" si="76"/>
        <v>9.5519928079112974E-3</v>
      </c>
      <c r="W664" s="76">
        <v>60.01</v>
      </c>
      <c r="X664" s="157">
        <f t="shared" si="72"/>
        <v>0.57321508840275692</v>
      </c>
      <c r="Y664" s="157">
        <f t="shared" si="73"/>
        <v>573.11956847467786</v>
      </c>
      <c r="Z664" s="157">
        <f t="shared" si="74"/>
        <v>34.392905304165417</v>
      </c>
    </row>
    <row r="665" spans="1:26" x14ac:dyDescent="0.2">
      <c r="A665" s="251"/>
      <c r="B665" s="65" t="s">
        <v>770</v>
      </c>
      <c r="C665" s="65">
        <v>0.7</v>
      </c>
      <c r="D665" s="43">
        <v>1.7049999999999999E-2</v>
      </c>
      <c r="E665" s="44">
        <f t="shared" si="75"/>
        <v>1.0231705</v>
      </c>
      <c r="F665" s="82">
        <v>536.29999999999995</v>
      </c>
      <c r="G665" s="9" t="s">
        <v>45</v>
      </c>
      <c r="H665" s="67">
        <v>7</v>
      </c>
      <c r="I665" s="94" t="s">
        <v>778</v>
      </c>
      <c r="J665" s="94" t="s">
        <v>285</v>
      </c>
      <c r="K665" s="95">
        <v>11</v>
      </c>
      <c r="L665" s="95">
        <v>1962</v>
      </c>
      <c r="M665" s="139">
        <v>10.1</v>
      </c>
      <c r="N665" s="139">
        <v>0.5</v>
      </c>
      <c r="O665" s="139">
        <v>2</v>
      </c>
      <c r="P665" s="139">
        <v>0.04</v>
      </c>
      <c r="Q665" s="139">
        <v>1.35</v>
      </c>
      <c r="R665" s="139">
        <v>6.157</v>
      </c>
      <c r="S665" s="139">
        <v>537.08000000000004</v>
      </c>
      <c r="T665" s="139">
        <v>6.3</v>
      </c>
      <c r="U665" s="139">
        <v>451.69</v>
      </c>
      <c r="V665" s="146">
        <f t="shared" si="76"/>
        <v>1.3947618942194867E-2</v>
      </c>
      <c r="W665" s="76">
        <v>60.01</v>
      </c>
      <c r="X665" s="157">
        <f t="shared" si="72"/>
        <v>0.83699661272111392</v>
      </c>
      <c r="Y665" s="157">
        <f t="shared" si="73"/>
        <v>836.85713653169205</v>
      </c>
      <c r="Z665" s="157">
        <f t="shared" si="74"/>
        <v>50.219796763266835</v>
      </c>
    </row>
    <row r="666" spans="1:26" x14ac:dyDescent="0.2">
      <c r="A666" s="251"/>
      <c r="B666" s="65" t="s">
        <v>770</v>
      </c>
      <c r="C666" s="65">
        <v>0.7</v>
      </c>
      <c r="D666" s="43">
        <v>1.7049999999999999E-2</v>
      </c>
      <c r="E666" s="44">
        <f t="shared" si="75"/>
        <v>1.0231705</v>
      </c>
      <c r="F666" s="82">
        <v>536.29999999999995</v>
      </c>
      <c r="G666" s="9" t="s">
        <v>45</v>
      </c>
      <c r="H666" s="67">
        <v>8</v>
      </c>
      <c r="I666" s="94" t="s">
        <v>779</v>
      </c>
      <c r="J666" s="94" t="s">
        <v>285</v>
      </c>
      <c r="K666" s="95">
        <v>12</v>
      </c>
      <c r="L666" s="95">
        <v>1987</v>
      </c>
      <c r="M666" s="139">
        <v>7.16</v>
      </c>
      <c r="N666" s="139"/>
      <c r="O666" s="139"/>
      <c r="P666" s="139"/>
      <c r="Q666" s="139"/>
      <c r="R666" s="139">
        <v>7.16</v>
      </c>
      <c r="S666" s="139">
        <v>711.66</v>
      </c>
      <c r="T666" s="139">
        <v>7.16</v>
      </c>
      <c r="U666" s="139">
        <v>711.66</v>
      </c>
      <c r="V666" s="146">
        <f t="shared" si="76"/>
        <v>1.0060984177837733E-2</v>
      </c>
      <c r="W666" s="76">
        <v>60.01</v>
      </c>
      <c r="X666" s="157">
        <f t="shared" si="72"/>
        <v>0.60375966051204233</v>
      </c>
      <c r="Y666" s="157">
        <f t="shared" si="73"/>
        <v>603.65905067026392</v>
      </c>
      <c r="Z666" s="157">
        <f t="shared" si="74"/>
        <v>36.225579630722542</v>
      </c>
    </row>
    <row r="667" spans="1:26" x14ac:dyDescent="0.2">
      <c r="A667" s="251"/>
      <c r="B667" s="65" t="s">
        <v>770</v>
      </c>
      <c r="C667" s="65">
        <v>0.7</v>
      </c>
      <c r="D667" s="43">
        <v>1.7049999999999999E-2</v>
      </c>
      <c r="E667" s="44">
        <f t="shared" si="75"/>
        <v>1.0231705</v>
      </c>
      <c r="F667" s="82">
        <v>536.29999999999995</v>
      </c>
      <c r="G667" s="9" t="s">
        <v>45</v>
      </c>
      <c r="H667" s="67">
        <v>9</v>
      </c>
      <c r="I667" s="96" t="s">
        <v>780</v>
      </c>
      <c r="J667" s="94" t="s">
        <v>285</v>
      </c>
      <c r="K667" s="97">
        <v>10</v>
      </c>
      <c r="L667" s="97">
        <v>1968</v>
      </c>
      <c r="M667" s="139">
        <v>8.1</v>
      </c>
      <c r="N667" s="139">
        <v>1.9</v>
      </c>
      <c r="O667" s="139">
        <v>1.4</v>
      </c>
      <c r="P667" s="139">
        <v>-0.999</v>
      </c>
      <c r="Q667" s="139">
        <v>1.0369999999999999</v>
      </c>
      <c r="R667" s="139">
        <v>4.726</v>
      </c>
      <c r="S667" s="140">
        <v>665.3</v>
      </c>
      <c r="T667" s="139">
        <v>5.7629999999999999</v>
      </c>
      <c r="U667" s="140">
        <v>665.3</v>
      </c>
      <c r="V667" s="146">
        <f t="shared" si="76"/>
        <v>8.6622576281376821E-3</v>
      </c>
      <c r="W667" s="76">
        <v>60.01</v>
      </c>
      <c r="X667" s="157">
        <f t="shared" si="72"/>
        <v>0.51982208026454224</v>
      </c>
      <c r="Y667" s="157">
        <f t="shared" si="73"/>
        <v>519.73545768826091</v>
      </c>
      <c r="Z667" s="157">
        <f t="shared" si="74"/>
        <v>31.189324815872535</v>
      </c>
    </row>
    <row r="668" spans="1:26" x14ac:dyDescent="0.2">
      <c r="A668" s="251"/>
      <c r="B668" s="65" t="s">
        <v>770</v>
      </c>
      <c r="C668" s="65">
        <v>0.7</v>
      </c>
      <c r="D668" s="43">
        <v>1.7049999999999999E-2</v>
      </c>
      <c r="E668" s="44">
        <f t="shared" si="75"/>
        <v>1.0231705</v>
      </c>
      <c r="F668" s="82">
        <v>536.29999999999995</v>
      </c>
      <c r="G668" s="6" t="s">
        <v>47</v>
      </c>
      <c r="H668" s="69">
        <v>1</v>
      </c>
      <c r="I668" s="98" t="s">
        <v>781</v>
      </c>
      <c r="J668" s="70" t="s">
        <v>782</v>
      </c>
      <c r="K668" s="99">
        <v>40</v>
      </c>
      <c r="L668" s="99">
        <v>1975</v>
      </c>
      <c r="M668" s="119">
        <v>41.9</v>
      </c>
      <c r="N668" s="119">
        <v>1.8</v>
      </c>
      <c r="O668" s="119">
        <v>8.1999999999999993</v>
      </c>
      <c r="P668" s="119">
        <v>0.1</v>
      </c>
      <c r="Q668" s="119"/>
      <c r="R668" s="119">
        <v>31.765999999999998</v>
      </c>
      <c r="S668" s="141">
        <v>2260.9299999999998</v>
      </c>
      <c r="T668" s="119">
        <v>31.776</v>
      </c>
      <c r="U668" s="141">
        <v>2260.9</v>
      </c>
      <c r="V668" s="147">
        <f t="shared" si="76"/>
        <v>1.4054580034499536E-2</v>
      </c>
      <c r="W668" s="88">
        <v>60.01</v>
      </c>
      <c r="X668" s="77">
        <f t="shared" si="72"/>
        <v>0.84341534787031713</v>
      </c>
      <c r="Y668" s="77">
        <f t="shared" si="73"/>
        <v>843.27480206997222</v>
      </c>
      <c r="Z668" s="77">
        <f t="shared" si="74"/>
        <v>50.604920872219033</v>
      </c>
    </row>
    <row r="669" spans="1:26" x14ac:dyDescent="0.2">
      <c r="A669" s="251"/>
      <c r="B669" s="65" t="s">
        <v>770</v>
      </c>
      <c r="C669" s="65">
        <v>0.7</v>
      </c>
      <c r="D669" s="43">
        <v>1.7049999999999999E-2</v>
      </c>
      <c r="E669" s="44">
        <f t="shared" si="75"/>
        <v>1.0231705</v>
      </c>
      <c r="F669" s="82">
        <v>536.29999999999995</v>
      </c>
      <c r="G669" s="6" t="s">
        <v>47</v>
      </c>
      <c r="H669" s="69">
        <v>2</v>
      </c>
      <c r="I669" s="98" t="s">
        <v>783</v>
      </c>
      <c r="J669" s="70" t="s">
        <v>50</v>
      </c>
      <c r="K669" s="99">
        <v>50</v>
      </c>
      <c r="L669" s="99">
        <v>1969</v>
      </c>
      <c r="M669" s="119">
        <v>62.5</v>
      </c>
      <c r="N669" s="119">
        <v>3.3</v>
      </c>
      <c r="O669" s="119">
        <v>9.8000000000000007</v>
      </c>
      <c r="P669" s="119">
        <v>0.5</v>
      </c>
      <c r="Q669" s="119"/>
      <c r="R669" s="119">
        <v>48.9</v>
      </c>
      <c r="S669" s="141">
        <v>2582.6</v>
      </c>
      <c r="T669" s="119">
        <v>48.9</v>
      </c>
      <c r="U669" s="141">
        <v>2582.6</v>
      </c>
      <c r="V669" s="147">
        <f t="shared" si="76"/>
        <v>1.8934407186556184E-2</v>
      </c>
      <c r="W669" s="88">
        <v>60.01</v>
      </c>
      <c r="X669" s="77">
        <f t="shared" si="72"/>
        <v>1.1362537752652366</v>
      </c>
      <c r="Y669" s="77">
        <f t="shared" si="73"/>
        <v>1136.0644311933709</v>
      </c>
      <c r="Z669" s="77">
        <f t="shared" si="74"/>
        <v>68.175226515914176</v>
      </c>
    </row>
    <row r="670" spans="1:26" x14ac:dyDescent="0.2">
      <c r="A670" s="251"/>
      <c r="B670" s="65" t="s">
        <v>770</v>
      </c>
      <c r="C670" s="65">
        <v>0.7</v>
      </c>
      <c r="D670" s="43">
        <v>1.7049999999999999E-2</v>
      </c>
      <c r="E670" s="44">
        <f t="shared" si="75"/>
        <v>1.0231705</v>
      </c>
      <c r="F670" s="82">
        <v>536.29999999999995</v>
      </c>
      <c r="G670" s="6" t="s">
        <v>47</v>
      </c>
      <c r="H670" s="69">
        <v>3</v>
      </c>
      <c r="I670" s="98" t="s">
        <v>784</v>
      </c>
      <c r="J670" s="70" t="s">
        <v>50</v>
      </c>
      <c r="K670" s="99">
        <v>40</v>
      </c>
      <c r="L670" s="99">
        <v>1980</v>
      </c>
      <c r="M670" s="119">
        <v>56.3</v>
      </c>
      <c r="N670" s="119">
        <v>3.5</v>
      </c>
      <c r="O670" s="119">
        <v>7.6</v>
      </c>
      <c r="P670" s="119">
        <v>-0.1</v>
      </c>
      <c r="Q670" s="119"/>
      <c r="R670" s="119">
        <v>45.4</v>
      </c>
      <c r="S670" s="141">
        <v>2208.7600000000002</v>
      </c>
      <c r="T670" s="119">
        <v>45.4</v>
      </c>
      <c r="U670" s="141">
        <v>2208.8000000000002</v>
      </c>
      <c r="V670" s="147">
        <f t="shared" si="76"/>
        <v>2.0554147048170952E-2</v>
      </c>
      <c r="W670" s="88">
        <v>60.01</v>
      </c>
      <c r="X670" s="77">
        <f t="shared" si="72"/>
        <v>1.2334543643607387</v>
      </c>
      <c r="Y670" s="77">
        <f t="shared" si="73"/>
        <v>1233.2488228902571</v>
      </c>
      <c r="Z670" s="77">
        <f t="shared" si="74"/>
        <v>74.007261861644324</v>
      </c>
    </row>
    <row r="671" spans="1:26" x14ac:dyDescent="0.2">
      <c r="A671" s="251"/>
      <c r="B671" s="65" t="s">
        <v>770</v>
      </c>
      <c r="C671" s="65">
        <v>0.7</v>
      </c>
      <c r="D671" s="43">
        <v>1.7049999999999999E-2</v>
      </c>
      <c r="E671" s="44">
        <v>1.02</v>
      </c>
      <c r="F671" s="82">
        <v>536.29999999999995</v>
      </c>
      <c r="G671" s="6" t="s">
        <v>47</v>
      </c>
      <c r="H671" s="69">
        <v>4</v>
      </c>
      <c r="I671" s="98" t="s">
        <v>785</v>
      </c>
      <c r="J671" s="70" t="s">
        <v>50</v>
      </c>
      <c r="K671" s="99">
        <v>45</v>
      </c>
      <c r="L671" s="99">
        <v>1971</v>
      </c>
      <c r="M671" s="119">
        <v>48.3</v>
      </c>
      <c r="N671" s="119">
        <v>2.8</v>
      </c>
      <c r="O671" s="119">
        <v>9.1</v>
      </c>
      <c r="P671" s="119">
        <v>0.3</v>
      </c>
      <c r="Q671" s="119"/>
      <c r="R671" s="119">
        <v>36.1</v>
      </c>
      <c r="S671" s="141">
        <v>1906.15</v>
      </c>
      <c r="T671" s="119">
        <v>36.1</v>
      </c>
      <c r="U671" s="141">
        <v>1906.2</v>
      </c>
      <c r="V671" s="147">
        <f t="shared" si="76"/>
        <v>1.8938201657748399E-2</v>
      </c>
      <c r="W671" s="88">
        <v>60.01</v>
      </c>
      <c r="X671" s="77">
        <f t="shared" si="72"/>
        <v>1.1364814814814814</v>
      </c>
      <c r="Y671" s="77">
        <f t="shared" si="73"/>
        <v>1136.2920994649039</v>
      </c>
      <c r="Z671" s="77">
        <f t="shared" si="74"/>
        <v>68.188888888888883</v>
      </c>
    </row>
    <row r="672" spans="1:26" x14ac:dyDescent="0.2">
      <c r="A672" s="251"/>
      <c r="B672" s="65" t="s">
        <v>770</v>
      </c>
      <c r="C672" s="65">
        <v>0.7</v>
      </c>
      <c r="D672" s="43">
        <v>1.7049999999999999E-2</v>
      </c>
      <c r="E672" s="44">
        <v>1.02</v>
      </c>
      <c r="F672" s="82">
        <v>536.29999999999995</v>
      </c>
      <c r="G672" s="6" t="s">
        <v>47</v>
      </c>
      <c r="H672" s="69">
        <v>5</v>
      </c>
      <c r="I672" s="98" t="s">
        <v>786</v>
      </c>
      <c r="J672" s="70" t="s">
        <v>50</v>
      </c>
      <c r="K672" s="99">
        <v>20</v>
      </c>
      <c r="L672" s="99">
        <v>1979</v>
      </c>
      <c r="M672" s="119">
        <v>28.6</v>
      </c>
      <c r="N672" s="119">
        <v>1.8</v>
      </c>
      <c r="O672" s="119">
        <v>4.2</v>
      </c>
      <c r="P672" s="119">
        <v>-0.2</v>
      </c>
      <c r="Q672" s="119"/>
      <c r="R672" s="119">
        <v>22.8</v>
      </c>
      <c r="S672" s="141">
        <v>1072.6199999999999</v>
      </c>
      <c r="T672" s="119">
        <v>22.8</v>
      </c>
      <c r="U672" s="141">
        <v>1072.6199999999999</v>
      </c>
      <c r="V672" s="147">
        <f t="shared" si="76"/>
        <v>2.1256362924428038E-2</v>
      </c>
      <c r="W672" s="88">
        <v>60.01</v>
      </c>
      <c r="X672" s="77">
        <f t="shared" si="72"/>
        <v>1.2755943390949265</v>
      </c>
      <c r="Y672" s="77">
        <f t="shared" si="73"/>
        <v>1275.3817754656823</v>
      </c>
      <c r="Z672" s="77">
        <f t="shared" si="74"/>
        <v>76.53566034569559</v>
      </c>
    </row>
    <row r="673" spans="1:26" x14ac:dyDescent="0.2">
      <c r="A673" s="251"/>
      <c r="B673" s="65" t="s">
        <v>770</v>
      </c>
      <c r="C673" s="65">
        <v>0.7</v>
      </c>
      <c r="D673" s="43">
        <v>1.7049999999999999E-2</v>
      </c>
      <c r="E673" s="44">
        <v>1.02</v>
      </c>
      <c r="F673" s="82">
        <v>536.29999999999995</v>
      </c>
      <c r="G673" s="6" t="s">
        <v>47</v>
      </c>
      <c r="H673" s="69">
        <v>6</v>
      </c>
      <c r="I673" s="98" t="s">
        <v>787</v>
      </c>
      <c r="J673" s="70" t="s">
        <v>50</v>
      </c>
      <c r="K673" s="99">
        <v>50</v>
      </c>
      <c r="L673" s="99">
        <v>1973</v>
      </c>
      <c r="M673" s="119">
        <v>59</v>
      </c>
      <c r="N673" s="119">
        <v>3.2</v>
      </c>
      <c r="O673" s="119">
        <v>9.4</v>
      </c>
      <c r="P673" s="119">
        <v>0.3</v>
      </c>
      <c r="Q673" s="119"/>
      <c r="R673" s="119">
        <v>46.2</v>
      </c>
      <c r="S673" s="141">
        <v>2510.2199999999998</v>
      </c>
      <c r="T673" s="119">
        <v>46.2</v>
      </c>
      <c r="U673" s="141">
        <v>2510.1999999999998</v>
      </c>
      <c r="V673" s="147">
        <f t="shared" si="76"/>
        <v>1.8404907975460124E-2</v>
      </c>
      <c r="W673" s="88">
        <v>60.01</v>
      </c>
      <c r="X673" s="77">
        <f t="shared" si="72"/>
        <v>1.1044785276073621</v>
      </c>
      <c r="Y673" s="77">
        <f t="shared" si="73"/>
        <v>1104.2944785276075</v>
      </c>
      <c r="Z673" s="77">
        <f t="shared" si="74"/>
        <v>66.268711656441724</v>
      </c>
    </row>
    <row r="674" spans="1:26" x14ac:dyDescent="0.2">
      <c r="A674" s="251"/>
      <c r="B674" s="65" t="s">
        <v>770</v>
      </c>
      <c r="C674" s="65">
        <v>0.7</v>
      </c>
      <c r="D674" s="43">
        <v>1.7049999999999999E-2</v>
      </c>
      <c r="E674" s="44">
        <v>1.02</v>
      </c>
      <c r="F674" s="82">
        <v>536.29999999999995</v>
      </c>
      <c r="G674" s="6" t="s">
        <v>47</v>
      </c>
      <c r="H674" s="69">
        <v>7</v>
      </c>
      <c r="I674" s="98" t="s">
        <v>788</v>
      </c>
      <c r="J674" s="70" t="s">
        <v>50</v>
      </c>
      <c r="K674" s="99">
        <v>45</v>
      </c>
      <c r="L674" s="99">
        <v>1981</v>
      </c>
      <c r="M674" s="119">
        <v>53.1</v>
      </c>
      <c r="N674" s="119">
        <v>3.3</v>
      </c>
      <c r="O674" s="119">
        <v>8.1</v>
      </c>
      <c r="P674" s="119">
        <v>-0.5</v>
      </c>
      <c r="Q674" s="119"/>
      <c r="R674" s="119">
        <v>42.2</v>
      </c>
      <c r="S674" s="141">
        <v>2250.5500000000002</v>
      </c>
      <c r="T674" s="119">
        <v>42.2</v>
      </c>
      <c r="U674" s="141">
        <v>2250.5500000000002</v>
      </c>
      <c r="V674" s="147">
        <f t="shared" si="76"/>
        <v>1.875097198462598E-2</v>
      </c>
      <c r="W674" s="88">
        <v>60.01</v>
      </c>
      <c r="X674" s="77">
        <f t="shared" si="72"/>
        <v>1.125245828797405</v>
      </c>
      <c r="Y674" s="77">
        <f t="shared" si="73"/>
        <v>1125.0583190775587</v>
      </c>
      <c r="Z674" s="77">
        <f t="shared" si="74"/>
        <v>67.514749727844304</v>
      </c>
    </row>
    <row r="675" spans="1:26" x14ac:dyDescent="0.2">
      <c r="A675" s="251"/>
      <c r="B675" s="65" t="s">
        <v>770</v>
      </c>
      <c r="C675" s="65">
        <v>0.7</v>
      </c>
      <c r="D675" s="43">
        <v>1.7049999999999999E-2</v>
      </c>
      <c r="E675" s="44">
        <v>1.02</v>
      </c>
      <c r="F675" s="82">
        <v>536.29999999999995</v>
      </c>
      <c r="G675" s="6" t="s">
        <v>47</v>
      </c>
      <c r="H675" s="69">
        <v>8</v>
      </c>
      <c r="I675" s="70" t="s">
        <v>789</v>
      </c>
      <c r="J675" s="70" t="s">
        <v>50</v>
      </c>
      <c r="K675" s="69">
        <v>50</v>
      </c>
      <c r="L675" s="69">
        <v>1975</v>
      </c>
      <c r="M675" s="119">
        <v>59.2</v>
      </c>
      <c r="N675" s="119">
        <v>4</v>
      </c>
      <c r="O675" s="119">
        <v>10.4</v>
      </c>
      <c r="P675" s="119">
        <v>-0.6</v>
      </c>
      <c r="Q675" s="119"/>
      <c r="R675" s="119">
        <v>45.4</v>
      </c>
      <c r="S675" s="119">
        <v>2578.86</v>
      </c>
      <c r="T675" s="119">
        <v>45.4</v>
      </c>
      <c r="U675" s="119">
        <v>2578.86</v>
      </c>
      <c r="V675" s="147">
        <f t="shared" si="76"/>
        <v>1.7604678036031423E-2</v>
      </c>
      <c r="W675" s="88">
        <v>60.01</v>
      </c>
      <c r="X675" s="77">
        <f t="shared" si="72"/>
        <v>1.0564567289422457</v>
      </c>
      <c r="Y675" s="77">
        <f t="shared" si="73"/>
        <v>1056.2806821618854</v>
      </c>
      <c r="Z675" s="77">
        <f t="shared" si="74"/>
        <v>63.387403736534736</v>
      </c>
    </row>
    <row r="676" spans="1:26" x14ac:dyDescent="0.2">
      <c r="A676" s="251"/>
      <c r="B676" s="65" t="s">
        <v>770</v>
      </c>
      <c r="C676" s="65">
        <v>0.7</v>
      </c>
      <c r="D676" s="43">
        <v>1.7049999999999999E-2</v>
      </c>
      <c r="E676" s="44">
        <v>1.02</v>
      </c>
      <c r="F676" s="82">
        <v>536.29999999999995</v>
      </c>
      <c r="G676" s="6" t="s">
        <v>47</v>
      </c>
      <c r="H676" s="69">
        <v>9</v>
      </c>
      <c r="I676" s="70" t="s">
        <v>790</v>
      </c>
      <c r="J676" s="70" t="s">
        <v>50</v>
      </c>
      <c r="K676" s="69">
        <v>40</v>
      </c>
      <c r="L676" s="69">
        <v>1982</v>
      </c>
      <c r="M676" s="119">
        <v>49.1</v>
      </c>
      <c r="N676" s="119">
        <v>4.4000000000000004</v>
      </c>
      <c r="O676" s="119">
        <v>7.8</v>
      </c>
      <c r="P676" s="119">
        <v>-1</v>
      </c>
      <c r="Q676" s="119"/>
      <c r="R676" s="119">
        <v>37.799999999999997</v>
      </c>
      <c r="S676" s="119">
        <v>2280.39</v>
      </c>
      <c r="T676" s="119">
        <v>37.799999999999997</v>
      </c>
      <c r="U676" s="119">
        <v>2280.39</v>
      </c>
      <c r="V676" s="147">
        <f t="shared" si="76"/>
        <v>1.6576111980845382E-2</v>
      </c>
      <c r="W676" s="88">
        <v>60.01</v>
      </c>
      <c r="X676" s="77">
        <f t="shared" si="72"/>
        <v>0.99473247997053127</v>
      </c>
      <c r="Y676" s="77">
        <f t="shared" si="73"/>
        <v>994.56671885072285</v>
      </c>
      <c r="Z676" s="77">
        <f t="shared" si="74"/>
        <v>59.683948798231874</v>
      </c>
    </row>
    <row r="677" spans="1:26" x14ac:dyDescent="0.2">
      <c r="A677" s="251"/>
      <c r="B677" s="65" t="s">
        <v>770</v>
      </c>
      <c r="C677" s="65">
        <v>0.7</v>
      </c>
      <c r="D677" s="43">
        <v>1.7049999999999999E-2</v>
      </c>
      <c r="E677" s="44">
        <v>1.02</v>
      </c>
      <c r="F677" s="82">
        <v>536.29999999999995</v>
      </c>
      <c r="G677" s="10" t="s">
        <v>48</v>
      </c>
      <c r="H677" s="72">
        <v>1</v>
      </c>
      <c r="I677" s="100" t="s">
        <v>791</v>
      </c>
      <c r="J677" s="101" t="s">
        <v>50</v>
      </c>
      <c r="K677" s="102">
        <v>8</v>
      </c>
      <c r="L677" s="102">
        <v>1959</v>
      </c>
      <c r="M677" s="120">
        <v>10.4</v>
      </c>
      <c r="N677" s="120"/>
      <c r="O677" s="120"/>
      <c r="P677" s="120"/>
      <c r="Q677" s="120"/>
      <c r="R677" s="120">
        <v>10.4</v>
      </c>
      <c r="S677" s="142">
        <v>303.83</v>
      </c>
      <c r="T677" s="120">
        <v>8.77</v>
      </c>
      <c r="U677" s="142">
        <v>256.89999999999998</v>
      </c>
      <c r="V677" s="148">
        <f t="shared" si="76"/>
        <v>3.4137796808096539E-2</v>
      </c>
      <c r="W677" s="78">
        <v>60.01</v>
      </c>
      <c r="X677" s="158">
        <f t="shared" si="72"/>
        <v>2.0486091864538731</v>
      </c>
      <c r="Y677" s="158">
        <f t="shared" si="73"/>
        <v>2048.2678084857921</v>
      </c>
      <c r="Z677" s="158">
        <f t="shared" si="74"/>
        <v>122.91655118723239</v>
      </c>
    </row>
    <row r="678" spans="1:26" x14ac:dyDescent="0.2">
      <c r="A678" s="251"/>
      <c r="B678" s="65" t="s">
        <v>770</v>
      </c>
      <c r="C678" s="65">
        <v>0.7</v>
      </c>
      <c r="D678" s="43">
        <v>1.7049999999999999E-2</v>
      </c>
      <c r="E678" s="44">
        <v>1.02</v>
      </c>
      <c r="F678" s="82">
        <v>536.29999999999995</v>
      </c>
      <c r="G678" s="10" t="s">
        <v>48</v>
      </c>
      <c r="H678" s="72">
        <v>2</v>
      </c>
      <c r="I678" s="100" t="s">
        <v>792</v>
      </c>
      <c r="J678" s="101" t="s">
        <v>50</v>
      </c>
      <c r="K678" s="102">
        <v>6</v>
      </c>
      <c r="L678" s="102" t="s">
        <v>793</v>
      </c>
      <c r="M678" s="120">
        <v>9.1999999999999993</v>
      </c>
      <c r="N678" s="120">
        <v>0.4</v>
      </c>
      <c r="O678" s="120">
        <v>2.1</v>
      </c>
      <c r="P678" s="120">
        <v>-0.06</v>
      </c>
      <c r="Q678" s="120"/>
      <c r="R678" s="120">
        <v>6.78</v>
      </c>
      <c r="S678" s="142">
        <v>252.5</v>
      </c>
      <c r="T678" s="120">
        <v>6.78</v>
      </c>
      <c r="U678" s="142">
        <v>252.5</v>
      </c>
      <c r="V678" s="148">
        <f t="shared" si="76"/>
        <v>2.6851485148514851E-2</v>
      </c>
      <c r="W678" s="78">
        <v>60.01</v>
      </c>
      <c r="X678" s="158">
        <f t="shared" si="72"/>
        <v>1.6113576237623761</v>
      </c>
      <c r="Y678" s="158">
        <f t="shared" si="73"/>
        <v>1611.0891089108909</v>
      </c>
      <c r="Z678" s="158">
        <f t="shared" si="74"/>
        <v>96.681457425742551</v>
      </c>
    </row>
    <row r="679" spans="1:26" x14ac:dyDescent="0.2">
      <c r="A679" s="251"/>
      <c r="B679" s="65" t="s">
        <v>770</v>
      </c>
      <c r="C679" s="65">
        <v>0.7</v>
      </c>
      <c r="D679" s="43">
        <v>1.7049999999999999E-2</v>
      </c>
      <c r="E679" s="44">
        <v>1.02</v>
      </c>
      <c r="F679" s="82">
        <v>536.29999999999995</v>
      </c>
      <c r="G679" s="10" t="s">
        <v>48</v>
      </c>
      <c r="H679" s="72">
        <v>3</v>
      </c>
      <c r="I679" s="100" t="s">
        <v>794</v>
      </c>
      <c r="J679" s="101" t="s">
        <v>50</v>
      </c>
      <c r="K679" s="102">
        <v>9</v>
      </c>
      <c r="L679" s="102" t="s">
        <v>793</v>
      </c>
      <c r="M679" s="120">
        <v>7.6</v>
      </c>
      <c r="N679" s="120"/>
      <c r="O679" s="120"/>
      <c r="P679" s="120"/>
      <c r="Q679" s="120">
        <v>0.8</v>
      </c>
      <c r="R679" s="120">
        <v>6.8</v>
      </c>
      <c r="S679" s="142">
        <v>255.12</v>
      </c>
      <c r="T679" s="120">
        <v>7.5759999999999996</v>
      </c>
      <c r="U679" s="142">
        <v>255.1</v>
      </c>
      <c r="V679" s="148">
        <f t="shared" si="76"/>
        <v>2.9698157585260683E-2</v>
      </c>
      <c r="W679" s="78">
        <v>60.01</v>
      </c>
      <c r="X679" s="158">
        <f t="shared" si="72"/>
        <v>1.7821864366914935</v>
      </c>
      <c r="Y679" s="158">
        <f t="shared" si="73"/>
        <v>1781.8894551156411</v>
      </c>
      <c r="Z679" s="158">
        <f t="shared" si="74"/>
        <v>106.93118620148962</v>
      </c>
    </row>
    <row r="680" spans="1:26" x14ac:dyDescent="0.2">
      <c r="A680" s="252"/>
      <c r="B680" s="65" t="s">
        <v>770</v>
      </c>
      <c r="C680" s="65">
        <v>0.7</v>
      </c>
      <c r="D680" s="43">
        <v>1.7049999999999999E-2</v>
      </c>
      <c r="E680" s="44">
        <v>1.02</v>
      </c>
      <c r="F680" s="82">
        <v>536.29999999999995</v>
      </c>
      <c r="G680" s="10" t="s">
        <v>48</v>
      </c>
      <c r="H680" s="72">
        <v>4</v>
      </c>
      <c r="I680" s="100" t="s">
        <v>795</v>
      </c>
      <c r="J680" s="101" t="s">
        <v>50</v>
      </c>
      <c r="K680" s="102">
        <v>8</v>
      </c>
      <c r="L680" s="102">
        <v>1962</v>
      </c>
      <c r="M680" s="120">
        <v>12.4</v>
      </c>
      <c r="N680" s="120">
        <v>0.4</v>
      </c>
      <c r="O680" s="120">
        <v>1.8</v>
      </c>
      <c r="P680" s="120">
        <v>0.2</v>
      </c>
      <c r="Q680" s="120"/>
      <c r="R680" s="120">
        <v>9.9570000000000007</v>
      </c>
      <c r="S680" s="142">
        <v>354.74</v>
      </c>
      <c r="T680" s="120">
        <v>8.58</v>
      </c>
      <c r="U680" s="142">
        <v>305.78699999999998</v>
      </c>
      <c r="V680" s="148">
        <f t="shared" si="76"/>
        <v>2.8058746774715735E-2</v>
      </c>
      <c r="W680" s="78">
        <v>60.01</v>
      </c>
      <c r="X680" s="158">
        <f t="shared" si="72"/>
        <v>1.6838053939506912</v>
      </c>
      <c r="Y680" s="158">
        <f t="shared" si="73"/>
        <v>1683.5248064829441</v>
      </c>
      <c r="Z680" s="158">
        <f t="shared" si="74"/>
        <v>101.02832363704147</v>
      </c>
    </row>
    <row r="681" spans="1:26" x14ac:dyDescent="0.2">
      <c r="A681" s="250" t="s">
        <v>796</v>
      </c>
      <c r="B681" s="65" t="s">
        <v>797</v>
      </c>
      <c r="C681" s="12">
        <v>1.8</v>
      </c>
      <c r="D681" s="43">
        <v>1.78E-2</v>
      </c>
      <c r="E681" s="44">
        <v>1.1399999999999999</v>
      </c>
      <c r="F681" s="116">
        <v>502</v>
      </c>
      <c r="G681" s="5" t="s">
        <v>40</v>
      </c>
      <c r="H681" s="63">
        <v>1</v>
      </c>
      <c r="I681" s="64" t="s">
        <v>798</v>
      </c>
      <c r="J681" s="64" t="s">
        <v>49</v>
      </c>
      <c r="K681" s="63">
        <v>40</v>
      </c>
      <c r="L681" s="63">
        <v>1975</v>
      </c>
      <c r="M681" s="117">
        <v>23.908999999999999</v>
      </c>
      <c r="N681" s="117">
        <v>3.2120000000000002</v>
      </c>
      <c r="O681" s="117">
        <v>5.7919999999999998</v>
      </c>
      <c r="P681" s="117">
        <v>0.25600000000000001</v>
      </c>
      <c r="Q681" s="117">
        <v>2.637</v>
      </c>
      <c r="R681" s="117">
        <v>12.012</v>
      </c>
      <c r="S681" s="117">
        <v>1929.52</v>
      </c>
      <c r="T681" s="117">
        <v>14.648999999999999</v>
      </c>
      <c r="U681" s="117">
        <v>1929.52</v>
      </c>
      <c r="V681" s="145">
        <f t="shared" si="76"/>
        <v>7.5920436170653837E-3</v>
      </c>
      <c r="W681" s="74">
        <v>63.765000000000001</v>
      </c>
      <c r="X681" s="156">
        <f>V681*W681</f>
        <v>0.48410666124217422</v>
      </c>
      <c r="Y681" s="156">
        <f t="shared" si="73"/>
        <v>455.52261702392303</v>
      </c>
      <c r="Z681" s="156">
        <f t="shared" si="74"/>
        <v>29.046399674530456</v>
      </c>
    </row>
    <row r="682" spans="1:26" x14ac:dyDescent="0.2">
      <c r="A682" s="251"/>
      <c r="B682" s="65" t="s">
        <v>797</v>
      </c>
      <c r="C682" s="12">
        <v>1.8</v>
      </c>
      <c r="D682" s="43">
        <v>1.78E-2</v>
      </c>
      <c r="E682" s="44">
        <v>1.1399999999999999</v>
      </c>
      <c r="F682" s="116">
        <v>502</v>
      </c>
      <c r="G682" s="5" t="s">
        <v>40</v>
      </c>
      <c r="H682" s="63">
        <v>2</v>
      </c>
      <c r="I682" s="64" t="s">
        <v>799</v>
      </c>
      <c r="J682" s="64" t="s">
        <v>49</v>
      </c>
      <c r="K682" s="63">
        <v>18</v>
      </c>
      <c r="L682" s="63">
        <v>1967</v>
      </c>
      <c r="M682" s="117">
        <v>8.0879999999999992</v>
      </c>
      <c r="N682" s="117">
        <v>0.66200000000000003</v>
      </c>
      <c r="O682" s="117">
        <v>1.1319999999999999</v>
      </c>
      <c r="P682" s="117">
        <v>0.154</v>
      </c>
      <c r="Q682" s="117">
        <v>1.105</v>
      </c>
      <c r="R682" s="117">
        <v>5.0339999999999998</v>
      </c>
      <c r="S682" s="117">
        <v>658.99</v>
      </c>
      <c r="T682" s="117">
        <v>4.2409999999999997</v>
      </c>
      <c r="U682" s="117">
        <v>411.57</v>
      </c>
      <c r="V682" s="145">
        <f t="shared" si="76"/>
        <v>1.0304443958500376E-2</v>
      </c>
      <c r="W682" s="74">
        <v>63.765000000000001</v>
      </c>
      <c r="X682" s="156">
        <f t="shared" ref="X682:X743" si="77">V682*W682</f>
        <v>0.65706286901377653</v>
      </c>
      <c r="Y682" s="156">
        <f t="shared" si="73"/>
        <v>618.26663751002252</v>
      </c>
      <c r="Z682" s="156">
        <f t="shared" si="74"/>
        <v>39.423772140826586</v>
      </c>
    </row>
    <row r="683" spans="1:26" x14ac:dyDescent="0.2">
      <c r="A683" s="251"/>
      <c r="B683" s="65" t="s">
        <v>797</v>
      </c>
      <c r="C683" s="12">
        <v>1.8</v>
      </c>
      <c r="D683" s="43">
        <v>1.78E-2</v>
      </c>
      <c r="E683" s="44">
        <v>1.1399999999999999</v>
      </c>
      <c r="F683" s="116">
        <v>502</v>
      </c>
      <c r="G683" s="5" t="s">
        <v>40</v>
      </c>
      <c r="H683" s="63">
        <v>3</v>
      </c>
      <c r="I683" s="64" t="s">
        <v>800</v>
      </c>
      <c r="J683" s="64" t="s">
        <v>49</v>
      </c>
      <c r="K683" s="63">
        <v>45</v>
      </c>
      <c r="L683" s="63">
        <v>1977</v>
      </c>
      <c r="M683" s="117">
        <v>29.356999999999999</v>
      </c>
      <c r="N683" s="117">
        <v>3.8860000000000001</v>
      </c>
      <c r="O683" s="117">
        <v>7.1760000000000002</v>
      </c>
      <c r="P683" s="117">
        <v>1.1120000000000001</v>
      </c>
      <c r="Q683" s="117">
        <v>3.093</v>
      </c>
      <c r="R683" s="117">
        <v>14.09</v>
      </c>
      <c r="S683" s="117">
        <v>2035.18</v>
      </c>
      <c r="T683" s="117">
        <v>17.183</v>
      </c>
      <c r="U683" s="117">
        <v>2035.18</v>
      </c>
      <c r="V683" s="145">
        <f t="shared" si="76"/>
        <v>8.4429878438270819E-3</v>
      </c>
      <c r="W683" s="74">
        <v>63.765000000000001</v>
      </c>
      <c r="X683" s="156">
        <f t="shared" si="77"/>
        <v>0.53836711986163388</v>
      </c>
      <c r="Y683" s="156">
        <f t="shared" si="73"/>
        <v>506.57927062962494</v>
      </c>
      <c r="Z683" s="156">
        <f t="shared" si="74"/>
        <v>32.302027191698038</v>
      </c>
    </row>
    <row r="684" spans="1:26" x14ac:dyDescent="0.2">
      <c r="A684" s="251"/>
      <c r="B684" s="65" t="s">
        <v>797</v>
      </c>
      <c r="C684" s="12">
        <v>1.8</v>
      </c>
      <c r="D684" s="43">
        <v>1.78E-2</v>
      </c>
      <c r="E684" s="44">
        <v>1.1399999999999999</v>
      </c>
      <c r="F684" s="116">
        <v>502</v>
      </c>
      <c r="G684" s="5" t="s">
        <v>40</v>
      </c>
      <c r="H684" s="63">
        <v>4</v>
      </c>
      <c r="I684" s="64" t="s">
        <v>801</v>
      </c>
      <c r="J684" s="64" t="s">
        <v>49</v>
      </c>
      <c r="K684" s="63">
        <v>20</v>
      </c>
      <c r="L684" s="63">
        <v>1979</v>
      </c>
      <c r="M684" s="117">
        <v>12.568</v>
      </c>
      <c r="N684" s="117">
        <v>1.2869999999999999</v>
      </c>
      <c r="O684" s="117">
        <v>2.766</v>
      </c>
      <c r="P684" s="117">
        <v>0.29399999999999998</v>
      </c>
      <c r="Q684" s="117">
        <v>1.48</v>
      </c>
      <c r="R684" s="117">
        <v>6.742</v>
      </c>
      <c r="S684" s="117">
        <v>960.93</v>
      </c>
      <c r="T684" s="117">
        <v>8.2210000000000001</v>
      </c>
      <c r="U684" s="117">
        <v>960.93</v>
      </c>
      <c r="V684" s="145">
        <f t="shared" si="76"/>
        <v>8.5552537645822279E-3</v>
      </c>
      <c r="W684" s="74">
        <v>63.765000000000001</v>
      </c>
      <c r="X684" s="156">
        <f t="shared" si="77"/>
        <v>0.5455257562985858</v>
      </c>
      <c r="Y684" s="156">
        <f t="shared" si="73"/>
        <v>513.31522587493373</v>
      </c>
      <c r="Z684" s="156">
        <f t="shared" si="74"/>
        <v>32.731545377915147</v>
      </c>
    </row>
    <row r="685" spans="1:26" x14ac:dyDescent="0.2">
      <c r="A685" s="251"/>
      <c r="B685" s="65" t="s">
        <v>797</v>
      </c>
      <c r="C685" s="12">
        <v>1.8</v>
      </c>
      <c r="D685" s="43">
        <v>1.78E-2</v>
      </c>
      <c r="E685" s="44">
        <v>1.1399999999999999</v>
      </c>
      <c r="F685" s="116">
        <v>502</v>
      </c>
      <c r="G685" s="5" t="s">
        <v>40</v>
      </c>
      <c r="H685" s="63">
        <v>5</v>
      </c>
      <c r="I685" s="64" t="s">
        <v>802</v>
      </c>
      <c r="J685" s="64" t="s">
        <v>49</v>
      </c>
      <c r="K685" s="63">
        <v>36</v>
      </c>
      <c r="L685" s="63">
        <v>1970</v>
      </c>
      <c r="M685" s="117">
        <v>40.378999999999998</v>
      </c>
      <c r="N685" s="117">
        <v>3.004</v>
      </c>
      <c r="O685" s="117">
        <v>8.5830000000000002</v>
      </c>
      <c r="P685" s="117">
        <v>-0.14799999999999999</v>
      </c>
      <c r="Q685" s="117">
        <v>5.2089999999999996</v>
      </c>
      <c r="R685" s="117">
        <v>23.731000000000002</v>
      </c>
      <c r="S685" s="117">
        <v>1522.31</v>
      </c>
      <c r="T685" s="117">
        <v>12.076000000000001</v>
      </c>
      <c r="U685" s="117">
        <v>1522.31</v>
      </c>
      <c r="V685" s="145">
        <f t="shared" si="76"/>
        <v>7.932681254146659E-3</v>
      </c>
      <c r="W685" s="74">
        <v>63.765000000000001</v>
      </c>
      <c r="X685" s="156">
        <f t="shared" si="77"/>
        <v>0.50582742017066173</v>
      </c>
      <c r="Y685" s="156">
        <f t="shared" si="73"/>
        <v>475.96087524879954</v>
      </c>
      <c r="Z685" s="156">
        <f t="shared" si="74"/>
        <v>30.3496452102397</v>
      </c>
    </row>
    <row r="686" spans="1:26" x14ac:dyDescent="0.2">
      <c r="A686" s="251"/>
      <c r="B686" s="65" t="s">
        <v>797</v>
      </c>
      <c r="C686" s="12">
        <v>1.8</v>
      </c>
      <c r="D686" s="43">
        <v>1.78E-2</v>
      </c>
      <c r="E686" s="44">
        <v>1.1399999999999999</v>
      </c>
      <c r="F686" s="116">
        <v>502</v>
      </c>
      <c r="G686" s="5" t="s">
        <v>40</v>
      </c>
      <c r="H686" s="63">
        <v>6</v>
      </c>
      <c r="I686" s="64" t="s">
        <v>803</v>
      </c>
      <c r="J686" s="64" t="s">
        <v>49</v>
      </c>
      <c r="K686" s="63">
        <v>28</v>
      </c>
      <c r="L686" s="63">
        <v>1981</v>
      </c>
      <c r="M686" s="117">
        <v>18.646999999999998</v>
      </c>
      <c r="N686" s="117">
        <v>1.482</v>
      </c>
      <c r="O686" s="117">
        <v>3.5329999999999999</v>
      </c>
      <c r="P686" s="117">
        <v>0.76200000000000001</v>
      </c>
      <c r="Q686" s="117">
        <v>2.3170000000000002</v>
      </c>
      <c r="R686" s="117">
        <v>10.553000000000001</v>
      </c>
      <c r="S686" s="117">
        <v>1420.11</v>
      </c>
      <c r="T686" s="117">
        <v>12.87</v>
      </c>
      <c r="U686" s="117">
        <v>1420.11</v>
      </c>
      <c r="V686" s="145">
        <f t="shared" si="76"/>
        <v>9.0626782432346783E-3</v>
      </c>
      <c r="W686" s="74">
        <v>63.765000000000001</v>
      </c>
      <c r="X686" s="156">
        <f t="shared" si="77"/>
        <v>0.57788167817985925</v>
      </c>
      <c r="Y686" s="156">
        <f t="shared" si="73"/>
        <v>543.76069459408075</v>
      </c>
      <c r="Z686" s="156">
        <f t="shared" si="74"/>
        <v>34.672900690791558</v>
      </c>
    </row>
    <row r="687" spans="1:26" x14ac:dyDescent="0.2">
      <c r="A687" s="251"/>
      <c r="B687" s="65" t="s">
        <v>797</v>
      </c>
      <c r="C687" s="12">
        <v>1.8</v>
      </c>
      <c r="D687" s="43">
        <v>1.78E-2</v>
      </c>
      <c r="E687" s="44">
        <v>1.1399999999999999</v>
      </c>
      <c r="F687" s="116">
        <v>502</v>
      </c>
      <c r="G687" s="9" t="s">
        <v>45</v>
      </c>
      <c r="H687" s="67">
        <v>1</v>
      </c>
      <c r="I687" s="68" t="s">
        <v>804</v>
      </c>
      <c r="J687" s="68" t="s">
        <v>782</v>
      </c>
      <c r="K687" s="67">
        <v>36</v>
      </c>
      <c r="L687" s="67">
        <v>1968</v>
      </c>
      <c r="M687" s="118">
        <v>19.489999999999998</v>
      </c>
      <c r="N687" s="118">
        <v>1.9259999999999999</v>
      </c>
      <c r="O687" s="118">
        <v>9.2609999999999992</v>
      </c>
      <c r="P687" s="118">
        <v>1.2E-2</v>
      </c>
      <c r="Q687" s="118">
        <v>1.492</v>
      </c>
      <c r="R687" s="118">
        <v>6.7990000000000004</v>
      </c>
      <c r="S687" s="118">
        <v>1531.52</v>
      </c>
      <c r="T687" s="118">
        <v>8.2910000000000004</v>
      </c>
      <c r="U687" s="118">
        <v>1531.52</v>
      </c>
      <c r="V687" s="146">
        <f t="shared" si="76"/>
        <v>5.4135760551608861E-3</v>
      </c>
      <c r="W687" s="76">
        <v>63.765000000000001</v>
      </c>
      <c r="X687" s="157">
        <f t="shared" si="77"/>
        <v>0.34519667715733393</v>
      </c>
      <c r="Y687" s="157">
        <f t="shared" si="73"/>
        <v>324.81456330965318</v>
      </c>
      <c r="Z687" s="157">
        <f t="shared" si="74"/>
        <v>20.711800629440038</v>
      </c>
    </row>
    <row r="688" spans="1:26" x14ac:dyDescent="0.2">
      <c r="A688" s="251"/>
      <c r="B688" s="65" t="s">
        <v>797</v>
      </c>
      <c r="C688" s="12">
        <v>1.8</v>
      </c>
      <c r="D688" s="43">
        <v>1.78E-2</v>
      </c>
      <c r="E688" s="44">
        <v>1.1399999999999999</v>
      </c>
      <c r="F688" s="116">
        <v>502</v>
      </c>
      <c r="G688" s="9" t="s">
        <v>45</v>
      </c>
      <c r="H688" s="67">
        <v>2</v>
      </c>
      <c r="I688" s="68" t="s">
        <v>805</v>
      </c>
      <c r="J688" s="68" t="s">
        <v>782</v>
      </c>
      <c r="K688" s="67">
        <v>20</v>
      </c>
      <c r="L688" s="67">
        <v>1979</v>
      </c>
      <c r="M688" s="118">
        <v>9.843</v>
      </c>
      <c r="N688" s="118">
        <v>0.88800000000000001</v>
      </c>
      <c r="O688" s="118">
        <v>1.8420000000000001</v>
      </c>
      <c r="P688" s="118">
        <v>0.64200000000000002</v>
      </c>
      <c r="Q688" s="118">
        <v>1.772</v>
      </c>
      <c r="R688" s="118">
        <v>8.0719999999999992</v>
      </c>
      <c r="S688" s="118">
        <v>964.06</v>
      </c>
      <c r="T688" s="118">
        <v>9.843</v>
      </c>
      <c r="U688" s="118">
        <v>964.06</v>
      </c>
      <c r="V688" s="146">
        <f t="shared" si="76"/>
        <v>1.0209945439080556E-2</v>
      </c>
      <c r="W688" s="76">
        <v>63.765000000000001</v>
      </c>
      <c r="X688" s="157">
        <f t="shared" si="77"/>
        <v>0.65103717092297164</v>
      </c>
      <c r="Y688" s="157">
        <f t="shared" si="73"/>
        <v>612.59672634483343</v>
      </c>
      <c r="Z688" s="157">
        <f t="shared" si="74"/>
        <v>39.062230255378303</v>
      </c>
    </row>
    <row r="689" spans="1:26" x14ac:dyDescent="0.2">
      <c r="A689" s="251"/>
      <c r="B689" s="65" t="s">
        <v>797</v>
      </c>
      <c r="C689" s="12">
        <v>1.8</v>
      </c>
      <c r="D689" s="43">
        <v>1.78E-2</v>
      </c>
      <c r="E689" s="44">
        <v>1.1399999999999999</v>
      </c>
      <c r="F689" s="116">
        <v>502</v>
      </c>
      <c r="G689" s="9" t="s">
        <v>45</v>
      </c>
      <c r="H689" s="67">
        <v>3</v>
      </c>
      <c r="I689" s="68" t="s">
        <v>806</v>
      </c>
      <c r="J689" s="68" t="s">
        <v>50</v>
      </c>
      <c r="K689" s="67">
        <v>32</v>
      </c>
      <c r="L689" s="67">
        <v>1986</v>
      </c>
      <c r="M689" s="118">
        <v>33.761000000000003</v>
      </c>
      <c r="N689" s="118">
        <v>2.4140000000000001</v>
      </c>
      <c r="O689" s="118">
        <v>5.2759999999999998</v>
      </c>
      <c r="P689" s="118">
        <v>0.78900000000000003</v>
      </c>
      <c r="Q689" s="118">
        <v>4.5490000000000004</v>
      </c>
      <c r="R689" s="118">
        <v>20.722999999999999</v>
      </c>
      <c r="S689" s="118">
        <v>1810.74</v>
      </c>
      <c r="T689" s="118">
        <v>24.911000000000001</v>
      </c>
      <c r="U689" s="118">
        <v>1666.78</v>
      </c>
      <c r="V689" s="146">
        <f t="shared" si="76"/>
        <v>1.4945583700308381E-2</v>
      </c>
      <c r="W689" s="76">
        <v>63.765000000000001</v>
      </c>
      <c r="X689" s="157">
        <f t="shared" si="77"/>
        <v>0.95300514465016395</v>
      </c>
      <c r="Y689" s="157">
        <f t="shared" si="73"/>
        <v>896.73502201850283</v>
      </c>
      <c r="Z689" s="157">
        <f t="shared" si="74"/>
        <v>57.180308679009833</v>
      </c>
    </row>
    <row r="690" spans="1:26" x14ac:dyDescent="0.2">
      <c r="A690" s="251"/>
      <c r="B690" s="65" t="s">
        <v>797</v>
      </c>
      <c r="C690" s="12">
        <v>1.8</v>
      </c>
      <c r="D690" s="43">
        <v>1.78E-2</v>
      </c>
      <c r="E690" s="44">
        <v>1.1399999999999999</v>
      </c>
      <c r="F690" s="116">
        <v>502</v>
      </c>
      <c r="G690" s="9" t="s">
        <v>45</v>
      </c>
      <c r="H690" s="67">
        <v>4</v>
      </c>
      <c r="I690" s="68" t="s">
        <v>807</v>
      </c>
      <c r="J690" s="68" t="s">
        <v>50</v>
      </c>
      <c r="K690" s="67">
        <v>45</v>
      </c>
      <c r="L690" s="67">
        <v>1988</v>
      </c>
      <c r="M690" s="118">
        <v>46.343000000000004</v>
      </c>
      <c r="N690" s="118">
        <v>3.351</v>
      </c>
      <c r="O690" s="118">
        <v>8.5540000000000003</v>
      </c>
      <c r="P690" s="118">
        <v>0.219</v>
      </c>
      <c r="Q690" s="118">
        <v>6.1589999999999998</v>
      </c>
      <c r="R690" s="118">
        <v>28.059000000000001</v>
      </c>
      <c r="S690" s="118">
        <v>2187.56</v>
      </c>
      <c r="T690" s="118">
        <v>33.887999999999998</v>
      </c>
      <c r="U690" s="118">
        <v>2070.1799999999998</v>
      </c>
      <c r="V690" s="146">
        <f t="shared" si="76"/>
        <v>1.636959105005362E-2</v>
      </c>
      <c r="W690" s="76">
        <v>63.765000000000001</v>
      </c>
      <c r="X690" s="157">
        <f t="shared" si="77"/>
        <v>1.0438069733066691</v>
      </c>
      <c r="Y690" s="157">
        <f t="shared" si="73"/>
        <v>982.17546300321726</v>
      </c>
      <c r="Z690" s="157">
        <f t="shared" si="74"/>
        <v>62.62841839840015</v>
      </c>
    </row>
    <row r="691" spans="1:26" x14ac:dyDescent="0.2">
      <c r="A691" s="251"/>
      <c r="B691" s="65" t="s">
        <v>797</v>
      </c>
      <c r="C691" s="12">
        <v>1.8</v>
      </c>
      <c r="D691" s="43">
        <v>1.78E-2</v>
      </c>
      <c r="E691" s="44">
        <v>1.1399999999999999</v>
      </c>
      <c r="F691" s="116">
        <v>502</v>
      </c>
      <c r="G691" s="9" t="s">
        <v>45</v>
      </c>
      <c r="H691" s="67">
        <v>5</v>
      </c>
      <c r="I691" s="68" t="s">
        <v>808</v>
      </c>
      <c r="J691" s="68" t="s">
        <v>50</v>
      </c>
      <c r="K691" s="67">
        <v>20</v>
      </c>
      <c r="L691" s="67">
        <v>1976</v>
      </c>
      <c r="M691" s="118">
        <v>22.966999999999999</v>
      </c>
      <c r="N691" s="118">
        <v>1.0269999999999999</v>
      </c>
      <c r="O691" s="118">
        <v>5.76</v>
      </c>
      <c r="P691" s="118">
        <v>0.35</v>
      </c>
      <c r="Q691" s="118">
        <v>2.8490000000000002</v>
      </c>
      <c r="R691" s="118">
        <v>12.98</v>
      </c>
      <c r="S691" s="118">
        <v>951.69</v>
      </c>
      <c r="T691" s="118">
        <v>15.83</v>
      </c>
      <c r="U691" s="118">
        <v>951.69</v>
      </c>
      <c r="V691" s="146">
        <f t="shared" si="76"/>
        <v>1.6633567653332491E-2</v>
      </c>
      <c r="W691" s="76">
        <v>63.765000000000001</v>
      </c>
      <c r="X691" s="157">
        <f t="shared" si="77"/>
        <v>1.0606394414147462</v>
      </c>
      <c r="Y691" s="157">
        <f t="shared" si="73"/>
        <v>998.01405919994943</v>
      </c>
      <c r="Z691" s="157">
        <f t="shared" si="74"/>
        <v>63.638366484884777</v>
      </c>
    </row>
    <row r="692" spans="1:26" x14ac:dyDescent="0.2">
      <c r="A692" s="251"/>
      <c r="B692" s="65" t="s">
        <v>797</v>
      </c>
      <c r="C692" s="12">
        <v>1.8</v>
      </c>
      <c r="D692" s="43">
        <v>1.78E-2</v>
      </c>
      <c r="E692" s="44">
        <v>1.1399999999999999</v>
      </c>
      <c r="F692" s="116">
        <v>502</v>
      </c>
      <c r="G692" s="9" t="s">
        <v>45</v>
      </c>
      <c r="H692" s="67">
        <v>6</v>
      </c>
      <c r="I692" s="68" t="s">
        <v>809</v>
      </c>
      <c r="J692" s="68" t="s">
        <v>50</v>
      </c>
      <c r="K692" s="67">
        <v>40</v>
      </c>
      <c r="L692" s="67">
        <v>1991</v>
      </c>
      <c r="M692" s="118">
        <v>48.959000000000003</v>
      </c>
      <c r="N692" s="118">
        <v>2.7229999999999999</v>
      </c>
      <c r="O692" s="118">
        <v>6.5830000000000002</v>
      </c>
      <c r="P692" s="118">
        <v>1.4590000000000001</v>
      </c>
      <c r="Q692" s="118">
        <v>6.875</v>
      </c>
      <c r="R692" s="118">
        <v>31.318999999999999</v>
      </c>
      <c r="S692" s="118">
        <v>2268.5300000000002</v>
      </c>
      <c r="T692" s="118">
        <v>38.194000000000003</v>
      </c>
      <c r="U692" s="118">
        <v>2268.5300000000002</v>
      </c>
      <c r="V692" s="146">
        <f t="shared" si="76"/>
        <v>1.6836453562439114E-2</v>
      </c>
      <c r="W692" s="76">
        <v>63.765000000000001</v>
      </c>
      <c r="X692" s="157">
        <f t="shared" si="77"/>
        <v>1.07357646140893</v>
      </c>
      <c r="Y692" s="157">
        <f t="shared" si="73"/>
        <v>1010.1872137463467</v>
      </c>
      <c r="Z692" s="157">
        <f t="shared" si="74"/>
        <v>64.414587684535803</v>
      </c>
    </row>
    <row r="693" spans="1:26" x14ac:dyDescent="0.2">
      <c r="A693" s="251"/>
      <c r="B693" s="65" t="s">
        <v>797</v>
      </c>
      <c r="C693" s="12">
        <v>1.8</v>
      </c>
      <c r="D693" s="43">
        <v>1.78E-2</v>
      </c>
      <c r="E693" s="44">
        <v>1.1399999999999999</v>
      </c>
      <c r="F693" s="116">
        <v>502</v>
      </c>
      <c r="G693" s="9" t="s">
        <v>45</v>
      </c>
      <c r="H693" s="67">
        <v>7</v>
      </c>
      <c r="I693" s="68" t="s">
        <v>810</v>
      </c>
      <c r="J693" s="68" t="s">
        <v>50</v>
      </c>
      <c r="K693" s="67">
        <v>55</v>
      </c>
      <c r="L693" s="67">
        <v>1985</v>
      </c>
      <c r="M693" s="118">
        <v>63.246000000000002</v>
      </c>
      <c r="N693" s="118">
        <v>4.9390000000000001</v>
      </c>
      <c r="O693" s="118">
        <v>11.645</v>
      </c>
      <c r="P693" s="118">
        <v>0.46700000000000003</v>
      </c>
      <c r="Q693" s="118">
        <v>8.3149999999999995</v>
      </c>
      <c r="R693" s="118">
        <v>37.880000000000003</v>
      </c>
      <c r="S693" s="118">
        <v>2678.78</v>
      </c>
      <c r="T693" s="118">
        <v>46.195</v>
      </c>
      <c r="U693" s="118">
        <v>2678.78</v>
      </c>
      <c r="V693" s="146">
        <f t="shared" si="76"/>
        <v>1.7244790538976696E-2</v>
      </c>
      <c r="W693" s="76">
        <v>63.765000000000001</v>
      </c>
      <c r="X693" s="157">
        <f t="shared" si="77"/>
        <v>1.0996140687178491</v>
      </c>
      <c r="Y693" s="157">
        <f t="shared" si="73"/>
        <v>1034.6874323386016</v>
      </c>
      <c r="Z693" s="157">
        <f t="shared" si="74"/>
        <v>65.976844123070933</v>
      </c>
    </row>
    <row r="694" spans="1:26" x14ac:dyDescent="0.2">
      <c r="A694" s="251"/>
      <c r="B694" s="65" t="s">
        <v>797</v>
      </c>
      <c r="C694" s="12">
        <v>1.8</v>
      </c>
      <c r="D694" s="43">
        <v>1.78E-2</v>
      </c>
      <c r="E694" s="44">
        <v>1.1399999999999999</v>
      </c>
      <c r="F694" s="116">
        <v>502</v>
      </c>
      <c r="G694" s="9" t="s">
        <v>45</v>
      </c>
      <c r="H694" s="67">
        <v>8</v>
      </c>
      <c r="I694" s="68" t="s">
        <v>811</v>
      </c>
      <c r="J694" s="68" t="s">
        <v>50</v>
      </c>
      <c r="K694" s="67">
        <v>19</v>
      </c>
      <c r="L694" s="67">
        <v>1989</v>
      </c>
      <c r="M694" s="118">
        <v>21.742000000000001</v>
      </c>
      <c r="N694" s="118">
        <v>0.90400000000000003</v>
      </c>
      <c r="O694" s="118">
        <v>2.6240000000000001</v>
      </c>
      <c r="P694" s="118">
        <v>0.88100000000000001</v>
      </c>
      <c r="Q694" s="118">
        <v>3.12</v>
      </c>
      <c r="R694" s="118">
        <v>14.212999999999999</v>
      </c>
      <c r="S694" s="118">
        <v>1068.04</v>
      </c>
      <c r="T694" s="118">
        <v>15.715999999999999</v>
      </c>
      <c r="U694" s="118">
        <v>908.39</v>
      </c>
      <c r="V694" s="146">
        <f t="shared" si="76"/>
        <v>1.7300939023987494E-2</v>
      </c>
      <c r="W694" s="76">
        <v>63.765000000000001</v>
      </c>
      <c r="X694" s="157">
        <f t="shared" si="77"/>
        <v>1.1031943768645625</v>
      </c>
      <c r="Y694" s="157">
        <f t="shared" si="73"/>
        <v>1038.0563414392495</v>
      </c>
      <c r="Z694" s="157">
        <f t="shared" si="74"/>
        <v>66.191662611873753</v>
      </c>
    </row>
    <row r="695" spans="1:26" x14ac:dyDescent="0.2">
      <c r="A695" s="251"/>
      <c r="B695" s="65" t="s">
        <v>797</v>
      </c>
      <c r="C695" s="12">
        <v>1.8</v>
      </c>
      <c r="D695" s="43">
        <v>1.78E-2</v>
      </c>
      <c r="E695" s="44">
        <v>1.1399999999999999</v>
      </c>
      <c r="F695" s="116">
        <v>502</v>
      </c>
      <c r="G695" s="9" t="s">
        <v>45</v>
      </c>
      <c r="H695" s="67">
        <v>9</v>
      </c>
      <c r="I695" s="68" t="s">
        <v>812</v>
      </c>
      <c r="J695" s="68" t="s">
        <v>50</v>
      </c>
      <c r="K695" s="67">
        <v>25</v>
      </c>
      <c r="L695" s="67">
        <v>1987</v>
      </c>
      <c r="M695" s="118">
        <v>32.816000000000003</v>
      </c>
      <c r="N695" s="118">
        <v>1.8839999999999999</v>
      </c>
      <c r="O695" s="118">
        <v>6.0369999999999999</v>
      </c>
      <c r="P695" s="118">
        <v>0.56399999999999995</v>
      </c>
      <c r="Q695" s="118">
        <v>4.38</v>
      </c>
      <c r="R695" s="118">
        <v>19.952000000000002</v>
      </c>
      <c r="S695" s="118">
        <v>1350.28</v>
      </c>
      <c r="T695" s="118">
        <v>24.331</v>
      </c>
      <c r="U695" s="118">
        <v>1350.28</v>
      </c>
      <c r="V695" s="146">
        <f t="shared" si="76"/>
        <v>1.8019225642089048E-2</v>
      </c>
      <c r="W695" s="76">
        <v>63.765000000000001</v>
      </c>
      <c r="X695" s="157">
        <f t="shared" si="77"/>
        <v>1.1489959230678082</v>
      </c>
      <c r="Y695" s="157">
        <f t="shared" si="73"/>
        <v>1081.153538525343</v>
      </c>
      <c r="Z695" s="157">
        <f t="shared" si="74"/>
        <v>68.939755384068505</v>
      </c>
    </row>
    <row r="696" spans="1:26" x14ac:dyDescent="0.2">
      <c r="A696" s="251"/>
      <c r="B696" s="65" t="s">
        <v>797</v>
      </c>
      <c r="C696" s="12">
        <v>1.8</v>
      </c>
      <c r="D696" s="43">
        <v>1.78E-2</v>
      </c>
      <c r="E696" s="44">
        <v>1.1399999999999999</v>
      </c>
      <c r="F696" s="116">
        <v>502</v>
      </c>
      <c r="G696" s="6" t="s">
        <v>47</v>
      </c>
      <c r="H696" s="69">
        <v>1</v>
      </c>
      <c r="I696" s="70" t="s">
        <v>813</v>
      </c>
      <c r="J696" s="70" t="s">
        <v>50</v>
      </c>
      <c r="K696" s="69">
        <v>6</v>
      </c>
      <c r="L696" s="69">
        <v>1934</v>
      </c>
      <c r="M696" s="119">
        <v>5.8390000000000004</v>
      </c>
      <c r="N696" s="119">
        <v>0.66600000000000004</v>
      </c>
      <c r="O696" s="119">
        <v>3.3000000000000002E-2</v>
      </c>
      <c r="P696" s="119">
        <v>9.9000000000000005E-2</v>
      </c>
      <c r="Q696" s="119">
        <v>1.0509999999999999</v>
      </c>
      <c r="R696" s="119">
        <v>4.7880000000000003</v>
      </c>
      <c r="S696" s="119">
        <v>229.18</v>
      </c>
      <c r="T696" s="119">
        <v>5.8390000000000004</v>
      </c>
      <c r="U696" s="119">
        <v>229.18</v>
      </c>
      <c r="V696" s="147">
        <f t="shared" si="76"/>
        <v>2.5477790383104985E-2</v>
      </c>
      <c r="W696" s="88">
        <v>63.765000000000001</v>
      </c>
      <c r="X696" s="77">
        <f t="shared" si="77"/>
        <v>1.6245913037786894</v>
      </c>
      <c r="Y696" s="77">
        <f t="shared" si="73"/>
        <v>1528.667422986299</v>
      </c>
      <c r="Z696" s="77">
        <f t="shared" si="74"/>
        <v>97.475478226721364</v>
      </c>
    </row>
    <row r="697" spans="1:26" x14ac:dyDescent="0.2">
      <c r="A697" s="251"/>
      <c r="B697" s="65" t="s">
        <v>797</v>
      </c>
      <c r="C697" s="12">
        <v>1.8</v>
      </c>
      <c r="D697" s="43">
        <v>1.78E-2</v>
      </c>
      <c r="E697" s="44">
        <v>1.1399999999999999</v>
      </c>
      <c r="F697" s="116">
        <v>502</v>
      </c>
      <c r="G697" s="6" t="s">
        <v>47</v>
      </c>
      <c r="H697" s="69">
        <v>2</v>
      </c>
      <c r="I697" s="70" t="s">
        <v>814</v>
      </c>
      <c r="J697" s="70" t="s">
        <v>50</v>
      </c>
      <c r="K697" s="69">
        <v>8</v>
      </c>
      <c r="L697" s="69">
        <v>1962</v>
      </c>
      <c r="M697" s="119">
        <v>10.581</v>
      </c>
      <c r="N697" s="119">
        <v>0.55500000000000005</v>
      </c>
      <c r="O697" s="119">
        <v>1.5980000000000001</v>
      </c>
      <c r="P697" s="119">
        <v>0.108</v>
      </c>
      <c r="Q697" s="119">
        <v>1.498</v>
      </c>
      <c r="R697" s="119">
        <v>6.8220000000000001</v>
      </c>
      <c r="S697" s="119">
        <v>372.35</v>
      </c>
      <c r="T697" s="119">
        <v>6.8769999999999998</v>
      </c>
      <c r="U697" s="119">
        <v>273.55</v>
      </c>
      <c r="V697" s="147">
        <f t="shared" si="76"/>
        <v>2.5139828184975323E-2</v>
      </c>
      <c r="W697" s="88">
        <v>63.765000000000001</v>
      </c>
      <c r="X697" s="77">
        <f t="shared" si="77"/>
        <v>1.6030411442149515</v>
      </c>
      <c r="Y697" s="77">
        <f t="shared" si="73"/>
        <v>1508.3896910985193</v>
      </c>
      <c r="Z697" s="77">
        <f t="shared" si="74"/>
        <v>96.182468652897072</v>
      </c>
    </row>
    <row r="698" spans="1:26" x14ac:dyDescent="0.2">
      <c r="A698" s="251"/>
      <c r="B698" s="65" t="s">
        <v>797</v>
      </c>
      <c r="C698" s="12">
        <v>1.8</v>
      </c>
      <c r="D698" s="43">
        <v>1.78E-2</v>
      </c>
      <c r="E698" s="44">
        <v>1.1399999999999999</v>
      </c>
      <c r="F698" s="116">
        <v>502</v>
      </c>
      <c r="G698" s="6" t="s">
        <v>47</v>
      </c>
      <c r="H698" s="69">
        <v>3</v>
      </c>
      <c r="I698" s="70" t="s">
        <v>815</v>
      </c>
      <c r="J698" s="70" t="s">
        <v>50</v>
      </c>
      <c r="K698" s="69">
        <v>5</v>
      </c>
      <c r="L698" s="69">
        <v>1932</v>
      </c>
      <c r="M698" s="119">
        <v>6.6859999999999999</v>
      </c>
      <c r="N698" s="119">
        <v>0.16600000000000001</v>
      </c>
      <c r="O698" s="119">
        <v>0.22</v>
      </c>
      <c r="P698" s="119">
        <v>-1.2999999999999999E-2</v>
      </c>
      <c r="Q698" s="119">
        <v>0.63100000000000001</v>
      </c>
      <c r="R698" s="119">
        <v>5.6820000000000004</v>
      </c>
      <c r="S698" s="119">
        <v>253.41</v>
      </c>
      <c r="T698" s="119">
        <v>4.0720000000000001</v>
      </c>
      <c r="U698" s="119">
        <v>163.44</v>
      </c>
      <c r="V698" s="147">
        <f t="shared" si="76"/>
        <v>2.491434165442976E-2</v>
      </c>
      <c r="W698" s="88">
        <v>63.765000000000001</v>
      </c>
      <c r="X698" s="77">
        <f t="shared" si="77"/>
        <v>1.5886629955947136</v>
      </c>
      <c r="Y698" s="77">
        <f t="shared" si="73"/>
        <v>1494.8604992657856</v>
      </c>
      <c r="Z698" s="77">
        <f t="shared" si="74"/>
        <v>95.319779735682829</v>
      </c>
    </row>
    <row r="699" spans="1:26" x14ac:dyDescent="0.2">
      <c r="A699" s="251"/>
      <c r="B699" s="65" t="s">
        <v>797</v>
      </c>
      <c r="C699" s="12">
        <v>1.8</v>
      </c>
      <c r="D699" s="43">
        <v>1.78E-2</v>
      </c>
      <c r="E699" s="44">
        <v>1.1399999999999999</v>
      </c>
      <c r="F699" s="116">
        <v>502</v>
      </c>
      <c r="G699" s="6" t="s">
        <v>47</v>
      </c>
      <c r="H699" s="69">
        <v>4</v>
      </c>
      <c r="I699" s="70" t="s">
        <v>816</v>
      </c>
      <c r="J699" s="70" t="s">
        <v>50</v>
      </c>
      <c r="K699" s="69">
        <v>12</v>
      </c>
      <c r="L699" s="69">
        <v>1965</v>
      </c>
      <c r="M699" s="119">
        <v>14.334</v>
      </c>
      <c r="N699" s="119">
        <v>0.47199999999999998</v>
      </c>
      <c r="O699" s="119">
        <v>0.113</v>
      </c>
      <c r="P699" s="119">
        <v>0.59899999999999998</v>
      </c>
      <c r="Q699" s="119">
        <v>2.367</v>
      </c>
      <c r="R699" s="119">
        <v>10.782999999999999</v>
      </c>
      <c r="S699" s="119">
        <v>529.58000000000004</v>
      </c>
      <c r="T699" s="119">
        <v>11.917999999999999</v>
      </c>
      <c r="U699" s="119">
        <v>479.98</v>
      </c>
      <c r="V699" s="147">
        <f t="shared" si="76"/>
        <v>2.4830201258385764E-2</v>
      </c>
      <c r="W699" s="88">
        <v>63.765000000000001</v>
      </c>
      <c r="X699" s="77">
        <f t="shared" si="77"/>
        <v>1.5832977832409683</v>
      </c>
      <c r="Y699" s="77">
        <f t="shared" ref="Y699:Y762" si="78">V699*60*1000</f>
        <v>1489.8120755031459</v>
      </c>
      <c r="Z699" s="77">
        <f t="shared" ref="Z699:Z762" si="79">Y699*W699/1000</f>
        <v>94.997866994458107</v>
      </c>
    </row>
    <row r="700" spans="1:26" x14ac:dyDescent="0.2">
      <c r="A700" s="251"/>
      <c r="B700" s="65" t="s">
        <v>797</v>
      </c>
      <c r="C700" s="12">
        <v>1.8</v>
      </c>
      <c r="D700" s="43">
        <v>1.78E-2</v>
      </c>
      <c r="E700" s="44">
        <v>1.1399999999999999</v>
      </c>
      <c r="F700" s="116">
        <v>502</v>
      </c>
      <c r="G700" s="6" t="s">
        <v>47</v>
      </c>
      <c r="H700" s="69">
        <v>5</v>
      </c>
      <c r="I700" s="70" t="s">
        <v>817</v>
      </c>
      <c r="J700" s="70" t="s">
        <v>50</v>
      </c>
      <c r="K700" s="69">
        <v>8</v>
      </c>
      <c r="L700" s="69">
        <v>1936</v>
      </c>
      <c r="M700" s="119">
        <v>5.9660000000000002</v>
      </c>
      <c r="N700" s="119">
        <v>0.111</v>
      </c>
      <c r="O700" s="119">
        <v>0.745</v>
      </c>
      <c r="P700" s="119">
        <v>9.2999999999999999E-2</v>
      </c>
      <c r="Q700" s="119">
        <v>0.90300000000000002</v>
      </c>
      <c r="R700" s="119">
        <v>4.1139999999999999</v>
      </c>
      <c r="S700" s="119">
        <v>203.07</v>
      </c>
      <c r="T700" s="119">
        <v>4.37</v>
      </c>
      <c r="U700" s="119">
        <v>176.89</v>
      </c>
      <c r="V700" s="147">
        <f t="shared" si="76"/>
        <v>2.4704618689581098E-2</v>
      </c>
      <c r="W700" s="88">
        <v>63.765000000000001</v>
      </c>
      <c r="X700" s="77">
        <f t="shared" si="77"/>
        <v>1.5752900107411387</v>
      </c>
      <c r="Y700" s="77">
        <f t="shared" si="78"/>
        <v>1482.2771213748661</v>
      </c>
      <c r="Z700" s="77">
        <f t="shared" si="79"/>
        <v>94.517400644468339</v>
      </c>
    </row>
    <row r="701" spans="1:26" x14ac:dyDescent="0.2">
      <c r="A701" s="251"/>
      <c r="B701" s="65" t="s">
        <v>797</v>
      </c>
      <c r="C701" s="12">
        <v>1.8</v>
      </c>
      <c r="D701" s="43">
        <v>1.78E-2</v>
      </c>
      <c r="E701" s="44">
        <v>1.1399999999999999</v>
      </c>
      <c r="F701" s="116">
        <v>502</v>
      </c>
      <c r="G701" s="6" t="s">
        <v>47</v>
      </c>
      <c r="H701" s="69">
        <v>6</v>
      </c>
      <c r="I701" s="70" t="s">
        <v>818</v>
      </c>
      <c r="J701" s="70" t="s">
        <v>50</v>
      </c>
      <c r="K701" s="69">
        <v>29</v>
      </c>
      <c r="L701" s="69">
        <v>1986</v>
      </c>
      <c r="M701" s="119">
        <v>43.656999999999996</v>
      </c>
      <c r="N701" s="119">
        <v>2.0680000000000001</v>
      </c>
      <c r="O701" s="119">
        <v>5.4550000000000001</v>
      </c>
      <c r="P701" s="119">
        <v>1.1779999999999999</v>
      </c>
      <c r="Q701" s="119">
        <v>6.2889999999999997</v>
      </c>
      <c r="R701" s="119">
        <v>28.649000000000001</v>
      </c>
      <c r="S701" s="119">
        <v>1577.48</v>
      </c>
      <c r="T701" s="119">
        <v>34.49</v>
      </c>
      <c r="U701" s="119">
        <v>1464.93</v>
      </c>
      <c r="V701" s="147">
        <f t="shared" si="76"/>
        <v>2.3543787075150348E-2</v>
      </c>
      <c r="W701" s="88">
        <v>63.765000000000001</v>
      </c>
      <c r="X701" s="77">
        <f t="shared" si="77"/>
        <v>1.501269582846962</v>
      </c>
      <c r="Y701" s="77">
        <f t="shared" si="78"/>
        <v>1412.6272245090208</v>
      </c>
      <c r="Z701" s="77">
        <f t="shared" si="79"/>
        <v>90.076174970817704</v>
      </c>
    </row>
    <row r="702" spans="1:26" x14ac:dyDescent="0.2">
      <c r="A702" s="251"/>
      <c r="B702" s="65" t="s">
        <v>797</v>
      </c>
      <c r="C702" s="12">
        <v>1.8</v>
      </c>
      <c r="D702" s="43">
        <v>1.78E-2</v>
      </c>
      <c r="E702" s="44">
        <v>1.1399999999999999</v>
      </c>
      <c r="F702" s="116">
        <v>502</v>
      </c>
      <c r="G702" s="6" t="s">
        <v>47</v>
      </c>
      <c r="H702" s="69">
        <v>7</v>
      </c>
      <c r="I702" s="70" t="s">
        <v>819</v>
      </c>
      <c r="J702" s="70" t="s">
        <v>50</v>
      </c>
      <c r="K702" s="69">
        <v>7</v>
      </c>
      <c r="L702" s="69">
        <v>1929</v>
      </c>
      <c r="M702" s="119">
        <v>5.7380000000000004</v>
      </c>
      <c r="N702" s="119">
        <v>0.16600000000000001</v>
      </c>
      <c r="O702" s="119">
        <v>0.17299999999999999</v>
      </c>
      <c r="P702" s="119">
        <v>-0.115</v>
      </c>
      <c r="Q702" s="119">
        <v>0.99299999999999999</v>
      </c>
      <c r="R702" s="119">
        <v>4.5209999999999999</v>
      </c>
      <c r="S702" s="119">
        <v>233.78</v>
      </c>
      <c r="T702" s="119">
        <v>2.0310000000000001</v>
      </c>
      <c r="U702" s="119">
        <v>86.11</v>
      </c>
      <c r="V702" s="147">
        <f t="shared" si="76"/>
        <v>2.3586110788526304E-2</v>
      </c>
      <c r="W702" s="88">
        <v>63.765000000000001</v>
      </c>
      <c r="X702" s="77">
        <f t="shared" si="77"/>
        <v>1.5039683544303797</v>
      </c>
      <c r="Y702" s="77">
        <f t="shared" si="78"/>
        <v>1415.1666473115783</v>
      </c>
      <c r="Z702" s="77">
        <f t="shared" si="79"/>
        <v>90.238101265822806</v>
      </c>
    </row>
    <row r="703" spans="1:26" x14ac:dyDescent="0.2">
      <c r="A703" s="251"/>
      <c r="B703" s="65" t="s">
        <v>797</v>
      </c>
      <c r="C703" s="12">
        <v>1.8</v>
      </c>
      <c r="D703" s="43">
        <v>1.78E-2</v>
      </c>
      <c r="E703" s="44">
        <v>1.1399999999999999</v>
      </c>
      <c r="F703" s="116">
        <v>502</v>
      </c>
      <c r="G703" s="6" t="s">
        <v>47</v>
      </c>
      <c r="H703" s="69">
        <v>8</v>
      </c>
      <c r="I703" s="70" t="s">
        <v>820</v>
      </c>
      <c r="J703" s="70" t="s">
        <v>50</v>
      </c>
      <c r="K703" s="69">
        <v>4</v>
      </c>
      <c r="L703" s="69">
        <v>1950</v>
      </c>
      <c r="M703" s="119">
        <v>7.1870000000000003</v>
      </c>
      <c r="N703" s="119">
        <v>0.66600000000000004</v>
      </c>
      <c r="O703" s="119">
        <v>1.651</v>
      </c>
      <c r="P703" s="119">
        <v>0.35399999999999998</v>
      </c>
      <c r="Q703" s="119">
        <v>0.45200000000000001</v>
      </c>
      <c r="R703" s="119">
        <v>4.0640000000000001</v>
      </c>
      <c r="S703" s="119">
        <v>193.31</v>
      </c>
      <c r="T703" s="119">
        <v>4.516</v>
      </c>
      <c r="U703" s="119">
        <v>193.31</v>
      </c>
      <c r="V703" s="147">
        <f t="shared" si="76"/>
        <v>2.3361440173814082E-2</v>
      </c>
      <c r="W703" s="88">
        <v>63.765000000000001</v>
      </c>
      <c r="X703" s="77">
        <f t="shared" si="77"/>
        <v>1.489642232683255</v>
      </c>
      <c r="Y703" s="77">
        <f t="shared" si="78"/>
        <v>1401.686410428845</v>
      </c>
      <c r="Z703" s="77">
        <f t="shared" si="79"/>
        <v>89.378533960995298</v>
      </c>
    </row>
    <row r="704" spans="1:26" x14ac:dyDescent="0.2">
      <c r="A704" s="251"/>
      <c r="B704" s="65" t="s">
        <v>797</v>
      </c>
      <c r="C704" s="12">
        <v>1.8</v>
      </c>
      <c r="D704" s="43">
        <v>1.78E-2</v>
      </c>
      <c r="E704" s="44">
        <v>1.1399999999999999</v>
      </c>
      <c r="F704" s="116">
        <v>502</v>
      </c>
      <c r="G704" s="6" t="s">
        <v>47</v>
      </c>
      <c r="H704" s="69">
        <v>9</v>
      </c>
      <c r="I704" s="70" t="s">
        <v>821</v>
      </c>
      <c r="J704" s="70" t="s">
        <v>50</v>
      </c>
      <c r="K704" s="69">
        <v>45</v>
      </c>
      <c r="L704" s="69">
        <v>1975</v>
      </c>
      <c r="M704" s="119">
        <v>65.3</v>
      </c>
      <c r="N704" s="119">
        <v>3.28</v>
      </c>
      <c r="O704" s="119">
        <v>8.1349999999999998</v>
      </c>
      <c r="P704" s="119">
        <v>0.749</v>
      </c>
      <c r="Q704" s="119">
        <v>9.5649999999999995</v>
      </c>
      <c r="R704" s="119">
        <v>43.572000000000003</v>
      </c>
      <c r="S704" s="119">
        <v>2328.04</v>
      </c>
      <c r="T704" s="119">
        <v>53.136000000000003</v>
      </c>
      <c r="U704" s="119">
        <v>2328.04</v>
      </c>
      <c r="V704" s="147">
        <f t="shared" si="76"/>
        <v>2.2824350097077371E-2</v>
      </c>
      <c r="W704" s="88">
        <v>63.765000000000001</v>
      </c>
      <c r="X704" s="77">
        <f t="shared" si="77"/>
        <v>1.4553946839401386</v>
      </c>
      <c r="Y704" s="77">
        <f t="shared" si="78"/>
        <v>1369.4610058246421</v>
      </c>
      <c r="Z704" s="77">
        <f t="shared" si="79"/>
        <v>87.323681036408303</v>
      </c>
    </row>
    <row r="705" spans="1:26" x14ac:dyDescent="0.2">
      <c r="A705" s="251"/>
      <c r="B705" s="65" t="s">
        <v>797</v>
      </c>
      <c r="C705" s="12">
        <v>1.8</v>
      </c>
      <c r="D705" s="43">
        <v>1.78E-2</v>
      </c>
      <c r="E705" s="44">
        <v>1.1399999999999999</v>
      </c>
      <c r="F705" s="116">
        <v>502</v>
      </c>
      <c r="G705" s="10" t="s">
        <v>48</v>
      </c>
      <c r="H705" s="72">
        <v>1</v>
      </c>
      <c r="I705" s="73" t="s">
        <v>822</v>
      </c>
      <c r="J705" s="73" t="s">
        <v>50</v>
      </c>
      <c r="K705" s="72">
        <v>6</v>
      </c>
      <c r="L705" s="72">
        <v>1957</v>
      </c>
      <c r="M705" s="120">
        <v>11.596</v>
      </c>
      <c r="N705" s="120">
        <v>0.77700000000000002</v>
      </c>
      <c r="O705" s="120">
        <v>0.44700000000000001</v>
      </c>
      <c r="P705" s="120">
        <v>-6.3E-2</v>
      </c>
      <c r="Q705" s="120">
        <v>1.0429999999999999</v>
      </c>
      <c r="R705" s="120">
        <v>9.391</v>
      </c>
      <c r="S705" s="120">
        <v>319.77999999999997</v>
      </c>
      <c r="T705" s="120">
        <v>10.435</v>
      </c>
      <c r="U705" s="120">
        <v>319.77999999999997</v>
      </c>
      <c r="V705" s="148">
        <f t="shared" si="76"/>
        <v>3.2631809368941153E-2</v>
      </c>
      <c r="W705" s="78">
        <v>63.765000000000001</v>
      </c>
      <c r="X705" s="158">
        <f t="shared" si="77"/>
        <v>2.0807673244105325</v>
      </c>
      <c r="Y705" s="158">
        <f t="shared" si="78"/>
        <v>1957.9085621364691</v>
      </c>
      <c r="Z705" s="158">
        <f t="shared" si="79"/>
        <v>124.84603946463194</v>
      </c>
    </row>
    <row r="706" spans="1:26" x14ac:dyDescent="0.2">
      <c r="A706" s="251"/>
      <c r="B706" s="65" t="s">
        <v>797</v>
      </c>
      <c r="C706" s="12">
        <v>1.8</v>
      </c>
      <c r="D706" s="43">
        <v>1.78E-2</v>
      </c>
      <c r="E706" s="44">
        <v>1.1399999999999999</v>
      </c>
      <c r="F706" s="116">
        <v>502</v>
      </c>
      <c r="G706" s="10" t="s">
        <v>48</v>
      </c>
      <c r="H706" s="72">
        <v>2</v>
      </c>
      <c r="I706" s="73" t="s">
        <v>823</v>
      </c>
      <c r="J706" s="73" t="s">
        <v>50</v>
      </c>
      <c r="K706" s="72">
        <v>9</v>
      </c>
      <c r="L706" s="72">
        <v>1967</v>
      </c>
      <c r="M706" s="120">
        <v>13.326000000000001</v>
      </c>
      <c r="N706" s="120">
        <v>0.44800000000000001</v>
      </c>
      <c r="O706" s="120">
        <v>0.11700000000000001</v>
      </c>
      <c r="P706" s="120">
        <v>6.2E-2</v>
      </c>
      <c r="Q706" s="120">
        <v>2.286</v>
      </c>
      <c r="R706" s="120">
        <v>10.413</v>
      </c>
      <c r="S706" s="120">
        <v>416.33</v>
      </c>
      <c r="T706" s="120">
        <v>12.699</v>
      </c>
      <c r="U706" s="120">
        <v>416.33</v>
      </c>
      <c r="V706" s="148">
        <f t="shared" si="76"/>
        <v>3.0502245814618214E-2</v>
      </c>
      <c r="W706" s="78">
        <v>63.765000000000001</v>
      </c>
      <c r="X706" s="158">
        <f t="shared" si="77"/>
        <v>1.9449757043691305</v>
      </c>
      <c r="Y706" s="158">
        <f t="shared" si="78"/>
        <v>1830.134748877093</v>
      </c>
      <c r="Z706" s="158">
        <f t="shared" si="79"/>
        <v>116.69854226214784</v>
      </c>
    </row>
    <row r="707" spans="1:26" x14ac:dyDescent="0.2">
      <c r="A707" s="251"/>
      <c r="B707" s="65" t="s">
        <v>797</v>
      </c>
      <c r="C707" s="12">
        <v>1.8</v>
      </c>
      <c r="D707" s="43">
        <v>1.78E-2</v>
      </c>
      <c r="E707" s="44">
        <v>1.1399999999999999</v>
      </c>
      <c r="F707" s="116">
        <v>502</v>
      </c>
      <c r="G707" s="10" t="s">
        <v>48</v>
      </c>
      <c r="H707" s="72">
        <v>3</v>
      </c>
      <c r="I707" s="73" t="s">
        <v>824</v>
      </c>
      <c r="J707" s="73" t="s">
        <v>50</v>
      </c>
      <c r="K707" s="72">
        <v>12</v>
      </c>
      <c r="L707" s="72">
        <v>1958</v>
      </c>
      <c r="M707" s="120">
        <v>17.315000000000001</v>
      </c>
      <c r="N707" s="120">
        <v>0.499</v>
      </c>
      <c r="O707" s="120">
        <v>1.8180000000000001</v>
      </c>
      <c r="P707" s="120">
        <v>0.36799999999999999</v>
      </c>
      <c r="Q707" s="120">
        <v>1.4630000000000001</v>
      </c>
      <c r="R707" s="120">
        <v>13.167</v>
      </c>
      <c r="S707" s="120">
        <v>633.79</v>
      </c>
      <c r="T707" s="120">
        <v>13.061999999999999</v>
      </c>
      <c r="U707" s="120">
        <v>486.2</v>
      </c>
      <c r="V707" s="148">
        <f t="shared" si="76"/>
        <v>2.6865487453722747E-2</v>
      </c>
      <c r="W707" s="78">
        <v>63.765000000000001</v>
      </c>
      <c r="X707" s="158">
        <f t="shared" si="77"/>
        <v>1.7130778074866311</v>
      </c>
      <c r="Y707" s="158">
        <f t="shared" si="78"/>
        <v>1611.9292472233649</v>
      </c>
      <c r="Z707" s="158">
        <f t="shared" si="79"/>
        <v>102.78466844919787</v>
      </c>
    </row>
    <row r="708" spans="1:26" x14ac:dyDescent="0.2">
      <c r="A708" s="251"/>
      <c r="B708" s="65" t="s">
        <v>797</v>
      </c>
      <c r="C708" s="12">
        <v>1.8</v>
      </c>
      <c r="D708" s="43">
        <v>1.78E-2</v>
      </c>
      <c r="E708" s="44">
        <v>1.1399999999999999</v>
      </c>
      <c r="F708" s="116">
        <v>502</v>
      </c>
      <c r="G708" s="10" t="s">
        <v>48</v>
      </c>
      <c r="H708" s="72">
        <v>4</v>
      </c>
      <c r="I708" s="73" t="s">
        <v>825</v>
      </c>
      <c r="J708" s="73" t="s">
        <v>50</v>
      </c>
      <c r="K708" s="72">
        <v>6</v>
      </c>
      <c r="L708" s="72">
        <v>1986</v>
      </c>
      <c r="M708" s="120">
        <v>10.446</v>
      </c>
      <c r="N708" s="120">
        <v>0</v>
      </c>
      <c r="O708" s="120">
        <v>0</v>
      </c>
      <c r="P708" s="120">
        <v>0</v>
      </c>
      <c r="Q708" s="120">
        <v>1.88</v>
      </c>
      <c r="R708" s="120">
        <v>8.5660000000000007</v>
      </c>
      <c r="S708" s="120">
        <v>407.89</v>
      </c>
      <c r="T708" s="120">
        <v>5.4960000000000004</v>
      </c>
      <c r="U708" s="120">
        <v>193.9</v>
      </c>
      <c r="V708" s="148">
        <f t="shared" si="76"/>
        <v>2.8344507478081486E-2</v>
      </c>
      <c r="W708" s="78">
        <v>63.765000000000001</v>
      </c>
      <c r="X708" s="158">
        <f t="shared" si="77"/>
        <v>1.8073875193398659</v>
      </c>
      <c r="Y708" s="158">
        <f t="shared" si="78"/>
        <v>1700.6704486848892</v>
      </c>
      <c r="Z708" s="158">
        <f t="shared" si="79"/>
        <v>108.44325116039195</v>
      </c>
    </row>
    <row r="709" spans="1:26" x14ac:dyDescent="0.2">
      <c r="A709" s="251"/>
      <c r="B709" s="65" t="s">
        <v>797</v>
      </c>
      <c r="C709" s="12">
        <v>1.8</v>
      </c>
      <c r="D709" s="43">
        <v>1.78E-2</v>
      </c>
      <c r="E709" s="44">
        <v>1.1399999999999999</v>
      </c>
      <c r="F709" s="116">
        <v>502</v>
      </c>
      <c r="G709" s="10" t="s">
        <v>48</v>
      </c>
      <c r="H709" s="72">
        <v>5</v>
      </c>
      <c r="I709" s="73" t="s">
        <v>826</v>
      </c>
      <c r="J709" s="73" t="s">
        <v>50</v>
      </c>
      <c r="K709" s="72">
        <v>8</v>
      </c>
      <c r="L709" s="72">
        <v>1965</v>
      </c>
      <c r="M709" s="120">
        <v>12.41</v>
      </c>
      <c r="N709" s="120">
        <v>0.66600000000000004</v>
      </c>
      <c r="O709" s="120">
        <v>0.3</v>
      </c>
      <c r="P709" s="120">
        <v>0.30299999999999999</v>
      </c>
      <c r="Q709" s="120">
        <v>2.0049999999999999</v>
      </c>
      <c r="R709" s="120">
        <v>9.1359999999999992</v>
      </c>
      <c r="S709" s="120">
        <v>406.23</v>
      </c>
      <c r="T709" s="120">
        <v>9.8350000000000009</v>
      </c>
      <c r="U709" s="120">
        <v>358.6</v>
      </c>
      <c r="V709" s="148">
        <f t="shared" si="76"/>
        <v>2.7426101505856108E-2</v>
      </c>
      <c r="W709" s="78">
        <v>63.765000000000001</v>
      </c>
      <c r="X709" s="158">
        <f t="shared" si="77"/>
        <v>1.7488253625209147</v>
      </c>
      <c r="Y709" s="158">
        <f t="shared" si="78"/>
        <v>1645.5660903513665</v>
      </c>
      <c r="Z709" s="158">
        <f t="shared" si="79"/>
        <v>104.92952175125488</v>
      </c>
    </row>
    <row r="710" spans="1:26" x14ac:dyDescent="0.2">
      <c r="A710" s="251"/>
      <c r="B710" s="65" t="s">
        <v>797</v>
      </c>
      <c r="C710" s="12">
        <v>1.8</v>
      </c>
      <c r="D710" s="43">
        <v>1.78E-2</v>
      </c>
      <c r="E710" s="44">
        <v>1.1399999999999999</v>
      </c>
      <c r="F710" s="116">
        <v>502</v>
      </c>
      <c r="G710" s="10" t="s">
        <v>48</v>
      </c>
      <c r="H710" s="72">
        <v>6</v>
      </c>
      <c r="I710" s="73" t="s">
        <v>827</v>
      </c>
      <c r="J710" s="73" t="s">
        <v>50</v>
      </c>
      <c r="K710" s="72">
        <v>12</v>
      </c>
      <c r="L710" s="72">
        <v>1960</v>
      </c>
      <c r="M710" s="120">
        <v>18.38</v>
      </c>
      <c r="N710" s="120">
        <v>0.80500000000000005</v>
      </c>
      <c r="O710" s="120">
        <v>2.4569999999999999</v>
      </c>
      <c r="P710" s="120">
        <v>-9.0999999999999998E-2</v>
      </c>
      <c r="Q710" s="120">
        <v>2.738</v>
      </c>
      <c r="R710" s="120">
        <v>12.471</v>
      </c>
      <c r="S710" s="120">
        <v>557.70000000000005</v>
      </c>
      <c r="T710" s="120">
        <v>11.519</v>
      </c>
      <c r="U710" s="120">
        <v>422.39</v>
      </c>
      <c r="V710" s="148">
        <f t="shared" si="76"/>
        <v>2.7271005468879474E-2</v>
      </c>
      <c r="W710" s="78">
        <v>63.765000000000001</v>
      </c>
      <c r="X710" s="158">
        <f t="shared" si="77"/>
        <v>1.7389356637230997</v>
      </c>
      <c r="Y710" s="158">
        <f t="shared" si="78"/>
        <v>1636.2603281327686</v>
      </c>
      <c r="Z710" s="158">
        <f t="shared" si="79"/>
        <v>104.33613982338599</v>
      </c>
    </row>
    <row r="711" spans="1:26" x14ac:dyDescent="0.2">
      <c r="A711" s="251"/>
      <c r="B711" s="65" t="s">
        <v>797</v>
      </c>
      <c r="C711" s="12">
        <v>1.8</v>
      </c>
      <c r="D711" s="43">
        <v>1.78E-2</v>
      </c>
      <c r="E711" s="44">
        <v>1.1399999999999999</v>
      </c>
      <c r="F711" s="116">
        <v>502</v>
      </c>
      <c r="G711" s="10" t="s">
        <v>48</v>
      </c>
      <c r="H711" s="72">
        <v>7</v>
      </c>
      <c r="I711" s="73" t="s">
        <v>828</v>
      </c>
      <c r="J711" s="73" t="s">
        <v>50</v>
      </c>
      <c r="K711" s="72">
        <v>7</v>
      </c>
      <c r="L711" s="72">
        <v>1972</v>
      </c>
      <c r="M711" s="120">
        <v>5.0209999999999999</v>
      </c>
      <c r="N711" s="120">
        <v>0.55500000000000005</v>
      </c>
      <c r="O711" s="120">
        <v>0</v>
      </c>
      <c r="P711" s="120">
        <v>-4.4999999999999998E-2</v>
      </c>
      <c r="Q711" s="120">
        <v>0.45100000000000001</v>
      </c>
      <c r="R711" s="120">
        <v>4.0599999999999996</v>
      </c>
      <c r="S711" s="120">
        <v>395.27</v>
      </c>
      <c r="T711" s="120">
        <v>4.24</v>
      </c>
      <c r="U711" s="120">
        <v>158.16</v>
      </c>
      <c r="V711" s="148">
        <f t="shared" si="76"/>
        <v>2.6808295397066265E-2</v>
      </c>
      <c r="W711" s="78">
        <v>63.765000000000001</v>
      </c>
      <c r="X711" s="158">
        <f t="shared" si="77"/>
        <v>1.7094309559939305</v>
      </c>
      <c r="Y711" s="158">
        <f t="shared" si="78"/>
        <v>1608.497723823976</v>
      </c>
      <c r="Z711" s="158">
        <f t="shared" si="79"/>
        <v>102.56585735963583</v>
      </c>
    </row>
    <row r="712" spans="1:26" x14ac:dyDescent="0.2">
      <c r="A712" s="251"/>
      <c r="B712" s="65" t="s">
        <v>797</v>
      </c>
      <c r="C712" s="12">
        <v>1.8</v>
      </c>
      <c r="D712" s="43">
        <v>1.78E-2</v>
      </c>
      <c r="E712" s="44">
        <v>1.1399999999999999</v>
      </c>
      <c r="F712" s="116">
        <v>502</v>
      </c>
      <c r="G712" s="10" t="s">
        <v>48</v>
      </c>
      <c r="H712" s="72">
        <v>8</v>
      </c>
      <c r="I712" s="73" t="s">
        <v>829</v>
      </c>
      <c r="J712" s="73" t="s">
        <v>50</v>
      </c>
      <c r="K712" s="72">
        <v>12</v>
      </c>
      <c r="L712" s="72">
        <v>1965</v>
      </c>
      <c r="M712" s="120">
        <v>15.055</v>
      </c>
      <c r="N712" s="120">
        <v>0.56599999999999995</v>
      </c>
      <c r="O712" s="120">
        <v>3.0000000000000001E-3</v>
      </c>
      <c r="P712" s="120">
        <v>0.14799999999999999</v>
      </c>
      <c r="Q712" s="120">
        <v>2.581</v>
      </c>
      <c r="R712" s="120">
        <v>11.757</v>
      </c>
      <c r="S712" s="120">
        <v>537.54999999999995</v>
      </c>
      <c r="T712" s="120">
        <v>13.209</v>
      </c>
      <c r="U712" s="120">
        <v>495.2</v>
      </c>
      <c r="V712" s="148">
        <f t="shared" si="76"/>
        <v>2.6674071082390952E-2</v>
      </c>
      <c r="W712" s="78">
        <v>63.765000000000001</v>
      </c>
      <c r="X712" s="158">
        <f t="shared" si="77"/>
        <v>1.700872142568659</v>
      </c>
      <c r="Y712" s="158">
        <f t="shared" si="78"/>
        <v>1600.4442649434573</v>
      </c>
      <c r="Z712" s="158">
        <f t="shared" si="79"/>
        <v>102.05232855411955</v>
      </c>
    </row>
    <row r="713" spans="1:26" x14ac:dyDescent="0.2">
      <c r="A713" s="252"/>
      <c r="B713" s="65" t="s">
        <v>797</v>
      </c>
      <c r="C713" s="12">
        <v>1.8</v>
      </c>
      <c r="D713" s="43">
        <v>1.78E-2</v>
      </c>
      <c r="E713" s="44">
        <v>1.1399999999999999</v>
      </c>
      <c r="F713" s="116">
        <v>502</v>
      </c>
      <c r="G713" s="10" t="s">
        <v>48</v>
      </c>
      <c r="H713" s="72">
        <v>9</v>
      </c>
      <c r="I713" s="73" t="s">
        <v>830</v>
      </c>
      <c r="J713" s="73" t="s">
        <v>50</v>
      </c>
      <c r="K713" s="72">
        <v>6</v>
      </c>
      <c r="L713" s="72">
        <v>1948</v>
      </c>
      <c r="M713" s="120">
        <v>7.9</v>
      </c>
      <c r="N713" s="120">
        <v>0.3</v>
      </c>
      <c r="O713" s="120">
        <v>1.2</v>
      </c>
      <c r="P713" s="120">
        <v>0.1</v>
      </c>
      <c r="Q713" s="120">
        <v>1.2</v>
      </c>
      <c r="R713" s="120">
        <v>5.3</v>
      </c>
      <c r="S713" s="120">
        <v>302.7</v>
      </c>
      <c r="T713" s="120">
        <v>4.5</v>
      </c>
      <c r="U713" s="120">
        <v>169</v>
      </c>
      <c r="V713" s="148">
        <f t="shared" si="76"/>
        <v>2.6627218934911243E-2</v>
      </c>
      <c r="W713" s="78">
        <v>63.77</v>
      </c>
      <c r="X713" s="158">
        <f t="shared" si="77"/>
        <v>1.69801775147929</v>
      </c>
      <c r="Y713" s="158">
        <f t="shared" si="78"/>
        <v>1597.6331360946745</v>
      </c>
      <c r="Z713" s="158">
        <f t="shared" si="79"/>
        <v>101.8810650887574</v>
      </c>
    </row>
    <row r="714" spans="1:26" x14ac:dyDescent="0.2">
      <c r="A714" s="250" t="s">
        <v>861</v>
      </c>
      <c r="B714" s="65" t="s">
        <v>862</v>
      </c>
      <c r="C714" s="12">
        <v>0.5</v>
      </c>
      <c r="D714" s="43">
        <v>1.66E-2</v>
      </c>
      <c r="E714" s="205">
        <v>1.163</v>
      </c>
      <c r="F714" s="116">
        <v>542.5</v>
      </c>
      <c r="G714" s="9" t="s">
        <v>45</v>
      </c>
      <c r="H714" s="67">
        <v>1</v>
      </c>
      <c r="I714" s="103" t="s">
        <v>831</v>
      </c>
      <c r="J714" s="68" t="s">
        <v>563</v>
      </c>
      <c r="K714" s="67">
        <v>40</v>
      </c>
      <c r="L714" s="67">
        <v>1975</v>
      </c>
      <c r="M714" s="118">
        <v>35.904000000000003</v>
      </c>
      <c r="N714" s="118">
        <v>4.1900000000000004</v>
      </c>
      <c r="O714" s="118">
        <v>5.47</v>
      </c>
      <c r="P714" s="118">
        <v>-0.32</v>
      </c>
      <c r="Q714" s="118"/>
      <c r="R714" s="118">
        <v>26.55</v>
      </c>
      <c r="S714" s="118">
        <v>2232.09</v>
      </c>
      <c r="T714" s="118">
        <v>26.55</v>
      </c>
      <c r="U714" s="118">
        <v>2232.09</v>
      </c>
      <c r="V714" s="146">
        <f t="shared" si="76"/>
        <v>1.1894681666061852E-2</v>
      </c>
      <c r="W714" s="76">
        <v>70.09</v>
      </c>
      <c r="X714" s="157">
        <f t="shared" si="77"/>
        <v>0.83369823797427522</v>
      </c>
      <c r="Y714" s="157">
        <f t="shared" si="78"/>
        <v>713.68089996371111</v>
      </c>
      <c r="Z714" s="157">
        <f t="shared" si="79"/>
        <v>50.021894278456514</v>
      </c>
    </row>
    <row r="715" spans="1:26" x14ac:dyDescent="0.2">
      <c r="A715" s="251"/>
      <c r="B715" s="65" t="s">
        <v>862</v>
      </c>
      <c r="C715" s="12">
        <v>0.5</v>
      </c>
      <c r="D715" s="43">
        <v>1.66E-2</v>
      </c>
      <c r="E715" s="205">
        <v>1.163</v>
      </c>
      <c r="F715" s="116">
        <v>542.5</v>
      </c>
      <c r="G715" s="9" t="s">
        <v>45</v>
      </c>
      <c r="H715" s="67">
        <v>2</v>
      </c>
      <c r="I715" s="103" t="s">
        <v>832</v>
      </c>
      <c r="J715" s="68" t="s">
        <v>563</v>
      </c>
      <c r="K715" s="67">
        <v>40</v>
      </c>
      <c r="L715" s="67">
        <v>1975</v>
      </c>
      <c r="M715" s="118">
        <v>38.840000000000003</v>
      </c>
      <c r="N715" s="118">
        <v>4.25</v>
      </c>
      <c r="O715" s="118">
        <v>6.48</v>
      </c>
      <c r="P715" s="118">
        <v>1</v>
      </c>
      <c r="Q715" s="118"/>
      <c r="R715" s="118">
        <v>27.11</v>
      </c>
      <c r="S715" s="118">
        <v>2215.37</v>
      </c>
      <c r="T715" s="118">
        <v>27.11</v>
      </c>
      <c r="U715" s="118">
        <v>2215.37</v>
      </c>
      <c r="V715" s="146">
        <f t="shared" si="76"/>
        <v>1.2237233509526626E-2</v>
      </c>
      <c r="W715" s="76">
        <v>70.09</v>
      </c>
      <c r="X715" s="157">
        <f t="shared" si="77"/>
        <v>0.85770769668272129</v>
      </c>
      <c r="Y715" s="157">
        <f t="shared" si="78"/>
        <v>734.23401057159754</v>
      </c>
      <c r="Z715" s="157">
        <f t="shared" si="79"/>
        <v>51.462461800963275</v>
      </c>
    </row>
    <row r="716" spans="1:26" x14ac:dyDescent="0.2">
      <c r="A716" s="251"/>
      <c r="B716" s="65" t="s">
        <v>862</v>
      </c>
      <c r="C716" s="12">
        <v>0.5</v>
      </c>
      <c r="D716" s="43">
        <v>1.66E-2</v>
      </c>
      <c r="E716" s="205">
        <v>1.163</v>
      </c>
      <c r="F716" s="116">
        <v>542.5</v>
      </c>
      <c r="G716" s="9" t="s">
        <v>45</v>
      </c>
      <c r="H716" s="67">
        <v>3</v>
      </c>
      <c r="I716" s="104" t="s">
        <v>833</v>
      </c>
      <c r="J716" s="68" t="s">
        <v>563</v>
      </c>
      <c r="K716" s="67">
        <v>20</v>
      </c>
      <c r="L716" s="67">
        <v>1989</v>
      </c>
      <c r="M716" s="118">
        <v>15.347</v>
      </c>
      <c r="N716" s="118">
        <v>2.4900000000000002</v>
      </c>
      <c r="O716" s="118">
        <v>3.25</v>
      </c>
      <c r="P716" s="118">
        <v>-0.28999999999999998</v>
      </c>
      <c r="Q716" s="118"/>
      <c r="R716" s="118">
        <v>9.5500000000000007</v>
      </c>
      <c r="S716" s="118">
        <v>1042.6199999999999</v>
      </c>
      <c r="T716" s="118">
        <v>9.5500000000000007</v>
      </c>
      <c r="U716" s="118">
        <v>1042.6199999999999</v>
      </c>
      <c r="V716" s="146">
        <f t="shared" si="76"/>
        <v>9.1596171184132307E-3</v>
      </c>
      <c r="W716" s="76">
        <v>70.09</v>
      </c>
      <c r="X716" s="157">
        <f t="shared" si="77"/>
        <v>0.6419975638295834</v>
      </c>
      <c r="Y716" s="157">
        <f t="shared" si="78"/>
        <v>549.57702710479384</v>
      </c>
      <c r="Z716" s="157">
        <f t="shared" si="79"/>
        <v>38.519853829775009</v>
      </c>
    </row>
    <row r="717" spans="1:26" x14ac:dyDescent="0.2">
      <c r="A717" s="251"/>
      <c r="B717" s="65" t="s">
        <v>862</v>
      </c>
      <c r="C717" s="12">
        <v>0.5</v>
      </c>
      <c r="D717" s="43">
        <v>1.66E-2</v>
      </c>
      <c r="E717" s="205">
        <v>1.163</v>
      </c>
      <c r="F717" s="116">
        <v>542.5</v>
      </c>
      <c r="G717" s="9" t="s">
        <v>45</v>
      </c>
      <c r="H717" s="67">
        <v>4</v>
      </c>
      <c r="I717" s="104" t="s">
        <v>834</v>
      </c>
      <c r="J717" s="68" t="s">
        <v>50</v>
      </c>
      <c r="K717" s="67">
        <v>40</v>
      </c>
      <c r="L717" s="67">
        <v>1984</v>
      </c>
      <c r="M717" s="118">
        <v>37.231999999999999</v>
      </c>
      <c r="N717" s="118">
        <v>3.11</v>
      </c>
      <c r="O717" s="118">
        <v>7.61</v>
      </c>
      <c r="P717" s="118">
        <v>0.92</v>
      </c>
      <c r="Q717" s="118"/>
      <c r="R717" s="118">
        <v>25.6</v>
      </c>
      <c r="S717" s="118">
        <v>2265.23</v>
      </c>
      <c r="T717" s="118">
        <v>25.6</v>
      </c>
      <c r="U717" s="118">
        <v>2265.23</v>
      </c>
      <c r="V717" s="146">
        <f t="shared" si="76"/>
        <v>1.130128066465657E-2</v>
      </c>
      <c r="W717" s="76">
        <v>70.09</v>
      </c>
      <c r="X717" s="157">
        <f t="shared" si="77"/>
        <v>0.79210676178577899</v>
      </c>
      <c r="Y717" s="157">
        <f t="shared" si="78"/>
        <v>678.07683987939413</v>
      </c>
      <c r="Z717" s="157">
        <f t="shared" si="79"/>
        <v>47.526405707146736</v>
      </c>
    </row>
    <row r="718" spans="1:26" x14ac:dyDescent="0.2">
      <c r="A718" s="251"/>
      <c r="B718" s="65" t="s">
        <v>862</v>
      </c>
      <c r="C718" s="12">
        <v>0.5</v>
      </c>
      <c r="D718" s="43">
        <v>1.66E-2</v>
      </c>
      <c r="E718" s="205">
        <v>1.163</v>
      </c>
      <c r="F718" s="116">
        <v>542.5</v>
      </c>
      <c r="G718" s="9" t="s">
        <v>45</v>
      </c>
      <c r="H718" s="67">
        <v>5</v>
      </c>
      <c r="I718" s="68" t="s">
        <v>835</v>
      </c>
      <c r="J718" s="68" t="s">
        <v>563</v>
      </c>
      <c r="K718" s="67">
        <v>50</v>
      </c>
      <c r="L718" s="67">
        <v>1975</v>
      </c>
      <c r="M718" s="118">
        <v>37.497999999999998</v>
      </c>
      <c r="N718" s="118">
        <v>3.12</v>
      </c>
      <c r="O718" s="118">
        <v>7.55</v>
      </c>
      <c r="P718" s="118">
        <v>0.1</v>
      </c>
      <c r="Q718" s="118"/>
      <c r="R718" s="118">
        <v>26.82</v>
      </c>
      <c r="S718" s="118">
        <v>2570.61</v>
      </c>
      <c r="T718" s="118">
        <v>26.82</v>
      </c>
      <c r="U718" s="118">
        <v>2570.61</v>
      </c>
      <c r="V718" s="146">
        <f t="shared" si="76"/>
        <v>1.043332127393887E-2</v>
      </c>
      <c r="W718" s="76">
        <v>70.09</v>
      </c>
      <c r="X718" s="157">
        <f t="shared" si="77"/>
        <v>0.73127148809037545</v>
      </c>
      <c r="Y718" s="157">
        <f t="shared" si="78"/>
        <v>625.99927643633225</v>
      </c>
      <c r="Z718" s="157">
        <f t="shared" si="79"/>
        <v>43.87628928542253</v>
      </c>
    </row>
    <row r="719" spans="1:26" x14ac:dyDescent="0.2">
      <c r="A719" s="251"/>
      <c r="B719" s="65" t="s">
        <v>862</v>
      </c>
      <c r="C719" s="12">
        <v>0.5</v>
      </c>
      <c r="D719" s="43">
        <v>1.66E-2</v>
      </c>
      <c r="E719" s="205">
        <v>1.163</v>
      </c>
      <c r="F719" s="116">
        <v>542.5</v>
      </c>
      <c r="G719" s="9" t="s">
        <v>45</v>
      </c>
      <c r="H719" s="67">
        <v>6</v>
      </c>
      <c r="I719" s="68" t="s">
        <v>836</v>
      </c>
      <c r="J719" s="68" t="s">
        <v>563</v>
      </c>
      <c r="K719" s="67">
        <v>20</v>
      </c>
      <c r="L719" s="67">
        <v>1975</v>
      </c>
      <c r="M719" s="118">
        <v>16.922999999999998</v>
      </c>
      <c r="N719" s="118">
        <v>1.74</v>
      </c>
      <c r="O719" s="118">
        <v>2.97</v>
      </c>
      <c r="P719" s="118">
        <v>0.56000000000000005</v>
      </c>
      <c r="Q719" s="118"/>
      <c r="R719" s="118">
        <v>12.22</v>
      </c>
      <c r="S719" s="118">
        <v>1032.29</v>
      </c>
      <c r="T719" s="118">
        <v>12.22</v>
      </c>
      <c r="U719" s="118">
        <v>1032.29</v>
      </c>
      <c r="V719" s="146">
        <f t="shared" si="76"/>
        <v>1.1837758769338074E-2</v>
      </c>
      <c r="W719" s="76">
        <v>70.09</v>
      </c>
      <c r="X719" s="157">
        <f t="shared" si="77"/>
        <v>0.82970851214290564</v>
      </c>
      <c r="Y719" s="157">
        <f t="shared" si="78"/>
        <v>710.26552616028448</v>
      </c>
      <c r="Z719" s="157">
        <f t="shared" si="79"/>
        <v>49.782510728574344</v>
      </c>
    </row>
    <row r="720" spans="1:26" x14ac:dyDescent="0.2">
      <c r="A720" s="251"/>
      <c r="B720" s="65" t="s">
        <v>862</v>
      </c>
      <c r="C720" s="12">
        <v>0.5</v>
      </c>
      <c r="D720" s="43">
        <v>1.66E-2</v>
      </c>
      <c r="E720" s="205">
        <v>1.163</v>
      </c>
      <c r="F720" s="116">
        <v>542.5</v>
      </c>
      <c r="G720" s="9" t="s">
        <v>45</v>
      </c>
      <c r="H720" s="67">
        <v>7</v>
      </c>
      <c r="I720" s="68" t="s">
        <v>837</v>
      </c>
      <c r="J720" s="68" t="s">
        <v>563</v>
      </c>
      <c r="K720" s="67">
        <v>20</v>
      </c>
      <c r="L720" s="67">
        <v>1984</v>
      </c>
      <c r="M720" s="118">
        <v>19.564</v>
      </c>
      <c r="N720" s="118">
        <v>1.64</v>
      </c>
      <c r="O720" s="118">
        <v>3.51</v>
      </c>
      <c r="P720" s="118">
        <v>0.24</v>
      </c>
      <c r="Q720" s="118"/>
      <c r="R720" s="118">
        <v>14.17</v>
      </c>
      <c r="S720" s="118">
        <v>1057.49</v>
      </c>
      <c r="T720" s="118">
        <v>14.17</v>
      </c>
      <c r="U720" s="118">
        <v>1057.49</v>
      </c>
      <c r="V720" s="146">
        <f t="shared" si="76"/>
        <v>1.3399653897436381E-2</v>
      </c>
      <c r="W720" s="76">
        <v>70.09</v>
      </c>
      <c r="X720" s="157">
        <f t="shared" si="77"/>
        <v>0.93918174167131596</v>
      </c>
      <c r="Y720" s="157">
        <f t="shared" si="78"/>
        <v>803.97923384618286</v>
      </c>
      <c r="Z720" s="157">
        <f t="shared" si="79"/>
        <v>56.350904500278958</v>
      </c>
    </row>
    <row r="721" spans="1:26" x14ac:dyDescent="0.2">
      <c r="A721" s="251"/>
      <c r="B721" s="65" t="s">
        <v>862</v>
      </c>
      <c r="C721" s="12">
        <v>0.5</v>
      </c>
      <c r="D721" s="43">
        <v>1.66E-2</v>
      </c>
      <c r="E721" s="205">
        <v>1.163</v>
      </c>
      <c r="F721" s="116">
        <v>542.5</v>
      </c>
      <c r="G721" s="9" t="s">
        <v>45</v>
      </c>
      <c r="H721" s="67">
        <v>8</v>
      </c>
      <c r="I721" s="68" t="s">
        <v>838</v>
      </c>
      <c r="J721" s="68" t="s">
        <v>563</v>
      </c>
      <c r="K721" s="67">
        <v>19</v>
      </c>
      <c r="L721" s="67">
        <v>1984</v>
      </c>
      <c r="M721" s="118">
        <v>14.289</v>
      </c>
      <c r="N721" s="118">
        <v>1.79</v>
      </c>
      <c r="O721" s="118">
        <v>2.39</v>
      </c>
      <c r="P721" s="118">
        <v>0.1</v>
      </c>
      <c r="Q721" s="118"/>
      <c r="R721" s="118">
        <v>10.25</v>
      </c>
      <c r="S721" s="118">
        <v>900.66</v>
      </c>
      <c r="T721" s="118">
        <v>10.25</v>
      </c>
      <c r="U721" s="118">
        <v>900.66</v>
      </c>
      <c r="V721" s="146">
        <f t="shared" si="76"/>
        <v>1.1380543157240247E-2</v>
      </c>
      <c r="W721" s="76">
        <v>70.09</v>
      </c>
      <c r="X721" s="157">
        <f t="shared" si="77"/>
        <v>0.79766226989096889</v>
      </c>
      <c r="Y721" s="157">
        <f t="shared" si="78"/>
        <v>682.83258943441479</v>
      </c>
      <c r="Z721" s="157">
        <f t="shared" si="79"/>
        <v>47.859736193458133</v>
      </c>
    </row>
    <row r="722" spans="1:26" x14ac:dyDescent="0.2">
      <c r="A722" s="251"/>
      <c r="B722" s="65" t="s">
        <v>862</v>
      </c>
      <c r="C722" s="12">
        <v>0.5</v>
      </c>
      <c r="D722" s="43">
        <v>1.66E-2</v>
      </c>
      <c r="E722" s="205">
        <v>1.163</v>
      </c>
      <c r="F722" s="116">
        <v>542.5</v>
      </c>
      <c r="G722" s="9" t="s">
        <v>45</v>
      </c>
      <c r="H722" s="67">
        <v>9</v>
      </c>
      <c r="I722" s="104" t="s">
        <v>839</v>
      </c>
      <c r="J722" s="68" t="s">
        <v>563</v>
      </c>
      <c r="K722" s="67">
        <v>44</v>
      </c>
      <c r="L722" s="67">
        <v>1970</v>
      </c>
      <c r="M722" s="118">
        <v>32.094999999999999</v>
      </c>
      <c r="N722" s="118">
        <v>3.39</v>
      </c>
      <c r="O722" s="118">
        <v>11.45</v>
      </c>
      <c r="P722" s="118">
        <v>0.23</v>
      </c>
      <c r="Q722" s="118"/>
      <c r="R722" s="118">
        <v>17.41</v>
      </c>
      <c r="S722" s="118">
        <v>2033.99</v>
      </c>
      <c r="T722" s="118">
        <v>17.41</v>
      </c>
      <c r="U722" s="118">
        <v>2033.99</v>
      </c>
      <c r="V722" s="146">
        <f t="shared" si="76"/>
        <v>8.5595307744875844E-3</v>
      </c>
      <c r="W722" s="76">
        <v>70.09</v>
      </c>
      <c r="X722" s="157">
        <f t="shared" si="77"/>
        <v>0.59993751198383483</v>
      </c>
      <c r="Y722" s="157">
        <f t="shared" si="78"/>
        <v>513.57184646925498</v>
      </c>
      <c r="Z722" s="157">
        <f t="shared" si="79"/>
        <v>35.99625071903008</v>
      </c>
    </row>
    <row r="723" spans="1:26" x14ac:dyDescent="0.2">
      <c r="A723" s="251"/>
      <c r="B723" s="65" t="s">
        <v>862</v>
      </c>
      <c r="C723" s="12">
        <v>0.5</v>
      </c>
      <c r="D723" s="43">
        <v>1.66E-2</v>
      </c>
      <c r="E723" s="205">
        <v>1.163</v>
      </c>
      <c r="F723" s="116">
        <v>542.5</v>
      </c>
      <c r="G723" s="9" t="s">
        <v>45</v>
      </c>
      <c r="H723" s="67">
        <v>10</v>
      </c>
      <c r="I723" s="104" t="s">
        <v>840</v>
      </c>
      <c r="J723" s="68" t="s">
        <v>50</v>
      </c>
      <c r="K723" s="67">
        <v>20</v>
      </c>
      <c r="L723" s="67">
        <v>1975</v>
      </c>
      <c r="M723" s="118">
        <v>16.234999999999999</v>
      </c>
      <c r="N723" s="118">
        <v>2.1</v>
      </c>
      <c r="O723" s="118">
        <v>2.66</v>
      </c>
      <c r="P723" s="118">
        <v>-0.11</v>
      </c>
      <c r="Q723" s="118"/>
      <c r="R723" s="118">
        <v>11.58</v>
      </c>
      <c r="S723" s="118">
        <v>937.3</v>
      </c>
      <c r="T723" s="118">
        <v>11.58</v>
      </c>
      <c r="U723" s="118">
        <v>937.3</v>
      </c>
      <c r="V723" s="146">
        <f t="shared" si="76"/>
        <v>1.235463565560653E-2</v>
      </c>
      <c r="W723" s="76">
        <v>70.09</v>
      </c>
      <c r="X723" s="157">
        <f t="shared" si="77"/>
        <v>0.86593641310146174</v>
      </c>
      <c r="Y723" s="157">
        <f t="shared" si="78"/>
        <v>741.27813933639186</v>
      </c>
      <c r="Z723" s="157">
        <f t="shared" si="79"/>
        <v>51.956184786087711</v>
      </c>
    </row>
    <row r="724" spans="1:26" x14ac:dyDescent="0.2">
      <c r="A724" s="251"/>
      <c r="B724" s="65" t="s">
        <v>862</v>
      </c>
      <c r="C724" s="12">
        <v>0.5</v>
      </c>
      <c r="D724" s="43">
        <v>1.66E-2</v>
      </c>
      <c r="E724" s="205">
        <v>1.163</v>
      </c>
      <c r="F724" s="116">
        <v>542.5</v>
      </c>
      <c r="G724" s="6" t="s">
        <v>47</v>
      </c>
      <c r="H724" s="69">
        <v>1</v>
      </c>
      <c r="I724" s="105" t="s">
        <v>841</v>
      </c>
      <c r="J724" s="70" t="s">
        <v>50</v>
      </c>
      <c r="K724" s="69">
        <v>20</v>
      </c>
      <c r="L724" s="69">
        <v>1986</v>
      </c>
      <c r="M724" s="119">
        <v>20.965</v>
      </c>
      <c r="N724" s="119">
        <v>1.42</v>
      </c>
      <c r="O724" s="119">
        <v>3.9</v>
      </c>
      <c r="P724" s="119">
        <v>0.67</v>
      </c>
      <c r="Q724" s="119"/>
      <c r="R724" s="119">
        <v>14.97</v>
      </c>
      <c r="S724" s="119">
        <v>1053.6300000000001</v>
      </c>
      <c r="T724" s="119">
        <v>14.97</v>
      </c>
      <c r="U724" s="119">
        <v>1053.6300000000001</v>
      </c>
      <c r="V724" s="147">
        <f t="shared" si="76"/>
        <v>1.420802368953048E-2</v>
      </c>
      <c r="W724" s="88">
        <v>70.09</v>
      </c>
      <c r="X724" s="77">
        <f t="shared" si="77"/>
        <v>0.99584038039919143</v>
      </c>
      <c r="Y724" s="77">
        <f t="shared" si="78"/>
        <v>852.48142137182879</v>
      </c>
      <c r="Z724" s="77">
        <f t="shared" si="79"/>
        <v>59.750422823951482</v>
      </c>
    </row>
    <row r="725" spans="1:26" x14ac:dyDescent="0.2">
      <c r="A725" s="251"/>
      <c r="B725" s="65" t="s">
        <v>862</v>
      </c>
      <c r="C725" s="12">
        <v>0.5</v>
      </c>
      <c r="D725" s="43">
        <v>1.66E-2</v>
      </c>
      <c r="E725" s="205">
        <v>1.163</v>
      </c>
      <c r="F725" s="116">
        <v>542.5</v>
      </c>
      <c r="G725" s="6" t="s">
        <v>47</v>
      </c>
      <c r="H725" s="69">
        <v>2</v>
      </c>
      <c r="I725" s="105" t="s">
        <v>842</v>
      </c>
      <c r="J725" s="70" t="s">
        <v>50</v>
      </c>
      <c r="K725" s="69">
        <v>30</v>
      </c>
      <c r="L725" s="69">
        <v>1991</v>
      </c>
      <c r="M725" s="119">
        <v>33.25</v>
      </c>
      <c r="N725" s="119">
        <v>2.8</v>
      </c>
      <c r="O725" s="119">
        <v>5.79</v>
      </c>
      <c r="P725" s="119">
        <v>0</v>
      </c>
      <c r="Q725" s="119"/>
      <c r="R725" s="119">
        <v>24.67</v>
      </c>
      <c r="S725" s="119">
        <v>1605.58</v>
      </c>
      <c r="T725" s="119">
        <v>24.67</v>
      </c>
      <c r="U725" s="119">
        <v>1605.58</v>
      </c>
      <c r="V725" s="147">
        <f t="shared" si="76"/>
        <v>1.5365163990582844E-2</v>
      </c>
      <c r="W725" s="88">
        <v>70.09</v>
      </c>
      <c r="X725" s="77">
        <f t="shared" si="77"/>
        <v>1.0769443440999515</v>
      </c>
      <c r="Y725" s="77">
        <f t="shared" si="78"/>
        <v>921.90983943497065</v>
      </c>
      <c r="Z725" s="77">
        <f t="shared" si="79"/>
        <v>64.616660645997086</v>
      </c>
    </row>
    <row r="726" spans="1:26" x14ac:dyDescent="0.2">
      <c r="A726" s="251"/>
      <c r="B726" s="65" t="s">
        <v>862</v>
      </c>
      <c r="C726" s="12">
        <v>0.5</v>
      </c>
      <c r="D726" s="43">
        <v>1.66E-2</v>
      </c>
      <c r="E726" s="205">
        <v>1.163</v>
      </c>
      <c r="F726" s="116">
        <v>542.5</v>
      </c>
      <c r="G726" s="6" t="s">
        <v>47</v>
      </c>
      <c r="H726" s="69">
        <v>3</v>
      </c>
      <c r="I726" s="105" t="s">
        <v>843</v>
      </c>
      <c r="J726" s="70" t="s">
        <v>50</v>
      </c>
      <c r="K726" s="69">
        <v>50</v>
      </c>
      <c r="L726" s="69">
        <v>1974</v>
      </c>
      <c r="M726" s="119">
        <v>53.795000000000002</v>
      </c>
      <c r="N726" s="119">
        <v>5.72</v>
      </c>
      <c r="O726" s="119">
        <v>7.52</v>
      </c>
      <c r="P726" s="119">
        <v>-0.05</v>
      </c>
      <c r="Q726" s="119"/>
      <c r="R726" s="119">
        <v>40.61</v>
      </c>
      <c r="S726" s="119">
        <v>2478.85</v>
      </c>
      <c r="T726" s="119">
        <v>40.61</v>
      </c>
      <c r="U726" s="119">
        <v>2478.85</v>
      </c>
      <c r="V726" s="147">
        <f t="shared" ref="V726:V789" si="80">T726/U726</f>
        <v>1.638259676866289E-2</v>
      </c>
      <c r="W726" s="88">
        <v>70.09</v>
      </c>
      <c r="X726" s="77">
        <f t="shared" si="77"/>
        <v>1.148256207515582</v>
      </c>
      <c r="Y726" s="77">
        <f t="shared" si="78"/>
        <v>982.95580611977346</v>
      </c>
      <c r="Z726" s="77">
        <f t="shared" si="79"/>
        <v>68.895372450934929</v>
      </c>
    </row>
    <row r="727" spans="1:26" x14ac:dyDescent="0.2">
      <c r="A727" s="251"/>
      <c r="B727" s="65" t="s">
        <v>862</v>
      </c>
      <c r="C727" s="12">
        <v>0.5</v>
      </c>
      <c r="D727" s="43">
        <v>1.66E-2</v>
      </c>
      <c r="E727" s="205">
        <v>1.163</v>
      </c>
      <c r="F727" s="116">
        <v>542.5</v>
      </c>
      <c r="G727" s="6" t="s">
        <v>47</v>
      </c>
      <c r="H727" s="69">
        <v>4</v>
      </c>
      <c r="I727" s="105" t="s">
        <v>844</v>
      </c>
      <c r="J727" s="70" t="s">
        <v>50</v>
      </c>
      <c r="K727" s="69">
        <v>40</v>
      </c>
      <c r="L727" s="69">
        <v>1986</v>
      </c>
      <c r="M727" s="119">
        <v>47.731000000000002</v>
      </c>
      <c r="N727" s="119">
        <v>3.91</v>
      </c>
      <c r="O727" s="119">
        <v>4.8600000000000003</v>
      </c>
      <c r="P727" s="119">
        <v>2.0099999999999998</v>
      </c>
      <c r="Q727" s="119"/>
      <c r="R727" s="119">
        <v>36.950000000000003</v>
      </c>
      <c r="S727" s="119">
        <v>2266.4699999999998</v>
      </c>
      <c r="T727" s="119">
        <v>36.950000000000003</v>
      </c>
      <c r="U727" s="119">
        <v>2266.4699999999998</v>
      </c>
      <c r="V727" s="147">
        <f t="shared" si="80"/>
        <v>1.6302885103266315E-2</v>
      </c>
      <c r="W727" s="88">
        <v>70.09</v>
      </c>
      <c r="X727" s="77">
        <f t="shared" si="77"/>
        <v>1.142669216887936</v>
      </c>
      <c r="Y727" s="77">
        <f t="shared" si="78"/>
        <v>978.1731061959789</v>
      </c>
      <c r="Z727" s="77">
        <f t="shared" si="79"/>
        <v>68.560153013276164</v>
      </c>
    </row>
    <row r="728" spans="1:26" x14ac:dyDescent="0.2">
      <c r="A728" s="251"/>
      <c r="B728" s="65" t="s">
        <v>862</v>
      </c>
      <c r="C728" s="12">
        <v>0.5</v>
      </c>
      <c r="D728" s="43">
        <v>1.66E-2</v>
      </c>
      <c r="E728" s="205">
        <v>1.163</v>
      </c>
      <c r="F728" s="116">
        <v>542.5</v>
      </c>
      <c r="G728" s="6" t="s">
        <v>47</v>
      </c>
      <c r="H728" s="69">
        <v>5</v>
      </c>
      <c r="I728" s="105" t="s">
        <v>845</v>
      </c>
      <c r="J728" s="70" t="s">
        <v>50</v>
      </c>
      <c r="K728" s="69">
        <v>45</v>
      </c>
      <c r="L728" s="69">
        <v>1982</v>
      </c>
      <c r="M728" s="119">
        <v>50.88</v>
      </c>
      <c r="N728" s="119">
        <v>3.6</v>
      </c>
      <c r="O728" s="119">
        <v>8.0500000000000007</v>
      </c>
      <c r="P728" s="119">
        <v>0.02</v>
      </c>
      <c r="Q728" s="119"/>
      <c r="R728" s="119">
        <v>39.21</v>
      </c>
      <c r="S728" s="119">
        <v>2283.7800000000002</v>
      </c>
      <c r="T728" s="119">
        <v>39.21</v>
      </c>
      <c r="U728" s="119">
        <v>2283.7800000000002</v>
      </c>
      <c r="V728" s="147">
        <f t="shared" si="80"/>
        <v>1.7168904185166697E-2</v>
      </c>
      <c r="W728" s="88">
        <v>70.09</v>
      </c>
      <c r="X728" s="77">
        <f t="shared" si="77"/>
        <v>1.2033684943383338</v>
      </c>
      <c r="Y728" s="77">
        <f t="shared" si="78"/>
        <v>1030.1342511100017</v>
      </c>
      <c r="Z728" s="77">
        <f t="shared" si="79"/>
        <v>72.202109660300025</v>
      </c>
    </row>
    <row r="729" spans="1:26" x14ac:dyDescent="0.2">
      <c r="A729" s="251"/>
      <c r="B729" s="65" t="s">
        <v>862</v>
      </c>
      <c r="C729" s="12">
        <v>0.5</v>
      </c>
      <c r="D729" s="43">
        <v>1.66E-2</v>
      </c>
      <c r="E729" s="205">
        <v>1.163</v>
      </c>
      <c r="F729" s="116">
        <v>542.5</v>
      </c>
      <c r="G729" s="6" t="s">
        <v>47</v>
      </c>
      <c r="H729" s="69">
        <v>6</v>
      </c>
      <c r="I729" s="105" t="s">
        <v>846</v>
      </c>
      <c r="J729" s="70" t="s">
        <v>50</v>
      </c>
      <c r="K729" s="69">
        <v>32</v>
      </c>
      <c r="L729" s="69">
        <v>1980</v>
      </c>
      <c r="M729" s="119">
        <v>30.798999999999999</v>
      </c>
      <c r="N729" s="119">
        <v>2.66</v>
      </c>
      <c r="O729" s="119">
        <v>5.14</v>
      </c>
      <c r="P729" s="119">
        <v>0.04</v>
      </c>
      <c r="Q729" s="119"/>
      <c r="R729" s="119">
        <v>22.96</v>
      </c>
      <c r="S729" s="119">
        <v>1796.48</v>
      </c>
      <c r="T729" s="119">
        <v>22.96</v>
      </c>
      <c r="U729" s="119">
        <v>1796.48</v>
      </c>
      <c r="V729" s="147">
        <f t="shared" si="80"/>
        <v>1.2780548628428928E-2</v>
      </c>
      <c r="W729" s="88">
        <v>70.09</v>
      </c>
      <c r="X729" s="77">
        <f t="shared" si="77"/>
        <v>0.89578865336658364</v>
      </c>
      <c r="Y729" s="77">
        <f t="shared" si="78"/>
        <v>766.83291770573567</v>
      </c>
      <c r="Z729" s="77">
        <f t="shared" si="79"/>
        <v>53.747319201995012</v>
      </c>
    </row>
    <row r="730" spans="1:26" x14ac:dyDescent="0.2">
      <c r="A730" s="251"/>
      <c r="B730" s="65" t="s">
        <v>862</v>
      </c>
      <c r="C730" s="12">
        <v>0.5</v>
      </c>
      <c r="D730" s="43">
        <v>1.66E-2</v>
      </c>
      <c r="E730" s="205">
        <v>1.163</v>
      </c>
      <c r="F730" s="116">
        <v>542.5</v>
      </c>
      <c r="G730" s="6" t="s">
        <v>47</v>
      </c>
      <c r="H730" s="69">
        <v>7</v>
      </c>
      <c r="I730" s="105" t="s">
        <v>847</v>
      </c>
      <c r="J730" s="70" t="s">
        <v>50</v>
      </c>
      <c r="K730" s="69">
        <v>40</v>
      </c>
      <c r="L730" s="69">
        <v>1986</v>
      </c>
      <c r="M730" s="119">
        <v>45.125</v>
      </c>
      <c r="N730" s="119">
        <v>3.63</v>
      </c>
      <c r="O730" s="119">
        <v>7</v>
      </c>
      <c r="P730" s="119">
        <v>0</v>
      </c>
      <c r="Q730" s="119"/>
      <c r="R730" s="119">
        <v>34.5</v>
      </c>
      <c r="S730" s="119">
        <v>2258.5500000000002</v>
      </c>
      <c r="T730" s="119">
        <v>34.5</v>
      </c>
      <c r="U730" s="119">
        <v>2258.5500000000002</v>
      </c>
      <c r="V730" s="147">
        <f t="shared" si="80"/>
        <v>1.5275287241814437E-2</v>
      </c>
      <c r="W730" s="88">
        <v>70.09</v>
      </c>
      <c r="X730" s="77">
        <f t="shared" si="77"/>
        <v>1.070644882778774</v>
      </c>
      <c r="Y730" s="77">
        <f t="shared" si="78"/>
        <v>916.5172345088663</v>
      </c>
      <c r="Z730" s="77">
        <f t="shared" si="79"/>
        <v>64.238692966726447</v>
      </c>
    </row>
    <row r="731" spans="1:26" x14ac:dyDescent="0.2">
      <c r="A731" s="251"/>
      <c r="B731" s="65" t="s">
        <v>862</v>
      </c>
      <c r="C731" s="12">
        <v>0.5</v>
      </c>
      <c r="D731" s="43">
        <v>1.66E-2</v>
      </c>
      <c r="E731" s="205">
        <v>1.163</v>
      </c>
      <c r="F731" s="116">
        <v>542.5</v>
      </c>
      <c r="G731" s="6" t="s">
        <v>47</v>
      </c>
      <c r="H731" s="69">
        <v>8</v>
      </c>
      <c r="I731" s="105" t="s">
        <v>848</v>
      </c>
      <c r="J731" s="70" t="s">
        <v>50</v>
      </c>
      <c r="K731" s="69">
        <v>20</v>
      </c>
      <c r="L731" s="69">
        <v>1975</v>
      </c>
      <c r="M731" s="119">
        <v>19.87</v>
      </c>
      <c r="N731" s="119">
        <v>1.64</v>
      </c>
      <c r="O731" s="119">
        <v>3.43</v>
      </c>
      <c r="P731" s="119">
        <v>0.28999999999999998</v>
      </c>
      <c r="Q731" s="119"/>
      <c r="R731" s="119">
        <v>14.51</v>
      </c>
      <c r="S731" s="119">
        <v>1032.8900000000001</v>
      </c>
      <c r="T731" s="119">
        <v>14.51</v>
      </c>
      <c r="U731" s="119">
        <v>1032.8900000000001</v>
      </c>
      <c r="V731" s="147">
        <f t="shared" si="80"/>
        <v>1.4047962512949102E-2</v>
      </c>
      <c r="W731" s="88">
        <v>70.09</v>
      </c>
      <c r="X731" s="77">
        <f t="shared" si="77"/>
        <v>0.98462169253260268</v>
      </c>
      <c r="Y731" s="77">
        <f t="shared" si="78"/>
        <v>842.87775077694619</v>
      </c>
      <c r="Z731" s="77">
        <f t="shared" si="79"/>
        <v>59.077301551956161</v>
      </c>
    </row>
    <row r="732" spans="1:26" x14ac:dyDescent="0.2">
      <c r="A732" s="251"/>
      <c r="B732" s="65" t="s">
        <v>862</v>
      </c>
      <c r="C732" s="12">
        <v>0.5</v>
      </c>
      <c r="D732" s="43">
        <v>1.66E-2</v>
      </c>
      <c r="E732" s="205">
        <v>1.163</v>
      </c>
      <c r="F732" s="116">
        <v>542.5</v>
      </c>
      <c r="G732" s="6" t="s">
        <v>47</v>
      </c>
      <c r="H732" s="69">
        <v>9</v>
      </c>
      <c r="I732" s="105" t="s">
        <v>849</v>
      </c>
      <c r="J732" s="70" t="s">
        <v>50</v>
      </c>
      <c r="K732" s="69">
        <v>30</v>
      </c>
      <c r="L732" s="69">
        <v>1990</v>
      </c>
      <c r="M732" s="119">
        <v>30.742000000000001</v>
      </c>
      <c r="N732" s="119">
        <v>2.83</v>
      </c>
      <c r="O732" s="119">
        <v>6.24</v>
      </c>
      <c r="P732" s="119">
        <v>0</v>
      </c>
      <c r="Q732" s="119"/>
      <c r="R732" s="119">
        <v>21.66</v>
      </c>
      <c r="S732" s="119">
        <v>1563.68</v>
      </c>
      <c r="T732" s="119">
        <v>21.66</v>
      </c>
      <c r="U732" s="119">
        <v>1563.68</v>
      </c>
      <c r="V732" s="147">
        <f t="shared" si="80"/>
        <v>1.3851939015655377E-2</v>
      </c>
      <c r="W732" s="88">
        <v>70.09</v>
      </c>
      <c r="X732" s="77">
        <f t="shared" si="77"/>
        <v>0.97088240560728545</v>
      </c>
      <c r="Y732" s="77">
        <f t="shared" si="78"/>
        <v>831.11634093932264</v>
      </c>
      <c r="Z732" s="77">
        <f t="shared" si="79"/>
        <v>58.252944336437125</v>
      </c>
    </row>
    <row r="733" spans="1:26" x14ac:dyDescent="0.2">
      <c r="A733" s="251"/>
      <c r="B733" s="65" t="s">
        <v>862</v>
      </c>
      <c r="C733" s="12">
        <v>0.5</v>
      </c>
      <c r="D733" s="43">
        <v>1.66E-2</v>
      </c>
      <c r="E733" s="205">
        <v>1.163</v>
      </c>
      <c r="F733" s="116">
        <v>542.5</v>
      </c>
      <c r="G733" s="6" t="s">
        <v>47</v>
      </c>
      <c r="H733" s="69">
        <v>10</v>
      </c>
      <c r="I733" s="105" t="s">
        <v>850</v>
      </c>
      <c r="J733" s="70" t="s">
        <v>50</v>
      </c>
      <c r="K733" s="69">
        <v>30</v>
      </c>
      <c r="L733" s="69">
        <v>1990</v>
      </c>
      <c r="M733" s="119">
        <v>35.869</v>
      </c>
      <c r="N733" s="119">
        <v>2.89</v>
      </c>
      <c r="O733" s="119">
        <v>5.44</v>
      </c>
      <c r="P733" s="119">
        <v>1.34</v>
      </c>
      <c r="Q733" s="119"/>
      <c r="R733" s="119">
        <v>26.2</v>
      </c>
      <c r="S733" s="119">
        <v>1550.85</v>
      </c>
      <c r="T733" s="119">
        <v>26.2</v>
      </c>
      <c r="U733" s="119">
        <v>1550.85</v>
      </c>
      <c r="V733" s="147">
        <f t="shared" si="80"/>
        <v>1.6893961376019603E-2</v>
      </c>
      <c r="W733" s="88">
        <v>70.09</v>
      </c>
      <c r="X733" s="77">
        <f t="shared" si="77"/>
        <v>1.1840977528452141</v>
      </c>
      <c r="Y733" s="77">
        <f t="shared" si="78"/>
        <v>1013.6376825611761</v>
      </c>
      <c r="Z733" s="77">
        <f t="shared" si="79"/>
        <v>71.045865170712844</v>
      </c>
    </row>
    <row r="734" spans="1:26" x14ac:dyDescent="0.2">
      <c r="A734" s="251"/>
      <c r="B734" s="65" t="s">
        <v>862</v>
      </c>
      <c r="C734" s="12">
        <v>0.5</v>
      </c>
      <c r="D734" s="43">
        <v>1.66E-2</v>
      </c>
      <c r="E734" s="205">
        <v>1.163</v>
      </c>
      <c r="F734" s="116">
        <v>542.5</v>
      </c>
      <c r="G734" s="10" t="s">
        <v>48</v>
      </c>
      <c r="H734" s="72">
        <v>1</v>
      </c>
      <c r="I734" s="73" t="s">
        <v>851</v>
      </c>
      <c r="J734" s="73" t="s">
        <v>50</v>
      </c>
      <c r="K734" s="72">
        <v>22</v>
      </c>
      <c r="L734" s="72">
        <v>1991</v>
      </c>
      <c r="M734" s="120">
        <v>27.111999999999998</v>
      </c>
      <c r="N734" s="120">
        <v>2.15</v>
      </c>
      <c r="O734" s="120">
        <v>3.57</v>
      </c>
      <c r="P734" s="120">
        <v>0.4</v>
      </c>
      <c r="Q734" s="120"/>
      <c r="R734" s="120">
        <v>21</v>
      </c>
      <c r="S734" s="120">
        <v>1138.44</v>
      </c>
      <c r="T734" s="120">
        <v>21</v>
      </c>
      <c r="U734" s="120">
        <v>1138.44</v>
      </c>
      <c r="V734" s="148">
        <f t="shared" si="80"/>
        <v>1.8446294929904079E-2</v>
      </c>
      <c r="W734" s="78">
        <v>70.09</v>
      </c>
      <c r="X734" s="158">
        <f t="shared" si="77"/>
        <v>1.2929008116369769</v>
      </c>
      <c r="Y734" s="158">
        <f t="shared" si="78"/>
        <v>1106.7776957942449</v>
      </c>
      <c r="Z734" s="158">
        <f t="shared" si="79"/>
        <v>77.574048698218633</v>
      </c>
    </row>
    <row r="735" spans="1:26" x14ac:dyDescent="0.2">
      <c r="A735" s="251"/>
      <c r="B735" s="65" t="s">
        <v>862</v>
      </c>
      <c r="C735" s="12">
        <v>0.5</v>
      </c>
      <c r="D735" s="43">
        <v>1.66E-2</v>
      </c>
      <c r="E735" s="205">
        <v>1.163</v>
      </c>
      <c r="F735" s="116">
        <v>542.5</v>
      </c>
      <c r="G735" s="10" t="s">
        <v>48</v>
      </c>
      <c r="H735" s="72">
        <v>2</v>
      </c>
      <c r="I735" s="106" t="s">
        <v>852</v>
      </c>
      <c r="J735" s="73" t="s">
        <v>50</v>
      </c>
      <c r="K735" s="72">
        <v>24</v>
      </c>
      <c r="L735" s="72">
        <v>1985</v>
      </c>
      <c r="M735" s="120">
        <v>36.529000000000003</v>
      </c>
      <c r="N735" s="120">
        <v>2.66</v>
      </c>
      <c r="O735" s="120">
        <v>3.87</v>
      </c>
      <c r="P735" s="120">
        <v>-0.25</v>
      </c>
      <c r="Q735" s="120"/>
      <c r="R735" s="120">
        <v>30.24</v>
      </c>
      <c r="S735" s="120">
        <v>1503.04</v>
      </c>
      <c r="T735" s="120">
        <v>30.24</v>
      </c>
      <c r="U735" s="120">
        <v>1503.04</v>
      </c>
      <c r="V735" s="148">
        <f t="shared" si="80"/>
        <v>2.0119225037257823E-2</v>
      </c>
      <c r="W735" s="78">
        <v>70.09</v>
      </c>
      <c r="X735" s="158">
        <f t="shared" si="77"/>
        <v>1.4101564828614008</v>
      </c>
      <c r="Y735" s="158">
        <f t="shared" si="78"/>
        <v>1207.1535022354694</v>
      </c>
      <c r="Z735" s="158">
        <f t="shared" si="79"/>
        <v>84.609388971684055</v>
      </c>
    </row>
    <row r="736" spans="1:26" x14ac:dyDescent="0.2">
      <c r="A736" s="251"/>
      <c r="B736" s="65" t="s">
        <v>862</v>
      </c>
      <c r="C736" s="12">
        <v>0.5</v>
      </c>
      <c r="D736" s="43">
        <v>1.66E-2</v>
      </c>
      <c r="E736" s="205">
        <v>1.163</v>
      </c>
      <c r="F736" s="116">
        <v>542.5</v>
      </c>
      <c r="G736" s="10" t="s">
        <v>48</v>
      </c>
      <c r="H736" s="72">
        <v>3</v>
      </c>
      <c r="I736" s="106" t="s">
        <v>853</v>
      </c>
      <c r="J736" s="73" t="s">
        <v>50</v>
      </c>
      <c r="K736" s="72">
        <v>9</v>
      </c>
      <c r="L736" s="72">
        <v>1990</v>
      </c>
      <c r="M736" s="120">
        <v>13.358000000000001</v>
      </c>
      <c r="N736" s="120">
        <v>0.74</v>
      </c>
      <c r="O736" s="120">
        <v>1.32</v>
      </c>
      <c r="P736" s="120">
        <v>0.08</v>
      </c>
      <c r="Q736" s="120"/>
      <c r="R736" s="120">
        <v>11.22</v>
      </c>
      <c r="S736" s="120">
        <v>513.42999999999995</v>
      </c>
      <c r="T736" s="120">
        <v>11.22</v>
      </c>
      <c r="U736" s="120">
        <v>513.42999999999995</v>
      </c>
      <c r="V736" s="148">
        <f t="shared" si="80"/>
        <v>2.1853027676606358E-2</v>
      </c>
      <c r="W736" s="78">
        <v>70.09</v>
      </c>
      <c r="X736" s="158">
        <f t="shared" si="77"/>
        <v>1.5316787098533398</v>
      </c>
      <c r="Y736" s="158">
        <f t="shared" si="78"/>
        <v>1311.1816605963816</v>
      </c>
      <c r="Z736" s="158">
        <f t="shared" si="79"/>
        <v>91.900722591200392</v>
      </c>
    </row>
    <row r="737" spans="1:26" x14ac:dyDescent="0.2">
      <c r="A737" s="251"/>
      <c r="B737" s="65" t="s">
        <v>862</v>
      </c>
      <c r="C737" s="12">
        <v>0.5</v>
      </c>
      <c r="D737" s="43">
        <v>1.66E-2</v>
      </c>
      <c r="E737" s="205">
        <v>1.163</v>
      </c>
      <c r="F737" s="116">
        <v>542.5</v>
      </c>
      <c r="G737" s="10" t="s">
        <v>48</v>
      </c>
      <c r="H737" s="72">
        <v>4</v>
      </c>
      <c r="I737" s="106" t="s">
        <v>854</v>
      </c>
      <c r="J737" s="73" t="s">
        <v>50</v>
      </c>
      <c r="K737" s="72">
        <v>32</v>
      </c>
      <c r="L737" s="72">
        <v>1978</v>
      </c>
      <c r="M737" s="120">
        <v>42.314999999999998</v>
      </c>
      <c r="N737" s="120">
        <v>2.72</v>
      </c>
      <c r="O737" s="120">
        <v>7.07</v>
      </c>
      <c r="P737" s="120">
        <v>0.19</v>
      </c>
      <c r="Q737" s="120"/>
      <c r="R737" s="120">
        <v>32.33</v>
      </c>
      <c r="S737" s="120">
        <v>1793.96</v>
      </c>
      <c r="T737" s="120">
        <v>32.33</v>
      </c>
      <c r="U737" s="120">
        <v>1793.96</v>
      </c>
      <c r="V737" s="148">
        <f t="shared" si="80"/>
        <v>1.8021583535864791E-2</v>
      </c>
      <c r="W737" s="78">
        <v>70.09</v>
      </c>
      <c r="X737" s="158">
        <f t="shared" si="77"/>
        <v>1.2631327900287632</v>
      </c>
      <c r="Y737" s="158">
        <f t="shared" si="78"/>
        <v>1081.2950121518875</v>
      </c>
      <c r="Z737" s="158">
        <f t="shared" si="79"/>
        <v>75.787967401725794</v>
      </c>
    </row>
    <row r="738" spans="1:26" x14ac:dyDescent="0.2">
      <c r="A738" s="251"/>
      <c r="B738" s="65" t="s">
        <v>862</v>
      </c>
      <c r="C738" s="12">
        <v>0.5</v>
      </c>
      <c r="D738" s="43">
        <v>1.66E-2</v>
      </c>
      <c r="E738" s="205">
        <v>1.163</v>
      </c>
      <c r="F738" s="116">
        <v>542.5</v>
      </c>
      <c r="G738" s="10" t="s">
        <v>48</v>
      </c>
      <c r="H738" s="72">
        <v>5</v>
      </c>
      <c r="I738" s="73" t="s">
        <v>855</v>
      </c>
      <c r="J738" s="73" t="s">
        <v>50</v>
      </c>
      <c r="K738" s="72">
        <v>50</v>
      </c>
      <c r="L738" s="72">
        <v>1990</v>
      </c>
      <c r="M738" s="120">
        <v>39.244999999999997</v>
      </c>
      <c r="N738" s="120">
        <v>3.97</v>
      </c>
      <c r="O738" s="120">
        <v>7.34</v>
      </c>
      <c r="P738" s="120">
        <v>0.47</v>
      </c>
      <c r="Q738" s="120"/>
      <c r="R738" s="120">
        <v>27.47</v>
      </c>
      <c r="S738" s="120">
        <v>1666.5</v>
      </c>
      <c r="T738" s="120">
        <v>27.47</v>
      </c>
      <c r="U738" s="120">
        <v>1666.5</v>
      </c>
      <c r="V738" s="148">
        <f t="shared" si="80"/>
        <v>1.6483648364836484E-2</v>
      </c>
      <c r="W738" s="78">
        <v>70.09</v>
      </c>
      <c r="X738" s="158">
        <f t="shared" si="77"/>
        <v>1.1553389138913892</v>
      </c>
      <c r="Y738" s="158">
        <f t="shared" si="78"/>
        <v>989.018901890189</v>
      </c>
      <c r="Z738" s="158">
        <f t="shared" si="79"/>
        <v>69.320334833483358</v>
      </c>
    </row>
    <row r="739" spans="1:26" x14ac:dyDescent="0.2">
      <c r="A739" s="251"/>
      <c r="B739" s="65" t="s">
        <v>862</v>
      </c>
      <c r="C739" s="12">
        <v>0.5</v>
      </c>
      <c r="D739" s="43">
        <v>1.66E-2</v>
      </c>
      <c r="E739" s="205">
        <v>1.163</v>
      </c>
      <c r="F739" s="116">
        <v>542.5</v>
      </c>
      <c r="G739" s="10" t="s">
        <v>48</v>
      </c>
      <c r="H739" s="72">
        <v>6</v>
      </c>
      <c r="I739" s="73" t="s">
        <v>856</v>
      </c>
      <c r="J739" s="73" t="s">
        <v>50</v>
      </c>
      <c r="K739" s="72">
        <v>15</v>
      </c>
      <c r="L739" s="72">
        <v>1984</v>
      </c>
      <c r="M739" s="120">
        <v>20.152999999999999</v>
      </c>
      <c r="N739" s="120">
        <v>1.53</v>
      </c>
      <c r="O739" s="120">
        <v>2.54</v>
      </c>
      <c r="P739" s="120">
        <v>0.2</v>
      </c>
      <c r="Q739" s="120"/>
      <c r="R739" s="120">
        <v>15.88</v>
      </c>
      <c r="S739" s="120">
        <v>826.05</v>
      </c>
      <c r="T739" s="120">
        <v>15.88</v>
      </c>
      <c r="U739" s="120">
        <v>826.05</v>
      </c>
      <c r="V739" s="148">
        <f t="shared" si="80"/>
        <v>1.9224017916591007E-2</v>
      </c>
      <c r="W739" s="78">
        <v>70.09</v>
      </c>
      <c r="X739" s="158">
        <f t="shared" si="77"/>
        <v>1.3474114157738637</v>
      </c>
      <c r="Y739" s="158">
        <f t="shared" si="78"/>
        <v>1153.4410749954604</v>
      </c>
      <c r="Z739" s="158">
        <f t="shared" si="79"/>
        <v>80.844684946431826</v>
      </c>
    </row>
    <row r="740" spans="1:26" x14ac:dyDescent="0.2">
      <c r="A740" s="251"/>
      <c r="B740" s="65" t="s">
        <v>862</v>
      </c>
      <c r="C740" s="12">
        <v>0.5</v>
      </c>
      <c r="D740" s="43">
        <v>1.66E-2</v>
      </c>
      <c r="E740" s="205">
        <v>1.163</v>
      </c>
      <c r="F740" s="116">
        <v>542.5</v>
      </c>
      <c r="G740" s="10" t="s">
        <v>48</v>
      </c>
      <c r="H740" s="72">
        <v>7</v>
      </c>
      <c r="I740" s="73" t="s">
        <v>857</v>
      </c>
      <c r="J740" s="73" t="s">
        <v>50</v>
      </c>
      <c r="K740" s="72">
        <v>15</v>
      </c>
      <c r="L740" s="72">
        <v>1984</v>
      </c>
      <c r="M740" s="120">
        <v>18.971</v>
      </c>
      <c r="N740" s="120">
        <v>1.47</v>
      </c>
      <c r="O740" s="120">
        <v>3.65</v>
      </c>
      <c r="P740" s="120">
        <v>0.87</v>
      </c>
      <c r="Q740" s="120"/>
      <c r="R740" s="120">
        <v>12.98</v>
      </c>
      <c r="S740" s="120">
        <v>828.98</v>
      </c>
      <c r="T740" s="120">
        <v>12.98</v>
      </c>
      <c r="U740" s="120">
        <v>828.98</v>
      </c>
      <c r="V740" s="148">
        <f t="shared" si="80"/>
        <v>1.5657796328017563E-2</v>
      </c>
      <c r="W740" s="78">
        <v>70.09</v>
      </c>
      <c r="X740" s="158">
        <f t="shared" si="77"/>
        <v>1.0974549446307511</v>
      </c>
      <c r="Y740" s="158">
        <f t="shared" si="78"/>
        <v>939.4677796810538</v>
      </c>
      <c r="Z740" s="158">
        <f t="shared" si="79"/>
        <v>65.847296677845065</v>
      </c>
    </row>
    <row r="741" spans="1:26" x14ac:dyDescent="0.2">
      <c r="A741" s="251"/>
      <c r="B741" s="65" t="s">
        <v>862</v>
      </c>
      <c r="C741" s="12">
        <v>0.5</v>
      </c>
      <c r="D741" s="43">
        <v>1.66E-2</v>
      </c>
      <c r="E741" s="205">
        <v>1.163</v>
      </c>
      <c r="F741" s="116">
        <v>542.5</v>
      </c>
      <c r="G741" s="10" t="s">
        <v>48</v>
      </c>
      <c r="H741" s="72">
        <v>8</v>
      </c>
      <c r="I741" s="73" t="s">
        <v>858</v>
      </c>
      <c r="J741" s="73" t="s">
        <v>50</v>
      </c>
      <c r="K741" s="72">
        <v>18</v>
      </c>
      <c r="L741" s="72">
        <v>1987</v>
      </c>
      <c r="M741" s="120">
        <v>25.018000000000001</v>
      </c>
      <c r="N741" s="120">
        <v>2.21</v>
      </c>
      <c r="O741" s="120">
        <v>2.2599999999999998</v>
      </c>
      <c r="P741" s="120">
        <v>-0.37</v>
      </c>
      <c r="Q741" s="120"/>
      <c r="R741" s="120">
        <v>20.92</v>
      </c>
      <c r="S741" s="120">
        <v>651.44000000000005</v>
      </c>
      <c r="T741" s="120">
        <v>20.92</v>
      </c>
      <c r="U741" s="120">
        <v>651.44000000000005</v>
      </c>
      <c r="V741" s="148">
        <f t="shared" si="80"/>
        <v>3.2113471693479063E-2</v>
      </c>
      <c r="W741" s="78">
        <v>70.09</v>
      </c>
      <c r="X741" s="158">
        <f t="shared" si="77"/>
        <v>2.2508332309959478</v>
      </c>
      <c r="Y741" s="158">
        <f t="shared" si="78"/>
        <v>1926.8083016087439</v>
      </c>
      <c r="Z741" s="158">
        <f t="shared" si="79"/>
        <v>135.04999385975685</v>
      </c>
    </row>
    <row r="742" spans="1:26" x14ac:dyDescent="0.2">
      <c r="A742" s="251"/>
      <c r="B742" s="65" t="s">
        <v>862</v>
      </c>
      <c r="C742" s="12">
        <v>0.5</v>
      </c>
      <c r="D742" s="43">
        <v>1.66E-2</v>
      </c>
      <c r="E742" s="205">
        <v>1.163</v>
      </c>
      <c r="F742" s="116">
        <v>542.5</v>
      </c>
      <c r="G742" s="10" t="s">
        <v>48</v>
      </c>
      <c r="H742" s="72">
        <v>9</v>
      </c>
      <c r="I742" s="106" t="s">
        <v>859</v>
      </c>
      <c r="J742" s="73" t="s">
        <v>50</v>
      </c>
      <c r="K742" s="72">
        <v>10</v>
      </c>
      <c r="L742" s="72">
        <v>1983</v>
      </c>
      <c r="M742" s="120">
        <v>18.344999999999999</v>
      </c>
      <c r="N742" s="120">
        <v>1.47</v>
      </c>
      <c r="O742" s="120">
        <v>2.69</v>
      </c>
      <c r="P742" s="120">
        <v>-0.2</v>
      </c>
      <c r="Q742" s="120"/>
      <c r="R742" s="120">
        <v>14.38</v>
      </c>
      <c r="S742" s="120">
        <v>681.36</v>
      </c>
      <c r="T742" s="120">
        <v>14.38</v>
      </c>
      <c r="U742" s="120">
        <v>681.36</v>
      </c>
      <c r="V742" s="148">
        <f t="shared" si="80"/>
        <v>2.1104849125278855E-2</v>
      </c>
      <c r="W742" s="78">
        <v>70.09</v>
      </c>
      <c r="X742" s="158">
        <f t="shared" si="77"/>
        <v>1.479238875190795</v>
      </c>
      <c r="Y742" s="158">
        <f t="shared" si="78"/>
        <v>1266.2909475167312</v>
      </c>
      <c r="Z742" s="158">
        <f t="shared" si="79"/>
        <v>88.754332511447686</v>
      </c>
    </row>
    <row r="743" spans="1:26" x14ac:dyDescent="0.2">
      <c r="A743" s="252"/>
      <c r="B743" s="65" t="s">
        <v>862</v>
      </c>
      <c r="C743" s="12">
        <v>0.5</v>
      </c>
      <c r="D743" s="43">
        <v>1.66E-2</v>
      </c>
      <c r="E743" s="205">
        <v>1.163</v>
      </c>
      <c r="F743" s="116">
        <v>542.5</v>
      </c>
      <c r="G743" s="10" t="s">
        <v>48</v>
      </c>
      <c r="H743" s="72">
        <v>10</v>
      </c>
      <c r="I743" s="106" t="s">
        <v>860</v>
      </c>
      <c r="J743" s="73" t="s">
        <v>50</v>
      </c>
      <c r="K743" s="72">
        <v>22</v>
      </c>
      <c r="L743" s="72">
        <v>1991</v>
      </c>
      <c r="M743" s="120">
        <v>28.774999999999999</v>
      </c>
      <c r="N743" s="120">
        <v>1.87</v>
      </c>
      <c r="O743" s="120">
        <v>3.96</v>
      </c>
      <c r="P743" s="120">
        <v>0.17</v>
      </c>
      <c r="Q743" s="120"/>
      <c r="R743" s="120">
        <v>22.78</v>
      </c>
      <c r="S743" s="120">
        <v>1218.99</v>
      </c>
      <c r="T743" s="120">
        <v>22.78</v>
      </c>
      <c r="U743" s="120">
        <v>1218.99</v>
      </c>
      <c r="V743" s="148">
        <f t="shared" si="80"/>
        <v>1.8687602031189757E-2</v>
      </c>
      <c r="W743" s="78">
        <v>70.09</v>
      </c>
      <c r="X743" s="158">
        <f t="shared" si="77"/>
        <v>1.30981402636609</v>
      </c>
      <c r="Y743" s="158">
        <f t="shared" si="78"/>
        <v>1121.2561218713854</v>
      </c>
      <c r="Z743" s="158">
        <f t="shared" si="79"/>
        <v>78.588841581965397</v>
      </c>
    </row>
    <row r="744" spans="1:26" x14ac:dyDescent="0.2">
      <c r="A744" s="250" t="s">
        <v>863</v>
      </c>
      <c r="B744" s="65" t="s">
        <v>864</v>
      </c>
      <c r="C744" s="12">
        <v>0.5</v>
      </c>
      <c r="D744" s="43">
        <v>1.5093000000000001E-2</v>
      </c>
      <c r="E744" s="44">
        <f>D744*W744</f>
        <v>1.1425401000000002</v>
      </c>
      <c r="F744" s="116">
        <v>542.5</v>
      </c>
      <c r="G744" s="5" t="s">
        <v>40</v>
      </c>
      <c r="H744" s="63">
        <v>1</v>
      </c>
      <c r="I744" s="64" t="s">
        <v>865</v>
      </c>
      <c r="J744" s="64" t="s">
        <v>563</v>
      </c>
      <c r="K744" s="63">
        <v>22</v>
      </c>
      <c r="L744" s="63">
        <v>1983</v>
      </c>
      <c r="M744" s="117">
        <v>15.7</v>
      </c>
      <c r="N744" s="117">
        <v>2.69</v>
      </c>
      <c r="O744" s="117">
        <v>4.45</v>
      </c>
      <c r="P744" s="117">
        <v>-0.4</v>
      </c>
      <c r="Q744" s="117">
        <v>0.89500000000000002</v>
      </c>
      <c r="R744" s="117">
        <v>8.0559999999999992</v>
      </c>
      <c r="S744" s="117">
        <v>1178.53</v>
      </c>
      <c r="T744" s="117">
        <v>8.0559999999999992</v>
      </c>
      <c r="U744" s="117">
        <v>1178.5</v>
      </c>
      <c r="V744" s="145">
        <f t="shared" si="80"/>
        <v>6.835808230801866E-3</v>
      </c>
      <c r="W744" s="74">
        <v>75.7</v>
      </c>
      <c r="X744" s="156">
        <f>V744*W744</f>
        <v>0.5174706830717013</v>
      </c>
      <c r="Y744" s="156">
        <f t="shared" si="78"/>
        <v>410.14849384811197</v>
      </c>
      <c r="Z744" s="156">
        <f t="shared" si="79"/>
        <v>31.048240984302076</v>
      </c>
    </row>
    <row r="745" spans="1:26" x14ac:dyDescent="0.2">
      <c r="A745" s="251"/>
      <c r="B745" s="65" t="s">
        <v>864</v>
      </c>
      <c r="C745" s="12">
        <v>0.5</v>
      </c>
      <c r="D745" s="43">
        <v>1.5093000000000001E-2</v>
      </c>
      <c r="E745" s="44">
        <f t="shared" ref="E745:E783" si="81">D745*W745</f>
        <v>1.1425401000000002</v>
      </c>
      <c r="F745" s="116">
        <v>542.5</v>
      </c>
      <c r="G745" s="5" t="s">
        <v>40</v>
      </c>
      <c r="H745" s="63">
        <v>2</v>
      </c>
      <c r="I745" s="64" t="s">
        <v>866</v>
      </c>
      <c r="J745" s="64" t="s">
        <v>563</v>
      </c>
      <c r="K745" s="63">
        <v>11</v>
      </c>
      <c r="L745" s="63">
        <v>1975</v>
      </c>
      <c r="M745" s="117">
        <v>5.99</v>
      </c>
      <c r="N745" s="117">
        <v>0.68700000000000006</v>
      </c>
      <c r="O745" s="117">
        <v>1.53</v>
      </c>
      <c r="P745" s="117">
        <v>-0.12</v>
      </c>
      <c r="Q745" s="117">
        <v>0.7</v>
      </c>
      <c r="R745" s="117">
        <v>3.19</v>
      </c>
      <c r="S745" s="117">
        <v>464.11</v>
      </c>
      <c r="T745" s="117">
        <v>3.19</v>
      </c>
      <c r="U745" s="117">
        <v>464.1</v>
      </c>
      <c r="V745" s="145">
        <f t="shared" si="80"/>
        <v>6.8735186382245204E-3</v>
      </c>
      <c r="W745" s="74">
        <v>75.7</v>
      </c>
      <c r="X745" s="156">
        <f t="shared" ref="X745:X783" si="82">V745*W745</f>
        <v>0.52032536091359627</v>
      </c>
      <c r="Y745" s="156">
        <f t="shared" si="78"/>
        <v>412.41111829347119</v>
      </c>
      <c r="Z745" s="156">
        <f t="shared" si="79"/>
        <v>31.219521654815768</v>
      </c>
    </row>
    <row r="746" spans="1:26" x14ac:dyDescent="0.2">
      <c r="A746" s="251"/>
      <c r="B746" s="65" t="s">
        <v>864</v>
      </c>
      <c r="C746" s="12">
        <v>0.5</v>
      </c>
      <c r="D746" s="43">
        <v>1.5093000000000001E-2</v>
      </c>
      <c r="E746" s="44">
        <f t="shared" si="81"/>
        <v>1.1425401000000002</v>
      </c>
      <c r="F746" s="116">
        <v>542.5</v>
      </c>
      <c r="G746" s="5" t="s">
        <v>40</v>
      </c>
      <c r="H746" s="63">
        <v>3</v>
      </c>
      <c r="I746" s="64" t="s">
        <v>867</v>
      </c>
      <c r="J746" s="64" t="s">
        <v>563</v>
      </c>
      <c r="K746" s="63">
        <v>26</v>
      </c>
      <c r="L746" s="63">
        <v>1962</v>
      </c>
      <c r="M746" s="117">
        <v>16.309999999999999</v>
      </c>
      <c r="N746" s="117">
        <v>1.37</v>
      </c>
      <c r="O746" s="117">
        <v>4.45</v>
      </c>
      <c r="P746" s="117">
        <v>0.46</v>
      </c>
      <c r="Q746" s="117">
        <v>1.8</v>
      </c>
      <c r="R746" s="117">
        <v>8.1999999999999993</v>
      </c>
      <c r="S746" s="117">
        <v>1175.81</v>
      </c>
      <c r="T746" s="117">
        <v>8.2100000000000009</v>
      </c>
      <c r="U746" s="117">
        <v>1175.81</v>
      </c>
      <c r="V746" s="145">
        <f t="shared" si="80"/>
        <v>6.9824206291832875E-3</v>
      </c>
      <c r="W746" s="74">
        <v>75.7</v>
      </c>
      <c r="X746" s="156">
        <f t="shared" si="82"/>
        <v>0.52856924162917485</v>
      </c>
      <c r="Y746" s="156">
        <f t="shared" si="78"/>
        <v>418.94523775099725</v>
      </c>
      <c r="Z746" s="156">
        <f t="shared" si="79"/>
        <v>31.714154497750492</v>
      </c>
    </row>
    <row r="747" spans="1:26" x14ac:dyDescent="0.2">
      <c r="A747" s="251"/>
      <c r="B747" s="65" t="s">
        <v>864</v>
      </c>
      <c r="C747" s="12">
        <v>0.5</v>
      </c>
      <c r="D747" s="43">
        <v>1.5093000000000001E-2</v>
      </c>
      <c r="E747" s="44">
        <f t="shared" si="81"/>
        <v>1.1425401000000002</v>
      </c>
      <c r="F747" s="116">
        <v>542.5</v>
      </c>
      <c r="G747" s="5" t="s">
        <v>40</v>
      </c>
      <c r="H747" s="63">
        <v>4</v>
      </c>
      <c r="I747" s="64" t="s">
        <v>868</v>
      </c>
      <c r="J747" s="64" t="s">
        <v>49</v>
      </c>
      <c r="K747" s="63">
        <v>22</v>
      </c>
      <c r="L747" s="63">
        <v>1991</v>
      </c>
      <c r="M747" s="117">
        <v>14.1</v>
      </c>
      <c r="N747" s="117">
        <v>1.26</v>
      </c>
      <c r="O747" s="117">
        <v>4.0999999999999996</v>
      </c>
      <c r="P747" s="117">
        <v>0.15</v>
      </c>
      <c r="Q747" s="117">
        <v>1.54</v>
      </c>
      <c r="R747" s="117">
        <v>8.56</v>
      </c>
      <c r="S747" s="117">
        <v>1170.17</v>
      </c>
      <c r="T747" s="117">
        <v>8.56</v>
      </c>
      <c r="U747" s="117">
        <v>1170.17</v>
      </c>
      <c r="V747" s="145">
        <f t="shared" si="80"/>
        <v>7.3151764273567087E-3</v>
      </c>
      <c r="W747" s="74">
        <v>75.7</v>
      </c>
      <c r="X747" s="156">
        <f t="shared" si="82"/>
        <v>0.55375885555090287</v>
      </c>
      <c r="Y747" s="156">
        <f t="shared" si="78"/>
        <v>438.91058564140252</v>
      </c>
      <c r="Z747" s="156">
        <f t="shared" si="79"/>
        <v>33.225531333054171</v>
      </c>
    </row>
    <row r="748" spans="1:26" x14ac:dyDescent="0.2">
      <c r="A748" s="251"/>
      <c r="B748" s="65" t="s">
        <v>864</v>
      </c>
      <c r="C748" s="12">
        <v>0.5</v>
      </c>
      <c r="D748" s="43">
        <v>1.5093000000000001E-2</v>
      </c>
      <c r="E748" s="44">
        <f t="shared" si="81"/>
        <v>1.1425401000000002</v>
      </c>
      <c r="F748" s="116">
        <v>542.5</v>
      </c>
      <c r="G748" s="5" t="s">
        <v>40</v>
      </c>
      <c r="H748" s="63">
        <v>5</v>
      </c>
      <c r="I748" s="64" t="s">
        <v>869</v>
      </c>
      <c r="J748" s="64" t="s">
        <v>563</v>
      </c>
      <c r="K748" s="63">
        <v>32</v>
      </c>
      <c r="L748" s="63">
        <v>1980</v>
      </c>
      <c r="M748" s="117">
        <v>27.5</v>
      </c>
      <c r="N748" s="117">
        <v>3.2</v>
      </c>
      <c r="O748" s="117">
        <v>7.3</v>
      </c>
      <c r="P748" s="117">
        <v>0.2</v>
      </c>
      <c r="Q748" s="117">
        <v>3</v>
      </c>
      <c r="R748" s="117">
        <v>13.7</v>
      </c>
      <c r="S748" s="117">
        <v>1935.3</v>
      </c>
      <c r="T748" s="117">
        <v>13.7</v>
      </c>
      <c r="U748" s="117">
        <v>1835.3</v>
      </c>
      <c r="V748" s="145">
        <f t="shared" si="80"/>
        <v>7.4647196643600503E-3</v>
      </c>
      <c r="W748" s="74">
        <v>75.7</v>
      </c>
      <c r="X748" s="156">
        <f t="shared" si="82"/>
        <v>0.56507927859205587</v>
      </c>
      <c r="Y748" s="156">
        <f t="shared" si="78"/>
        <v>447.88317986160303</v>
      </c>
      <c r="Z748" s="156">
        <f t="shared" si="79"/>
        <v>33.904756715523348</v>
      </c>
    </row>
    <row r="749" spans="1:26" x14ac:dyDescent="0.2">
      <c r="A749" s="251"/>
      <c r="B749" s="65" t="s">
        <v>864</v>
      </c>
      <c r="C749" s="12">
        <v>0.5</v>
      </c>
      <c r="D749" s="43">
        <v>1.5093000000000001E-2</v>
      </c>
      <c r="E749" s="44">
        <f t="shared" si="81"/>
        <v>1.1425401000000002</v>
      </c>
      <c r="F749" s="116">
        <v>542.5</v>
      </c>
      <c r="G749" s="5" t="s">
        <v>40</v>
      </c>
      <c r="H749" s="63">
        <v>6</v>
      </c>
      <c r="I749" s="64" t="s">
        <v>870</v>
      </c>
      <c r="J749" s="64" t="s">
        <v>563</v>
      </c>
      <c r="K749" s="63">
        <v>24</v>
      </c>
      <c r="L749" s="63">
        <v>1970</v>
      </c>
      <c r="M749" s="117">
        <v>19.8</v>
      </c>
      <c r="N749" s="117">
        <v>1.6</v>
      </c>
      <c r="O749" s="117">
        <v>4.5999999999999996</v>
      </c>
      <c r="P749" s="117">
        <v>0.6</v>
      </c>
      <c r="Q749" s="117">
        <v>1</v>
      </c>
      <c r="R749" s="117">
        <v>11.9</v>
      </c>
      <c r="S749" s="117">
        <v>1389.7</v>
      </c>
      <c r="T749" s="117">
        <v>11.9</v>
      </c>
      <c r="U749" s="117">
        <v>1389.7</v>
      </c>
      <c r="V749" s="145">
        <f t="shared" si="80"/>
        <v>8.5629992084622578E-3</v>
      </c>
      <c r="W749" s="74">
        <v>75.7</v>
      </c>
      <c r="X749" s="156">
        <f t="shared" si="82"/>
        <v>0.64821904008059295</v>
      </c>
      <c r="Y749" s="156">
        <f t="shared" si="78"/>
        <v>513.7799525077354</v>
      </c>
      <c r="Z749" s="156">
        <f t="shared" si="79"/>
        <v>38.893142404835572</v>
      </c>
    </row>
    <row r="750" spans="1:26" x14ac:dyDescent="0.2">
      <c r="A750" s="251"/>
      <c r="B750" s="65" t="s">
        <v>864</v>
      </c>
      <c r="C750" s="12">
        <v>0.5</v>
      </c>
      <c r="D750" s="43">
        <v>1.5093000000000001E-2</v>
      </c>
      <c r="E750" s="44">
        <f t="shared" si="81"/>
        <v>1.1425401000000002</v>
      </c>
      <c r="F750" s="116">
        <v>542.5</v>
      </c>
      <c r="G750" s="5" t="s">
        <v>40</v>
      </c>
      <c r="H750" s="63">
        <v>7</v>
      </c>
      <c r="I750" s="64" t="s">
        <v>871</v>
      </c>
      <c r="J750" s="64" t="s">
        <v>563</v>
      </c>
      <c r="K750" s="63">
        <v>41</v>
      </c>
      <c r="L750" s="63">
        <v>1990</v>
      </c>
      <c r="M750" s="117">
        <v>26.8</v>
      </c>
      <c r="N750" s="117">
        <v>4.0999999999999996</v>
      </c>
      <c r="O750" s="117">
        <v>7.3</v>
      </c>
      <c r="P750" s="117">
        <v>0.1</v>
      </c>
      <c r="Q750" s="117">
        <v>0</v>
      </c>
      <c r="R750" s="117">
        <v>15.2</v>
      </c>
      <c r="S750" s="117">
        <v>1886.7</v>
      </c>
      <c r="T750" s="117">
        <v>15.2</v>
      </c>
      <c r="U750" s="117">
        <v>1886.7</v>
      </c>
      <c r="V750" s="145">
        <f t="shared" si="80"/>
        <v>8.0563947633434038E-3</v>
      </c>
      <c r="W750" s="74">
        <v>75.7</v>
      </c>
      <c r="X750" s="156">
        <f t="shared" si="82"/>
        <v>0.60986908358509573</v>
      </c>
      <c r="Y750" s="156">
        <f t="shared" si="78"/>
        <v>483.38368580060421</v>
      </c>
      <c r="Z750" s="156">
        <f t="shared" si="79"/>
        <v>36.592145015105743</v>
      </c>
    </row>
    <row r="751" spans="1:26" x14ac:dyDescent="0.2">
      <c r="A751" s="251"/>
      <c r="B751" s="65" t="s">
        <v>864</v>
      </c>
      <c r="C751" s="12">
        <v>0.5</v>
      </c>
      <c r="D751" s="43">
        <v>1.5093000000000001E-2</v>
      </c>
      <c r="E751" s="44">
        <f t="shared" si="81"/>
        <v>1.1425401000000002</v>
      </c>
      <c r="F751" s="116">
        <v>542.5</v>
      </c>
      <c r="G751" s="5" t="s">
        <v>40</v>
      </c>
      <c r="H751" s="63">
        <v>8</v>
      </c>
      <c r="I751" s="64" t="s">
        <v>872</v>
      </c>
      <c r="J751" s="64" t="s">
        <v>563</v>
      </c>
      <c r="K751" s="63">
        <v>12</v>
      </c>
      <c r="L751" s="63">
        <v>1961</v>
      </c>
      <c r="M751" s="117">
        <v>8.6999999999999993</v>
      </c>
      <c r="N751" s="117">
        <v>1.2</v>
      </c>
      <c r="O751" s="117">
        <v>2.7</v>
      </c>
      <c r="P751" s="117">
        <v>-0.3</v>
      </c>
      <c r="Q751" s="117">
        <v>0</v>
      </c>
      <c r="R751" s="117">
        <v>5.0999999999999996</v>
      </c>
      <c r="S751" s="117">
        <v>560.29999999999995</v>
      </c>
      <c r="T751" s="117">
        <v>5.0999999999999996</v>
      </c>
      <c r="U751" s="117">
        <v>560.29999999999995</v>
      </c>
      <c r="V751" s="145">
        <f t="shared" si="80"/>
        <v>9.1022666428698905E-3</v>
      </c>
      <c r="W751" s="74">
        <v>75.7</v>
      </c>
      <c r="X751" s="156">
        <f t="shared" si="82"/>
        <v>0.68904158486525069</v>
      </c>
      <c r="Y751" s="156">
        <f t="shared" si="78"/>
        <v>546.13599857219344</v>
      </c>
      <c r="Z751" s="156">
        <f t="shared" si="79"/>
        <v>41.34249509191504</v>
      </c>
    </row>
    <row r="752" spans="1:26" x14ac:dyDescent="0.2">
      <c r="A752" s="251"/>
      <c r="B752" s="65" t="s">
        <v>864</v>
      </c>
      <c r="C752" s="12">
        <v>0.5</v>
      </c>
      <c r="D752" s="43">
        <v>1.5093000000000001E-2</v>
      </c>
      <c r="E752" s="44">
        <f t="shared" si="81"/>
        <v>1.1425401000000002</v>
      </c>
      <c r="F752" s="116">
        <v>542.5</v>
      </c>
      <c r="G752" s="5" t="s">
        <v>40</v>
      </c>
      <c r="H752" s="63">
        <v>9</v>
      </c>
      <c r="I752" s="64" t="s">
        <v>873</v>
      </c>
      <c r="J752" s="64" t="s">
        <v>563</v>
      </c>
      <c r="K752" s="63">
        <v>9</v>
      </c>
      <c r="L752" s="63">
        <v>1979</v>
      </c>
      <c r="M752" s="117">
        <v>7.3</v>
      </c>
      <c r="N752" s="117">
        <v>0.8</v>
      </c>
      <c r="O752" s="117">
        <v>1.4</v>
      </c>
      <c r="P752" s="117">
        <v>-0.1</v>
      </c>
      <c r="Q752" s="117">
        <v>0</v>
      </c>
      <c r="R752" s="117">
        <v>5.2</v>
      </c>
      <c r="S752" s="117">
        <v>513.1</v>
      </c>
      <c r="T752" s="117">
        <v>5.2</v>
      </c>
      <c r="U752" s="117">
        <v>513.1</v>
      </c>
      <c r="V752" s="145">
        <f t="shared" si="80"/>
        <v>1.0134476710192944E-2</v>
      </c>
      <c r="W752" s="74">
        <v>75.7</v>
      </c>
      <c r="X752" s="156">
        <f t="shared" si="82"/>
        <v>0.76717988696160588</v>
      </c>
      <c r="Y752" s="156">
        <f t="shared" si="78"/>
        <v>608.06860261157669</v>
      </c>
      <c r="Z752" s="156">
        <f t="shared" si="79"/>
        <v>46.030793217696356</v>
      </c>
    </row>
    <row r="753" spans="1:26" x14ac:dyDescent="0.2">
      <c r="A753" s="251"/>
      <c r="B753" s="65" t="s">
        <v>864</v>
      </c>
      <c r="C753" s="12">
        <v>0.5</v>
      </c>
      <c r="D753" s="43">
        <v>1.5093000000000001E-2</v>
      </c>
      <c r="E753" s="44">
        <f t="shared" si="81"/>
        <v>1.1425401000000002</v>
      </c>
      <c r="F753" s="116">
        <v>542.5</v>
      </c>
      <c r="G753" s="5" t="s">
        <v>40</v>
      </c>
      <c r="H753" s="63">
        <v>10</v>
      </c>
      <c r="I753" s="64" t="s">
        <v>874</v>
      </c>
      <c r="J753" s="64" t="s">
        <v>563</v>
      </c>
      <c r="K753" s="63">
        <v>12</v>
      </c>
      <c r="L753" s="63">
        <v>1962</v>
      </c>
      <c r="M753" s="117">
        <v>9.43</v>
      </c>
      <c r="N753" s="117">
        <v>1.21</v>
      </c>
      <c r="O753" s="117">
        <v>2.16</v>
      </c>
      <c r="P753" s="117">
        <v>-0.09</v>
      </c>
      <c r="Q753" s="117">
        <v>0</v>
      </c>
      <c r="R753" s="117">
        <v>6.13</v>
      </c>
      <c r="S753" s="117">
        <v>555.63</v>
      </c>
      <c r="T753" s="117">
        <v>6.13</v>
      </c>
      <c r="U753" s="117">
        <v>555.63</v>
      </c>
      <c r="V753" s="145">
        <f t="shared" si="80"/>
        <v>1.1032521642099958E-2</v>
      </c>
      <c r="W753" s="74">
        <v>75.7</v>
      </c>
      <c r="X753" s="156">
        <f t="shared" si="82"/>
        <v>0.83516188830696692</v>
      </c>
      <c r="Y753" s="156">
        <f t="shared" si="78"/>
        <v>661.95129852599757</v>
      </c>
      <c r="Z753" s="156">
        <f t="shared" si="79"/>
        <v>50.109713298418022</v>
      </c>
    </row>
    <row r="754" spans="1:26" x14ac:dyDescent="0.2">
      <c r="A754" s="251"/>
      <c r="B754" s="65" t="s">
        <v>864</v>
      </c>
      <c r="C754" s="12">
        <v>0.5</v>
      </c>
      <c r="D754" s="43">
        <v>1.5093000000000001E-2</v>
      </c>
      <c r="E754" s="44">
        <f t="shared" si="81"/>
        <v>1.1425401000000002</v>
      </c>
      <c r="F754" s="116">
        <v>542.5</v>
      </c>
      <c r="G754" s="9" t="s">
        <v>45</v>
      </c>
      <c r="H754" s="67">
        <v>1</v>
      </c>
      <c r="I754" s="68" t="s">
        <v>875</v>
      </c>
      <c r="J754" s="68" t="s">
        <v>50</v>
      </c>
      <c r="K754" s="67">
        <v>9</v>
      </c>
      <c r="L754" s="67">
        <v>1975</v>
      </c>
      <c r="M754" s="118">
        <v>7.5</v>
      </c>
      <c r="N754" s="118">
        <v>0.95</v>
      </c>
      <c r="O754" s="118">
        <v>1.38</v>
      </c>
      <c r="P754" s="118">
        <v>0.42</v>
      </c>
      <c r="Q754" s="118">
        <v>0</v>
      </c>
      <c r="R754" s="118">
        <v>4.7300000000000004</v>
      </c>
      <c r="S754" s="118">
        <v>507.89</v>
      </c>
      <c r="T754" s="118">
        <v>4.7300000000000004</v>
      </c>
      <c r="U754" s="118">
        <v>507.89</v>
      </c>
      <c r="V754" s="146">
        <f t="shared" si="80"/>
        <v>9.3130402252456258E-3</v>
      </c>
      <c r="W754" s="76">
        <v>75.7</v>
      </c>
      <c r="X754" s="157">
        <f t="shared" si="82"/>
        <v>0.7049971450510939</v>
      </c>
      <c r="Y754" s="157">
        <f t="shared" si="78"/>
        <v>558.78241351473753</v>
      </c>
      <c r="Z754" s="157">
        <f t="shared" si="79"/>
        <v>42.299828703065636</v>
      </c>
    </row>
    <row r="755" spans="1:26" x14ac:dyDescent="0.2">
      <c r="A755" s="251"/>
      <c r="B755" s="65" t="s">
        <v>864</v>
      </c>
      <c r="C755" s="12">
        <v>0.5</v>
      </c>
      <c r="D755" s="43">
        <v>1.5093000000000001E-2</v>
      </c>
      <c r="E755" s="44">
        <f t="shared" si="81"/>
        <v>1.1425401000000002</v>
      </c>
      <c r="F755" s="116">
        <v>542.5</v>
      </c>
      <c r="G755" s="9" t="s">
        <v>45</v>
      </c>
      <c r="H755" s="67">
        <v>2</v>
      </c>
      <c r="I755" s="68" t="s">
        <v>876</v>
      </c>
      <c r="J755" s="68" t="s">
        <v>563</v>
      </c>
      <c r="K755" s="67">
        <v>20</v>
      </c>
      <c r="L755" s="67">
        <v>1971</v>
      </c>
      <c r="M755" s="118">
        <v>17.05</v>
      </c>
      <c r="N755" s="118">
        <v>1.1000000000000001</v>
      </c>
      <c r="O755" s="118">
        <v>4.9000000000000004</v>
      </c>
      <c r="P755" s="118">
        <v>-0.03</v>
      </c>
      <c r="Q755" s="118">
        <v>1.1599999999999999</v>
      </c>
      <c r="R755" s="118">
        <v>9.9600000000000009</v>
      </c>
      <c r="S755" s="118">
        <v>1001.53</v>
      </c>
      <c r="T755" s="118">
        <v>9.9600000000000009</v>
      </c>
      <c r="U755" s="118">
        <v>1001.53</v>
      </c>
      <c r="V755" s="146">
        <f t="shared" si="80"/>
        <v>9.9447844797459894E-3</v>
      </c>
      <c r="W755" s="76">
        <v>75.7</v>
      </c>
      <c r="X755" s="157">
        <f t="shared" si="82"/>
        <v>0.7528201851167714</v>
      </c>
      <c r="Y755" s="157">
        <f t="shared" si="78"/>
        <v>596.68706878475939</v>
      </c>
      <c r="Z755" s="157">
        <f t="shared" si="79"/>
        <v>45.169211107006291</v>
      </c>
    </row>
    <row r="756" spans="1:26" x14ac:dyDescent="0.2">
      <c r="A756" s="251"/>
      <c r="B756" s="65" t="s">
        <v>864</v>
      </c>
      <c r="C756" s="12">
        <v>0.5</v>
      </c>
      <c r="D756" s="43">
        <v>1.5093000000000001E-2</v>
      </c>
      <c r="E756" s="44">
        <f t="shared" si="81"/>
        <v>1.1425401000000002</v>
      </c>
      <c r="F756" s="116">
        <v>542.5</v>
      </c>
      <c r="G756" s="9" t="s">
        <v>45</v>
      </c>
      <c r="H756" s="67">
        <v>3</v>
      </c>
      <c r="I756" s="68" t="s">
        <v>877</v>
      </c>
      <c r="J756" s="68" t="s">
        <v>50</v>
      </c>
      <c r="K756" s="67">
        <v>42</v>
      </c>
      <c r="L756" s="67">
        <v>1994</v>
      </c>
      <c r="M756" s="118">
        <v>34.9</v>
      </c>
      <c r="N756" s="118">
        <v>4.6500000000000004</v>
      </c>
      <c r="O756" s="118">
        <v>6.9</v>
      </c>
      <c r="P756" s="118">
        <v>-0.9</v>
      </c>
      <c r="Q756" s="118">
        <v>0</v>
      </c>
      <c r="R756" s="118">
        <v>24.27</v>
      </c>
      <c r="S756" s="118">
        <v>2423.2199999999998</v>
      </c>
      <c r="T756" s="118">
        <v>24.27</v>
      </c>
      <c r="U756" s="118">
        <v>2423.2199999999998</v>
      </c>
      <c r="V756" s="146">
        <f t="shared" si="80"/>
        <v>1.0015599078911532E-2</v>
      </c>
      <c r="W756" s="76">
        <v>75.7</v>
      </c>
      <c r="X756" s="157">
        <f t="shared" si="82"/>
        <v>0.75818085027360294</v>
      </c>
      <c r="Y756" s="157">
        <f t="shared" si="78"/>
        <v>600.93594473469193</v>
      </c>
      <c r="Z756" s="157">
        <f t="shared" si="79"/>
        <v>45.49085101641618</v>
      </c>
    </row>
    <row r="757" spans="1:26" x14ac:dyDescent="0.2">
      <c r="A757" s="251"/>
      <c r="B757" s="65" t="s">
        <v>864</v>
      </c>
      <c r="C757" s="12">
        <v>0.5</v>
      </c>
      <c r="D757" s="43">
        <v>1.5093000000000001E-2</v>
      </c>
      <c r="E757" s="44">
        <f t="shared" si="81"/>
        <v>1.1425401000000002</v>
      </c>
      <c r="F757" s="116">
        <v>542.5</v>
      </c>
      <c r="G757" s="9" t="s">
        <v>45</v>
      </c>
      <c r="H757" s="67">
        <v>4</v>
      </c>
      <c r="I757" s="68" t="s">
        <v>878</v>
      </c>
      <c r="J757" s="68" t="s">
        <v>50</v>
      </c>
      <c r="K757" s="67">
        <v>13</v>
      </c>
      <c r="L757" s="67">
        <v>1975</v>
      </c>
      <c r="M757" s="118">
        <v>10.5</v>
      </c>
      <c r="N757" s="118">
        <v>1.37</v>
      </c>
      <c r="O757" s="118">
        <v>1.54</v>
      </c>
      <c r="P757" s="118">
        <v>-0.04</v>
      </c>
      <c r="Q757" s="118">
        <v>0</v>
      </c>
      <c r="R757" s="118">
        <v>7.63</v>
      </c>
      <c r="S757" s="118">
        <v>703.43</v>
      </c>
      <c r="T757" s="118">
        <v>7.63</v>
      </c>
      <c r="U757" s="118">
        <v>703.43</v>
      </c>
      <c r="V757" s="146">
        <f t="shared" si="80"/>
        <v>1.0846850432878894E-2</v>
      </c>
      <c r="W757" s="76">
        <v>75.7</v>
      </c>
      <c r="X757" s="157">
        <f t="shared" si="82"/>
        <v>0.82110657776893237</v>
      </c>
      <c r="Y757" s="157">
        <f t="shared" si="78"/>
        <v>650.81102597273366</v>
      </c>
      <c r="Z757" s="157">
        <f t="shared" si="79"/>
        <v>49.266394666135938</v>
      </c>
    </row>
    <row r="758" spans="1:26" x14ac:dyDescent="0.2">
      <c r="A758" s="251"/>
      <c r="B758" s="65" t="s">
        <v>864</v>
      </c>
      <c r="C758" s="12">
        <v>0.5</v>
      </c>
      <c r="D758" s="43">
        <v>1.5093000000000001E-2</v>
      </c>
      <c r="E758" s="44">
        <f t="shared" si="81"/>
        <v>1.1425401000000002</v>
      </c>
      <c r="F758" s="116">
        <v>542.5</v>
      </c>
      <c r="G758" s="9" t="s">
        <v>45</v>
      </c>
      <c r="H758" s="67">
        <v>5</v>
      </c>
      <c r="I758" s="68" t="s">
        <v>879</v>
      </c>
      <c r="J758" s="68" t="s">
        <v>50</v>
      </c>
      <c r="K758" s="67">
        <v>24</v>
      </c>
      <c r="L758" s="67">
        <v>1981</v>
      </c>
      <c r="M758" s="118">
        <v>24.63</v>
      </c>
      <c r="N758" s="118">
        <v>2.2200000000000002</v>
      </c>
      <c r="O758" s="118">
        <v>4.91</v>
      </c>
      <c r="P758" s="118">
        <v>0.37</v>
      </c>
      <c r="Q758" s="118">
        <v>3.08</v>
      </c>
      <c r="R758" s="118">
        <v>14.03</v>
      </c>
      <c r="S758" s="118">
        <v>1220.49</v>
      </c>
      <c r="T758" s="118">
        <v>14.03</v>
      </c>
      <c r="U758" s="118">
        <v>1220.49</v>
      </c>
      <c r="V758" s="146">
        <f t="shared" si="80"/>
        <v>1.1495383001909068E-2</v>
      </c>
      <c r="W758" s="76">
        <v>75.7</v>
      </c>
      <c r="X758" s="157">
        <f t="shared" si="82"/>
        <v>0.87020049324451654</v>
      </c>
      <c r="Y758" s="157">
        <f t="shared" si="78"/>
        <v>689.72298011454416</v>
      </c>
      <c r="Z758" s="157">
        <f t="shared" si="79"/>
        <v>52.212029594670994</v>
      </c>
    </row>
    <row r="759" spans="1:26" x14ac:dyDescent="0.2">
      <c r="A759" s="251"/>
      <c r="B759" s="65" t="s">
        <v>864</v>
      </c>
      <c r="C759" s="12">
        <v>0.5</v>
      </c>
      <c r="D759" s="43">
        <v>1.5093000000000001E-2</v>
      </c>
      <c r="E759" s="44">
        <f t="shared" si="81"/>
        <v>1.1425401000000002</v>
      </c>
      <c r="F759" s="116">
        <v>542.5</v>
      </c>
      <c r="G759" s="9" t="s">
        <v>45</v>
      </c>
      <c r="H759" s="67">
        <v>6</v>
      </c>
      <c r="I759" s="68" t="s">
        <v>880</v>
      </c>
      <c r="J759" s="68" t="s">
        <v>50</v>
      </c>
      <c r="K759" s="67">
        <v>20</v>
      </c>
      <c r="L759" s="67">
        <v>1979</v>
      </c>
      <c r="M759" s="118">
        <v>19.59</v>
      </c>
      <c r="N759" s="118">
        <v>0.86</v>
      </c>
      <c r="O759" s="118">
        <v>4.0199999999999996</v>
      </c>
      <c r="P759" s="118">
        <v>0.5</v>
      </c>
      <c r="Q759" s="118">
        <v>2.5499999999999998</v>
      </c>
      <c r="R759" s="118">
        <v>7.7</v>
      </c>
      <c r="S759" s="118">
        <v>666.53</v>
      </c>
      <c r="T759" s="118">
        <v>7.7</v>
      </c>
      <c r="U759" s="118">
        <v>666.53</v>
      </c>
      <c r="V759" s="146">
        <f t="shared" si="80"/>
        <v>1.1552368235488275E-2</v>
      </c>
      <c r="W759" s="76">
        <v>75.7</v>
      </c>
      <c r="X759" s="157">
        <f t="shared" si="82"/>
        <v>0.87451427542646243</v>
      </c>
      <c r="Y759" s="157">
        <f t="shared" si="78"/>
        <v>693.14209412929654</v>
      </c>
      <c r="Z759" s="157">
        <f t="shared" si="79"/>
        <v>52.470856525587749</v>
      </c>
    </row>
    <row r="760" spans="1:26" x14ac:dyDescent="0.2">
      <c r="A760" s="251"/>
      <c r="B760" s="65" t="s">
        <v>864</v>
      </c>
      <c r="C760" s="12">
        <v>0.5</v>
      </c>
      <c r="D760" s="43">
        <v>1.5093000000000001E-2</v>
      </c>
      <c r="E760" s="44">
        <f t="shared" si="81"/>
        <v>1.1425401000000002</v>
      </c>
      <c r="F760" s="116">
        <v>542.5</v>
      </c>
      <c r="G760" s="9" t="s">
        <v>45</v>
      </c>
      <c r="H760" s="67">
        <v>7</v>
      </c>
      <c r="I760" s="68" t="s">
        <v>881</v>
      </c>
      <c r="J760" s="68" t="s">
        <v>50</v>
      </c>
      <c r="K760" s="67">
        <v>22</v>
      </c>
      <c r="L760" s="67">
        <v>1983</v>
      </c>
      <c r="M760" s="118">
        <v>22.59</v>
      </c>
      <c r="N760" s="118">
        <v>1.4</v>
      </c>
      <c r="O760" s="118">
        <v>4.96</v>
      </c>
      <c r="P760" s="118">
        <v>0.33</v>
      </c>
      <c r="Q760" s="118">
        <v>1.58</v>
      </c>
      <c r="R760" s="118">
        <v>14.3</v>
      </c>
      <c r="S760" s="118">
        <v>1216.04</v>
      </c>
      <c r="T760" s="118">
        <v>14.3</v>
      </c>
      <c r="U760" s="118">
        <v>1216.04</v>
      </c>
      <c r="V760" s="146">
        <f t="shared" si="80"/>
        <v>1.1759481596000133E-2</v>
      </c>
      <c r="W760" s="76">
        <v>75.7</v>
      </c>
      <c r="X760" s="157">
        <f t="shared" si="82"/>
        <v>0.89019275681721011</v>
      </c>
      <c r="Y760" s="157">
        <f t="shared" si="78"/>
        <v>705.56889576000799</v>
      </c>
      <c r="Z760" s="157">
        <f t="shared" si="79"/>
        <v>53.411565409032605</v>
      </c>
    </row>
    <row r="761" spans="1:26" x14ac:dyDescent="0.2">
      <c r="A761" s="251"/>
      <c r="B761" s="65" t="s">
        <v>864</v>
      </c>
      <c r="C761" s="12">
        <v>0.5</v>
      </c>
      <c r="D761" s="43">
        <v>1.5093000000000001E-2</v>
      </c>
      <c r="E761" s="44">
        <f t="shared" si="81"/>
        <v>1.1425401000000002</v>
      </c>
      <c r="F761" s="116">
        <v>542.5</v>
      </c>
      <c r="G761" s="9" t="s">
        <v>45</v>
      </c>
      <c r="H761" s="67">
        <v>8</v>
      </c>
      <c r="I761" s="68" t="s">
        <v>882</v>
      </c>
      <c r="J761" s="68" t="s">
        <v>50</v>
      </c>
      <c r="K761" s="67">
        <v>40</v>
      </c>
      <c r="L761" s="67">
        <v>1973</v>
      </c>
      <c r="M761" s="118">
        <v>38.5</v>
      </c>
      <c r="N761" s="118">
        <v>2.5</v>
      </c>
      <c r="O761" s="118">
        <v>7.2</v>
      </c>
      <c r="P761" s="118">
        <v>1.03</v>
      </c>
      <c r="Q761" s="118">
        <v>2.76</v>
      </c>
      <c r="R761" s="118">
        <v>24.9</v>
      </c>
      <c r="S761" s="118">
        <v>2006.8</v>
      </c>
      <c r="T761" s="118">
        <v>24.9</v>
      </c>
      <c r="U761" s="118">
        <v>2006.8</v>
      </c>
      <c r="V761" s="146">
        <f t="shared" si="80"/>
        <v>1.24078134343233E-2</v>
      </c>
      <c r="W761" s="76">
        <v>75.7</v>
      </c>
      <c r="X761" s="157">
        <f t="shared" si="82"/>
        <v>0.93927147697827384</v>
      </c>
      <c r="Y761" s="157">
        <f t="shared" si="78"/>
        <v>744.46880605939805</v>
      </c>
      <c r="Z761" s="157">
        <f t="shared" si="79"/>
        <v>56.356288618696432</v>
      </c>
    </row>
    <row r="762" spans="1:26" x14ac:dyDescent="0.2">
      <c r="A762" s="251"/>
      <c r="B762" s="65" t="s">
        <v>864</v>
      </c>
      <c r="C762" s="12">
        <v>0.5</v>
      </c>
      <c r="D762" s="43">
        <v>1.5093000000000001E-2</v>
      </c>
      <c r="E762" s="44">
        <f t="shared" si="81"/>
        <v>1.1425401000000002</v>
      </c>
      <c r="F762" s="116">
        <v>542.5</v>
      </c>
      <c r="G762" s="9" t="s">
        <v>45</v>
      </c>
      <c r="H762" s="67">
        <v>9</v>
      </c>
      <c r="I762" s="68" t="s">
        <v>883</v>
      </c>
      <c r="J762" s="68" t="s">
        <v>50</v>
      </c>
      <c r="K762" s="67">
        <v>45</v>
      </c>
      <c r="L762" s="67">
        <v>1984</v>
      </c>
      <c r="M762" s="118">
        <v>43</v>
      </c>
      <c r="N762" s="118">
        <v>4.1399999999999997</v>
      </c>
      <c r="O762" s="118">
        <v>7.9</v>
      </c>
      <c r="P762" s="118">
        <v>-0.11</v>
      </c>
      <c r="Q762" s="118">
        <v>0</v>
      </c>
      <c r="R762" s="118">
        <v>31.04</v>
      </c>
      <c r="S762" s="118">
        <v>2323</v>
      </c>
      <c r="T762" s="118">
        <v>31.04</v>
      </c>
      <c r="U762" s="118">
        <v>2323</v>
      </c>
      <c r="V762" s="146">
        <f t="shared" si="80"/>
        <v>1.3362031855359448E-2</v>
      </c>
      <c r="W762" s="76">
        <v>75.7</v>
      </c>
      <c r="X762" s="157">
        <f t="shared" si="82"/>
        <v>1.0115058114507103</v>
      </c>
      <c r="Y762" s="157">
        <f t="shared" si="78"/>
        <v>801.72191132156695</v>
      </c>
      <c r="Z762" s="157">
        <f t="shared" si="79"/>
        <v>60.690348687042622</v>
      </c>
    </row>
    <row r="763" spans="1:26" x14ac:dyDescent="0.2">
      <c r="A763" s="251"/>
      <c r="B763" s="65" t="s">
        <v>864</v>
      </c>
      <c r="C763" s="12">
        <v>0.5</v>
      </c>
      <c r="D763" s="43">
        <v>1.5093000000000001E-2</v>
      </c>
      <c r="E763" s="44">
        <f t="shared" si="81"/>
        <v>1.1425401000000002</v>
      </c>
      <c r="F763" s="116">
        <v>542.5</v>
      </c>
      <c r="G763" s="9" t="s">
        <v>45</v>
      </c>
      <c r="H763" s="67">
        <v>10</v>
      </c>
      <c r="I763" s="68" t="s">
        <v>884</v>
      </c>
      <c r="J763" s="68" t="s">
        <v>563</v>
      </c>
      <c r="K763" s="67">
        <v>12</v>
      </c>
      <c r="L763" s="67">
        <v>1960</v>
      </c>
      <c r="M763" s="118">
        <v>8.8000000000000007</v>
      </c>
      <c r="N763" s="118">
        <v>0.79</v>
      </c>
      <c r="O763" s="118">
        <v>0.46</v>
      </c>
      <c r="P763" s="118">
        <v>-7.0000000000000007E-2</v>
      </c>
      <c r="Q763" s="118">
        <v>0</v>
      </c>
      <c r="R763" s="118">
        <v>7.62</v>
      </c>
      <c r="S763" s="118">
        <v>553.28</v>
      </c>
      <c r="T763" s="118">
        <v>7.62</v>
      </c>
      <c r="U763" s="118">
        <v>553.28</v>
      </c>
      <c r="V763" s="146">
        <f t="shared" si="80"/>
        <v>1.3772411798727589E-2</v>
      </c>
      <c r="W763" s="76">
        <v>75.7</v>
      </c>
      <c r="X763" s="157">
        <f t="shared" si="82"/>
        <v>1.0425715731636787</v>
      </c>
      <c r="Y763" s="157">
        <f t="shared" ref="Y763:Y820" si="83">V763*60*1000</f>
        <v>826.34470792365528</v>
      </c>
      <c r="Z763" s="157">
        <f t="shared" ref="Z763:Z820" si="84">Y763*W763/1000</f>
        <v>62.554294389820711</v>
      </c>
    </row>
    <row r="764" spans="1:26" x14ac:dyDescent="0.2">
      <c r="A764" s="251"/>
      <c r="B764" s="65" t="s">
        <v>864</v>
      </c>
      <c r="C764" s="12">
        <v>0.5</v>
      </c>
      <c r="D764" s="43">
        <v>1.5093000000000001E-2</v>
      </c>
      <c r="E764" s="44">
        <f t="shared" si="81"/>
        <v>1.1425401000000002</v>
      </c>
      <c r="F764" s="116">
        <v>542.5</v>
      </c>
      <c r="G764" s="6" t="s">
        <v>47</v>
      </c>
      <c r="H764" s="69">
        <v>1</v>
      </c>
      <c r="I764" s="70" t="s">
        <v>885</v>
      </c>
      <c r="J764" s="70" t="s">
        <v>50</v>
      </c>
      <c r="K764" s="69">
        <v>37</v>
      </c>
      <c r="L764" s="69">
        <v>1969</v>
      </c>
      <c r="M764" s="119">
        <v>37.299999999999997</v>
      </c>
      <c r="N764" s="119">
        <v>3.22</v>
      </c>
      <c r="O764" s="119">
        <v>7.18</v>
      </c>
      <c r="P764" s="119">
        <v>-0.26</v>
      </c>
      <c r="Q764" s="119">
        <v>0</v>
      </c>
      <c r="R764" s="119">
        <v>27.15</v>
      </c>
      <c r="S764" s="119">
        <v>1586.93</v>
      </c>
      <c r="T764" s="119">
        <v>27.15</v>
      </c>
      <c r="U764" s="119">
        <v>1586.93</v>
      </c>
      <c r="V764" s="147">
        <f t="shared" si="80"/>
        <v>1.7108505101044152E-2</v>
      </c>
      <c r="W764" s="88">
        <v>75.7</v>
      </c>
      <c r="X764" s="77">
        <f t="shared" si="82"/>
        <v>1.2951138361490424</v>
      </c>
      <c r="Y764" s="77">
        <f t="shared" si="83"/>
        <v>1026.5103060626491</v>
      </c>
      <c r="Z764" s="77">
        <f t="shared" si="84"/>
        <v>77.706830168942545</v>
      </c>
    </row>
    <row r="765" spans="1:26" x14ac:dyDescent="0.2">
      <c r="A765" s="251"/>
      <c r="B765" s="65" t="s">
        <v>864</v>
      </c>
      <c r="C765" s="12">
        <v>0.5</v>
      </c>
      <c r="D765" s="43">
        <v>1.5093000000000001E-2</v>
      </c>
      <c r="E765" s="44">
        <f t="shared" si="81"/>
        <v>1.1425401000000002</v>
      </c>
      <c r="F765" s="116">
        <v>542.5</v>
      </c>
      <c r="G765" s="6" t="s">
        <v>47</v>
      </c>
      <c r="H765" s="69">
        <v>2</v>
      </c>
      <c r="I765" s="70" t="s">
        <v>886</v>
      </c>
      <c r="J765" s="70" t="s">
        <v>50</v>
      </c>
      <c r="K765" s="69">
        <v>28</v>
      </c>
      <c r="L765" s="69">
        <v>1985</v>
      </c>
      <c r="M765" s="119">
        <v>28.36</v>
      </c>
      <c r="N765" s="119">
        <v>1.48</v>
      </c>
      <c r="O765" s="119">
        <v>6.32</v>
      </c>
      <c r="P765" s="119">
        <v>0.19</v>
      </c>
      <c r="Q765" s="119">
        <v>0</v>
      </c>
      <c r="R765" s="119">
        <v>20.350000000000001</v>
      </c>
      <c r="S765" s="119">
        <v>1186.1600000000001</v>
      </c>
      <c r="T765" s="119">
        <v>20.350000000000001</v>
      </c>
      <c r="U765" s="119">
        <v>1186.1600000000001</v>
      </c>
      <c r="V765" s="147">
        <f t="shared" si="80"/>
        <v>1.7156201524246309E-2</v>
      </c>
      <c r="W765" s="88">
        <v>75.7</v>
      </c>
      <c r="X765" s="77">
        <f t="shared" si="82"/>
        <v>1.2987244553854456</v>
      </c>
      <c r="Y765" s="77">
        <f t="shared" si="83"/>
        <v>1029.3720914547787</v>
      </c>
      <c r="Z765" s="77">
        <f t="shared" si="84"/>
        <v>77.923467323126758</v>
      </c>
    </row>
    <row r="766" spans="1:26" x14ac:dyDescent="0.2">
      <c r="A766" s="251"/>
      <c r="B766" s="65" t="s">
        <v>864</v>
      </c>
      <c r="C766" s="12">
        <v>0.5</v>
      </c>
      <c r="D766" s="43">
        <v>1.5093000000000001E-2</v>
      </c>
      <c r="E766" s="44">
        <f t="shared" si="81"/>
        <v>1.1425401000000002</v>
      </c>
      <c r="F766" s="116">
        <v>542.5</v>
      </c>
      <c r="G766" s="6" t="s">
        <v>47</v>
      </c>
      <c r="H766" s="69">
        <v>3</v>
      </c>
      <c r="I766" s="70" t="s">
        <v>887</v>
      </c>
      <c r="J766" s="70" t="s">
        <v>50</v>
      </c>
      <c r="K766" s="69">
        <v>18</v>
      </c>
      <c r="L766" s="69">
        <v>1981</v>
      </c>
      <c r="M766" s="119">
        <v>22.71</v>
      </c>
      <c r="N766" s="119">
        <v>1.4</v>
      </c>
      <c r="O766" s="119">
        <v>4.8</v>
      </c>
      <c r="P766" s="119">
        <v>0.05</v>
      </c>
      <c r="Q766" s="119">
        <v>0</v>
      </c>
      <c r="R766" s="119">
        <v>16.39</v>
      </c>
      <c r="S766" s="119">
        <v>955.32</v>
      </c>
      <c r="T766" s="119">
        <v>16.39</v>
      </c>
      <c r="U766" s="119">
        <v>955.32</v>
      </c>
      <c r="V766" s="147">
        <f t="shared" si="80"/>
        <v>1.7156554871666039E-2</v>
      </c>
      <c r="W766" s="88">
        <v>75.7</v>
      </c>
      <c r="X766" s="77">
        <f t="shared" si="82"/>
        <v>1.2987512037851192</v>
      </c>
      <c r="Y766" s="77">
        <f t="shared" si="83"/>
        <v>1029.3932922999622</v>
      </c>
      <c r="Z766" s="77">
        <f t="shared" si="84"/>
        <v>77.925072227107137</v>
      </c>
    </row>
    <row r="767" spans="1:26" x14ac:dyDescent="0.2">
      <c r="A767" s="251"/>
      <c r="B767" s="65" t="s">
        <v>864</v>
      </c>
      <c r="C767" s="12">
        <v>0.5</v>
      </c>
      <c r="D767" s="43">
        <v>1.5093000000000001E-2</v>
      </c>
      <c r="E767" s="44">
        <f t="shared" si="81"/>
        <v>1.1425401000000002</v>
      </c>
      <c r="F767" s="116">
        <v>542.5</v>
      </c>
      <c r="G767" s="6" t="s">
        <v>47</v>
      </c>
      <c r="H767" s="69">
        <v>4</v>
      </c>
      <c r="I767" s="70" t="s">
        <v>888</v>
      </c>
      <c r="J767" s="70" t="s">
        <v>50</v>
      </c>
      <c r="K767" s="69">
        <v>41</v>
      </c>
      <c r="L767" s="69">
        <v>1980</v>
      </c>
      <c r="M767" s="119">
        <v>51.42</v>
      </c>
      <c r="N767" s="119">
        <v>3.28</v>
      </c>
      <c r="O767" s="119">
        <v>9.1999999999999993</v>
      </c>
      <c r="P767" s="119">
        <v>0.22</v>
      </c>
      <c r="Q767" s="119">
        <v>0</v>
      </c>
      <c r="R767" s="119">
        <v>38.65</v>
      </c>
      <c r="S767" s="119">
        <v>2251.5100000000002</v>
      </c>
      <c r="T767" s="119">
        <v>38.65</v>
      </c>
      <c r="U767" s="119">
        <v>2251.5100000000002</v>
      </c>
      <c r="V767" s="147">
        <f t="shared" si="80"/>
        <v>1.716625731175966E-2</v>
      </c>
      <c r="W767" s="88">
        <v>75.7</v>
      </c>
      <c r="X767" s="77">
        <f t="shared" si="82"/>
        <v>1.2994856785002062</v>
      </c>
      <c r="Y767" s="77">
        <f t="shared" si="83"/>
        <v>1029.9754387055798</v>
      </c>
      <c r="Z767" s="77">
        <f t="shared" si="84"/>
        <v>77.969140710012397</v>
      </c>
    </row>
    <row r="768" spans="1:26" x14ac:dyDescent="0.2">
      <c r="A768" s="251"/>
      <c r="B768" s="65" t="s">
        <v>864</v>
      </c>
      <c r="C768" s="12">
        <v>0.5</v>
      </c>
      <c r="D768" s="43">
        <v>1.5093000000000001E-2</v>
      </c>
      <c r="E768" s="44">
        <f t="shared" si="81"/>
        <v>1.1425401000000002</v>
      </c>
      <c r="F768" s="116">
        <v>542.5</v>
      </c>
      <c r="G768" s="6" t="s">
        <v>47</v>
      </c>
      <c r="H768" s="69">
        <v>5</v>
      </c>
      <c r="I768" s="70" t="s">
        <v>889</v>
      </c>
      <c r="J768" s="70" t="s">
        <v>50</v>
      </c>
      <c r="K768" s="69">
        <v>40</v>
      </c>
      <c r="L768" s="69">
        <v>1991</v>
      </c>
      <c r="M768" s="119">
        <v>50.9</v>
      </c>
      <c r="N768" s="119">
        <v>2.8</v>
      </c>
      <c r="O768" s="119">
        <v>7.68</v>
      </c>
      <c r="P768" s="119">
        <v>0.97</v>
      </c>
      <c r="Q768" s="119">
        <v>0</v>
      </c>
      <c r="R768" s="119">
        <v>39.43</v>
      </c>
      <c r="S768" s="119">
        <v>2274.15</v>
      </c>
      <c r="T768" s="119">
        <v>39.43</v>
      </c>
      <c r="U768" s="119">
        <v>2274.15</v>
      </c>
      <c r="V768" s="147">
        <f t="shared" si="80"/>
        <v>1.7338346195281754E-2</v>
      </c>
      <c r="W768" s="88">
        <v>75.7</v>
      </c>
      <c r="X768" s="77">
        <f t="shared" si="82"/>
        <v>1.3125128069828289</v>
      </c>
      <c r="Y768" s="77">
        <f t="shared" si="83"/>
        <v>1040.3007717169053</v>
      </c>
      <c r="Z768" s="77">
        <f t="shared" si="84"/>
        <v>78.750768418969727</v>
      </c>
    </row>
    <row r="769" spans="1:26" x14ac:dyDescent="0.2">
      <c r="A769" s="251"/>
      <c r="B769" s="65" t="s">
        <v>864</v>
      </c>
      <c r="C769" s="12">
        <v>0.5</v>
      </c>
      <c r="D769" s="43">
        <v>1.5093000000000001E-2</v>
      </c>
      <c r="E769" s="44">
        <f t="shared" si="81"/>
        <v>1.1425401000000002</v>
      </c>
      <c r="F769" s="116">
        <v>542.5</v>
      </c>
      <c r="G769" s="6" t="s">
        <v>47</v>
      </c>
      <c r="H769" s="69">
        <v>6</v>
      </c>
      <c r="I769" s="70" t="s">
        <v>890</v>
      </c>
      <c r="J769" s="70" t="s">
        <v>50</v>
      </c>
      <c r="K769" s="69">
        <v>55</v>
      </c>
      <c r="L769" s="69">
        <v>1966</v>
      </c>
      <c r="M769" s="119">
        <v>61.99</v>
      </c>
      <c r="N769" s="119">
        <v>3.78</v>
      </c>
      <c r="O769" s="119">
        <v>13.67</v>
      </c>
      <c r="P769" s="119">
        <v>0.75</v>
      </c>
      <c r="Q769" s="119">
        <v>0</v>
      </c>
      <c r="R769" s="119">
        <v>43.77</v>
      </c>
      <c r="S769" s="119">
        <v>2512.12</v>
      </c>
      <c r="T769" s="119">
        <v>43.77</v>
      </c>
      <c r="U769" s="119">
        <v>2512.12</v>
      </c>
      <c r="V769" s="147">
        <f t="shared" si="80"/>
        <v>1.7423530723054633E-2</v>
      </c>
      <c r="W769" s="88">
        <v>75.7</v>
      </c>
      <c r="X769" s="77">
        <f t="shared" si="82"/>
        <v>1.3189612757352358</v>
      </c>
      <c r="Y769" s="77">
        <f t="shared" si="83"/>
        <v>1045.411843383278</v>
      </c>
      <c r="Z769" s="77">
        <f t="shared" si="84"/>
        <v>79.137676544114143</v>
      </c>
    </row>
    <row r="770" spans="1:26" x14ac:dyDescent="0.2">
      <c r="A770" s="251"/>
      <c r="B770" s="65" t="s">
        <v>864</v>
      </c>
      <c r="C770" s="12">
        <v>0.5</v>
      </c>
      <c r="D770" s="43">
        <v>1.5093000000000001E-2</v>
      </c>
      <c r="E770" s="44">
        <f t="shared" si="81"/>
        <v>1.1425401000000002</v>
      </c>
      <c r="F770" s="116">
        <v>542.5</v>
      </c>
      <c r="G770" s="6" t="s">
        <v>47</v>
      </c>
      <c r="H770" s="69">
        <v>7</v>
      </c>
      <c r="I770" s="70" t="s">
        <v>891</v>
      </c>
      <c r="J770" s="70" t="s">
        <v>50</v>
      </c>
      <c r="K770" s="69">
        <v>12</v>
      </c>
      <c r="L770" s="69">
        <v>1971</v>
      </c>
      <c r="M770" s="119">
        <v>15.7</v>
      </c>
      <c r="N770" s="119">
        <v>0.9</v>
      </c>
      <c r="O770" s="119">
        <v>2.57</v>
      </c>
      <c r="P770" s="119">
        <v>0.11</v>
      </c>
      <c r="Q770" s="119">
        <v>0</v>
      </c>
      <c r="R770" s="119">
        <v>12.05</v>
      </c>
      <c r="S770" s="119">
        <v>691.43</v>
      </c>
      <c r="T770" s="119">
        <v>12.05</v>
      </c>
      <c r="U770" s="119">
        <v>691.43</v>
      </c>
      <c r="V770" s="147">
        <f t="shared" si="80"/>
        <v>1.742764994287202E-2</v>
      </c>
      <c r="W770" s="88">
        <v>75.7</v>
      </c>
      <c r="X770" s="77">
        <f t="shared" si="82"/>
        <v>1.3192731006754119</v>
      </c>
      <c r="Y770" s="77">
        <f t="shared" si="83"/>
        <v>1045.658996572321</v>
      </c>
      <c r="Z770" s="77">
        <f t="shared" si="84"/>
        <v>79.156386040524708</v>
      </c>
    </row>
    <row r="771" spans="1:26" x14ac:dyDescent="0.2">
      <c r="A771" s="251"/>
      <c r="B771" s="65" t="s">
        <v>864</v>
      </c>
      <c r="C771" s="12">
        <v>0.5</v>
      </c>
      <c r="D771" s="43">
        <v>1.5093000000000001E-2</v>
      </c>
      <c r="E771" s="44">
        <f t="shared" si="81"/>
        <v>1.1425401000000002</v>
      </c>
      <c r="F771" s="116">
        <v>542.5</v>
      </c>
      <c r="G771" s="6" t="s">
        <v>47</v>
      </c>
      <c r="H771" s="69">
        <v>8</v>
      </c>
      <c r="I771" s="70" t="s">
        <v>892</v>
      </c>
      <c r="J771" s="70" t="s">
        <v>50</v>
      </c>
      <c r="K771" s="69">
        <v>20</v>
      </c>
      <c r="L771" s="69">
        <v>1983</v>
      </c>
      <c r="M771" s="119">
        <v>24.3</v>
      </c>
      <c r="N771" s="119">
        <v>1.74</v>
      </c>
      <c r="O771" s="119">
        <v>3.7</v>
      </c>
      <c r="P771" s="119">
        <v>0.03</v>
      </c>
      <c r="Q771" s="119">
        <v>0</v>
      </c>
      <c r="R771" s="119">
        <v>18.72</v>
      </c>
      <c r="S771" s="119">
        <v>1070.76</v>
      </c>
      <c r="T771" s="119">
        <v>18.72</v>
      </c>
      <c r="U771" s="119">
        <v>1070.76</v>
      </c>
      <c r="V771" s="147">
        <f t="shared" si="80"/>
        <v>1.7482909335425303E-2</v>
      </c>
      <c r="W771" s="88">
        <v>75.7</v>
      </c>
      <c r="X771" s="77">
        <f t="shared" si="82"/>
        <v>1.3234562366916955</v>
      </c>
      <c r="Y771" s="77">
        <f t="shared" si="83"/>
        <v>1048.9745601255183</v>
      </c>
      <c r="Z771" s="77">
        <f t="shared" si="84"/>
        <v>79.407374201501739</v>
      </c>
    </row>
    <row r="772" spans="1:26" x14ac:dyDescent="0.2">
      <c r="A772" s="251"/>
      <c r="B772" s="65" t="s">
        <v>864</v>
      </c>
      <c r="C772" s="12">
        <v>0.5</v>
      </c>
      <c r="D772" s="43">
        <v>1.5093000000000001E-2</v>
      </c>
      <c r="E772" s="44">
        <f t="shared" si="81"/>
        <v>1.1425401000000002</v>
      </c>
      <c r="F772" s="116">
        <v>542.5</v>
      </c>
      <c r="G772" s="6" t="s">
        <v>47</v>
      </c>
      <c r="H772" s="69">
        <v>9</v>
      </c>
      <c r="I772" s="70" t="s">
        <v>893</v>
      </c>
      <c r="J772" s="70" t="s">
        <v>50</v>
      </c>
      <c r="K772" s="69">
        <v>12</v>
      </c>
      <c r="L772" s="69">
        <v>1963</v>
      </c>
      <c r="M772" s="119">
        <v>11.5</v>
      </c>
      <c r="N772" s="119">
        <v>0.79</v>
      </c>
      <c r="O772" s="119">
        <v>0.13</v>
      </c>
      <c r="P772" s="119">
        <v>0.17</v>
      </c>
      <c r="Q772" s="119">
        <v>1.03</v>
      </c>
      <c r="R772" s="119">
        <v>9.35</v>
      </c>
      <c r="S772" s="119">
        <v>533.66999999999996</v>
      </c>
      <c r="T772" s="119">
        <v>9.35</v>
      </c>
      <c r="U772" s="119">
        <v>533.66999999999996</v>
      </c>
      <c r="V772" s="147">
        <f t="shared" si="80"/>
        <v>1.7520190379822737E-2</v>
      </c>
      <c r="W772" s="88">
        <v>75.7</v>
      </c>
      <c r="X772" s="77">
        <f t="shared" si="82"/>
        <v>1.3262784117525812</v>
      </c>
      <c r="Y772" s="77">
        <f t="shared" si="83"/>
        <v>1051.2114227893644</v>
      </c>
      <c r="Z772" s="77">
        <f t="shared" si="84"/>
        <v>79.576704705154881</v>
      </c>
    </row>
    <row r="773" spans="1:26" x14ac:dyDescent="0.2">
      <c r="A773" s="251"/>
      <c r="B773" s="65" t="s">
        <v>864</v>
      </c>
      <c r="C773" s="12">
        <v>0.5</v>
      </c>
      <c r="D773" s="43">
        <v>1.5093000000000001E-2</v>
      </c>
      <c r="E773" s="44">
        <f t="shared" si="81"/>
        <v>1.1425401000000002</v>
      </c>
      <c r="F773" s="116">
        <v>542.5</v>
      </c>
      <c r="G773" s="6" t="s">
        <v>47</v>
      </c>
      <c r="H773" s="69">
        <v>10</v>
      </c>
      <c r="I773" s="70" t="s">
        <v>894</v>
      </c>
      <c r="J773" s="70" t="s">
        <v>50</v>
      </c>
      <c r="K773" s="69">
        <v>40</v>
      </c>
      <c r="L773" s="69">
        <v>1981</v>
      </c>
      <c r="M773" s="119">
        <v>51.4</v>
      </c>
      <c r="N773" s="119">
        <v>5.15</v>
      </c>
      <c r="O773" s="119">
        <v>6.6</v>
      </c>
      <c r="P773" s="119">
        <v>-0.1</v>
      </c>
      <c r="Q773" s="119">
        <v>0</v>
      </c>
      <c r="R773" s="119">
        <v>39.659999999999997</v>
      </c>
      <c r="S773" s="119">
        <v>2259.15</v>
      </c>
      <c r="T773" s="119">
        <v>39.6</v>
      </c>
      <c r="U773" s="119">
        <v>2259.15</v>
      </c>
      <c r="V773" s="147">
        <f t="shared" si="80"/>
        <v>1.7528716552685744E-2</v>
      </c>
      <c r="W773" s="88">
        <v>75.7</v>
      </c>
      <c r="X773" s="77">
        <f t="shared" si="82"/>
        <v>1.3269238430383108</v>
      </c>
      <c r="Y773" s="77">
        <f t="shared" si="83"/>
        <v>1051.7229931611448</v>
      </c>
      <c r="Z773" s="77">
        <f t="shared" si="84"/>
        <v>79.615430582298671</v>
      </c>
    </row>
    <row r="774" spans="1:26" x14ac:dyDescent="0.2">
      <c r="A774" s="251"/>
      <c r="B774" s="65" t="s">
        <v>864</v>
      </c>
      <c r="C774" s="12">
        <v>0.5</v>
      </c>
      <c r="D774" s="43">
        <v>1.5093000000000001E-2</v>
      </c>
      <c r="E774" s="44">
        <f t="shared" si="81"/>
        <v>1.1425401000000002</v>
      </c>
      <c r="F774" s="116">
        <v>542.5</v>
      </c>
      <c r="G774" s="10" t="s">
        <v>48</v>
      </c>
      <c r="H774" s="72">
        <v>1</v>
      </c>
      <c r="I774" s="73" t="s">
        <v>895</v>
      </c>
      <c r="J774" s="73" t="s">
        <v>50</v>
      </c>
      <c r="K774" s="72">
        <v>56</v>
      </c>
      <c r="L774" s="72">
        <v>1965</v>
      </c>
      <c r="M774" s="120">
        <v>57.78</v>
      </c>
      <c r="N774" s="120">
        <v>3.92</v>
      </c>
      <c r="O774" s="120">
        <v>0.93</v>
      </c>
      <c r="P774" s="120">
        <v>0.25</v>
      </c>
      <c r="Q774" s="120">
        <v>0</v>
      </c>
      <c r="R774" s="120">
        <v>52.66</v>
      </c>
      <c r="S774" s="120">
        <v>2355.17</v>
      </c>
      <c r="T774" s="120">
        <v>52.6</v>
      </c>
      <c r="U774" s="120">
        <v>2355.17</v>
      </c>
      <c r="V774" s="148">
        <f t="shared" si="80"/>
        <v>2.2333844266019014E-2</v>
      </c>
      <c r="W774" s="78">
        <v>75.7</v>
      </c>
      <c r="X774" s="158">
        <f t="shared" si="82"/>
        <v>1.6906720109376394</v>
      </c>
      <c r="Y774" s="158">
        <f t="shared" si="83"/>
        <v>1340.0306559611408</v>
      </c>
      <c r="Z774" s="158">
        <f t="shared" si="84"/>
        <v>101.44032065625836</v>
      </c>
    </row>
    <row r="775" spans="1:26" x14ac:dyDescent="0.2">
      <c r="A775" s="251"/>
      <c r="B775" s="65" t="s">
        <v>864</v>
      </c>
      <c r="C775" s="12">
        <v>0.5</v>
      </c>
      <c r="D775" s="43">
        <v>1.5093000000000001E-2</v>
      </c>
      <c r="E775" s="44">
        <f t="shared" si="81"/>
        <v>1.1425401000000002</v>
      </c>
      <c r="F775" s="116">
        <v>542.5</v>
      </c>
      <c r="G775" s="10" t="s">
        <v>48</v>
      </c>
      <c r="H775" s="72">
        <v>2</v>
      </c>
      <c r="I775" s="73" t="s">
        <v>896</v>
      </c>
      <c r="J775" s="73" t="s">
        <v>50</v>
      </c>
      <c r="K775" s="72">
        <v>14</v>
      </c>
      <c r="L775" s="72">
        <v>1986</v>
      </c>
      <c r="M775" s="120">
        <v>25.02</v>
      </c>
      <c r="N775" s="120">
        <v>0.34</v>
      </c>
      <c r="O775" s="120">
        <v>4.7699999999999996</v>
      </c>
      <c r="P775" s="120">
        <v>0.56999999999999995</v>
      </c>
      <c r="Q775" s="120">
        <v>0</v>
      </c>
      <c r="R775" s="120">
        <v>19.329999999999998</v>
      </c>
      <c r="S775" s="120">
        <v>833.44</v>
      </c>
      <c r="T775" s="120">
        <v>19.329999999999998</v>
      </c>
      <c r="U775" s="120">
        <v>833.44</v>
      </c>
      <c r="V775" s="148">
        <f t="shared" si="80"/>
        <v>2.3193031291994622E-2</v>
      </c>
      <c r="W775" s="78">
        <v>75.7</v>
      </c>
      <c r="X775" s="158">
        <f t="shared" si="82"/>
        <v>1.7557124688039929</v>
      </c>
      <c r="Y775" s="158">
        <f t="shared" si="83"/>
        <v>1391.5818775196774</v>
      </c>
      <c r="Z775" s="158">
        <f t="shared" si="84"/>
        <v>105.34274812823959</v>
      </c>
    </row>
    <row r="776" spans="1:26" x14ac:dyDescent="0.2">
      <c r="A776" s="251"/>
      <c r="B776" s="65" t="s">
        <v>864</v>
      </c>
      <c r="C776" s="12">
        <v>0.5</v>
      </c>
      <c r="D776" s="43">
        <v>1.5093000000000001E-2</v>
      </c>
      <c r="E776" s="44">
        <f t="shared" si="81"/>
        <v>1.1425401000000002</v>
      </c>
      <c r="F776" s="116">
        <v>542.5</v>
      </c>
      <c r="G776" s="10" t="s">
        <v>48</v>
      </c>
      <c r="H776" s="72">
        <v>3</v>
      </c>
      <c r="I776" s="73" t="s">
        <v>897</v>
      </c>
      <c r="J776" s="73" t="s">
        <v>50</v>
      </c>
      <c r="K776" s="72">
        <v>9</v>
      </c>
      <c r="L776" s="72">
        <v>1958</v>
      </c>
      <c r="M776" s="120">
        <v>5.4</v>
      </c>
      <c r="N776" s="120">
        <v>0</v>
      </c>
      <c r="O776" s="120">
        <v>0</v>
      </c>
      <c r="P776" s="120">
        <v>0</v>
      </c>
      <c r="Q776" s="120">
        <v>0</v>
      </c>
      <c r="R776" s="120">
        <v>4.8600000000000003</v>
      </c>
      <c r="S776" s="120">
        <v>206.92</v>
      </c>
      <c r="T776" s="120">
        <v>4.8600000000000003</v>
      </c>
      <c r="U776" s="120">
        <v>206.92</v>
      </c>
      <c r="V776" s="148">
        <f t="shared" si="80"/>
        <v>2.3487338101681812E-2</v>
      </c>
      <c r="W776" s="78">
        <v>75.7</v>
      </c>
      <c r="X776" s="158">
        <f t="shared" si="82"/>
        <v>1.7779914942973132</v>
      </c>
      <c r="Y776" s="158">
        <f t="shared" si="83"/>
        <v>1409.2402861009089</v>
      </c>
      <c r="Z776" s="158">
        <f t="shared" si="84"/>
        <v>106.6794896578388</v>
      </c>
    </row>
    <row r="777" spans="1:26" x14ac:dyDescent="0.2">
      <c r="A777" s="251"/>
      <c r="B777" s="65" t="s">
        <v>864</v>
      </c>
      <c r="C777" s="12">
        <v>0.5</v>
      </c>
      <c r="D777" s="43">
        <v>1.5093000000000001E-2</v>
      </c>
      <c r="E777" s="44">
        <f t="shared" si="81"/>
        <v>1.1425401000000002</v>
      </c>
      <c r="F777" s="116">
        <v>542.5</v>
      </c>
      <c r="G777" s="10" t="s">
        <v>48</v>
      </c>
      <c r="H777" s="72">
        <v>4</v>
      </c>
      <c r="I777" s="73" t="s">
        <v>898</v>
      </c>
      <c r="J777" s="73" t="s">
        <v>50</v>
      </c>
      <c r="K777" s="72">
        <v>12</v>
      </c>
      <c r="L777" s="72">
        <v>1987</v>
      </c>
      <c r="M777" s="120">
        <v>21.19</v>
      </c>
      <c r="N777" s="120">
        <v>1.4</v>
      </c>
      <c r="O777" s="120">
        <v>3.8</v>
      </c>
      <c r="P777" s="120">
        <v>-0.89</v>
      </c>
      <c r="Q777" s="120">
        <v>0</v>
      </c>
      <c r="R777" s="120">
        <v>16.79</v>
      </c>
      <c r="S777" s="120">
        <v>681.87</v>
      </c>
      <c r="T777" s="120">
        <v>16.79</v>
      </c>
      <c r="U777" s="120">
        <v>681.87</v>
      </c>
      <c r="V777" s="148">
        <f t="shared" si="80"/>
        <v>2.4623461950225113E-2</v>
      </c>
      <c r="W777" s="78">
        <v>75.7</v>
      </c>
      <c r="X777" s="158">
        <f t="shared" si="82"/>
        <v>1.8639960696320412</v>
      </c>
      <c r="Y777" s="158">
        <f t="shared" si="83"/>
        <v>1477.4077170135067</v>
      </c>
      <c r="Z777" s="158">
        <f t="shared" si="84"/>
        <v>111.83976417792246</v>
      </c>
    </row>
    <row r="778" spans="1:26" x14ac:dyDescent="0.2">
      <c r="A778" s="251"/>
      <c r="B778" s="65" t="s">
        <v>864</v>
      </c>
      <c r="C778" s="12">
        <v>0.5</v>
      </c>
      <c r="D778" s="43">
        <v>1.5093000000000001E-2</v>
      </c>
      <c r="E778" s="44">
        <f t="shared" si="81"/>
        <v>1.1425401000000002</v>
      </c>
      <c r="F778" s="116">
        <v>542.5</v>
      </c>
      <c r="G778" s="10" t="s">
        <v>48</v>
      </c>
      <c r="H778" s="72">
        <v>5</v>
      </c>
      <c r="I778" s="73" t="s">
        <v>899</v>
      </c>
      <c r="J778" s="73" t="s">
        <v>50</v>
      </c>
      <c r="K778" s="72">
        <v>6</v>
      </c>
      <c r="L778" s="72">
        <v>1986</v>
      </c>
      <c r="M778" s="120">
        <v>11.47</v>
      </c>
      <c r="N778" s="120">
        <v>0.26</v>
      </c>
      <c r="O778" s="120">
        <v>1.6</v>
      </c>
      <c r="P778" s="120">
        <v>0.14000000000000001</v>
      </c>
      <c r="Q778" s="120">
        <v>0</v>
      </c>
      <c r="R778" s="120">
        <v>9.4</v>
      </c>
      <c r="S778" s="120">
        <v>378.43</v>
      </c>
      <c r="T778" s="120">
        <v>9.4</v>
      </c>
      <c r="U778" s="120">
        <v>378.43</v>
      </c>
      <c r="V778" s="148">
        <f t="shared" si="80"/>
        <v>2.4839468329677879E-2</v>
      </c>
      <c r="W778" s="78">
        <v>75.7</v>
      </c>
      <c r="X778" s="158">
        <f t="shared" si="82"/>
        <v>1.8803477525566155</v>
      </c>
      <c r="Y778" s="158">
        <f t="shared" si="83"/>
        <v>1490.3680997806728</v>
      </c>
      <c r="Z778" s="158">
        <f t="shared" si="84"/>
        <v>112.82086515339694</v>
      </c>
    </row>
    <row r="779" spans="1:26" x14ac:dyDescent="0.2">
      <c r="A779" s="251"/>
      <c r="B779" s="65" t="s">
        <v>864</v>
      </c>
      <c r="C779" s="12">
        <v>0.5</v>
      </c>
      <c r="D779" s="43">
        <v>1.5093000000000001E-2</v>
      </c>
      <c r="E779" s="44">
        <f t="shared" si="81"/>
        <v>1.1425401000000002</v>
      </c>
      <c r="F779" s="116">
        <v>542.5</v>
      </c>
      <c r="G779" s="10" t="s">
        <v>48</v>
      </c>
      <c r="H779" s="72">
        <v>6</v>
      </c>
      <c r="I779" s="73" t="s">
        <v>900</v>
      </c>
      <c r="J779" s="73" t="s">
        <v>50</v>
      </c>
      <c r="K779" s="72">
        <v>9</v>
      </c>
      <c r="L779" s="72">
        <v>1977</v>
      </c>
      <c r="M779" s="120">
        <v>14.7</v>
      </c>
      <c r="N779" s="120">
        <v>0.38</v>
      </c>
      <c r="O779" s="120">
        <v>2.66</v>
      </c>
      <c r="P779" s="120">
        <v>-0.02</v>
      </c>
      <c r="Q779" s="120">
        <v>0</v>
      </c>
      <c r="R779" s="120">
        <v>11.67</v>
      </c>
      <c r="S779" s="120">
        <v>460.02</v>
      </c>
      <c r="T779" s="120">
        <v>11.67</v>
      </c>
      <c r="U779" s="120">
        <v>460.02</v>
      </c>
      <c r="V779" s="148">
        <f t="shared" si="80"/>
        <v>2.536846224077214E-2</v>
      </c>
      <c r="W779" s="78">
        <v>75.7</v>
      </c>
      <c r="X779" s="158">
        <f t="shared" si="82"/>
        <v>1.920392591626451</v>
      </c>
      <c r="Y779" s="158">
        <f t="shared" si="83"/>
        <v>1522.1077344463283</v>
      </c>
      <c r="Z779" s="158">
        <f t="shared" si="84"/>
        <v>115.22355549758706</v>
      </c>
    </row>
    <row r="780" spans="1:26" x14ac:dyDescent="0.2">
      <c r="A780" s="251"/>
      <c r="B780" s="65" t="s">
        <v>864</v>
      </c>
      <c r="C780" s="12">
        <v>0.5</v>
      </c>
      <c r="D780" s="43">
        <v>1.5093000000000001E-2</v>
      </c>
      <c r="E780" s="44">
        <f t="shared" si="81"/>
        <v>1.1425401000000002</v>
      </c>
      <c r="F780" s="116">
        <v>542.5</v>
      </c>
      <c r="G780" s="10" t="s">
        <v>48</v>
      </c>
      <c r="H780" s="72">
        <v>7</v>
      </c>
      <c r="I780" s="73" t="s">
        <v>901</v>
      </c>
      <c r="J780" s="73" t="s">
        <v>50</v>
      </c>
      <c r="K780" s="72">
        <v>12</v>
      </c>
      <c r="L780" s="72">
        <v>1959</v>
      </c>
      <c r="M780" s="120">
        <v>16.5</v>
      </c>
      <c r="N780" s="120">
        <v>0.79</v>
      </c>
      <c r="O780" s="120">
        <v>2.23</v>
      </c>
      <c r="P780" s="120">
        <v>7.0000000000000007E-2</v>
      </c>
      <c r="Q780" s="120">
        <v>0</v>
      </c>
      <c r="R780" s="120">
        <v>13.4</v>
      </c>
      <c r="S780" s="120">
        <v>527.71</v>
      </c>
      <c r="T780" s="120">
        <v>13.4</v>
      </c>
      <c r="U780" s="120">
        <v>527.71</v>
      </c>
      <c r="V780" s="148">
        <f t="shared" si="80"/>
        <v>2.5392734645922951E-2</v>
      </c>
      <c r="W780" s="78">
        <v>75.7</v>
      </c>
      <c r="X780" s="158">
        <f t="shared" si="82"/>
        <v>1.9222300126963674</v>
      </c>
      <c r="Y780" s="158">
        <f t="shared" si="83"/>
        <v>1523.5640787553771</v>
      </c>
      <c r="Z780" s="158">
        <f t="shared" si="84"/>
        <v>115.33380076178206</v>
      </c>
    </row>
    <row r="781" spans="1:26" x14ac:dyDescent="0.2">
      <c r="A781" s="251"/>
      <c r="B781" s="65" t="s">
        <v>864</v>
      </c>
      <c r="C781" s="12">
        <v>0.5</v>
      </c>
      <c r="D781" s="43">
        <v>1.5093000000000001E-2</v>
      </c>
      <c r="E781" s="44">
        <f t="shared" si="81"/>
        <v>1.1425401000000002</v>
      </c>
      <c r="F781" s="116">
        <v>542.5</v>
      </c>
      <c r="G781" s="10" t="s">
        <v>48</v>
      </c>
      <c r="H781" s="72">
        <v>8</v>
      </c>
      <c r="I781" s="73" t="s">
        <v>902</v>
      </c>
      <c r="J781" s="73" t="s">
        <v>50</v>
      </c>
      <c r="K781" s="72">
        <v>12</v>
      </c>
      <c r="L781" s="72">
        <v>1965</v>
      </c>
      <c r="M781" s="120">
        <v>13.7</v>
      </c>
      <c r="N781" s="120">
        <v>0.79</v>
      </c>
      <c r="O781" s="120">
        <v>0.27</v>
      </c>
      <c r="P781" s="120">
        <v>0.32</v>
      </c>
      <c r="Q781" s="120">
        <v>0</v>
      </c>
      <c r="R781" s="120">
        <v>12.3</v>
      </c>
      <c r="S781" s="120">
        <v>461.73</v>
      </c>
      <c r="T781" s="120">
        <v>12.3</v>
      </c>
      <c r="U781" s="120">
        <v>461.73</v>
      </c>
      <c r="V781" s="148">
        <f t="shared" si="80"/>
        <v>2.6638944837892274E-2</v>
      </c>
      <c r="W781" s="78">
        <v>75.7</v>
      </c>
      <c r="X781" s="158">
        <f t="shared" si="82"/>
        <v>2.0165681242284452</v>
      </c>
      <c r="Y781" s="158">
        <f t="shared" si="83"/>
        <v>1598.3366902735365</v>
      </c>
      <c r="Z781" s="158">
        <f t="shared" si="84"/>
        <v>120.99408745370671</v>
      </c>
    </row>
    <row r="782" spans="1:26" x14ac:dyDescent="0.2">
      <c r="A782" s="251"/>
      <c r="B782" s="65" t="s">
        <v>864</v>
      </c>
      <c r="C782" s="12">
        <v>0.5</v>
      </c>
      <c r="D782" s="43">
        <v>1.5093000000000001E-2</v>
      </c>
      <c r="E782" s="44">
        <f t="shared" si="81"/>
        <v>1.1425401000000002</v>
      </c>
      <c r="F782" s="116">
        <v>542.5</v>
      </c>
      <c r="G782" s="10" t="s">
        <v>48</v>
      </c>
      <c r="H782" s="72">
        <v>9</v>
      </c>
      <c r="I782" s="73" t="s">
        <v>903</v>
      </c>
      <c r="J782" s="73" t="s">
        <v>50</v>
      </c>
      <c r="K782" s="72">
        <v>12</v>
      </c>
      <c r="L782" s="72">
        <v>1960</v>
      </c>
      <c r="M782" s="120">
        <v>14.9</v>
      </c>
      <c r="N782" s="120">
        <v>0</v>
      </c>
      <c r="O782" s="120">
        <v>0</v>
      </c>
      <c r="P782" s="120">
        <v>0</v>
      </c>
      <c r="Q782" s="120">
        <v>0</v>
      </c>
      <c r="R782" s="120">
        <v>14.9</v>
      </c>
      <c r="S782" s="120">
        <v>533.29</v>
      </c>
      <c r="T782" s="120">
        <v>14.9</v>
      </c>
      <c r="U782" s="120">
        <v>533.29</v>
      </c>
      <c r="V782" s="148">
        <f t="shared" si="80"/>
        <v>2.7939770106321142E-2</v>
      </c>
      <c r="W782" s="78">
        <v>75.7</v>
      </c>
      <c r="X782" s="158">
        <f t="shared" si="82"/>
        <v>2.1150405970485107</v>
      </c>
      <c r="Y782" s="158">
        <f t="shared" si="83"/>
        <v>1676.3862063792685</v>
      </c>
      <c r="Z782" s="158">
        <f t="shared" si="84"/>
        <v>126.90243582291063</v>
      </c>
    </row>
    <row r="783" spans="1:26" x14ac:dyDescent="0.2">
      <c r="A783" s="252"/>
      <c r="B783" s="65" t="s">
        <v>864</v>
      </c>
      <c r="C783" s="12">
        <v>0.5</v>
      </c>
      <c r="D783" s="43">
        <v>1.5093000000000001E-2</v>
      </c>
      <c r="E783" s="44">
        <f t="shared" si="81"/>
        <v>1.1425401000000002</v>
      </c>
      <c r="F783" s="116">
        <v>542.5</v>
      </c>
      <c r="G783" s="10" t="s">
        <v>48</v>
      </c>
      <c r="H783" s="72">
        <v>10</v>
      </c>
      <c r="I783" s="73" t="s">
        <v>904</v>
      </c>
      <c r="J783" s="73" t="s">
        <v>50</v>
      </c>
      <c r="K783" s="72">
        <v>9</v>
      </c>
      <c r="L783" s="72" t="s">
        <v>905</v>
      </c>
      <c r="M783" s="120">
        <v>12.18</v>
      </c>
      <c r="N783" s="120">
        <v>0</v>
      </c>
      <c r="O783" s="120">
        <v>0</v>
      </c>
      <c r="P783" s="120">
        <v>0</v>
      </c>
      <c r="Q783" s="120">
        <v>0</v>
      </c>
      <c r="R783" s="120">
        <v>12.18</v>
      </c>
      <c r="S783" s="120">
        <v>422.73</v>
      </c>
      <c r="T783" s="120">
        <v>12.18</v>
      </c>
      <c r="U783" s="120">
        <v>422.73</v>
      </c>
      <c r="V783" s="148">
        <f t="shared" si="80"/>
        <v>2.8812717337307499E-2</v>
      </c>
      <c r="W783" s="78">
        <v>75.7</v>
      </c>
      <c r="X783" s="158">
        <f t="shared" si="82"/>
        <v>2.1811227024341777</v>
      </c>
      <c r="Y783" s="158">
        <f t="shared" si="83"/>
        <v>1728.76304023845</v>
      </c>
      <c r="Z783" s="158">
        <f t="shared" si="84"/>
        <v>130.86736214605068</v>
      </c>
    </row>
    <row r="784" spans="1:26" x14ac:dyDescent="0.2">
      <c r="A784" s="250" t="s">
        <v>906</v>
      </c>
      <c r="B784" s="65" t="s">
        <v>907</v>
      </c>
      <c r="C784" s="13">
        <v>1</v>
      </c>
      <c r="D784" s="43">
        <v>1.7957999999999998E-2</v>
      </c>
      <c r="E784" s="44">
        <v>0.94</v>
      </c>
      <c r="F784" s="116">
        <v>527</v>
      </c>
      <c r="G784" s="5" t="s">
        <v>40</v>
      </c>
      <c r="H784" s="63">
        <v>1</v>
      </c>
      <c r="I784" s="64" t="s">
        <v>908</v>
      </c>
      <c r="J784" s="64" t="s">
        <v>329</v>
      </c>
      <c r="K784" s="63">
        <v>40</v>
      </c>
      <c r="L784" s="63">
        <v>1983</v>
      </c>
      <c r="M784" s="117">
        <f>SUM(N784+O784+P784+R784)</f>
        <v>26.624000000000002</v>
      </c>
      <c r="N784" s="117">
        <v>3.4169999999999998</v>
      </c>
      <c r="O784" s="117">
        <v>6.0579999999999998</v>
      </c>
      <c r="P784" s="117">
        <v>0.76500000000000001</v>
      </c>
      <c r="Q784" s="117"/>
      <c r="R784" s="117">
        <v>16.384</v>
      </c>
      <c r="S784" s="117"/>
      <c r="T784" s="117">
        <v>16.384</v>
      </c>
      <c r="U784" s="117">
        <v>2193.15</v>
      </c>
      <c r="V784" s="145">
        <f t="shared" si="80"/>
        <v>7.470533251259604E-3</v>
      </c>
      <c r="W784" s="74">
        <v>52.21</v>
      </c>
      <c r="X784" s="156">
        <f>V784*W784</f>
        <v>0.39003654104826391</v>
      </c>
      <c r="Y784" s="156">
        <f t="shared" si="83"/>
        <v>448.23199507557626</v>
      </c>
      <c r="Z784" s="156">
        <f t="shared" si="84"/>
        <v>23.402192462895837</v>
      </c>
    </row>
    <row r="785" spans="1:26" x14ac:dyDescent="0.2">
      <c r="A785" s="251"/>
      <c r="B785" s="65" t="s">
        <v>907</v>
      </c>
      <c r="C785" s="13">
        <v>1</v>
      </c>
      <c r="D785" s="43">
        <v>1.7957999999999998E-2</v>
      </c>
      <c r="E785" s="44">
        <v>0.94</v>
      </c>
      <c r="F785" s="82">
        <v>527</v>
      </c>
      <c r="G785" s="5" t="s">
        <v>40</v>
      </c>
      <c r="H785" s="63">
        <v>2</v>
      </c>
      <c r="I785" s="64" t="s">
        <v>614</v>
      </c>
      <c r="J785" s="64" t="s">
        <v>329</v>
      </c>
      <c r="K785" s="63">
        <v>10</v>
      </c>
      <c r="L785" s="63"/>
      <c r="M785" s="117">
        <f>SUM(N785+O785+P785+R785)</f>
        <v>7.3320000000000007</v>
      </c>
      <c r="N785" s="117">
        <v>0.86699999999999999</v>
      </c>
      <c r="O785" s="117">
        <v>1.6</v>
      </c>
      <c r="P785" s="117">
        <v>0.56100000000000005</v>
      </c>
      <c r="Q785" s="117"/>
      <c r="R785" s="117">
        <v>4.3040000000000003</v>
      </c>
      <c r="S785" s="117"/>
      <c r="T785" s="117">
        <v>4.3040000000000003</v>
      </c>
      <c r="U785" s="117">
        <v>546.62</v>
      </c>
      <c r="V785" s="145">
        <f t="shared" si="80"/>
        <v>7.873842889027113E-3</v>
      </c>
      <c r="W785" s="74">
        <v>52.21</v>
      </c>
      <c r="X785" s="156">
        <f t="shared" ref="X785:X820" si="85">V785*W785</f>
        <v>0.41109333723610558</v>
      </c>
      <c r="Y785" s="156">
        <f t="shared" si="83"/>
        <v>472.43057334162683</v>
      </c>
      <c r="Z785" s="156">
        <f t="shared" si="84"/>
        <v>24.665600234166337</v>
      </c>
    </row>
    <row r="786" spans="1:26" x14ac:dyDescent="0.2">
      <c r="A786" s="251"/>
      <c r="B786" s="65" t="s">
        <v>907</v>
      </c>
      <c r="C786" s="13">
        <v>1</v>
      </c>
      <c r="D786" s="43">
        <v>1.7957999999999998E-2</v>
      </c>
      <c r="E786" s="44">
        <v>0.94</v>
      </c>
      <c r="F786" s="82">
        <v>527</v>
      </c>
      <c r="G786" s="5" t="s">
        <v>40</v>
      </c>
      <c r="H786" s="63">
        <v>3</v>
      </c>
      <c r="I786" s="64" t="s">
        <v>909</v>
      </c>
      <c r="J786" s="64" t="s">
        <v>329</v>
      </c>
      <c r="K786" s="63">
        <v>40</v>
      </c>
      <c r="L786" s="63">
        <v>1980</v>
      </c>
      <c r="M786" s="117">
        <f t="shared" ref="M786:M820" si="86">SUM(N786+O786+P786+R786)</f>
        <v>25.472900000000003</v>
      </c>
      <c r="N786" s="117">
        <v>3.3098999999999998</v>
      </c>
      <c r="O786" s="117">
        <v>5.9669999999999996</v>
      </c>
      <c r="P786" s="117">
        <v>1.2290000000000001</v>
      </c>
      <c r="Q786" s="117"/>
      <c r="R786" s="117">
        <v>14.967000000000001</v>
      </c>
      <c r="S786" s="117"/>
      <c r="T786" s="117">
        <v>14.967000000000001</v>
      </c>
      <c r="U786" s="117">
        <v>2190.4299999999998</v>
      </c>
      <c r="V786" s="145">
        <f t="shared" si="80"/>
        <v>6.832904954734916E-3</v>
      </c>
      <c r="W786" s="74">
        <v>52.21</v>
      </c>
      <c r="X786" s="156">
        <f t="shared" si="85"/>
        <v>0.35674596768670996</v>
      </c>
      <c r="Y786" s="156">
        <f t="shared" si="83"/>
        <v>409.97429728409497</v>
      </c>
      <c r="Z786" s="156">
        <f t="shared" si="84"/>
        <v>21.4047580612026</v>
      </c>
    </row>
    <row r="787" spans="1:26" x14ac:dyDescent="0.2">
      <c r="A787" s="251"/>
      <c r="B787" s="65" t="s">
        <v>907</v>
      </c>
      <c r="C787" s="13">
        <v>1</v>
      </c>
      <c r="D787" s="43">
        <v>1.7957999999999998E-2</v>
      </c>
      <c r="E787" s="44">
        <v>0.94</v>
      </c>
      <c r="F787" s="82">
        <v>527</v>
      </c>
      <c r="G787" s="5" t="s">
        <v>40</v>
      </c>
      <c r="H787" s="63">
        <v>4</v>
      </c>
      <c r="I787" s="64" t="s">
        <v>910</v>
      </c>
      <c r="J787" s="64" t="s">
        <v>329</v>
      </c>
      <c r="K787" s="63">
        <v>40</v>
      </c>
      <c r="L787" s="63">
        <v>1977</v>
      </c>
      <c r="M787" s="117">
        <f t="shared" si="86"/>
        <v>26.3</v>
      </c>
      <c r="N787" s="117">
        <v>2.754</v>
      </c>
      <c r="O787" s="117">
        <v>6.1689999999999996</v>
      </c>
      <c r="P787" s="117">
        <v>0.51</v>
      </c>
      <c r="Q787" s="117"/>
      <c r="R787" s="117">
        <v>16.867000000000001</v>
      </c>
      <c r="S787" s="117"/>
      <c r="T787" s="117">
        <v>16.867000000000001</v>
      </c>
      <c r="U787" s="117">
        <v>2091.87</v>
      </c>
      <c r="V787" s="145">
        <f t="shared" si="80"/>
        <v>8.0631205572047979E-3</v>
      </c>
      <c r="W787" s="74">
        <v>52.21</v>
      </c>
      <c r="X787" s="156">
        <f t="shared" si="85"/>
        <v>0.42097552429166252</v>
      </c>
      <c r="Y787" s="156">
        <f t="shared" si="83"/>
        <v>483.78723343228785</v>
      </c>
      <c r="Z787" s="156">
        <f t="shared" si="84"/>
        <v>25.25853145749975</v>
      </c>
    </row>
    <row r="788" spans="1:26" x14ac:dyDescent="0.2">
      <c r="A788" s="251"/>
      <c r="B788" s="65" t="s">
        <v>911</v>
      </c>
      <c r="C788" s="13">
        <v>1</v>
      </c>
      <c r="D788" s="43">
        <v>1.7957999999999998E-2</v>
      </c>
      <c r="E788" s="44">
        <v>0.94</v>
      </c>
      <c r="F788" s="82">
        <v>527</v>
      </c>
      <c r="G788" s="5" t="s">
        <v>40</v>
      </c>
      <c r="H788" s="63">
        <v>5</v>
      </c>
      <c r="I788" s="64" t="s">
        <v>912</v>
      </c>
      <c r="J788" s="64" t="s">
        <v>329</v>
      </c>
      <c r="K788" s="63">
        <v>50</v>
      </c>
      <c r="L788" s="63"/>
      <c r="M788" s="117">
        <f t="shared" si="86"/>
        <v>30.933999999999997</v>
      </c>
      <c r="N788" s="117">
        <v>3.2639999999999998</v>
      </c>
      <c r="O788" s="117">
        <v>7.2009999999999996</v>
      </c>
      <c r="P788" s="117">
        <v>-0.20399999999999999</v>
      </c>
      <c r="Q788" s="117"/>
      <c r="R788" s="117">
        <v>20.672999999999998</v>
      </c>
      <c r="S788" s="117"/>
      <c r="T788" s="117">
        <v>20.672999999999998</v>
      </c>
      <c r="U788" s="117">
        <v>2586.98</v>
      </c>
      <c r="V788" s="145">
        <f t="shared" si="80"/>
        <v>7.991171172564147E-3</v>
      </c>
      <c r="W788" s="74">
        <v>52.21</v>
      </c>
      <c r="X788" s="156">
        <f t="shared" si="85"/>
        <v>0.41721904691957412</v>
      </c>
      <c r="Y788" s="156">
        <f t="shared" si="83"/>
        <v>479.47027035384883</v>
      </c>
      <c r="Z788" s="156">
        <f t="shared" si="84"/>
        <v>25.033142815174447</v>
      </c>
    </row>
    <row r="789" spans="1:26" x14ac:dyDescent="0.2">
      <c r="A789" s="251"/>
      <c r="B789" s="65" t="s">
        <v>907</v>
      </c>
      <c r="C789" s="13">
        <v>1</v>
      </c>
      <c r="D789" s="43">
        <v>1.7957999999999998E-2</v>
      </c>
      <c r="E789" s="44">
        <v>0.94</v>
      </c>
      <c r="F789" s="82">
        <v>527</v>
      </c>
      <c r="G789" s="5" t="s">
        <v>40</v>
      </c>
      <c r="H789" s="63">
        <v>6</v>
      </c>
      <c r="I789" s="64" t="s">
        <v>913</v>
      </c>
      <c r="J789" s="64" t="s">
        <v>329</v>
      </c>
      <c r="K789" s="63">
        <v>8</v>
      </c>
      <c r="L789" s="63">
        <v>1970</v>
      </c>
      <c r="M789" s="117">
        <f t="shared" si="86"/>
        <v>3.8</v>
      </c>
      <c r="N789" s="117">
        <v>0.45900000000000002</v>
      </c>
      <c r="O789" s="117">
        <v>0.65600000000000003</v>
      </c>
      <c r="P789" s="117">
        <v>0.30599999999999999</v>
      </c>
      <c r="Q789" s="117"/>
      <c r="R789" s="117">
        <v>2.379</v>
      </c>
      <c r="S789" s="117"/>
      <c r="T789" s="117">
        <v>2.379</v>
      </c>
      <c r="U789" s="117">
        <v>407.05</v>
      </c>
      <c r="V789" s="145">
        <f t="shared" si="80"/>
        <v>5.8444908487900746E-3</v>
      </c>
      <c r="W789" s="74">
        <v>52.21</v>
      </c>
      <c r="X789" s="156">
        <f t="shared" si="85"/>
        <v>0.30514086721532979</v>
      </c>
      <c r="Y789" s="156">
        <f t="shared" si="83"/>
        <v>350.66945092740445</v>
      </c>
      <c r="Z789" s="156">
        <f t="shared" si="84"/>
        <v>18.308452032919789</v>
      </c>
    </row>
    <row r="790" spans="1:26" x14ac:dyDescent="0.2">
      <c r="A790" s="251"/>
      <c r="B790" s="65" t="s">
        <v>907</v>
      </c>
      <c r="C790" s="13">
        <v>1</v>
      </c>
      <c r="D790" s="43">
        <v>1.7957999999999998E-2</v>
      </c>
      <c r="E790" s="44">
        <v>0.94</v>
      </c>
      <c r="F790" s="82">
        <v>527</v>
      </c>
      <c r="G790" s="5" t="s">
        <v>40</v>
      </c>
      <c r="H790" s="63">
        <v>7</v>
      </c>
      <c r="I790" s="64" t="s">
        <v>816</v>
      </c>
      <c r="J790" s="64" t="s">
        <v>329</v>
      </c>
      <c r="K790" s="63">
        <v>9</v>
      </c>
      <c r="L790" s="63">
        <v>1973</v>
      </c>
      <c r="M790" s="117">
        <f t="shared" si="86"/>
        <v>6.3</v>
      </c>
      <c r="N790" s="117">
        <v>0.56100000000000005</v>
      </c>
      <c r="O790" s="117">
        <v>1.44</v>
      </c>
      <c r="P790" s="117">
        <v>0.45900000000000002</v>
      </c>
      <c r="Q790" s="117"/>
      <c r="R790" s="117">
        <v>3.84</v>
      </c>
      <c r="S790" s="117"/>
      <c r="T790" s="117">
        <v>3.84</v>
      </c>
      <c r="U790" s="117">
        <v>471.43</v>
      </c>
      <c r="V790" s="145">
        <f t="shared" ref="V790:V820" si="87">T790/U790</f>
        <v>8.1454298623337505E-3</v>
      </c>
      <c r="W790" s="74">
        <v>52.21</v>
      </c>
      <c r="X790" s="156">
        <f t="shared" si="85"/>
        <v>0.42527289311244509</v>
      </c>
      <c r="Y790" s="156">
        <f t="shared" si="83"/>
        <v>488.72579174002499</v>
      </c>
      <c r="Z790" s="156">
        <f t="shared" si="84"/>
        <v>25.516373586746703</v>
      </c>
    </row>
    <row r="791" spans="1:26" x14ac:dyDescent="0.2">
      <c r="A791" s="251"/>
      <c r="B791" s="65" t="s">
        <v>907</v>
      </c>
      <c r="C791" s="13">
        <v>1</v>
      </c>
      <c r="D791" s="43">
        <v>1.7957999999999998E-2</v>
      </c>
      <c r="E791" s="44">
        <v>0.94</v>
      </c>
      <c r="F791" s="82">
        <v>527</v>
      </c>
      <c r="G791" s="5" t="s">
        <v>40</v>
      </c>
      <c r="H791" s="63">
        <v>8</v>
      </c>
      <c r="I791" s="64" t="s">
        <v>914</v>
      </c>
      <c r="J791" s="64" t="s">
        <v>329</v>
      </c>
      <c r="K791" s="63">
        <v>8</v>
      </c>
      <c r="L791" s="63">
        <v>1961</v>
      </c>
      <c r="M791" s="117">
        <f t="shared" si="86"/>
        <v>4.2720000000000002</v>
      </c>
      <c r="N791" s="117">
        <v>0.45900000000000002</v>
      </c>
      <c r="O791" s="117">
        <v>1.1200000000000001</v>
      </c>
      <c r="P791" s="117">
        <v>0</v>
      </c>
      <c r="Q791" s="117"/>
      <c r="R791" s="117">
        <v>2.6930000000000001</v>
      </c>
      <c r="S791" s="117"/>
      <c r="T791" s="117">
        <v>2.6930000000000001</v>
      </c>
      <c r="U791" s="117">
        <v>365.16</v>
      </c>
      <c r="V791" s="145">
        <f t="shared" si="87"/>
        <v>7.3748493810932188E-3</v>
      </c>
      <c r="W791" s="74">
        <v>52.21</v>
      </c>
      <c r="X791" s="156">
        <f t="shared" si="85"/>
        <v>0.38504088618687698</v>
      </c>
      <c r="Y791" s="156">
        <f t="shared" si="83"/>
        <v>442.49096286559313</v>
      </c>
      <c r="Z791" s="156">
        <f t="shared" si="84"/>
        <v>23.10245317121262</v>
      </c>
    </row>
    <row r="792" spans="1:26" x14ac:dyDescent="0.2">
      <c r="A792" s="251"/>
      <c r="B792" s="65" t="s">
        <v>907</v>
      </c>
      <c r="C792" s="13">
        <v>1</v>
      </c>
      <c r="D792" s="43">
        <v>1.7957999999999998E-2</v>
      </c>
      <c r="E792" s="44">
        <v>0.94</v>
      </c>
      <c r="F792" s="82">
        <v>527</v>
      </c>
      <c r="G792" s="5" t="s">
        <v>40</v>
      </c>
      <c r="H792" s="63">
        <v>9</v>
      </c>
      <c r="I792" s="64" t="s">
        <v>915</v>
      </c>
      <c r="J792" s="64" t="s">
        <v>329</v>
      </c>
      <c r="K792" s="63">
        <v>50</v>
      </c>
      <c r="L792" s="63">
        <v>1975</v>
      </c>
      <c r="M792" s="117">
        <f t="shared" si="86"/>
        <v>31.285000000000004</v>
      </c>
      <c r="N792" s="117">
        <v>3.6720000000000002</v>
      </c>
      <c r="O792" s="117">
        <v>6.9</v>
      </c>
      <c r="P792" s="117">
        <v>1.02</v>
      </c>
      <c r="Q792" s="117"/>
      <c r="R792" s="117">
        <v>19.693000000000001</v>
      </c>
      <c r="S792" s="117"/>
      <c r="T792" s="117">
        <v>19.693000000000001</v>
      </c>
      <c r="U792" s="117">
        <v>2578.98</v>
      </c>
      <c r="V792" s="145">
        <f t="shared" si="87"/>
        <v>7.6359646061621269E-3</v>
      </c>
      <c r="W792" s="74">
        <v>52.21</v>
      </c>
      <c r="X792" s="156">
        <f t="shared" si="85"/>
        <v>0.39867371208772467</v>
      </c>
      <c r="Y792" s="156">
        <f t="shared" si="83"/>
        <v>458.1578763697276</v>
      </c>
      <c r="Z792" s="156">
        <f t="shared" si="84"/>
        <v>23.920422725263478</v>
      </c>
    </row>
    <row r="793" spans="1:26" x14ac:dyDescent="0.2">
      <c r="A793" s="251"/>
      <c r="B793" s="65" t="s">
        <v>907</v>
      </c>
      <c r="C793" s="13">
        <v>1</v>
      </c>
      <c r="D793" s="43">
        <v>1.7957999999999998E-2</v>
      </c>
      <c r="E793" s="44">
        <v>0.94</v>
      </c>
      <c r="F793" s="82">
        <v>527</v>
      </c>
      <c r="G793" s="5" t="s">
        <v>40</v>
      </c>
      <c r="H793" s="63">
        <v>10</v>
      </c>
      <c r="I793" s="64" t="s">
        <v>916</v>
      </c>
      <c r="J793" s="64" t="s">
        <v>329</v>
      </c>
      <c r="K793" s="63">
        <v>40</v>
      </c>
      <c r="L793" s="63">
        <v>1979</v>
      </c>
      <c r="M793" s="117">
        <f t="shared" si="86"/>
        <v>28.204600000000003</v>
      </c>
      <c r="N793" s="117">
        <v>3.0396000000000001</v>
      </c>
      <c r="O793" s="117">
        <v>6.4</v>
      </c>
      <c r="P793" s="117">
        <v>0.93799999999999994</v>
      </c>
      <c r="Q793" s="117"/>
      <c r="R793" s="117">
        <v>17.827000000000002</v>
      </c>
      <c r="S793" s="117"/>
      <c r="T793" s="117">
        <v>17.827000000000002</v>
      </c>
      <c r="U793" s="117">
        <v>2233.59</v>
      </c>
      <c r="V793" s="145">
        <f t="shared" si="87"/>
        <v>7.9813215496129554E-3</v>
      </c>
      <c r="W793" s="74">
        <v>52.21</v>
      </c>
      <c r="X793" s="156">
        <f t="shared" si="85"/>
        <v>0.41670479810529243</v>
      </c>
      <c r="Y793" s="156">
        <f t="shared" si="83"/>
        <v>478.87929297677732</v>
      </c>
      <c r="Z793" s="156">
        <f t="shared" si="84"/>
        <v>25.002287886317543</v>
      </c>
    </row>
    <row r="794" spans="1:26" x14ac:dyDescent="0.2">
      <c r="A794" s="251"/>
      <c r="B794" s="65" t="s">
        <v>907</v>
      </c>
      <c r="C794" s="13">
        <v>1</v>
      </c>
      <c r="D794" s="43">
        <v>1.7957999999999998E-2</v>
      </c>
      <c r="E794" s="44">
        <v>0.94</v>
      </c>
      <c r="F794" s="82">
        <v>527</v>
      </c>
      <c r="G794" s="9" t="s">
        <v>45</v>
      </c>
      <c r="H794" s="67">
        <v>1</v>
      </c>
      <c r="I794" s="68" t="s">
        <v>917</v>
      </c>
      <c r="J794" s="68" t="s">
        <v>918</v>
      </c>
      <c r="K794" s="67">
        <v>50</v>
      </c>
      <c r="L794" s="67">
        <v>1969</v>
      </c>
      <c r="M794" s="118">
        <f t="shared" si="86"/>
        <v>52.5852</v>
      </c>
      <c r="N794" s="118">
        <v>3.3252000000000002</v>
      </c>
      <c r="O794" s="118">
        <v>6.85</v>
      </c>
      <c r="P794" s="118">
        <v>2.6930000000000001</v>
      </c>
      <c r="Q794" s="118"/>
      <c r="R794" s="118">
        <v>39.716999999999999</v>
      </c>
      <c r="S794" s="118"/>
      <c r="T794" s="118">
        <v>39.716999999999999</v>
      </c>
      <c r="U794" s="118">
        <v>2594.3200000000002</v>
      </c>
      <c r="V794" s="146">
        <f t="shared" si="87"/>
        <v>1.5309213975145701E-2</v>
      </c>
      <c r="W794" s="76">
        <v>52.21</v>
      </c>
      <c r="X794" s="157">
        <f t="shared" si="85"/>
        <v>0.79929406164235706</v>
      </c>
      <c r="Y794" s="157">
        <f t="shared" si="83"/>
        <v>918.55283850874207</v>
      </c>
      <c r="Z794" s="157">
        <f t="shared" si="84"/>
        <v>47.957643698541425</v>
      </c>
    </row>
    <row r="795" spans="1:26" x14ac:dyDescent="0.2">
      <c r="A795" s="251"/>
      <c r="B795" s="65" t="s">
        <v>907</v>
      </c>
      <c r="C795" s="13">
        <v>1</v>
      </c>
      <c r="D795" s="43">
        <v>1.7957999999999998E-2</v>
      </c>
      <c r="E795" s="44">
        <v>0.94</v>
      </c>
      <c r="F795" s="82">
        <v>527</v>
      </c>
      <c r="G795" s="9" t="s">
        <v>45</v>
      </c>
      <c r="H795" s="67">
        <v>2</v>
      </c>
      <c r="I795" s="68" t="s">
        <v>919</v>
      </c>
      <c r="J795" s="68" t="s">
        <v>918</v>
      </c>
      <c r="K795" s="67">
        <v>40</v>
      </c>
      <c r="L795" s="67">
        <v>1992</v>
      </c>
      <c r="M795" s="118">
        <f t="shared" si="86"/>
        <v>43.155999999999999</v>
      </c>
      <c r="N795" s="118">
        <v>3.57</v>
      </c>
      <c r="O795" s="118">
        <v>6.4</v>
      </c>
      <c r="P795" s="118">
        <v>1.4279999999999999</v>
      </c>
      <c r="Q795" s="118"/>
      <c r="R795" s="118">
        <v>31.757999999999999</v>
      </c>
      <c r="S795" s="118"/>
      <c r="T795" s="118">
        <v>31.757999999999999</v>
      </c>
      <c r="U795" s="118">
        <v>2279.16</v>
      </c>
      <c r="V795" s="146">
        <f t="shared" si="87"/>
        <v>1.3934080977202128E-2</v>
      </c>
      <c r="W795" s="76">
        <v>52.21</v>
      </c>
      <c r="X795" s="157">
        <f t="shared" si="85"/>
        <v>0.7274983678197231</v>
      </c>
      <c r="Y795" s="157">
        <f t="shared" si="83"/>
        <v>836.04485863212767</v>
      </c>
      <c r="Z795" s="157">
        <f t="shared" si="84"/>
        <v>43.649902069183383</v>
      </c>
    </row>
    <row r="796" spans="1:26" x14ac:dyDescent="0.2">
      <c r="A796" s="251"/>
      <c r="B796" s="65" t="s">
        <v>907</v>
      </c>
      <c r="C796" s="13">
        <v>1</v>
      </c>
      <c r="D796" s="43">
        <v>1.7957999999999998E-2</v>
      </c>
      <c r="E796" s="44">
        <v>0.94</v>
      </c>
      <c r="F796" s="82">
        <v>527</v>
      </c>
      <c r="G796" s="9" t="s">
        <v>45</v>
      </c>
      <c r="H796" s="67">
        <v>3</v>
      </c>
      <c r="I796" s="68" t="s">
        <v>920</v>
      </c>
      <c r="J796" s="68" t="s">
        <v>918</v>
      </c>
      <c r="K796" s="67">
        <v>40</v>
      </c>
      <c r="L796" s="67"/>
      <c r="M796" s="118">
        <f t="shared" si="86"/>
        <v>42.737500000000004</v>
      </c>
      <c r="N796" s="118">
        <v>2.3205</v>
      </c>
      <c r="O796" s="118">
        <v>6.4</v>
      </c>
      <c r="P796" s="118">
        <v>0.74</v>
      </c>
      <c r="Q796" s="118"/>
      <c r="R796" s="118">
        <v>33.277000000000001</v>
      </c>
      <c r="S796" s="118"/>
      <c r="T796" s="118">
        <v>33.277000000000001</v>
      </c>
      <c r="U796" s="118">
        <v>2232.52</v>
      </c>
      <c r="V796" s="146">
        <f t="shared" si="87"/>
        <v>1.4905577553616541E-2</v>
      </c>
      <c r="W796" s="76">
        <v>52.21</v>
      </c>
      <c r="X796" s="157">
        <f t="shared" si="85"/>
        <v>0.77822020407431958</v>
      </c>
      <c r="Y796" s="157">
        <f t="shared" si="83"/>
        <v>894.33465321699248</v>
      </c>
      <c r="Z796" s="157">
        <f t="shared" si="84"/>
        <v>46.693212244459183</v>
      </c>
    </row>
    <row r="797" spans="1:26" x14ac:dyDescent="0.2">
      <c r="A797" s="251"/>
      <c r="B797" s="65" t="s">
        <v>907</v>
      </c>
      <c r="C797" s="13">
        <v>1</v>
      </c>
      <c r="D797" s="43">
        <v>1.7957999999999998E-2</v>
      </c>
      <c r="E797" s="44">
        <v>0.94</v>
      </c>
      <c r="F797" s="82">
        <v>527</v>
      </c>
      <c r="G797" s="9" t="s">
        <v>45</v>
      </c>
      <c r="H797" s="67">
        <v>4</v>
      </c>
      <c r="I797" s="68" t="s">
        <v>921</v>
      </c>
      <c r="J797" s="68" t="s">
        <v>918</v>
      </c>
      <c r="K797" s="67">
        <v>40</v>
      </c>
      <c r="L797" s="67">
        <v>1998</v>
      </c>
      <c r="M797" s="118">
        <f t="shared" si="86"/>
        <v>41.904699999999998</v>
      </c>
      <c r="N797" s="118">
        <v>2.9937</v>
      </c>
      <c r="O797" s="118">
        <v>6.3120000000000003</v>
      </c>
      <c r="P797" s="118">
        <v>0.78</v>
      </c>
      <c r="Q797" s="118"/>
      <c r="R797" s="118">
        <v>31.818999999999999</v>
      </c>
      <c r="S797" s="118"/>
      <c r="T797" s="118">
        <v>31.818999999999999</v>
      </c>
      <c r="U797" s="118">
        <v>2281.4499999999998</v>
      </c>
      <c r="V797" s="146">
        <f t="shared" si="87"/>
        <v>1.394683205855925E-2</v>
      </c>
      <c r="W797" s="76">
        <v>52.21</v>
      </c>
      <c r="X797" s="157">
        <f t="shared" si="85"/>
        <v>0.72816410177737845</v>
      </c>
      <c r="Y797" s="157">
        <f t="shared" si="83"/>
        <v>836.80992351355496</v>
      </c>
      <c r="Z797" s="157">
        <f t="shared" si="84"/>
        <v>43.689846106642705</v>
      </c>
    </row>
    <row r="798" spans="1:26" x14ac:dyDescent="0.2">
      <c r="A798" s="251"/>
      <c r="B798" s="65" t="s">
        <v>907</v>
      </c>
      <c r="C798" s="13">
        <v>1</v>
      </c>
      <c r="D798" s="43">
        <v>1.7957999999999998E-2</v>
      </c>
      <c r="E798" s="44">
        <v>0.94</v>
      </c>
      <c r="F798" s="82">
        <v>527</v>
      </c>
      <c r="G798" s="9" t="s">
        <v>45</v>
      </c>
      <c r="H798" s="67">
        <v>5</v>
      </c>
      <c r="I798" s="68" t="s">
        <v>922</v>
      </c>
      <c r="J798" s="68" t="s">
        <v>918</v>
      </c>
      <c r="K798" s="67">
        <v>30</v>
      </c>
      <c r="L798" s="67">
        <v>1991</v>
      </c>
      <c r="M798" s="118">
        <f t="shared" si="86"/>
        <v>31.067</v>
      </c>
      <c r="N798" s="118">
        <v>2.3460000000000001</v>
      </c>
      <c r="O798" s="118">
        <v>4.1440000000000001</v>
      </c>
      <c r="P798" s="118">
        <v>1.2749999999999999</v>
      </c>
      <c r="Q798" s="118"/>
      <c r="R798" s="118">
        <v>23.302</v>
      </c>
      <c r="S798" s="118"/>
      <c r="T798" s="118">
        <v>23.302</v>
      </c>
      <c r="U798" s="118">
        <v>1636.16</v>
      </c>
      <c r="V798" s="146">
        <f t="shared" si="87"/>
        <v>1.4241883434382945E-2</v>
      </c>
      <c r="W798" s="76">
        <v>52.21</v>
      </c>
      <c r="X798" s="157">
        <f t="shared" si="85"/>
        <v>0.7435687341091336</v>
      </c>
      <c r="Y798" s="157">
        <f t="shared" si="83"/>
        <v>854.51300606297661</v>
      </c>
      <c r="Z798" s="157">
        <f t="shared" si="84"/>
        <v>44.614124046548007</v>
      </c>
    </row>
    <row r="799" spans="1:26" x14ac:dyDescent="0.2">
      <c r="A799" s="251"/>
      <c r="B799" s="65" t="s">
        <v>907</v>
      </c>
      <c r="C799" s="13">
        <v>1</v>
      </c>
      <c r="D799" s="43">
        <v>1.7957999999999998E-2</v>
      </c>
      <c r="E799" s="44">
        <v>0.94</v>
      </c>
      <c r="F799" s="82">
        <v>527</v>
      </c>
      <c r="G799" s="9" t="s">
        <v>45</v>
      </c>
      <c r="H799" s="67">
        <v>6</v>
      </c>
      <c r="I799" s="68" t="s">
        <v>923</v>
      </c>
      <c r="J799" s="68" t="s">
        <v>918</v>
      </c>
      <c r="K799" s="67">
        <v>40</v>
      </c>
      <c r="L799" s="67"/>
      <c r="M799" s="118">
        <f t="shared" si="86"/>
        <v>44.412000000000006</v>
      </c>
      <c r="N799" s="118">
        <v>2.1930000000000001</v>
      </c>
      <c r="O799" s="118">
        <v>6.4</v>
      </c>
      <c r="P799" s="118">
        <v>1.4790000000000001</v>
      </c>
      <c r="Q799" s="118"/>
      <c r="R799" s="118">
        <v>34.340000000000003</v>
      </c>
      <c r="S799" s="118"/>
      <c r="T799" s="118">
        <v>34.340000000000003</v>
      </c>
      <c r="U799" s="118">
        <v>2229.19</v>
      </c>
      <c r="V799" s="146">
        <f t="shared" si="87"/>
        <v>1.5404698567641163E-2</v>
      </c>
      <c r="W799" s="76">
        <v>52.21</v>
      </c>
      <c r="X799" s="157">
        <f t="shared" si="85"/>
        <v>0.80427931221654514</v>
      </c>
      <c r="Y799" s="157">
        <f t="shared" si="83"/>
        <v>924.28191405846985</v>
      </c>
      <c r="Z799" s="157">
        <f t="shared" si="84"/>
        <v>48.256758732992715</v>
      </c>
    </row>
    <row r="800" spans="1:26" x14ac:dyDescent="0.2">
      <c r="A800" s="251"/>
      <c r="B800" s="65" t="s">
        <v>907</v>
      </c>
      <c r="C800" s="13">
        <v>1</v>
      </c>
      <c r="D800" s="43">
        <v>1.7957999999999998E-2</v>
      </c>
      <c r="E800" s="44">
        <v>0.94</v>
      </c>
      <c r="F800" s="82">
        <v>527</v>
      </c>
      <c r="G800" s="9" t="s">
        <v>45</v>
      </c>
      <c r="H800" s="67">
        <v>7</v>
      </c>
      <c r="I800" s="68" t="s">
        <v>924</v>
      </c>
      <c r="J800" s="68" t="s">
        <v>918</v>
      </c>
      <c r="K800" s="67">
        <v>30</v>
      </c>
      <c r="L800" s="67">
        <v>1990</v>
      </c>
      <c r="M800" s="118">
        <f t="shared" si="86"/>
        <v>32.123000000000005</v>
      </c>
      <c r="N800" s="118">
        <v>3.2639999999999998</v>
      </c>
      <c r="O800" s="118">
        <v>4.8</v>
      </c>
      <c r="P800" s="118">
        <v>-4.5999999999999999E-2</v>
      </c>
      <c r="Q800" s="118"/>
      <c r="R800" s="118">
        <v>24.105</v>
      </c>
      <c r="S800" s="118"/>
      <c r="T800" s="118">
        <v>24.105</v>
      </c>
      <c r="U800" s="118">
        <v>1589.87</v>
      </c>
      <c r="V800" s="146">
        <f t="shared" si="87"/>
        <v>1.5161616987552442E-2</v>
      </c>
      <c r="W800" s="76">
        <v>52.21</v>
      </c>
      <c r="X800" s="157">
        <f t="shared" si="85"/>
        <v>0.79158802292011299</v>
      </c>
      <c r="Y800" s="157">
        <f t="shared" si="83"/>
        <v>909.69701925314655</v>
      </c>
      <c r="Z800" s="157">
        <f t="shared" si="84"/>
        <v>47.49528137520678</v>
      </c>
    </row>
    <row r="801" spans="1:26" x14ac:dyDescent="0.2">
      <c r="A801" s="251"/>
      <c r="B801" s="65" t="s">
        <v>907</v>
      </c>
      <c r="C801" s="13">
        <v>1</v>
      </c>
      <c r="D801" s="43">
        <v>1.7957999999999998E-2</v>
      </c>
      <c r="E801" s="44">
        <v>0.94</v>
      </c>
      <c r="F801" s="82">
        <v>527</v>
      </c>
      <c r="G801" s="9" t="s">
        <v>45</v>
      </c>
      <c r="H801" s="67">
        <v>8</v>
      </c>
      <c r="I801" s="68" t="s">
        <v>925</v>
      </c>
      <c r="J801" s="68" t="s">
        <v>918</v>
      </c>
      <c r="K801" s="67">
        <v>40</v>
      </c>
      <c r="L801" s="67">
        <v>1990</v>
      </c>
      <c r="M801" s="118">
        <f t="shared" si="86"/>
        <v>41.301299999999998</v>
      </c>
      <c r="N801" s="118">
        <v>3.2793000000000001</v>
      </c>
      <c r="O801" s="118">
        <v>6.218</v>
      </c>
      <c r="P801" s="118">
        <v>1.0049999999999999</v>
      </c>
      <c r="Q801" s="118"/>
      <c r="R801" s="118">
        <v>30.798999999999999</v>
      </c>
      <c r="S801" s="118"/>
      <c r="T801" s="118">
        <v>30.798999999999999</v>
      </c>
      <c r="U801" s="118">
        <v>2238</v>
      </c>
      <c r="V801" s="146">
        <f t="shared" si="87"/>
        <v>1.3761840929401251E-2</v>
      </c>
      <c r="W801" s="76">
        <v>52.21</v>
      </c>
      <c r="X801" s="157">
        <f t="shared" si="85"/>
        <v>0.71850571492403936</v>
      </c>
      <c r="Y801" s="157">
        <f t="shared" si="83"/>
        <v>825.71045576407505</v>
      </c>
      <c r="Z801" s="157">
        <f t="shared" si="84"/>
        <v>43.110342895442358</v>
      </c>
    </row>
    <row r="802" spans="1:26" x14ac:dyDescent="0.2">
      <c r="A802" s="251"/>
      <c r="B802" s="65" t="s">
        <v>907</v>
      </c>
      <c r="C802" s="13">
        <v>1</v>
      </c>
      <c r="D802" s="43">
        <v>1.7957999999999998E-2</v>
      </c>
      <c r="E802" s="44">
        <v>0.94</v>
      </c>
      <c r="F802" s="82">
        <v>527</v>
      </c>
      <c r="G802" s="9" t="s">
        <v>45</v>
      </c>
      <c r="H802" s="67">
        <v>9</v>
      </c>
      <c r="I802" s="68" t="s">
        <v>926</v>
      </c>
      <c r="J802" s="68" t="s">
        <v>918</v>
      </c>
      <c r="K802" s="67">
        <v>45</v>
      </c>
      <c r="L802" s="67">
        <v>1992</v>
      </c>
      <c r="M802" s="118">
        <f t="shared" si="86"/>
        <v>39</v>
      </c>
      <c r="N802" s="118">
        <v>3.621</v>
      </c>
      <c r="O802" s="118">
        <v>7.0439999999999996</v>
      </c>
      <c r="P802" s="118">
        <v>-5.0999999999999997E-2</v>
      </c>
      <c r="Q802" s="118"/>
      <c r="R802" s="118">
        <v>28.385999999999999</v>
      </c>
      <c r="S802" s="118"/>
      <c r="T802" s="118">
        <v>28.385999999999999</v>
      </c>
      <c r="U802" s="118">
        <v>2192.8000000000002</v>
      </c>
      <c r="V802" s="146">
        <f t="shared" si="87"/>
        <v>1.294509303174024E-2</v>
      </c>
      <c r="W802" s="76">
        <v>52.21</v>
      </c>
      <c r="X802" s="157">
        <f t="shared" si="85"/>
        <v>0.67586330718715792</v>
      </c>
      <c r="Y802" s="157">
        <f t="shared" si="83"/>
        <v>776.70558190441443</v>
      </c>
      <c r="Z802" s="157">
        <f t="shared" si="84"/>
        <v>40.551798431229479</v>
      </c>
    </row>
    <row r="803" spans="1:26" x14ac:dyDescent="0.2">
      <c r="A803" s="251"/>
      <c r="B803" s="65" t="s">
        <v>907</v>
      </c>
      <c r="C803" s="13">
        <v>1</v>
      </c>
      <c r="D803" s="43">
        <v>1.7957999999999998E-2</v>
      </c>
      <c r="E803" s="44">
        <v>0.94</v>
      </c>
      <c r="F803" s="82">
        <v>527</v>
      </c>
      <c r="G803" s="9" t="s">
        <v>45</v>
      </c>
      <c r="H803" s="67">
        <v>10</v>
      </c>
      <c r="I803" s="68" t="s">
        <v>927</v>
      </c>
      <c r="J803" s="68" t="s">
        <v>918</v>
      </c>
      <c r="K803" s="67">
        <v>50</v>
      </c>
      <c r="L803" s="67">
        <v>1971</v>
      </c>
      <c r="M803" s="118">
        <f t="shared" si="86"/>
        <v>47.871499999999997</v>
      </c>
      <c r="N803" s="118">
        <v>4.8704999999999998</v>
      </c>
      <c r="O803" s="118">
        <v>8</v>
      </c>
      <c r="P803" s="118">
        <v>-0.79100000000000004</v>
      </c>
      <c r="Q803" s="118"/>
      <c r="R803" s="118">
        <v>35.792000000000002</v>
      </c>
      <c r="S803" s="118"/>
      <c r="T803" s="118">
        <v>35.792000000000002</v>
      </c>
      <c r="U803" s="118">
        <v>2459.61</v>
      </c>
      <c r="V803" s="146">
        <f t="shared" si="87"/>
        <v>1.4551900504551534E-2</v>
      </c>
      <c r="W803" s="76">
        <v>52.21</v>
      </c>
      <c r="X803" s="157">
        <f t="shared" si="85"/>
        <v>0.75975472534263555</v>
      </c>
      <c r="Y803" s="157">
        <f t="shared" si="83"/>
        <v>873.114030273092</v>
      </c>
      <c r="Z803" s="157">
        <f t="shared" si="84"/>
        <v>45.585283520558136</v>
      </c>
    </row>
    <row r="804" spans="1:26" x14ac:dyDescent="0.2">
      <c r="A804" s="251"/>
      <c r="B804" s="65" t="s">
        <v>907</v>
      </c>
      <c r="C804" s="13">
        <v>1</v>
      </c>
      <c r="D804" s="43">
        <v>1.7957999999999998E-2</v>
      </c>
      <c r="E804" s="44">
        <v>0.94</v>
      </c>
      <c r="F804" s="82">
        <v>527</v>
      </c>
      <c r="G804" s="6" t="s">
        <v>47</v>
      </c>
      <c r="H804" s="69">
        <v>1</v>
      </c>
      <c r="I804" s="70" t="s">
        <v>928</v>
      </c>
      <c r="J804" s="70" t="s">
        <v>918</v>
      </c>
      <c r="K804" s="69">
        <v>3</v>
      </c>
      <c r="L804" s="69">
        <v>1940</v>
      </c>
      <c r="M804" s="119">
        <f t="shared" si="86"/>
        <v>3.149</v>
      </c>
      <c r="N804" s="119">
        <v>0</v>
      </c>
      <c r="O804" s="119">
        <v>0</v>
      </c>
      <c r="P804" s="119">
        <v>0</v>
      </c>
      <c r="Q804" s="119"/>
      <c r="R804" s="119">
        <v>3.149</v>
      </c>
      <c r="S804" s="119"/>
      <c r="T804" s="119">
        <v>3.149</v>
      </c>
      <c r="U804" s="119">
        <v>125.4</v>
      </c>
      <c r="V804" s="147">
        <f t="shared" si="87"/>
        <v>2.5111642743221689E-2</v>
      </c>
      <c r="W804" s="88">
        <v>52.21</v>
      </c>
      <c r="X804" s="77">
        <f t="shared" si="85"/>
        <v>1.3110788676236045</v>
      </c>
      <c r="Y804" s="77">
        <f t="shared" si="83"/>
        <v>1506.6985645933014</v>
      </c>
      <c r="Z804" s="77">
        <f t="shared" si="84"/>
        <v>78.664732057416273</v>
      </c>
    </row>
    <row r="805" spans="1:26" x14ac:dyDescent="0.2">
      <c r="A805" s="251"/>
      <c r="B805" s="65" t="s">
        <v>907</v>
      </c>
      <c r="C805" s="13">
        <v>1</v>
      </c>
      <c r="D805" s="43">
        <v>1.7957999999999998E-2</v>
      </c>
      <c r="E805" s="44">
        <v>0.94</v>
      </c>
      <c r="F805" s="82">
        <v>527</v>
      </c>
      <c r="G805" s="6" t="s">
        <v>47</v>
      </c>
      <c r="H805" s="69">
        <v>2</v>
      </c>
      <c r="I805" s="70" t="s">
        <v>929</v>
      </c>
      <c r="J805" s="70" t="s">
        <v>918</v>
      </c>
      <c r="K805" s="69">
        <v>50</v>
      </c>
      <c r="L805" s="69">
        <v>1976</v>
      </c>
      <c r="M805" s="119">
        <f t="shared" si="86"/>
        <v>42.334299999999999</v>
      </c>
      <c r="N805" s="119">
        <v>3.4312999999999998</v>
      </c>
      <c r="O805" s="119">
        <v>1.6E-2</v>
      </c>
      <c r="P805" s="119">
        <v>0.95499999999999996</v>
      </c>
      <c r="Q805" s="119"/>
      <c r="R805" s="119">
        <v>37.932000000000002</v>
      </c>
      <c r="S805" s="119"/>
      <c r="T805" s="119">
        <v>37.932000000000002</v>
      </c>
      <c r="U805" s="119">
        <v>1467.32</v>
      </c>
      <c r="V805" s="147">
        <f t="shared" si="87"/>
        <v>2.5851211732955324E-2</v>
      </c>
      <c r="W805" s="88">
        <v>52.21</v>
      </c>
      <c r="X805" s="77">
        <f t="shared" si="85"/>
        <v>1.3496917645775974</v>
      </c>
      <c r="Y805" s="77">
        <f t="shared" si="83"/>
        <v>1551.0727039773194</v>
      </c>
      <c r="Z805" s="77">
        <f t="shared" si="84"/>
        <v>80.981505874655852</v>
      </c>
    </row>
    <row r="806" spans="1:26" x14ac:dyDescent="0.2">
      <c r="A806" s="251"/>
      <c r="B806" s="65" t="s">
        <v>930</v>
      </c>
      <c r="C806" s="13">
        <v>1</v>
      </c>
      <c r="D806" s="43">
        <v>1.7957999999999998E-2</v>
      </c>
      <c r="E806" s="44">
        <v>0.94</v>
      </c>
      <c r="F806" s="82">
        <v>527</v>
      </c>
      <c r="G806" s="6" t="s">
        <v>47</v>
      </c>
      <c r="H806" s="69">
        <v>3</v>
      </c>
      <c r="I806" s="70" t="s">
        <v>931</v>
      </c>
      <c r="J806" s="70" t="s">
        <v>918</v>
      </c>
      <c r="K806" s="69">
        <v>40</v>
      </c>
      <c r="L806" s="69">
        <v>1992</v>
      </c>
      <c r="M806" s="119">
        <f t="shared" si="86"/>
        <v>66.000399999999999</v>
      </c>
      <c r="N806" s="119">
        <v>2.8763999999999998</v>
      </c>
      <c r="O806" s="119">
        <v>6.4</v>
      </c>
      <c r="P806" s="119">
        <v>1.6120000000000001</v>
      </c>
      <c r="Q806" s="119"/>
      <c r="R806" s="119">
        <v>55.112000000000002</v>
      </c>
      <c r="S806" s="119"/>
      <c r="T806" s="119">
        <v>55.112000000000002</v>
      </c>
      <c r="U806" s="119">
        <v>2207.7600000000002</v>
      </c>
      <c r="V806" s="147">
        <f t="shared" si="87"/>
        <v>2.4962858281697285E-2</v>
      </c>
      <c r="W806" s="88">
        <v>52.21</v>
      </c>
      <c r="X806" s="77">
        <f t="shared" si="85"/>
        <v>1.3033108308874153</v>
      </c>
      <c r="Y806" s="77">
        <f t="shared" si="83"/>
        <v>1497.7714969018371</v>
      </c>
      <c r="Z806" s="77">
        <f t="shared" si="84"/>
        <v>78.198649853244916</v>
      </c>
    </row>
    <row r="807" spans="1:26" x14ac:dyDescent="0.2">
      <c r="A807" s="251"/>
      <c r="B807" s="65" t="s">
        <v>930</v>
      </c>
      <c r="C807" s="13">
        <v>1</v>
      </c>
      <c r="D807" s="43">
        <v>1.7957999999999998E-2</v>
      </c>
      <c r="E807" s="44">
        <v>0.94</v>
      </c>
      <c r="F807" s="82">
        <v>527</v>
      </c>
      <c r="G807" s="6" t="s">
        <v>47</v>
      </c>
      <c r="H807" s="69">
        <v>4</v>
      </c>
      <c r="I807" s="70" t="s">
        <v>932</v>
      </c>
      <c r="J807" s="70" t="s">
        <v>918</v>
      </c>
      <c r="K807" s="69">
        <v>40</v>
      </c>
      <c r="L807" s="69">
        <v>1991</v>
      </c>
      <c r="M807" s="119">
        <f t="shared" si="86"/>
        <v>67.000200000000007</v>
      </c>
      <c r="N807" s="119">
        <v>3.2742</v>
      </c>
      <c r="O807" s="119">
        <v>6.4</v>
      </c>
      <c r="P807" s="119">
        <v>0.55100000000000005</v>
      </c>
      <c r="Q807" s="119"/>
      <c r="R807" s="119">
        <v>56.774999999999999</v>
      </c>
      <c r="S807" s="119"/>
      <c r="T807" s="119">
        <v>56.774999999999999</v>
      </c>
      <c r="U807" s="119">
        <v>2200.5</v>
      </c>
      <c r="V807" s="147">
        <f t="shared" si="87"/>
        <v>2.5800954328561689E-2</v>
      </c>
      <c r="W807" s="88">
        <v>52.21</v>
      </c>
      <c r="X807" s="77">
        <f t="shared" si="85"/>
        <v>1.3470678254942059</v>
      </c>
      <c r="Y807" s="77">
        <f t="shared" si="83"/>
        <v>1548.0572597137013</v>
      </c>
      <c r="Z807" s="77">
        <f t="shared" si="84"/>
        <v>80.824069529652348</v>
      </c>
    </row>
    <row r="808" spans="1:26" x14ac:dyDescent="0.2">
      <c r="A808" s="251"/>
      <c r="B808" s="65" t="s">
        <v>930</v>
      </c>
      <c r="C808" s="13">
        <v>1</v>
      </c>
      <c r="D808" s="43">
        <v>1.7957999999999998E-2</v>
      </c>
      <c r="E808" s="44">
        <v>0.94</v>
      </c>
      <c r="F808" s="82">
        <v>527</v>
      </c>
      <c r="G808" s="6" t="s">
        <v>47</v>
      </c>
      <c r="H808" s="69">
        <v>5</v>
      </c>
      <c r="I808" s="70" t="s">
        <v>933</v>
      </c>
      <c r="J808" s="70" t="s">
        <v>918</v>
      </c>
      <c r="K808" s="69">
        <v>20</v>
      </c>
      <c r="L808" s="69">
        <v>1992</v>
      </c>
      <c r="M808" s="119">
        <f t="shared" si="86"/>
        <v>34</v>
      </c>
      <c r="N808" s="119">
        <v>1.2749999999999999</v>
      </c>
      <c r="O808" s="119">
        <v>3.2</v>
      </c>
      <c r="P808" s="119">
        <v>0.20399999999999999</v>
      </c>
      <c r="Q808" s="119"/>
      <c r="R808" s="119">
        <v>29.321000000000002</v>
      </c>
      <c r="S808" s="119"/>
      <c r="T808" s="119">
        <v>29.321000000000002</v>
      </c>
      <c r="U808" s="119">
        <v>1101.98</v>
      </c>
      <c r="V808" s="147">
        <f t="shared" si="87"/>
        <v>2.6607560935770162E-2</v>
      </c>
      <c r="W808" s="88">
        <v>52.21</v>
      </c>
      <c r="X808" s="77">
        <f t="shared" si="85"/>
        <v>1.3891807564565601</v>
      </c>
      <c r="Y808" s="77">
        <f t="shared" si="83"/>
        <v>1596.4536561462096</v>
      </c>
      <c r="Z808" s="77">
        <f t="shared" si="84"/>
        <v>83.350845387393605</v>
      </c>
    </row>
    <row r="809" spans="1:26" x14ac:dyDescent="0.2">
      <c r="A809" s="251"/>
      <c r="B809" s="65" t="s">
        <v>934</v>
      </c>
      <c r="C809" s="13">
        <v>1</v>
      </c>
      <c r="D809" s="43">
        <v>1.7957999999999998E-2</v>
      </c>
      <c r="E809" s="44">
        <v>0.94</v>
      </c>
      <c r="F809" s="82">
        <v>527</v>
      </c>
      <c r="G809" s="6" t="s">
        <v>47</v>
      </c>
      <c r="H809" s="69">
        <v>6</v>
      </c>
      <c r="I809" s="70" t="s">
        <v>935</v>
      </c>
      <c r="J809" s="70" t="s">
        <v>918</v>
      </c>
      <c r="K809" s="69">
        <v>6</v>
      </c>
      <c r="L809" s="69"/>
      <c r="M809" s="119">
        <f t="shared" si="86"/>
        <v>8.8409999999999993</v>
      </c>
      <c r="N809" s="119">
        <v>0</v>
      </c>
      <c r="O809" s="119">
        <v>0</v>
      </c>
      <c r="P809" s="119">
        <v>0</v>
      </c>
      <c r="Q809" s="119"/>
      <c r="R809" s="119">
        <v>8.8409999999999993</v>
      </c>
      <c r="S809" s="119"/>
      <c r="T809" s="119">
        <v>8.8409999999999993</v>
      </c>
      <c r="U809" s="119">
        <v>314.12</v>
      </c>
      <c r="V809" s="147">
        <f t="shared" si="87"/>
        <v>2.8145294791799311E-2</v>
      </c>
      <c r="W809" s="88">
        <v>52.21</v>
      </c>
      <c r="X809" s="77">
        <f t="shared" si="85"/>
        <v>1.469465841079842</v>
      </c>
      <c r="Y809" s="77">
        <f t="shared" si="83"/>
        <v>1688.7176875079585</v>
      </c>
      <c r="Z809" s="77">
        <f t="shared" si="84"/>
        <v>88.167950464790508</v>
      </c>
    </row>
    <row r="810" spans="1:26" x14ac:dyDescent="0.2">
      <c r="A810" s="251"/>
      <c r="B810" s="65" t="s">
        <v>936</v>
      </c>
      <c r="C810" s="13">
        <v>1</v>
      </c>
      <c r="D810" s="43">
        <v>1.7957999999999998E-2</v>
      </c>
      <c r="E810" s="44">
        <v>0.94</v>
      </c>
      <c r="F810" s="82">
        <v>527</v>
      </c>
      <c r="G810" s="6" t="s">
        <v>47</v>
      </c>
      <c r="H810" s="69">
        <v>7</v>
      </c>
      <c r="I810" s="70" t="s">
        <v>937</v>
      </c>
      <c r="J810" s="70" t="s">
        <v>918</v>
      </c>
      <c r="K810" s="69">
        <v>8</v>
      </c>
      <c r="L810" s="69"/>
      <c r="M810" s="119">
        <f t="shared" si="86"/>
        <v>12.771000000000001</v>
      </c>
      <c r="N810" s="119">
        <v>0</v>
      </c>
      <c r="O810" s="119">
        <v>0</v>
      </c>
      <c r="P810" s="119">
        <v>0</v>
      </c>
      <c r="Q810" s="119"/>
      <c r="R810" s="119">
        <v>12.771000000000001</v>
      </c>
      <c r="S810" s="119"/>
      <c r="T810" s="119">
        <v>12.771000000000001</v>
      </c>
      <c r="U810" s="119">
        <v>487.61</v>
      </c>
      <c r="V810" s="147">
        <f t="shared" si="87"/>
        <v>2.6191013309817272E-2</v>
      </c>
      <c r="W810" s="88">
        <v>52.21</v>
      </c>
      <c r="X810" s="77">
        <f t="shared" si="85"/>
        <v>1.3674328049055597</v>
      </c>
      <c r="Y810" s="77">
        <f t="shared" si="83"/>
        <v>1571.4607985890364</v>
      </c>
      <c r="Z810" s="77">
        <f t="shared" si="84"/>
        <v>82.045968294333591</v>
      </c>
    </row>
    <row r="811" spans="1:26" x14ac:dyDescent="0.2">
      <c r="A811" s="251"/>
      <c r="B811" s="65" t="s">
        <v>907</v>
      </c>
      <c r="C811" s="13">
        <v>1</v>
      </c>
      <c r="D811" s="43">
        <v>1.7957999999999998E-2</v>
      </c>
      <c r="E811" s="44">
        <v>0.94</v>
      </c>
      <c r="F811" s="82">
        <v>527</v>
      </c>
      <c r="G811" s="6" t="s">
        <v>47</v>
      </c>
      <c r="H811" s="69">
        <v>8</v>
      </c>
      <c r="I811" s="70" t="s">
        <v>938</v>
      </c>
      <c r="J811" s="70" t="s">
        <v>918</v>
      </c>
      <c r="K811" s="69">
        <v>8</v>
      </c>
      <c r="L811" s="69">
        <v>1960</v>
      </c>
      <c r="M811" s="119">
        <f t="shared" si="86"/>
        <v>11.770999999999999</v>
      </c>
      <c r="N811" s="119">
        <v>1.173</v>
      </c>
      <c r="O811" s="119">
        <v>1.28</v>
      </c>
      <c r="P811" s="119">
        <v>-0.51</v>
      </c>
      <c r="Q811" s="119"/>
      <c r="R811" s="119">
        <v>9.8279999999999994</v>
      </c>
      <c r="S811" s="119"/>
      <c r="T811" s="119">
        <v>9.8279999999999994</v>
      </c>
      <c r="U811" s="119">
        <v>372.64</v>
      </c>
      <c r="V811" s="147">
        <f t="shared" si="87"/>
        <v>2.637398024903392E-2</v>
      </c>
      <c r="W811" s="88">
        <v>52.21</v>
      </c>
      <c r="X811" s="77">
        <f t="shared" si="85"/>
        <v>1.3769855088020611</v>
      </c>
      <c r="Y811" s="77">
        <f t="shared" si="83"/>
        <v>1582.4388149420352</v>
      </c>
      <c r="Z811" s="77">
        <f t="shared" si="84"/>
        <v>82.619130528123662</v>
      </c>
    </row>
    <row r="812" spans="1:26" x14ac:dyDescent="0.2">
      <c r="A812" s="251"/>
      <c r="B812" s="65" t="s">
        <v>939</v>
      </c>
      <c r="C812" s="13">
        <v>1</v>
      </c>
      <c r="D812" s="43">
        <v>1.7957999999999998E-2</v>
      </c>
      <c r="E812" s="44">
        <v>0.94</v>
      </c>
      <c r="F812" s="82">
        <v>527</v>
      </c>
      <c r="G812" s="6" t="s">
        <v>47</v>
      </c>
      <c r="H812" s="69">
        <v>9</v>
      </c>
      <c r="I812" s="70" t="s">
        <v>940</v>
      </c>
      <c r="J812" s="70" t="s">
        <v>918</v>
      </c>
      <c r="K812" s="69">
        <v>11</v>
      </c>
      <c r="L812" s="69"/>
      <c r="M812" s="119">
        <f t="shared" si="86"/>
        <v>15.287000000000001</v>
      </c>
      <c r="N812" s="119">
        <v>0</v>
      </c>
      <c r="O812" s="119">
        <v>0</v>
      </c>
      <c r="P812" s="119">
        <v>0</v>
      </c>
      <c r="Q812" s="119"/>
      <c r="R812" s="119">
        <v>15.287000000000001</v>
      </c>
      <c r="S812" s="119"/>
      <c r="T812" s="119">
        <v>15.287000000000001</v>
      </c>
      <c r="U812" s="119">
        <v>533.47</v>
      </c>
      <c r="V812" s="147">
        <f t="shared" si="87"/>
        <v>2.8655781955873809E-2</v>
      </c>
      <c r="W812" s="88">
        <v>52.21</v>
      </c>
      <c r="X812" s="77">
        <f t="shared" si="85"/>
        <v>1.4961183759161716</v>
      </c>
      <c r="Y812" s="77">
        <f t="shared" si="83"/>
        <v>1719.3469173524286</v>
      </c>
      <c r="Z812" s="77">
        <f t="shared" si="84"/>
        <v>89.767102554970307</v>
      </c>
    </row>
    <row r="813" spans="1:26" x14ac:dyDescent="0.2">
      <c r="A813" s="251"/>
      <c r="B813" s="65" t="s">
        <v>907</v>
      </c>
      <c r="C813" s="13">
        <v>1</v>
      </c>
      <c r="D813" s="43">
        <v>1.7957999999999998E-2</v>
      </c>
      <c r="E813" s="44">
        <v>0.94</v>
      </c>
      <c r="F813" s="82">
        <v>527</v>
      </c>
      <c r="G813" s="6" t="s">
        <v>47</v>
      </c>
      <c r="H813" s="69">
        <v>10</v>
      </c>
      <c r="I813" s="70" t="s">
        <v>941</v>
      </c>
      <c r="J813" s="70" t="s">
        <v>918</v>
      </c>
      <c r="K813" s="69">
        <v>9</v>
      </c>
      <c r="L813" s="69">
        <v>1969</v>
      </c>
      <c r="M813" s="119">
        <f t="shared" si="86"/>
        <v>8.1349999999999998</v>
      </c>
      <c r="N813" s="119">
        <v>0.51</v>
      </c>
      <c r="O813" s="119">
        <v>0</v>
      </c>
      <c r="P813" s="119">
        <v>0</v>
      </c>
      <c r="Q813" s="119"/>
      <c r="R813" s="119">
        <v>7.625</v>
      </c>
      <c r="S813" s="119"/>
      <c r="T813" s="119">
        <v>7.625</v>
      </c>
      <c r="U813" s="119">
        <v>268.74</v>
      </c>
      <c r="V813" s="147">
        <f t="shared" si="87"/>
        <v>2.8373148768326261E-2</v>
      </c>
      <c r="W813" s="88">
        <v>52.21</v>
      </c>
      <c r="X813" s="77">
        <f t="shared" si="85"/>
        <v>1.4813620971943142</v>
      </c>
      <c r="Y813" s="77">
        <f t="shared" si="83"/>
        <v>1702.3889260995757</v>
      </c>
      <c r="Z813" s="77">
        <f t="shared" si="84"/>
        <v>88.881725831658841</v>
      </c>
    </row>
    <row r="814" spans="1:26" x14ac:dyDescent="0.2">
      <c r="A814" s="251"/>
      <c r="B814" s="65" t="s">
        <v>907</v>
      </c>
      <c r="C814" s="13">
        <v>1</v>
      </c>
      <c r="D814" s="43">
        <v>1.7957999999999998E-2</v>
      </c>
      <c r="E814" s="44">
        <v>0.94</v>
      </c>
      <c r="F814" s="82">
        <v>527</v>
      </c>
      <c r="G814" s="10" t="s">
        <v>48</v>
      </c>
      <c r="H814" s="72">
        <v>1</v>
      </c>
      <c r="I814" s="73" t="s">
        <v>942</v>
      </c>
      <c r="J814" s="73" t="s">
        <v>918</v>
      </c>
      <c r="K814" s="72">
        <v>4</v>
      </c>
      <c r="L814" s="72"/>
      <c r="M814" s="120">
        <f t="shared" si="86"/>
        <v>5.891</v>
      </c>
      <c r="N814" s="120">
        <v>0</v>
      </c>
      <c r="O814" s="120">
        <v>0</v>
      </c>
      <c r="P814" s="120">
        <v>0</v>
      </c>
      <c r="Q814" s="120"/>
      <c r="R814" s="120">
        <v>5.891</v>
      </c>
      <c r="S814" s="120"/>
      <c r="T814" s="120">
        <v>5.891</v>
      </c>
      <c r="U814" s="120">
        <v>160.13</v>
      </c>
      <c r="V814" s="148">
        <f t="shared" si="87"/>
        <v>3.6788859052020235E-2</v>
      </c>
      <c r="W814" s="78">
        <v>52.21</v>
      </c>
      <c r="X814" s="158">
        <f t="shared" si="85"/>
        <v>1.9207463311059765</v>
      </c>
      <c r="Y814" s="158">
        <f t="shared" si="83"/>
        <v>2207.3315431212141</v>
      </c>
      <c r="Z814" s="158">
        <f t="shared" si="84"/>
        <v>115.24477986635858</v>
      </c>
    </row>
    <row r="815" spans="1:26" x14ac:dyDescent="0.2">
      <c r="A815" s="251"/>
      <c r="B815" s="65" t="s">
        <v>943</v>
      </c>
      <c r="C815" s="13">
        <v>1</v>
      </c>
      <c r="D815" s="43">
        <v>1.7957999999999998E-2</v>
      </c>
      <c r="E815" s="44">
        <v>0.94</v>
      </c>
      <c r="F815" s="82">
        <v>527</v>
      </c>
      <c r="G815" s="10" t="s">
        <v>48</v>
      </c>
      <c r="H815" s="72">
        <v>2</v>
      </c>
      <c r="I815" s="73" t="s">
        <v>944</v>
      </c>
      <c r="J815" s="73" t="s">
        <v>918</v>
      </c>
      <c r="K815" s="72">
        <v>8</v>
      </c>
      <c r="L815" s="72"/>
      <c r="M815" s="120">
        <f t="shared" si="86"/>
        <v>14.95</v>
      </c>
      <c r="N815" s="120">
        <v>0</v>
      </c>
      <c r="O815" s="120">
        <v>0</v>
      </c>
      <c r="P815" s="120">
        <v>0</v>
      </c>
      <c r="Q815" s="120"/>
      <c r="R815" s="120">
        <v>14.95</v>
      </c>
      <c r="S815" s="120"/>
      <c r="T815" s="120">
        <v>14.95</v>
      </c>
      <c r="U815" s="120">
        <v>381.84</v>
      </c>
      <c r="V815" s="148">
        <f t="shared" si="87"/>
        <v>3.9152524617640898E-2</v>
      </c>
      <c r="W815" s="78">
        <v>52.21</v>
      </c>
      <c r="X815" s="158">
        <f t="shared" si="85"/>
        <v>2.0441533102870313</v>
      </c>
      <c r="Y815" s="158">
        <f t="shared" si="83"/>
        <v>2349.151477058454</v>
      </c>
      <c r="Z815" s="158">
        <f t="shared" si="84"/>
        <v>122.64919861722188</v>
      </c>
    </row>
    <row r="816" spans="1:26" x14ac:dyDescent="0.2">
      <c r="A816" s="251"/>
      <c r="B816" s="65" t="s">
        <v>945</v>
      </c>
      <c r="C816" s="13">
        <v>1</v>
      </c>
      <c r="D816" s="43">
        <v>1.7957999999999998E-2</v>
      </c>
      <c r="E816" s="44">
        <v>0.94</v>
      </c>
      <c r="F816" s="82">
        <v>527</v>
      </c>
      <c r="G816" s="10" t="s">
        <v>48</v>
      </c>
      <c r="H816" s="72">
        <v>3</v>
      </c>
      <c r="I816" s="73" t="s">
        <v>946</v>
      </c>
      <c r="J816" s="73" t="s">
        <v>918</v>
      </c>
      <c r="K816" s="72">
        <v>6</v>
      </c>
      <c r="L816" s="72"/>
      <c r="M816" s="120">
        <f t="shared" si="86"/>
        <v>9.5679999999999996</v>
      </c>
      <c r="N816" s="120">
        <v>0</v>
      </c>
      <c r="O816" s="120">
        <v>0</v>
      </c>
      <c r="P816" s="120">
        <v>0</v>
      </c>
      <c r="Q816" s="120"/>
      <c r="R816" s="120">
        <v>9.5679999999999996</v>
      </c>
      <c r="S816" s="120"/>
      <c r="T816" s="120">
        <v>9.5679999999999996</v>
      </c>
      <c r="U816" s="120">
        <v>321.16000000000003</v>
      </c>
      <c r="V816" s="148">
        <f t="shared" si="87"/>
        <v>2.979200398555237E-2</v>
      </c>
      <c r="W816" s="78">
        <v>52.21</v>
      </c>
      <c r="X816" s="158">
        <f t="shared" si="85"/>
        <v>1.5554405280856893</v>
      </c>
      <c r="Y816" s="158">
        <f t="shared" si="83"/>
        <v>1787.5202391331422</v>
      </c>
      <c r="Z816" s="158">
        <f t="shared" si="84"/>
        <v>93.326431685141358</v>
      </c>
    </row>
    <row r="817" spans="1:26" x14ac:dyDescent="0.2">
      <c r="A817" s="251"/>
      <c r="B817" s="65" t="s">
        <v>907</v>
      </c>
      <c r="C817" s="13">
        <v>1</v>
      </c>
      <c r="D817" s="43">
        <v>1.7957999999999998E-2</v>
      </c>
      <c r="E817" s="44">
        <v>0.94</v>
      </c>
      <c r="F817" s="82">
        <v>527</v>
      </c>
      <c r="G817" s="10" t="s">
        <v>48</v>
      </c>
      <c r="H817" s="72">
        <v>4</v>
      </c>
      <c r="I817" s="73" t="s">
        <v>947</v>
      </c>
      <c r="J817" s="73" t="s">
        <v>918</v>
      </c>
      <c r="K817" s="72">
        <v>3</v>
      </c>
      <c r="L817" s="72">
        <v>1940</v>
      </c>
      <c r="M817" s="120">
        <f t="shared" si="86"/>
        <v>4.8</v>
      </c>
      <c r="N817" s="120">
        <v>0</v>
      </c>
      <c r="O817" s="120">
        <v>0</v>
      </c>
      <c r="P817" s="120">
        <v>0</v>
      </c>
      <c r="Q817" s="120"/>
      <c r="R817" s="120">
        <v>4.8</v>
      </c>
      <c r="S817" s="120"/>
      <c r="T817" s="120">
        <v>4.8</v>
      </c>
      <c r="U817" s="120">
        <v>112.26</v>
      </c>
      <c r="V817" s="148">
        <f t="shared" si="87"/>
        <v>4.27578834847675E-2</v>
      </c>
      <c r="W817" s="78">
        <v>52.21</v>
      </c>
      <c r="X817" s="158">
        <f t="shared" si="85"/>
        <v>2.2323890967397113</v>
      </c>
      <c r="Y817" s="158">
        <f t="shared" si="83"/>
        <v>2565.4730090860498</v>
      </c>
      <c r="Z817" s="158">
        <f t="shared" si="84"/>
        <v>133.94334580438266</v>
      </c>
    </row>
    <row r="818" spans="1:26" x14ac:dyDescent="0.2">
      <c r="A818" s="251"/>
      <c r="B818" s="65" t="s">
        <v>907</v>
      </c>
      <c r="C818" s="13">
        <v>1</v>
      </c>
      <c r="D818" s="43">
        <v>1.7957999999999998E-2</v>
      </c>
      <c r="E818" s="44">
        <v>0.94</v>
      </c>
      <c r="F818" s="82">
        <v>527</v>
      </c>
      <c r="G818" s="10" t="s">
        <v>48</v>
      </c>
      <c r="H818" s="72">
        <v>5</v>
      </c>
      <c r="I818" s="73" t="s">
        <v>948</v>
      </c>
      <c r="J818" s="73" t="s">
        <v>918</v>
      </c>
      <c r="K818" s="72">
        <v>8</v>
      </c>
      <c r="L818" s="72">
        <v>1960</v>
      </c>
      <c r="M818" s="120">
        <f t="shared" si="86"/>
        <v>14.273</v>
      </c>
      <c r="N818" s="120">
        <v>0.61199999999999999</v>
      </c>
      <c r="O818" s="120">
        <v>1.28</v>
      </c>
      <c r="P818" s="120">
        <v>0.35699999999999998</v>
      </c>
      <c r="Q818" s="120"/>
      <c r="R818" s="120">
        <v>12.023999999999999</v>
      </c>
      <c r="S818" s="120"/>
      <c r="T818" s="120">
        <v>12.023999999999999</v>
      </c>
      <c r="U818" s="120">
        <v>358.27</v>
      </c>
      <c r="V818" s="148">
        <f t="shared" si="87"/>
        <v>3.3561280598431352E-2</v>
      </c>
      <c r="W818" s="78">
        <v>52.21</v>
      </c>
      <c r="X818" s="158">
        <f t="shared" si="85"/>
        <v>1.7522344600441009</v>
      </c>
      <c r="Y818" s="158">
        <f t="shared" si="83"/>
        <v>2013.6768359058813</v>
      </c>
      <c r="Z818" s="158">
        <f t="shared" si="84"/>
        <v>105.13406760264606</v>
      </c>
    </row>
    <row r="819" spans="1:26" x14ac:dyDescent="0.2">
      <c r="A819" s="251"/>
      <c r="B819" s="65" t="s">
        <v>939</v>
      </c>
      <c r="C819" s="13">
        <v>1</v>
      </c>
      <c r="D819" s="43">
        <v>1.7957999999999998E-2</v>
      </c>
      <c r="E819" s="44">
        <v>0.94</v>
      </c>
      <c r="F819" s="82">
        <v>527</v>
      </c>
      <c r="G819" s="10" t="s">
        <v>48</v>
      </c>
      <c r="H819" s="72">
        <v>6</v>
      </c>
      <c r="I819" s="73" t="s">
        <v>949</v>
      </c>
      <c r="J819" s="73" t="s">
        <v>918</v>
      </c>
      <c r="K819" s="72">
        <v>4</v>
      </c>
      <c r="L819" s="72"/>
      <c r="M819" s="120">
        <f t="shared" si="86"/>
        <v>5.8689999999999998</v>
      </c>
      <c r="N819" s="120">
        <v>0</v>
      </c>
      <c r="O819" s="120">
        <v>0</v>
      </c>
      <c r="P819" s="120">
        <v>0</v>
      </c>
      <c r="Q819" s="120"/>
      <c r="R819" s="120">
        <v>5.8689999999999998</v>
      </c>
      <c r="S819" s="120"/>
      <c r="T819" s="120">
        <v>5.8689999999999998</v>
      </c>
      <c r="U819" s="120">
        <v>167.13</v>
      </c>
      <c r="V819" s="148">
        <f t="shared" si="87"/>
        <v>3.5116376473403939E-2</v>
      </c>
      <c r="W819" s="78">
        <v>52.21</v>
      </c>
      <c r="X819" s="158">
        <f t="shared" si="85"/>
        <v>1.8334260156764197</v>
      </c>
      <c r="Y819" s="158">
        <f t="shared" si="83"/>
        <v>2106.9825884042361</v>
      </c>
      <c r="Z819" s="158">
        <f t="shared" si="84"/>
        <v>110.00556094058517</v>
      </c>
    </row>
    <row r="820" spans="1:26" x14ac:dyDescent="0.2">
      <c r="A820" s="252"/>
      <c r="B820" s="65" t="s">
        <v>907</v>
      </c>
      <c r="C820" s="13">
        <v>1</v>
      </c>
      <c r="D820" s="43">
        <v>1.7957999999999998E-2</v>
      </c>
      <c r="E820" s="44">
        <v>0.94</v>
      </c>
      <c r="F820" s="82">
        <v>527</v>
      </c>
      <c r="G820" s="10" t="s">
        <v>48</v>
      </c>
      <c r="H820" s="72">
        <v>7</v>
      </c>
      <c r="I820" s="73" t="s">
        <v>950</v>
      </c>
      <c r="J820" s="73" t="s">
        <v>918</v>
      </c>
      <c r="K820" s="72">
        <v>3</v>
      </c>
      <c r="L820" s="72"/>
      <c r="M820" s="120">
        <f t="shared" si="86"/>
        <v>5.61</v>
      </c>
      <c r="N820" s="120">
        <v>0</v>
      </c>
      <c r="O820" s="120">
        <v>0</v>
      </c>
      <c r="P820" s="120">
        <v>0</v>
      </c>
      <c r="Q820" s="120"/>
      <c r="R820" s="120">
        <v>5.61</v>
      </c>
      <c r="S820" s="120"/>
      <c r="T820" s="120">
        <v>5.61</v>
      </c>
      <c r="U820" s="120">
        <v>182.98</v>
      </c>
      <c r="V820" s="148">
        <f t="shared" si="87"/>
        <v>3.0659088424964481E-2</v>
      </c>
      <c r="W820" s="78">
        <v>52.21</v>
      </c>
      <c r="X820" s="158">
        <f t="shared" si="85"/>
        <v>1.6007110066673955</v>
      </c>
      <c r="Y820" s="158">
        <f t="shared" si="83"/>
        <v>1839.5453054978691</v>
      </c>
      <c r="Z820" s="158">
        <f t="shared" si="84"/>
        <v>96.042660400043758</v>
      </c>
    </row>
    <row r="821" spans="1:26" x14ac:dyDescent="0.2">
      <c r="A821" s="250" t="s">
        <v>951</v>
      </c>
      <c r="B821" s="65" t="s">
        <v>973</v>
      </c>
      <c r="C821" s="65">
        <v>1.1000000000000001</v>
      </c>
      <c r="D821" s="75"/>
      <c r="E821" s="66"/>
      <c r="F821" s="82"/>
      <c r="G821" s="49"/>
      <c r="H821" s="50"/>
      <c r="I821" s="64" t="s">
        <v>590</v>
      </c>
      <c r="J821" s="49"/>
      <c r="K821" s="50">
        <v>85</v>
      </c>
      <c r="L821" s="50">
        <v>1969</v>
      </c>
      <c r="M821" s="51">
        <f>SUM(N821:P821)</f>
        <v>0</v>
      </c>
      <c r="N821" s="51">
        <v>0</v>
      </c>
      <c r="O821" s="51">
        <v>0</v>
      </c>
      <c r="P821" s="51"/>
      <c r="Q821" s="51"/>
      <c r="R821" s="51">
        <v>31.509</v>
      </c>
      <c r="S821" s="51">
        <v>3919.55</v>
      </c>
      <c r="T821" s="51">
        <v>31.509</v>
      </c>
      <c r="U821" s="51">
        <v>3919.55</v>
      </c>
      <c r="V821" s="187">
        <f>T821/U821</f>
        <v>8.0389330407827433E-3</v>
      </c>
      <c r="W821" s="52">
        <v>72.3</v>
      </c>
      <c r="X821" s="52">
        <f>V821*W821</f>
        <v>0.58121485884859236</v>
      </c>
      <c r="Y821" s="52">
        <f>V821*60*1000</f>
        <v>482.33598244696464</v>
      </c>
      <c r="Z821" s="52">
        <f>Y821*W821/1000</f>
        <v>34.872891530915538</v>
      </c>
    </row>
    <row r="822" spans="1:26" x14ac:dyDescent="0.2">
      <c r="A822" s="251"/>
      <c r="B822" s="65" t="s">
        <v>973</v>
      </c>
      <c r="C822" s="65">
        <v>1.1000000000000001</v>
      </c>
      <c r="D822" s="75"/>
      <c r="E822" s="66"/>
      <c r="F822" s="82"/>
      <c r="G822" s="49"/>
      <c r="H822" s="50"/>
      <c r="I822" s="49" t="s">
        <v>591</v>
      </c>
      <c r="J822" s="49"/>
      <c r="K822" s="50">
        <v>19</v>
      </c>
      <c r="L822" s="50">
        <v>1986</v>
      </c>
      <c r="M822" s="51">
        <f t="shared" ref="M822:M823" si="88">SUM(N822:P822)</f>
        <v>0</v>
      </c>
      <c r="N822" s="51">
        <v>0</v>
      </c>
      <c r="O822" s="51">
        <v>0</v>
      </c>
      <c r="P822" s="51"/>
      <c r="Q822" s="51"/>
      <c r="R822" s="51">
        <v>8.2929999999999993</v>
      </c>
      <c r="S822" s="51">
        <v>983.94</v>
      </c>
      <c r="T822" s="51">
        <v>8.2929999999999993</v>
      </c>
      <c r="U822" s="51">
        <v>983.94</v>
      </c>
      <c r="V822" s="187">
        <f t="shared" ref="V822:V823" si="89">T822/U822</f>
        <v>8.4283594528121626E-3</v>
      </c>
      <c r="W822" s="52">
        <v>72.3</v>
      </c>
      <c r="X822" s="52">
        <f t="shared" ref="X822:X823" si="90">V822*W822</f>
        <v>0.60937038843831937</v>
      </c>
      <c r="Y822" s="52">
        <f t="shared" ref="Y822:Y823" si="91">V822*60*1000</f>
        <v>505.7015671687297</v>
      </c>
      <c r="Z822" s="52">
        <f t="shared" ref="Z822:Z823" si="92">Y822*W822/1000</f>
        <v>36.56222330629916</v>
      </c>
    </row>
    <row r="823" spans="1:26" x14ac:dyDescent="0.2">
      <c r="A823" s="251"/>
      <c r="B823" s="65" t="s">
        <v>973</v>
      </c>
      <c r="C823" s="65">
        <v>1.1000000000000001</v>
      </c>
      <c r="D823" s="75"/>
      <c r="E823" s="66"/>
      <c r="F823" s="82"/>
      <c r="G823" s="49"/>
      <c r="H823" s="50"/>
      <c r="I823" s="64" t="s">
        <v>592</v>
      </c>
      <c r="J823" s="49"/>
      <c r="K823" s="50">
        <v>48</v>
      </c>
      <c r="L823" s="50">
        <v>1962</v>
      </c>
      <c r="M823" s="51">
        <f t="shared" si="88"/>
        <v>0</v>
      </c>
      <c r="N823" s="51">
        <v>0</v>
      </c>
      <c r="O823" s="51">
        <v>0</v>
      </c>
      <c r="P823" s="51"/>
      <c r="Q823" s="51"/>
      <c r="R823" s="51">
        <v>18.39</v>
      </c>
      <c r="S823" s="51">
        <v>1908.69</v>
      </c>
      <c r="T823" s="51">
        <v>18.39</v>
      </c>
      <c r="U823" s="51">
        <v>1908.69</v>
      </c>
      <c r="V823" s="187">
        <f t="shared" si="89"/>
        <v>9.6348804677553711E-3</v>
      </c>
      <c r="W823" s="52">
        <v>72.3</v>
      </c>
      <c r="X823" s="52">
        <f t="shared" si="90"/>
        <v>0.69660185781871331</v>
      </c>
      <c r="Y823" s="52">
        <f t="shared" si="91"/>
        <v>578.09282806532224</v>
      </c>
      <c r="Z823" s="52">
        <f t="shared" si="92"/>
        <v>41.796111469122799</v>
      </c>
    </row>
    <row r="824" spans="1:26" x14ac:dyDescent="0.2">
      <c r="A824" s="251"/>
      <c r="B824" s="65" t="s">
        <v>973</v>
      </c>
      <c r="C824" s="65">
        <v>1.1000000000000001</v>
      </c>
      <c r="D824" s="75"/>
      <c r="E824" s="66"/>
      <c r="F824" s="82"/>
      <c r="G824" s="49"/>
      <c r="H824" s="50"/>
      <c r="I824" s="49" t="s">
        <v>593</v>
      </c>
      <c r="J824" s="49"/>
      <c r="K824" s="50">
        <v>8</v>
      </c>
      <c r="L824" s="50">
        <v>1975</v>
      </c>
      <c r="M824" s="51">
        <f>SUM(N824:P824)</f>
        <v>0</v>
      </c>
      <c r="N824" s="51">
        <v>0</v>
      </c>
      <c r="O824" s="51">
        <v>0</v>
      </c>
      <c r="P824" s="51"/>
      <c r="Q824" s="51"/>
      <c r="R824" s="51">
        <v>4.7729999999999997</v>
      </c>
      <c r="S824" s="51">
        <v>488.96</v>
      </c>
      <c r="T824" s="51">
        <v>4.7729999999999997</v>
      </c>
      <c r="U824" s="51">
        <v>488.96</v>
      </c>
      <c r="V824" s="187">
        <f>T824/U824</f>
        <v>9.7615346858638749E-3</v>
      </c>
      <c r="W824" s="52">
        <v>72.3</v>
      </c>
      <c r="X824" s="52">
        <f>V824*W824</f>
        <v>0.70575895778795816</v>
      </c>
      <c r="Y824" s="52">
        <f>V824*60*1000</f>
        <v>585.69208115183244</v>
      </c>
      <c r="Z824" s="52">
        <f>Y824*W824/1000</f>
        <v>42.345537467277488</v>
      </c>
    </row>
    <row r="825" spans="1:26" x14ac:dyDescent="0.2">
      <c r="A825" s="251"/>
      <c r="B825" s="65" t="s">
        <v>973</v>
      </c>
      <c r="C825" s="65">
        <v>1.1000000000000001</v>
      </c>
      <c r="D825" s="75"/>
      <c r="E825" s="66"/>
      <c r="F825" s="82"/>
      <c r="G825" s="49"/>
      <c r="H825" s="50"/>
      <c r="I825" s="49" t="s">
        <v>594</v>
      </c>
      <c r="J825" s="49"/>
      <c r="K825" s="50">
        <v>47</v>
      </c>
      <c r="L825" s="50">
        <v>1964</v>
      </c>
      <c r="M825" s="51">
        <f>SUM(N825:P825)</f>
        <v>4.8000000000000001E-2</v>
      </c>
      <c r="N825" s="51">
        <v>0</v>
      </c>
      <c r="O825" s="51">
        <v>4.8000000000000001E-2</v>
      </c>
      <c r="P825" s="51"/>
      <c r="Q825" s="51"/>
      <c r="R825" s="51">
        <v>22.742000000000001</v>
      </c>
      <c r="S825" s="51">
        <v>2011.69</v>
      </c>
      <c r="T825" s="51">
        <v>22.742000000000001</v>
      </c>
      <c r="U825" s="51">
        <v>2011.69</v>
      </c>
      <c r="V825" s="187">
        <f>T825/U825</f>
        <v>1.1304922726662657E-2</v>
      </c>
      <c r="W825" s="52">
        <v>72.3</v>
      </c>
      <c r="X825" s="52">
        <f>V825*W825</f>
        <v>0.8173459131377101</v>
      </c>
      <c r="Y825" s="52">
        <f>V825*60*1000</f>
        <v>678.29536359975941</v>
      </c>
      <c r="Z825" s="52">
        <f>Y825*W825/1000</f>
        <v>49.040754788262603</v>
      </c>
    </row>
    <row r="826" spans="1:26" x14ac:dyDescent="0.2">
      <c r="A826" s="251"/>
      <c r="B826" s="65" t="s">
        <v>973</v>
      </c>
      <c r="C826" s="65">
        <v>1.1000000000000001</v>
      </c>
      <c r="D826" s="75"/>
      <c r="E826" s="66"/>
      <c r="F826" s="82"/>
      <c r="G826" s="49"/>
      <c r="H826" s="50"/>
      <c r="I826" s="64" t="s">
        <v>595</v>
      </c>
      <c r="J826" s="49"/>
      <c r="K826" s="50">
        <v>8</v>
      </c>
      <c r="L826" s="50">
        <v>1966</v>
      </c>
      <c r="M826" s="51">
        <f t="shared" ref="M826" si="93">SUM(N826:P826)</f>
        <v>0</v>
      </c>
      <c r="N826" s="51">
        <v>0</v>
      </c>
      <c r="O826" s="51">
        <v>0</v>
      </c>
      <c r="P826" s="51"/>
      <c r="Q826" s="51"/>
      <c r="R826" s="51">
        <v>4.1900000000000004</v>
      </c>
      <c r="S826" s="51">
        <v>350.21</v>
      </c>
      <c r="T826" s="51">
        <v>4.1900000000000004</v>
      </c>
      <c r="U826" s="51">
        <v>350.21</v>
      </c>
      <c r="V826" s="187">
        <f t="shared" ref="V826" si="94">T826/U826</f>
        <v>1.1964250021415724E-2</v>
      </c>
      <c r="W826" s="52">
        <v>72.3</v>
      </c>
      <c r="X826" s="52">
        <f t="shared" ref="X826" si="95">V826*W826</f>
        <v>0.86501527654835686</v>
      </c>
      <c r="Y826" s="52">
        <f t="shared" ref="Y826" si="96">V826*60*1000</f>
        <v>717.85500128494346</v>
      </c>
      <c r="Z826" s="52">
        <f t="shared" ref="Z826" si="97">Y826*W826/1000</f>
        <v>51.90091659290141</v>
      </c>
    </row>
    <row r="827" spans="1:26" x14ac:dyDescent="0.2">
      <c r="A827" s="251"/>
      <c r="B827" s="65" t="s">
        <v>973</v>
      </c>
      <c r="C827" s="65">
        <v>1.1000000000000001</v>
      </c>
      <c r="D827" s="75"/>
      <c r="E827" s="66"/>
      <c r="F827" s="82"/>
      <c r="G827" s="49"/>
      <c r="H827" s="50"/>
      <c r="I827" s="64" t="s">
        <v>596</v>
      </c>
      <c r="J827" s="49"/>
      <c r="K827" s="50">
        <v>10</v>
      </c>
      <c r="L827" s="50">
        <v>1997</v>
      </c>
      <c r="M827" s="51">
        <f>SUM(N827:P827)</f>
        <v>0</v>
      </c>
      <c r="N827" s="51">
        <v>0</v>
      </c>
      <c r="O827" s="51">
        <v>0</v>
      </c>
      <c r="P827" s="51"/>
      <c r="Q827" s="51"/>
      <c r="R827" s="51">
        <v>10.122999999999999</v>
      </c>
      <c r="S827" s="51">
        <v>822.7</v>
      </c>
      <c r="T827" s="51">
        <v>10.122999999999999</v>
      </c>
      <c r="U827" s="51">
        <v>822.7</v>
      </c>
      <c r="V827" s="187">
        <f>T827/U827</f>
        <v>1.2304606782545276E-2</v>
      </c>
      <c r="W827" s="52">
        <v>72.3</v>
      </c>
      <c r="X827" s="52">
        <f>V827*W827</f>
        <v>0.88962307037802346</v>
      </c>
      <c r="Y827" s="52">
        <f>V827*60*1000</f>
        <v>738.27640695271657</v>
      </c>
      <c r="Z827" s="52">
        <f>Y827*W827/1000</f>
        <v>53.377384222681407</v>
      </c>
    </row>
    <row r="828" spans="1:26" x14ac:dyDescent="0.2">
      <c r="A828" s="251"/>
      <c r="B828" s="65" t="s">
        <v>973</v>
      </c>
      <c r="C828" s="65">
        <v>1.1000000000000001</v>
      </c>
      <c r="D828" s="75"/>
      <c r="E828" s="66"/>
      <c r="F828" s="82"/>
      <c r="G828" s="181"/>
      <c r="H828" s="182"/>
      <c r="I828" s="181" t="s">
        <v>952</v>
      </c>
      <c r="J828" s="181"/>
      <c r="K828" s="182">
        <v>75</v>
      </c>
      <c r="L828" s="182">
        <v>1990</v>
      </c>
      <c r="M828" s="183">
        <f>SUM(N828:P828)</f>
        <v>15.887</v>
      </c>
      <c r="N828" s="183">
        <v>4.9470000000000001</v>
      </c>
      <c r="O828" s="183">
        <v>10.94</v>
      </c>
      <c r="P828" s="183"/>
      <c r="Q828" s="183"/>
      <c r="R828" s="183">
        <v>58.072000000000003</v>
      </c>
      <c r="S828" s="183">
        <v>3527.11</v>
      </c>
      <c r="T828" s="183">
        <v>58.072000000000003</v>
      </c>
      <c r="U828" s="183">
        <v>3527.11</v>
      </c>
      <c r="V828" s="184">
        <f>T828/U828</f>
        <v>1.6464470912446735E-2</v>
      </c>
      <c r="W828" s="185">
        <v>72.3</v>
      </c>
      <c r="X828" s="185">
        <f>V828*W828</f>
        <v>1.1903812469698989</v>
      </c>
      <c r="Y828" s="185">
        <f>V828*60*1000</f>
        <v>987.86825474680404</v>
      </c>
      <c r="Z828" s="185">
        <f>Y828*W828/1000</f>
        <v>71.422874818193932</v>
      </c>
    </row>
    <row r="829" spans="1:26" x14ac:dyDescent="0.2">
      <c r="A829" s="251"/>
      <c r="B829" s="65" t="s">
        <v>973</v>
      </c>
      <c r="C829" s="65">
        <v>1.1000000000000001</v>
      </c>
      <c r="D829" s="75"/>
      <c r="E829" s="66"/>
      <c r="F829" s="82"/>
      <c r="G829" s="181"/>
      <c r="H829" s="182"/>
      <c r="I829" s="181" t="s">
        <v>953</v>
      </c>
      <c r="J829" s="181"/>
      <c r="K829" s="182">
        <v>46</v>
      </c>
      <c r="L829" s="182">
        <v>1960</v>
      </c>
      <c r="M829" s="183">
        <f>SUM(N829:P829)</f>
        <v>0</v>
      </c>
      <c r="N829" s="183">
        <v>0</v>
      </c>
      <c r="O829" s="183">
        <v>0</v>
      </c>
      <c r="P829" s="183"/>
      <c r="Q829" s="183"/>
      <c r="R829" s="183">
        <v>33.713999999999999</v>
      </c>
      <c r="S829" s="183">
        <v>1833.82</v>
      </c>
      <c r="T829" s="183">
        <v>33.713999999999999</v>
      </c>
      <c r="U829" s="183">
        <v>1833.82</v>
      </c>
      <c r="V829" s="184">
        <f>T829/U829</f>
        <v>1.8384574276646564E-2</v>
      </c>
      <c r="W829" s="185">
        <v>72.3</v>
      </c>
      <c r="X829" s="185">
        <f>V829*W829</f>
        <v>1.3292047202015465</v>
      </c>
      <c r="Y829" s="185">
        <f>V829*60*1000</f>
        <v>1103.0744565987939</v>
      </c>
      <c r="Z829" s="185">
        <f>Y829*W829/1000</f>
        <v>79.752283212092792</v>
      </c>
    </row>
    <row r="830" spans="1:26" x14ac:dyDescent="0.2">
      <c r="A830" s="251"/>
      <c r="B830" s="65" t="s">
        <v>973</v>
      </c>
      <c r="C830" s="65">
        <v>1.1000000000000001</v>
      </c>
      <c r="D830" s="75"/>
      <c r="E830" s="66"/>
      <c r="F830" s="82"/>
      <c r="G830" s="181"/>
      <c r="H830" s="182"/>
      <c r="I830" s="181" t="s">
        <v>954</v>
      </c>
      <c r="J830" s="181"/>
      <c r="K830" s="182">
        <v>50</v>
      </c>
      <c r="L830" s="182">
        <v>1973</v>
      </c>
      <c r="M830" s="183">
        <f t="shared" ref="M830" si="98">SUM(N830:P830)</f>
        <v>1.0609999999999999</v>
      </c>
      <c r="N830" s="183">
        <v>0.56100000000000005</v>
      </c>
      <c r="O830" s="183">
        <v>0.5</v>
      </c>
      <c r="P830" s="183"/>
      <c r="Q830" s="183"/>
      <c r="R830" s="183">
        <v>48.585000000000001</v>
      </c>
      <c r="S830" s="183">
        <v>2549.69</v>
      </c>
      <c r="T830" s="183">
        <v>48.585000000000001</v>
      </c>
      <c r="U830" s="183">
        <v>2549.69</v>
      </c>
      <c r="V830" s="184">
        <f t="shared" ref="V830" si="99">T830/U830</f>
        <v>1.9055257697994658E-2</v>
      </c>
      <c r="W830" s="185">
        <v>72.3</v>
      </c>
      <c r="X830" s="185">
        <f t="shared" ref="X830" si="100">V830*W830</f>
        <v>1.3776951315650137</v>
      </c>
      <c r="Y830" s="185">
        <f t="shared" ref="Y830" si="101">V830*60*1000</f>
        <v>1143.3154618796796</v>
      </c>
      <c r="Z830" s="185">
        <f t="shared" ref="Z830" si="102">Y830*W830/1000</f>
        <v>82.661707893900839</v>
      </c>
    </row>
    <row r="831" spans="1:26" x14ac:dyDescent="0.2">
      <c r="A831" s="251"/>
      <c r="B831" s="65" t="s">
        <v>973</v>
      </c>
      <c r="C831" s="65">
        <v>1.1000000000000001</v>
      </c>
      <c r="D831" s="75"/>
      <c r="E831" s="66"/>
      <c r="F831" s="82"/>
      <c r="G831" s="181"/>
      <c r="H831" s="182"/>
      <c r="I831" s="181" t="s">
        <v>955</v>
      </c>
      <c r="J831" s="181"/>
      <c r="K831" s="182">
        <v>19</v>
      </c>
      <c r="L831" s="182">
        <v>1978</v>
      </c>
      <c r="M831" s="183">
        <f>SUM(N831:P831)</f>
        <v>0</v>
      </c>
      <c r="N831" s="183">
        <v>0</v>
      </c>
      <c r="O831" s="183">
        <v>0</v>
      </c>
      <c r="P831" s="183"/>
      <c r="Q831" s="183"/>
      <c r="R831" s="183">
        <v>19.082999999999998</v>
      </c>
      <c r="S831" s="183">
        <v>961.74</v>
      </c>
      <c r="T831" s="183">
        <v>19.082999999999998</v>
      </c>
      <c r="U831" s="183">
        <v>961.74</v>
      </c>
      <c r="V831" s="184">
        <f>T831/U831</f>
        <v>1.9842161083036994E-2</v>
      </c>
      <c r="W831" s="185">
        <v>72.3</v>
      </c>
      <c r="X831" s="185">
        <f>V831*W831</f>
        <v>1.4345882463035746</v>
      </c>
      <c r="Y831" s="185">
        <f>V831*60*1000</f>
        <v>1190.5296649822196</v>
      </c>
      <c r="Z831" s="185">
        <f>Y831*W831/1000</f>
        <v>86.07529477821447</v>
      </c>
    </row>
    <row r="832" spans="1:26" x14ac:dyDescent="0.2">
      <c r="A832" s="251"/>
      <c r="B832" s="65" t="s">
        <v>973</v>
      </c>
      <c r="C832" s="65">
        <v>1.1000000000000001</v>
      </c>
      <c r="D832" s="75"/>
      <c r="E832" s="66"/>
      <c r="F832" s="82"/>
      <c r="G832" s="181"/>
      <c r="H832" s="182"/>
      <c r="I832" s="181" t="s">
        <v>956</v>
      </c>
      <c r="J832" s="181"/>
      <c r="K832" s="182">
        <v>10</v>
      </c>
      <c r="L832" s="182">
        <v>1973</v>
      </c>
      <c r="M832" s="183">
        <f>SUM(N832:P832)</f>
        <v>0</v>
      </c>
      <c r="N832" s="183">
        <v>0</v>
      </c>
      <c r="O832" s="183">
        <v>0</v>
      </c>
      <c r="P832" s="183"/>
      <c r="Q832" s="183"/>
      <c r="R832" s="183">
        <v>16.117000000000001</v>
      </c>
      <c r="S832" s="183">
        <v>804.68</v>
      </c>
      <c r="T832" s="183">
        <v>16.117000000000001</v>
      </c>
      <c r="U832" s="183">
        <v>804.68</v>
      </c>
      <c r="V832" s="184">
        <f t="shared" ref="V832" si="103">T832/U832</f>
        <v>2.0029079882686287E-2</v>
      </c>
      <c r="W832" s="185">
        <v>72.3</v>
      </c>
      <c r="X832" s="185">
        <f t="shared" ref="X832" si="104">V832*W832</f>
        <v>1.4481024755182186</v>
      </c>
      <c r="Y832" s="185">
        <f t="shared" ref="Y832" si="105">V832*60*1000</f>
        <v>1201.7447929611774</v>
      </c>
      <c r="Z832" s="185">
        <f t="shared" ref="Z832" si="106">Y832*W832/1000</f>
        <v>86.886148531093113</v>
      </c>
    </row>
    <row r="833" spans="1:26" x14ac:dyDescent="0.2">
      <c r="A833" s="251"/>
      <c r="B833" s="65" t="s">
        <v>973</v>
      </c>
      <c r="C833" s="65">
        <v>1.1000000000000001</v>
      </c>
      <c r="D833" s="75"/>
      <c r="E833" s="66"/>
      <c r="F833" s="82"/>
      <c r="G833" s="181"/>
      <c r="H833" s="182"/>
      <c r="I833" s="181" t="s">
        <v>957</v>
      </c>
      <c r="J833" s="181"/>
      <c r="K833" s="182">
        <v>75</v>
      </c>
      <c r="L833" s="182">
        <v>1983</v>
      </c>
      <c r="M833" s="183">
        <f t="shared" ref="M833" si="107">SUM(N833:P833)</f>
        <v>16.896000000000001</v>
      </c>
      <c r="N833" s="183">
        <v>4.8959999999999999</v>
      </c>
      <c r="O833" s="183">
        <v>12</v>
      </c>
      <c r="P833" s="183"/>
      <c r="Q833" s="183"/>
      <c r="R833" s="183">
        <v>72.361000000000004</v>
      </c>
      <c r="S833" s="183">
        <v>3467.27</v>
      </c>
      <c r="T833" s="183">
        <v>72.361000000000004</v>
      </c>
      <c r="U833" s="183">
        <v>3467.27</v>
      </c>
      <c r="V833" s="184">
        <f>T833/U833</f>
        <v>2.0869733248348125E-2</v>
      </c>
      <c r="W833" s="185">
        <v>72.3</v>
      </c>
      <c r="X833" s="185">
        <f>V833*W833</f>
        <v>1.5088817138555695</v>
      </c>
      <c r="Y833" s="185">
        <f>V833*60*1000</f>
        <v>1252.1839949008875</v>
      </c>
      <c r="Z833" s="185">
        <f>Y833*W833/1000</f>
        <v>90.532902831334155</v>
      </c>
    </row>
    <row r="834" spans="1:26" x14ac:dyDescent="0.2">
      <c r="A834" s="251"/>
      <c r="B834" s="65" t="s">
        <v>973</v>
      </c>
      <c r="C834" s="65">
        <v>1.1000000000000001</v>
      </c>
      <c r="D834" s="75"/>
      <c r="E834" s="66"/>
      <c r="F834" s="82"/>
      <c r="G834" s="181"/>
      <c r="H834" s="182"/>
      <c r="I834" s="181" t="s">
        <v>958</v>
      </c>
      <c r="J834" s="181"/>
      <c r="K834" s="182">
        <v>17</v>
      </c>
      <c r="L834" s="182">
        <v>1975</v>
      </c>
      <c r="M834" s="183">
        <f>SUM(N834:P834)</f>
        <v>0</v>
      </c>
      <c r="N834" s="183">
        <v>0</v>
      </c>
      <c r="O834" s="183">
        <v>0</v>
      </c>
      <c r="P834" s="183"/>
      <c r="Q834" s="183"/>
      <c r="R834" s="183">
        <v>27.782</v>
      </c>
      <c r="S834" s="183">
        <v>1315.92</v>
      </c>
      <c r="T834" s="183">
        <v>27.782</v>
      </c>
      <c r="U834" s="183">
        <v>1315.92</v>
      </c>
      <c r="V834" s="184">
        <f>T834/U834</f>
        <v>2.111222566721381E-2</v>
      </c>
      <c r="W834" s="185">
        <v>72.3</v>
      </c>
      <c r="X834" s="185">
        <f>V834*W834</f>
        <v>1.5264139157395584</v>
      </c>
      <c r="Y834" s="185">
        <f>V834*60*1000</f>
        <v>1266.7335400328286</v>
      </c>
      <c r="Z834" s="185">
        <f>Y834*W834/1000</f>
        <v>91.584834944373512</v>
      </c>
    </row>
    <row r="835" spans="1:26" x14ac:dyDescent="0.2">
      <c r="A835" s="251"/>
      <c r="B835" s="65" t="s">
        <v>973</v>
      </c>
      <c r="C835" s="65">
        <v>1.1000000000000001</v>
      </c>
      <c r="D835" s="75"/>
      <c r="E835" s="66"/>
      <c r="F835" s="82"/>
      <c r="G835" s="181"/>
      <c r="H835" s="182"/>
      <c r="I835" s="181" t="s">
        <v>959</v>
      </c>
      <c r="J835" s="181"/>
      <c r="K835" s="182">
        <v>17</v>
      </c>
      <c r="L835" s="182">
        <v>1973</v>
      </c>
      <c r="M835" s="183">
        <f>SUM(N835:P835)</f>
        <v>0</v>
      </c>
      <c r="N835" s="183">
        <v>0</v>
      </c>
      <c r="O835" s="183">
        <v>0</v>
      </c>
      <c r="P835" s="183"/>
      <c r="Q835" s="183"/>
      <c r="R835" s="183">
        <v>27.882000000000001</v>
      </c>
      <c r="S835" s="183">
        <v>1317.97</v>
      </c>
      <c r="T835" s="183">
        <v>27.882000000000001</v>
      </c>
      <c r="U835" s="183">
        <v>1317.97</v>
      </c>
      <c r="V835" s="184">
        <f>T835/U835</f>
        <v>2.1155261500641138E-2</v>
      </c>
      <c r="W835" s="185">
        <v>72.3</v>
      </c>
      <c r="X835" s="185">
        <f>V835*W835</f>
        <v>1.5295254064963542</v>
      </c>
      <c r="Y835" s="185">
        <f>V835*60*1000</f>
        <v>1269.3156900384683</v>
      </c>
      <c r="Z835" s="185">
        <f>Y835*W835/1000</f>
        <v>91.771524389781263</v>
      </c>
    </row>
    <row r="836" spans="1:26" x14ac:dyDescent="0.2">
      <c r="A836" s="251"/>
      <c r="B836" s="65" t="s">
        <v>973</v>
      </c>
      <c r="C836" s="65">
        <v>1.1000000000000001</v>
      </c>
      <c r="D836" s="75"/>
      <c r="E836" s="66"/>
      <c r="F836" s="82"/>
      <c r="G836" s="181"/>
      <c r="H836" s="182"/>
      <c r="I836" s="181" t="s">
        <v>960</v>
      </c>
      <c r="J836" s="181"/>
      <c r="K836" s="182">
        <v>45</v>
      </c>
      <c r="L836" s="182">
        <v>1972</v>
      </c>
      <c r="M836" s="183">
        <f t="shared" ref="M836" si="108">SUM(N836:P836)</f>
        <v>0</v>
      </c>
      <c r="N836" s="183">
        <v>0</v>
      </c>
      <c r="O836" s="183">
        <v>0</v>
      </c>
      <c r="P836" s="183"/>
      <c r="Q836" s="183"/>
      <c r="R836" s="183">
        <v>30.553000000000001</v>
      </c>
      <c r="S836" s="183">
        <v>1426.42</v>
      </c>
      <c r="T836" s="183">
        <v>30.553000000000001</v>
      </c>
      <c r="U836" s="183">
        <v>1426.42</v>
      </c>
      <c r="V836" s="184">
        <f t="shared" ref="V836" si="109">T836/U836</f>
        <v>2.1419357552474025E-2</v>
      </c>
      <c r="W836" s="185">
        <v>72.3</v>
      </c>
      <c r="X836" s="185">
        <f t="shared" ref="X836" si="110">V836*W836</f>
        <v>1.5486195510438718</v>
      </c>
      <c r="Y836" s="185">
        <f t="shared" ref="Y836" si="111">V836*60*1000</f>
        <v>1285.1614531484415</v>
      </c>
      <c r="Z836" s="185">
        <f t="shared" ref="Z836" si="112">Y836*W836/1000</f>
        <v>92.917173062632315</v>
      </c>
    </row>
    <row r="837" spans="1:26" x14ac:dyDescent="0.2">
      <c r="A837" s="251"/>
      <c r="B837" s="65" t="s">
        <v>973</v>
      </c>
      <c r="C837" s="65">
        <v>1.1000000000000001</v>
      </c>
      <c r="D837" s="75"/>
      <c r="E837" s="66"/>
      <c r="F837" s="82"/>
      <c r="G837" s="48"/>
      <c r="H837" s="175"/>
      <c r="I837" s="48" t="s">
        <v>961</v>
      </c>
      <c r="J837" s="48"/>
      <c r="K837" s="175">
        <v>55</v>
      </c>
      <c r="L837" s="175">
        <v>1966</v>
      </c>
      <c r="M837" s="176">
        <f>SUM(N837:P837)</f>
        <v>0</v>
      </c>
      <c r="N837" s="176">
        <v>0</v>
      </c>
      <c r="O837" s="176">
        <v>0</v>
      </c>
      <c r="P837" s="176"/>
      <c r="Q837" s="176"/>
      <c r="R837" s="176">
        <v>57.883000000000003</v>
      </c>
      <c r="S837" s="176">
        <v>2582.66</v>
      </c>
      <c r="T837" s="176">
        <v>57.883000000000003</v>
      </c>
      <c r="U837" s="176">
        <v>2582.66</v>
      </c>
      <c r="V837" s="177">
        <f>T837/U837</f>
        <v>2.2412164202798669E-2</v>
      </c>
      <c r="W837" s="178">
        <v>72.3</v>
      </c>
      <c r="X837" s="178">
        <f>V837*W837</f>
        <v>1.6203994718623436</v>
      </c>
      <c r="Y837" s="178">
        <f>V837*60*1000</f>
        <v>1344.7298521679202</v>
      </c>
      <c r="Z837" s="178">
        <f>Y837*W837/1000</f>
        <v>97.22396831174062</v>
      </c>
    </row>
    <row r="838" spans="1:26" x14ac:dyDescent="0.2">
      <c r="A838" s="251"/>
      <c r="B838" s="65" t="s">
        <v>973</v>
      </c>
      <c r="C838" s="65">
        <v>1.1000000000000001</v>
      </c>
      <c r="D838" s="75"/>
      <c r="E838" s="66"/>
      <c r="F838" s="82"/>
      <c r="G838" s="48"/>
      <c r="H838" s="175"/>
      <c r="I838" s="48" t="s">
        <v>962</v>
      </c>
      <c r="J838" s="48"/>
      <c r="K838" s="175">
        <v>8</v>
      </c>
      <c r="L838" s="175">
        <v>1970</v>
      </c>
      <c r="M838" s="176">
        <f>SUM(N838:P838)</f>
        <v>0</v>
      </c>
      <c r="N838" s="176">
        <v>0</v>
      </c>
      <c r="O838" s="176">
        <v>0</v>
      </c>
      <c r="P838" s="176"/>
      <c r="Q838" s="176"/>
      <c r="R838" s="176">
        <v>9.6050000000000004</v>
      </c>
      <c r="S838" s="176">
        <v>412.7</v>
      </c>
      <c r="T838" s="176">
        <v>9.6050000000000004</v>
      </c>
      <c r="U838" s="176">
        <v>412.7</v>
      </c>
      <c r="V838" s="177">
        <f>T838/U838</f>
        <v>2.3273564332444877E-2</v>
      </c>
      <c r="W838" s="178">
        <v>72.3</v>
      </c>
      <c r="X838" s="178">
        <f>V838*W838</f>
        <v>1.6826787012357645</v>
      </c>
      <c r="Y838" s="178">
        <f>V838*60*1000</f>
        <v>1396.4138599466926</v>
      </c>
      <c r="Z838" s="178">
        <f>Y838*W838/1000</f>
        <v>100.96072207414588</v>
      </c>
    </row>
    <row r="839" spans="1:26" x14ac:dyDescent="0.2">
      <c r="A839" s="251"/>
      <c r="B839" s="65" t="s">
        <v>973</v>
      </c>
      <c r="C839" s="65">
        <v>1.1000000000000001</v>
      </c>
      <c r="D839" s="75"/>
      <c r="E839" s="66"/>
      <c r="F839" s="82"/>
      <c r="G839" s="48"/>
      <c r="H839" s="175"/>
      <c r="I839" s="48" t="s">
        <v>963</v>
      </c>
      <c r="J839" s="48"/>
      <c r="K839" s="175">
        <v>7</v>
      </c>
      <c r="L839" s="175">
        <v>1984</v>
      </c>
      <c r="M839" s="176">
        <f>SUM(N839:P839)</f>
        <v>0</v>
      </c>
      <c r="N839" s="176">
        <v>0</v>
      </c>
      <c r="O839" s="176">
        <v>0</v>
      </c>
      <c r="P839" s="176"/>
      <c r="Q839" s="176"/>
      <c r="R839" s="176">
        <v>8.1560000000000006</v>
      </c>
      <c r="S839" s="176">
        <v>349.29</v>
      </c>
      <c r="T839" s="176">
        <v>8.1560000000000006</v>
      </c>
      <c r="U839" s="176">
        <v>349.29</v>
      </c>
      <c r="V839" s="177">
        <f t="shared" ref="V839:V840" si="113">T839/U839</f>
        <v>2.3350224741618714E-2</v>
      </c>
      <c r="W839" s="178">
        <v>72.3</v>
      </c>
      <c r="X839" s="178">
        <f t="shared" ref="X839:X840" si="114">V839*W839</f>
        <v>1.6882212488190329</v>
      </c>
      <c r="Y839" s="178">
        <f t="shared" ref="Y839:Y840" si="115">V839*60*1000</f>
        <v>1401.0134844971228</v>
      </c>
      <c r="Z839" s="178">
        <f t="shared" ref="Z839:Z840" si="116">Y839*W839/1000</f>
        <v>101.29327492914197</v>
      </c>
    </row>
    <row r="840" spans="1:26" x14ac:dyDescent="0.2">
      <c r="A840" s="251"/>
      <c r="B840" s="65" t="s">
        <v>973</v>
      </c>
      <c r="C840" s="65">
        <v>1.1000000000000001</v>
      </c>
      <c r="D840" s="75"/>
      <c r="E840" s="66"/>
      <c r="F840" s="82"/>
      <c r="G840" s="48"/>
      <c r="H840" s="175"/>
      <c r="I840" s="48" t="s">
        <v>964</v>
      </c>
      <c r="J840" s="48"/>
      <c r="K840" s="175">
        <v>8</v>
      </c>
      <c r="L840" s="175">
        <v>1966</v>
      </c>
      <c r="M840" s="176">
        <f t="shared" ref="M840" si="117">SUM(N840:P840)</f>
        <v>0</v>
      </c>
      <c r="N840" s="176">
        <v>0</v>
      </c>
      <c r="O840" s="176">
        <v>0</v>
      </c>
      <c r="P840" s="176"/>
      <c r="Q840" s="176"/>
      <c r="R840" s="176">
        <v>8.4939999999999998</v>
      </c>
      <c r="S840" s="176">
        <v>353.96</v>
      </c>
      <c r="T840" s="176">
        <v>8.4939999999999998</v>
      </c>
      <c r="U840" s="176">
        <v>353.96</v>
      </c>
      <c r="V840" s="177">
        <f t="shared" si="113"/>
        <v>2.399706181489434E-2</v>
      </c>
      <c r="W840" s="178">
        <v>72.3</v>
      </c>
      <c r="X840" s="178">
        <f t="shared" si="114"/>
        <v>1.7349875692168606</v>
      </c>
      <c r="Y840" s="178">
        <f t="shared" si="115"/>
        <v>1439.8237088936603</v>
      </c>
      <c r="Z840" s="178">
        <f t="shared" si="116"/>
        <v>104.09925415301163</v>
      </c>
    </row>
    <row r="841" spans="1:26" x14ac:dyDescent="0.2">
      <c r="A841" s="251"/>
      <c r="B841" s="65" t="s">
        <v>973</v>
      </c>
      <c r="C841" s="65">
        <v>1.1000000000000001</v>
      </c>
      <c r="D841" s="75"/>
      <c r="E841" s="66"/>
      <c r="F841" s="82"/>
      <c r="G841" s="48"/>
      <c r="H841" s="175"/>
      <c r="I841" s="48" t="s">
        <v>965</v>
      </c>
      <c r="J841" s="48"/>
      <c r="K841" s="175">
        <v>8</v>
      </c>
      <c r="L841" s="175">
        <v>1966</v>
      </c>
      <c r="M841" s="176">
        <f>SUM(N841:P841)</f>
        <v>0</v>
      </c>
      <c r="N841" s="176">
        <v>0</v>
      </c>
      <c r="O841" s="176">
        <v>0</v>
      </c>
      <c r="P841" s="176"/>
      <c r="Q841" s="176"/>
      <c r="R841" s="176">
        <v>9.4049999999999994</v>
      </c>
      <c r="S841" s="176">
        <v>350.82</v>
      </c>
      <c r="T841" s="176">
        <v>9.4049999999999994</v>
      </c>
      <c r="U841" s="176">
        <v>350.82</v>
      </c>
      <c r="V841" s="177">
        <f>T841/U841</f>
        <v>2.680861980502822E-2</v>
      </c>
      <c r="W841" s="178">
        <v>72.3</v>
      </c>
      <c r="X841" s="178">
        <f>V841*W841</f>
        <v>1.9382632119035401</v>
      </c>
      <c r="Y841" s="178">
        <f>V841*60*1000</f>
        <v>1608.5171883016931</v>
      </c>
      <c r="Z841" s="178">
        <f>Y841*W841/1000</f>
        <v>116.29579271421241</v>
      </c>
    </row>
    <row r="842" spans="1:26" x14ac:dyDescent="0.2">
      <c r="A842" s="251"/>
      <c r="B842" s="65" t="s">
        <v>973</v>
      </c>
      <c r="C842" s="65">
        <v>1.1000000000000001</v>
      </c>
      <c r="D842" s="75"/>
      <c r="E842" s="66"/>
      <c r="F842" s="82"/>
      <c r="G842" s="48"/>
      <c r="H842" s="175"/>
      <c r="I842" s="48" t="s">
        <v>966</v>
      </c>
      <c r="J842" s="175"/>
      <c r="K842" s="175">
        <v>8</v>
      </c>
      <c r="L842" s="175">
        <v>1965</v>
      </c>
      <c r="M842" s="176">
        <f>SUM(N842:P842)</f>
        <v>0</v>
      </c>
      <c r="N842" s="176">
        <v>0</v>
      </c>
      <c r="O842" s="176">
        <v>0</v>
      </c>
      <c r="P842" s="176"/>
      <c r="Q842" s="176"/>
      <c r="R842" s="176">
        <v>10.752000000000001</v>
      </c>
      <c r="S842" s="176">
        <v>398.85</v>
      </c>
      <c r="T842" s="176">
        <v>10.752000000000001</v>
      </c>
      <c r="U842" s="176">
        <v>398.85</v>
      </c>
      <c r="V842" s="177">
        <f>T842/U842</f>
        <v>2.6957502820609252E-2</v>
      </c>
      <c r="W842" s="178">
        <v>72.3</v>
      </c>
      <c r="X842" s="178">
        <f>V842*W842</f>
        <v>1.9490274539300489</v>
      </c>
      <c r="Y842" s="178">
        <f>V842*60*1000</f>
        <v>1617.450169236555</v>
      </c>
      <c r="Z842" s="178">
        <f>Y842*W842/1000</f>
        <v>116.94164723580293</v>
      </c>
    </row>
    <row r="843" spans="1:26" x14ac:dyDescent="0.2">
      <c r="A843" s="251"/>
      <c r="B843" s="65" t="s">
        <v>973</v>
      </c>
      <c r="C843" s="65">
        <v>1.1000000000000001</v>
      </c>
      <c r="D843" s="75"/>
      <c r="E843" s="66"/>
      <c r="F843" s="82"/>
      <c r="G843" s="48"/>
      <c r="H843" s="175"/>
      <c r="I843" s="48" t="s">
        <v>967</v>
      </c>
      <c r="J843" s="175"/>
      <c r="K843" s="175">
        <v>6</v>
      </c>
      <c r="L843" s="175">
        <v>1971</v>
      </c>
      <c r="M843" s="176">
        <f>SUM(N843:P843)</f>
        <v>0</v>
      </c>
      <c r="N843" s="176">
        <v>0</v>
      </c>
      <c r="O843" s="176">
        <v>0</v>
      </c>
      <c r="P843" s="176"/>
      <c r="Q843" s="176"/>
      <c r="R843" s="176">
        <v>9.0129999999999999</v>
      </c>
      <c r="S843" s="176">
        <v>328.45</v>
      </c>
      <c r="T843" s="176">
        <v>9.0129999999999999</v>
      </c>
      <c r="U843" s="176">
        <v>328.45</v>
      </c>
      <c r="V843" s="177">
        <f>T843/U843</f>
        <v>2.7441010808342214E-2</v>
      </c>
      <c r="W843" s="178">
        <v>72.3</v>
      </c>
      <c r="X843" s="178">
        <f>V843*W843</f>
        <v>1.9839850814431421</v>
      </c>
      <c r="Y843" s="178">
        <f>V843*60*1000</f>
        <v>1646.4606485005329</v>
      </c>
      <c r="Z843" s="178">
        <f>Y843*W843/1000</f>
        <v>119.03910488658852</v>
      </c>
    </row>
    <row r="844" spans="1:26" x14ac:dyDescent="0.2">
      <c r="A844" s="251"/>
      <c r="B844" s="65" t="s">
        <v>973</v>
      </c>
      <c r="C844" s="65">
        <v>1.1000000000000001</v>
      </c>
      <c r="D844" s="75"/>
      <c r="E844" s="66"/>
      <c r="F844" s="82"/>
      <c r="G844" s="107"/>
      <c r="H844" s="62"/>
      <c r="I844" s="107" t="s">
        <v>968</v>
      </c>
      <c r="J844" s="62"/>
      <c r="K844" s="62">
        <v>14</v>
      </c>
      <c r="L844" s="62">
        <v>1966</v>
      </c>
      <c r="M844" s="143">
        <f>SUM(N844:P844)</f>
        <v>0</v>
      </c>
      <c r="N844" s="143">
        <v>0</v>
      </c>
      <c r="O844" s="143">
        <v>0</v>
      </c>
      <c r="P844" s="143"/>
      <c r="Q844" s="143"/>
      <c r="R844" s="143">
        <v>12.972</v>
      </c>
      <c r="S844" s="143">
        <v>466.51</v>
      </c>
      <c r="T844" s="143">
        <v>12.972</v>
      </c>
      <c r="U844" s="143">
        <v>466.51</v>
      </c>
      <c r="V844" s="155">
        <f>T844/U844</f>
        <v>2.7806477889005594E-2</v>
      </c>
      <c r="W844" s="167">
        <v>72.3</v>
      </c>
      <c r="X844" s="167">
        <f>V844*W844</f>
        <v>2.0104083513751045</v>
      </c>
      <c r="Y844" s="167">
        <f>V844*60*1000</f>
        <v>1668.3886733403358</v>
      </c>
      <c r="Z844" s="167">
        <f>Y844*W844/1000</f>
        <v>120.62450108250628</v>
      </c>
    </row>
    <row r="845" spans="1:26" x14ac:dyDescent="0.2">
      <c r="A845" s="251"/>
      <c r="B845" s="65" t="s">
        <v>973</v>
      </c>
      <c r="C845" s="65">
        <v>1.1000000000000001</v>
      </c>
      <c r="D845" s="75"/>
      <c r="E845" s="66"/>
      <c r="F845" s="82"/>
      <c r="G845" s="107"/>
      <c r="H845" s="62"/>
      <c r="I845" s="107" t="s">
        <v>969</v>
      </c>
      <c r="J845" s="62"/>
      <c r="K845" s="62">
        <v>12</v>
      </c>
      <c r="L845" s="62">
        <v>1984</v>
      </c>
      <c r="M845" s="143">
        <f>SUM(N845:P845)</f>
        <v>0</v>
      </c>
      <c r="N845" s="143">
        <v>0</v>
      </c>
      <c r="O845" s="143">
        <v>0</v>
      </c>
      <c r="P845" s="143"/>
      <c r="Q845" s="143"/>
      <c r="R845" s="143">
        <v>9.2750000000000004</v>
      </c>
      <c r="S845" s="143">
        <v>327.84</v>
      </c>
      <c r="T845" s="143">
        <v>9.2750000000000004</v>
      </c>
      <c r="U845" s="143">
        <v>327.84</v>
      </c>
      <c r="V845" s="155">
        <f>T845/U845</f>
        <v>2.8291239629087361E-2</v>
      </c>
      <c r="W845" s="167">
        <v>72.3</v>
      </c>
      <c r="X845" s="167">
        <f>V845*W845</f>
        <v>2.0454566251830162</v>
      </c>
      <c r="Y845" s="167">
        <f>V845*60*1000</f>
        <v>1697.4743777452418</v>
      </c>
      <c r="Z845" s="167">
        <f>Y845*W845/1000</f>
        <v>122.72739751098096</v>
      </c>
    </row>
    <row r="846" spans="1:26" x14ac:dyDescent="0.2">
      <c r="A846" s="251"/>
      <c r="B846" s="65" t="s">
        <v>973</v>
      </c>
      <c r="C846" s="65">
        <v>1.1000000000000001</v>
      </c>
      <c r="D846" s="75"/>
      <c r="E846" s="66"/>
      <c r="F846" s="82"/>
      <c r="G846" s="107"/>
      <c r="H846" s="62"/>
      <c r="I846" s="107" t="s">
        <v>970</v>
      </c>
      <c r="J846" s="62"/>
      <c r="K846" s="62">
        <v>16</v>
      </c>
      <c r="L846" s="62">
        <v>1978</v>
      </c>
      <c r="M846" s="143">
        <f t="shared" ref="M846" si="118">SUM(N846:P846)</f>
        <v>0</v>
      </c>
      <c r="N846" s="143">
        <v>0</v>
      </c>
      <c r="O846" s="143">
        <v>0</v>
      </c>
      <c r="P846" s="143"/>
      <c r="Q846" s="143"/>
      <c r="R846" s="143">
        <v>13.115</v>
      </c>
      <c r="S846" s="143">
        <v>444.75</v>
      </c>
      <c r="T846" s="143">
        <v>13.115</v>
      </c>
      <c r="U846" s="143">
        <v>444.75</v>
      </c>
      <c r="V846" s="155">
        <f t="shared" ref="V846" si="119">T846/U846</f>
        <v>2.9488476672287801E-2</v>
      </c>
      <c r="W846" s="167">
        <v>72.3</v>
      </c>
      <c r="X846" s="167">
        <f t="shared" ref="X846" si="120">V846*W846</f>
        <v>2.1320168634064078</v>
      </c>
      <c r="Y846" s="167">
        <f t="shared" ref="Y846" si="121">V846*60*1000</f>
        <v>1769.308600337268</v>
      </c>
      <c r="Z846" s="167">
        <f t="shared" ref="Z846" si="122">Y846*W846/1000</f>
        <v>127.92101180438448</v>
      </c>
    </row>
    <row r="847" spans="1:26" x14ac:dyDescent="0.2">
      <c r="A847" s="251"/>
      <c r="B847" s="65" t="s">
        <v>973</v>
      </c>
      <c r="C847" s="65">
        <v>1.1000000000000001</v>
      </c>
      <c r="D847" s="75"/>
      <c r="E847" s="66"/>
      <c r="F847" s="82"/>
      <c r="G847" s="107"/>
      <c r="H847" s="62"/>
      <c r="I847" s="107" t="s">
        <v>971</v>
      </c>
      <c r="J847" s="62"/>
      <c r="K847" s="62">
        <v>4</v>
      </c>
      <c r="L847" s="62">
        <v>1973</v>
      </c>
      <c r="M847" s="143">
        <f>SUM(N847:P847)</f>
        <v>0</v>
      </c>
      <c r="N847" s="143">
        <v>0</v>
      </c>
      <c r="O847" s="143">
        <v>0</v>
      </c>
      <c r="P847" s="143"/>
      <c r="Q847" s="143"/>
      <c r="R847" s="143">
        <v>5.4820000000000002</v>
      </c>
      <c r="S847" s="143">
        <v>174.77</v>
      </c>
      <c r="T847" s="143">
        <v>5.4820000000000002</v>
      </c>
      <c r="U847" s="143">
        <v>174.77</v>
      </c>
      <c r="V847" s="155">
        <f>T847/U847</f>
        <v>3.1366939406076558E-2</v>
      </c>
      <c r="W847" s="167">
        <v>72.3</v>
      </c>
      <c r="X847" s="167">
        <f>V847*W847</f>
        <v>2.2678297190593351</v>
      </c>
      <c r="Y847" s="167">
        <f>V847*60*1000</f>
        <v>1882.0163643645935</v>
      </c>
      <c r="Z847" s="167">
        <f>Y847*W847/1000</f>
        <v>136.0697831435601</v>
      </c>
    </row>
    <row r="848" spans="1:26" x14ac:dyDescent="0.2">
      <c r="A848" s="252"/>
      <c r="B848" s="65" t="s">
        <v>973</v>
      </c>
      <c r="C848" s="65">
        <v>1.1000000000000001</v>
      </c>
      <c r="D848" s="75"/>
      <c r="E848" s="66"/>
      <c r="F848" s="82"/>
      <c r="G848" s="107"/>
      <c r="H848" s="62"/>
      <c r="I848" s="108" t="s">
        <v>972</v>
      </c>
      <c r="J848" s="62"/>
      <c r="K848" s="62">
        <v>7</v>
      </c>
      <c r="L848" s="62">
        <v>1985</v>
      </c>
      <c r="M848" s="143">
        <f>SUM(N848:P848)</f>
        <v>0</v>
      </c>
      <c r="N848" s="143">
        <v>0</v>
      </c>
      <c r="O848" s="143">
        <v>0</v>
      </c>
      <c r="P848" s="143"/>
      <c r="Q848" s="143"/>
      <c r="R848" s="143">
        <v>4.609</v>
      </c>
      <c r="S848" s="143">
        <v>108.3</v>
      </c>
      <c r="T848" s="143">
        <v>4.609</v>
      </c>
      <c r="U848" s="143">
        <v>108.3</v>
      </c>
      <c r="V848" s="155">
        <f>T848/U848</f>
        <v>4.2557710064635275E-2</v>
      </c>
      <c r="W848" s="167">
        <v>72.3</v>
      </c>
      <c r="X848" s="167">
        <f>V848*W848</f>
        <v>3.0769224376731303</v>
      </c>
      <c r="Y848" s="167">
        <f>V848*60*1000</f>
        <v>2553.4626038781166</v>
      </c>
      <c r="Z848" s="167">
        <f>Y848*W848/1000</f>
        <v>184.61534626038784</v>
      </c>
    </row>
    <row r="850" spans="1:24" customFormat="1" ht="12.75" x14ac:dyDescent="0.2">
      <c r="A850" s="241"/>
      <c r="B850" s="242"/>
      <c r="C850" s="242"/>
      <c r="D850" s="243"/>
      <c r="E850" s="242"/>
      <c r="F850" s="242"/>
      <c r="I850" s="244"/>
      <c r="J850" s="244"/>
      <c r="U850" s="244"/>
      <c r="V850" s="244"/>
      <c r="W850" s="244"/>
      <c r="X850" s="244"/>
    </row>
    <row r="851" spans="1:24" customFormat="1" ht="12.75" x14ac:dyDescent="0.2">
      <c r="A851" s="245" t="s">
        <v>978</v>
      </c>
      <c r="B851" s="246"/>
      <c r="C851" s="246"/>
      <c r="D851" s="244"/>
      <c r="E851" s="244"/>
      <c r="H851" s="244"/>
      <c r="I851" s="244"/>
      <c r="O851" s="244"/>
      <c r="Q851" s="247"/>
      <c r="X851" s="244"/>
    </row>
    <row r="852" spans="1:24" customFormat="1" ht="12.75" x14ac:dyDescent="0.2">
      <c r="A852" s="248" t="s">
        <v>979</v>
      </c>
      <c r="B852" s="246"/>
      <c r="C852" s="246"/>
      <c r="D852" s="244"/>
      <c r="E852" s="244"/>
      <c r="H852" s="244"/>
      <c r="I852" s="244"/>
      <c r="O852" s="244"/>
      <c r="Q852" s="247"/>
      <c r="X852" s="244"/>
    </row>
    <row r="853" spans="1:24" customFormat="1" ht="12.75" x14ac:dyDescent="0.2">
      <c r="A853" s="248" t="s">
        <v>980</v>
      </c>
      <c r="B853" s="246"/>
      <c r="C853" s="246"/>
      <c r="D853" s="244"/>
      <c r="E853" s="244"/>
      <c r="H853" s="244"/>
      <c r="I853" s="244"/>
      <c r="O853" s="244"/>
      <c r="Q853" s="247"/>
      <c r="X853" s="244"/>
    </row>
    <row r="854" spans="1:24" customFormat="1" ht="12.75" x14ac:dyDescent="0.2">
      <c r="A854" s="248" t="s">
        <v>981</v>
      </c>
      <c r="B854" s="246"/>
      <c r="C854" s="246"/>
      <c r="D854" s="244"/>
      <c r="E854" s="244"/>
      <c r="H854" s="244"/>
      <c r="I854" s="244"/>
      <c r="O854" s="244"/>
      <c r="Q854" s="247"/>
      <c r="X854" s="244"/>
    </row>
    <row r="855" spans="1:24" customFormat="1" ht="12.75" x14ac:dyDescent="0.2">
      <c r="A855" s="248" t="s">
        <v>982</v>
      </c>
      <c r="B855" s="246"/>
      <c r="C855" s="246"/>
      <c r="D855" s="244"/>
      <c r="E855" s="244"/>
      <c r="H855" s="244"/>
      <c r="I855" s="244"/>
      <c r="O855" s="244"/>
      <c r="Q855" s="247"/>
      <c r="X855" s="244"/>
    </row>
    <row r="856" spans="1:24" customFormat="1" ht="12.75" x14ac:dyDescent="0.2">
      <c r="A856" s="248"/>
      <c r="B856" s="246"/>
      <c r="C856" s="246"/>
      <c r="D856" s="244"/>
      <c r="E856" s="244"/>
      <c r="H856" s="244"/>
      <c r="I856" s="244"/>
      <c r="O856" s="244"/>
      <c r="Q856" s="247"/>
      <c r="X856" s="244"/>
    </row>
    <row r="857" spans="1:24" customFormat="1" ht="12.75" x14ac:dyDescent="0.2">
      <c r="A857" s="245" t="s">
        <v>983</v>
      </c>
      <c r="B857" s="246"/>
      <c r="C857" s="246"/>
      <c r="D857" s="244"/>
      <c r="E857" s="244"/>
      <c r="H857" s="244"/>
      <c r="I857" s="244"/>
      <c r="O857" s="244"/>
      <c r="Q857" s="247"/>
      <c r="X857" s="244"/>
    </row>
    <row r="858" spans="1:24" customFormat="1" ht="12.75" x14ac:dyDescent="0.2">
      <c r="A858" s="248" t="s">
        <v>984</v>
      </c>
      <c r="B858" s="246"/>
      <c r="C858" s="246"/>
      <c r="D858" s="244"/>
      <c r="E858" s="244"/>
      <c r="H858" s="244"/>
      <c r="I858" s="244"/>
      <c r="O858" s="244"/>
      <c r="Q858" s="247"/>
      <c r="X858" s="244"/>
    </row>
    <row r="859" spans="1:24" customFormat="1" ht="12.75" x14ac:dyDescent="0.2">
      <c r="A859" s="248" t="s">
        <v>985</v>
      </c>
      <c r="B859" s="246"/>
      <c r="C859" s="246"/>
      <c r="D859" s="244"/>
      <c r="E859" s="244"/>
      <c r="H859" s="244"/>
      <c r="I859" s="244"/>
      <c r="O859" s="244"/>
      <c r="Q859" s="247"/>
      <c r="X859" s="244"/>
    </row>
    <row r="860" spans="1:24" customFormat="1" ht="12.75" x14ac:dyDescent="0.2">
      <c r="A860" s="248" t="s">
        <v>986</v>
      </c>
      <c r="B860" s="246"/>
      <c r="C860" s="246"/>
      <c r="D860" s="244"/>
      <c r="E860" s="244"/>
      <c r="H860" s="244"/>
      <c r="I860" s="244"/>
      <c r="O860" s="244"/>
      <c r="Q860" s="247"/>
      <c r="X860" s="244"/>
    </row>
    <row r="861" spans="1:24" customFormat="1" ht="12.75" x14ac:dyDescent="0.2">
      <c r="A861" s="248" t="s">
        <v>987</v>
      </c>
      <c r="B861" s="246"/>
      <c r="C861" s="246"/>
      <c r="D861" s="244"/>
      <c r="E861" s="244"/>
      <c r="H861" s="244"/>
      <c r="I861" s="244"/>
      <c r="O861" s="244"/>
      <c r="Q861" s="247"/>
      <c r="X861" s="244"/>
    </row>
    <row r="862" spans="1:24" customFormat="1" ht="12.75" x14ac:dyDescent="0.2">
      <c r="A862" s="248" t="s">
        <v>988</v>
      </c>
      <c r="B862" s="246"/>
      <c r="C862" s="246"/>
      <c r="D862" s="244"/>
      <c r="E862" s="244"/>
      <c r="H862" s="244"/>
      <c r="I862" s="244"/>
      <c r="O862" s="244"/>
      <c r="Q862" s="247"/>
      <c r="X862" s="244"/>
    </row>
    <row r="863" spans="1:24" customFormat="1" ht="12.75" x14ac:dyDescent="0.2">
      <c r="A863" s="248" t="s">
        <v>989</v>
      </c>
      <c r="B863" s="246"/>
      <c r="C863" s="246"/>
      <c r="D863" s="244"/>
      <c r="E863" s="244"/>
      <c r="H863" s="244"/>
      <c r="I863" s="244"/>
      <c r="O863" s="244"/>
      <c r="Q863" s="247"/>
      <c r="X863" s="244"/>
    </row>
    <row r="864" spans="1:24" customFormat="1" ht="12.75" x14ac:dyDescent="0.2">
      <c r="A864" s="248"/>
      <c r="B864" s="246"/>
      <c r="C864" s="246"/>
      <c r="D864" s="244"/>
      <c r="E864" s="244"/>
      <c r="H864" s="244"/>
      <c r="I864" s="244"/>
      <c r="O864" s="244"/>
      <c r="Q864" s="247"/>
      <c r="X864" s="244"/>
    </row>
    <row r="865" spans="1:24" customFormat="1" ht="12.75" x14ac:dyDescent="0.2">
      <c r="A865" s="248" t="s">
        <v>990</v>
      </c>
      <c r="B865" s="246"/>
      <c r="C865" s="246"/>
      <c r="D865" s="244"/>
      <c r="E865" s="244"/>
      <c r="H865" s="244"/>
      <c r="I865" s="244"/>
      <c r="O865" s="244"/>
      <c r="Q865" s="247"/>
      <c r="X865" s="244"/>
    </row>
    <row r="866" spans="1:24" customFormat="1" ht="12.75" x14ac:dyDescent="0.2">
      <c r="A866" s="249" t="s">
        <v>991</v>
      </c>
      <c r="B866" s="246"/>
      <c r="C866" s="246"/>
      <c r="D866" s="244"/>
      <c r="E866" s="244"/>
      <c r="H866" s="244"/>
      <c r="I866" s="244"/>
      <c r="O866" s="244"/>
      <c r="Q866" s="247"/>
      <c r="X866" s="244"/>
    </row>
    <row r="867" spans="1:24" customFormat="1" ht="12.75" x14ac:dyDescent="0.2">
      <c r="A867" s="249" t="s">
        <v>992</v>
      </c>
      <c r="B867" s="246"/>
      <c r="C867" s="246"/>
      <c r="D867" s="244"/>
      <c r="E867" s="244"/>
      <c r="H867" s="244"/>
      <c r="I867" s="244"/>
      <c r="O867" s="244"/>
      <c r="Q867" s="247"/>
      <c r="X867" s="244"/>
    </row>
    <row r="868" spans="1:24" customFormat="1" ht="12.75" x14ac:dyDescent="0.2">
      <c r="A868" s="249" t="s">
        <v>993</v>
      </c>
      <c r="B868" s="246"/>
      <c r="C868" s="246"/>
      <c r="D868" s="244"/>
      <c r="E868" s="244"/>
      <c r="H868" s="244"/>
      <c r="I868" s="244"/>
      <c r="O868" s="244"/>
      <c r="Q868" s="247"/>
      <c r="X868" s="244"/>
    </row>
    <row r="869" spans="1:24" customFormat="1" ht="12.75" x14ac:dyDescent="0.2">
      <c r="A869" s="241"/>
      <c r="B869" s="242"/>
      <c r="C869" s="242"/>
      <c r="D869" s="243"/>
      <c r="E869" s="242"/>
      <c r="F869" s="242"/>
      <c r="I869" s="244"/>
      <c r="J869" s="244"/>
      <c r="U869" s="244"/>
      <c r="V869" s="244"/>
      <c r="W869" s="244"/>
      <c r="X869" s="244"/>
    </row>
    <row r="870" spans="1:24" customFormat="1" ht="12.75" x14ac:dyDescent="0.2">
      <c r="A870" s="241"/>
      <c r="B870" s="242"/>
      <c r="C870" s="242"/>
      <c r="D870" s="243"/>
      <c r="E870" s="242"/>
      <c r="F870" s="242"/>
      <c r="I870" s="244"/>
      <c r="J870" s="244"/>
      <c r="U870" s="244"/>
      <c r="V870" s="244"/>
      <c r="W870" s="244"/>
      <c r="X870" s="244"/>
    </row>
  </sheetData>
  <autoFilter ref="A5:Z81" xr:uid="{00000000-0009-0000-0000-000000000000}"/>
  <sortState ref="G6:Z60">
    <sortCondition ref="G6:G60"/>
  </sortState>
  <mergeCells count="46">
    <mergeCell ref="Y2:Y3"/>
    <mergeCell ref="Z2:Z3"/>
    <mergeCell ref="M2:R2"/>
    <mergeCell ref="S2:S3"/>
    <mergeCell ref="T2:T3"/>
    <mergeCell ref="U2:U3"/>
    <mergeCell ref="V2:V3"/>
    <mergeCell ref="W2:W3"/>
    <mergeCell ref="L2:L3"/>
    <mergeCell ref="A1:X1"/>
    <mergeCell ref="A2:A4"/>
    <mergeCell ref="B2:B4"/>
    <mergeCell ref="C2:C3"/>
    <mergeCell ref="D2:D3"/>
    <mergeCell ref="E2:E3"/>
    <mergeCell ref="F2:F3"/>
    <mergeCell ref="G2:G4"/>
    <mergeCell ref="H2:H4"/>
    <mergeCell ref="I2:I4"/>
    <mergeCell ref="J2:J4"/>
    <mergeCell ref="K2:K3"/>
    <mergeCell ref="X2:X3"/>
    <mergeCell ref="A6:A60"/>
    <mergeCell ref="A61:A100"/>
    <mergeCell ref="A101:A140"/>
    <mergeCell ref="A141:A180"/>
    <mergeCell ref="A181:A220"/>
    <mergeCell ref="A221:A260"/>
    <mergeCell ref="A261:A300"/>
    <mergeCell ref="A301:A340"/>
    <mergeCell ref="A341:A355"/>
    <mergeCell ref="A356:A391"/>
    <mergeCell ref="A392:A428"/>
    <mergeCell ref="A429:A458"/>
    <mergeCell ref="A459:A470"/>
    <mergeCell ref="A471:A497"/>
    <mergeCell ref="A498:A537"/>
    <mergeCell ref="A714:A743"/>
    <mergeCell ref="A744:A783"/>
    <mergeCell ref="A784:A820"/>
    <mergeCell ref="A821:A848"/>
    <mergeCell ref="A538:A577"/>
    <mergeCell ref="A578:A618"/>
    <mergeCell ref="A619:A658"/>
    <mergeCell ref="A659:A680"/>
    <mergeCell ref="A681:A713"/>
  </mergeCells>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VŠT</vt:lpstr>
      <vt:lpstr>VŠT!Print_Titles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Ramune</cp:lastModifiedBy>
  <dcterms:created xsi:type="dcterms:W3CDTF">2018-01-11T07:29:18Z</dcterms:created>
  <dcterms:modified xsi:type="dcterms:W3CDTF">2018-01-24T10:26:47Z</dcterms:modified>
</cp:coreProperties>
</file>