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7_04\"/>
    </mc:Choice>
  </mc:AlternateContent>
  <bookViews>
    <workbookView xWindow="-15" yWindow="6105" windowWidth="18810" windowHeight="6030"/>
  </bookViews>
  <sheets>
    <sheet name="2017_balandis" sheetId="4" r:id="rId1"/>
  </sheets>
  <calcPr calcId="171027"/>
</workbook>
</file>

<file path=xl/calcChain.xml><?xml version="1.0" encoding="utf-8"?>
<calcChain xmlns="http://schemas.openxmlformats.org/spreadsheetml/2006/main">
  <c r="M877" i="4" l="1"/>
  <c r="P877" i="4" s="1"/>
  <c r="Q877" i="4" s="1"/>
  <c r="F877" i="4"/>
  <c r="M876" i="4"/>
  <c r="P876" i="4" s="1"/>
  <c r="Q876" i="4" s="1"/>
  <c r="F876" i="4"/>
  <c r="M875" i="4"/>
  <c r="O875" i="4" s="1"/>
  <c r="F875" i="4"/>
  <c r="M874" i="4"/>
  <c r="P874" i="4" s="1"/>
  <c r="Q874" i="4" s="1"/>
  <c r="F874" i="4"/>
  <c r="M873" i="4"/>
  <c r="P873" i="4" s="1"/>
  <c r="Q873" i="4" s="1"/>
  <c r="F873" i="4"/>
  <c r="M872" i="4"/>
  <c r="P872" i="4" s="1"/>
  <c r="Q872" i="4" s="1"/>
  <c r="F872" i="4"/>
  <c r="M871" i="4"/>
  <c r="O871" i="4" s="1"/>
  <c r="F871" i="4"/>
  <c r="M870" i="4"/>
  <c r="P870" i="4" s="1"/>
  <c r="Q870" i="4" s="1"/>
  <c r="F870" i="4"/>
  <c r="M869" i="4"/>
  <c r="P869" i="4" s="1"/>
  <c r="Q869" i="4" s="1"/>
  <c r="F869" i="4"/>
  <c r="M868" i="4"/>
  <c r="P868" i="4" s="1"/>
  <c r="Q868" i="4" s="1"/>
  <c r="F868" i="4"/>
  <c r="M867" i="4"/>
  <c r="O867" i="4" s="1"/>
  <c r="F867" i="4"/>
  <c r="P866" i="4"/>
  <c r="Q866" i="4" s="1"/>
  <c r="M866" i="4"/>
  <c r="O866" i="4" s="1"/>
  <c r="F866" i="4"/>
  <c r="M865" i="4"/>
  <c r="P865" i="4" s="1"/>
  <c r="Q865" i="4" s="1"/>
  <c r="F865" i="4"/>
  <c r="M864" i="4"/>
  <c r="P864" i="4" s="1"/>
  <c r="Q864" i="4" s="1"/>
  <c r="F864" i="4"/>
  <c r="M863" i="4"/>
  <c r="O863" i="4" s="1"/>
  <c r="F863" i="4"/>
  <c r="M862" i="4"/>
  <c r="P862" i="4" s="1"/>
  <c r="Q862" i="4" s="1"/>
  <c r="F862" i="4"/>
  <c r="M861" i="4"/>
  <c r="P861" i="4" s="1"/>
  <c r="Q861" i="4" s="1"/>
  <c r="F861" i="4"/>
  <c r="M860" i="4"/>
  <c r="P860" i="4" s="1"/>
  <c r="Q860" i="4" s="1"/>
  <c r="F860" i="4"/>
  <c r="M859" i="4"/>
  <c r="O859" i="4" s="1"/>
  <c r="F859" i="4"/>
  <c r="M858" i="4"/>
  <c r="P858" i="4" s="1"/>
  <c r="Q858" i="4" s="1"/>
  <c r="F858" i="4"/>
  <c r="M857" i="4"/>
  <c r="P857" i="4" s="1"/>
  <c r="Q857" i="4" s="1"/>
  <c r="F857" i="4"/>
  <c r="M856" i="4"/>
  <c r="P856" i="4" s="1"/>
  <c r="Q856" i="4" s="1"/>
  <c r="F856" i="4"/>
  <c r="M855" i="4"/>
  <c r="O855" i="4" s="1"/>
  <c r="F855" i="4"/>
  <c r="M854" i="4"/>
  <c r="P854" i="4" s="1"/>
  <c r="Q854" i="4" s="1"/>
  <c r="F854" i="4"/>
  <c r="M853" i="4"/>
  <c r="P853" i="4" s="1"/>
  <c r="Q853" i="4" s="1"/>
  <c r="F853" i="4"/>
  <c r="M852" i="4"/>
  <c r="P852" i="4" s="1"/>
  <c r="Q852" i="4" s="1"/>
  <c r="F852" i="4"/>
  <c r="M851" i="4"/>
  <c r="O851" i="4" s="1"/>
  <c r="F851" i="4"/>
  <c r="M850" i="4"/>
  <c r="P850" i="4" s="1"/>
  <c r="Q850" i="4" s="1"/>
  <c r="F850" i="4"/>
  <c r="M849" i="4"/>
  <c r="P849" i="4" s="1"/>
  <c r="Q849" i="4" s="1"/>
  <c r="F849" i="4"/>
  <c r="M848" i="4"/>
  <c r="P848" i="4" s="1"/>
  <c r="Q848" i="4" s="1"/>
  <c r="F848" i="4"/>
  <c r="M847" i="4"/>
  <c r="O847" i="4" s="1"/>
  <c r="F847" i="4"/>
  <c r="M846" i="4"/>
  <c r="P846" i="4" s="1"/>
  <c r="Q846" i="4" s="1"/>
  <c r="F846" i="4"/>
  <c r="M845" i="4"/>
  <c r="P845" i="4" s="1"/>
  <c r="Q845" i="4" s="1"/>
  <c r="F845" i="4"/>
  <c r="M844" i="4"/>
  <c r="P844" i="4" s="1"/>
  <c r="Q844" i="4" s="1"/>
  <c r="F844" i="4"/>
  <c r="M843" i="4"/>
  <c r="O843" i="4" s="1"/>
  <c r="F843" i="4"/>
  <c r="M842" i="4"/>
  <c r="P842" i="4" s="1"/>
  <c r="Q842" i="4" s="1"/>
  <c r="F842" i="4"/>
  <c r="M841" i="4"/>
  <c r="P841" i="4" s="1"/>
  <c r="Q841" i="4" s="1"/>
  <c r="F841" i="4"/>
  <c r="M840" i="4"/>
  <c r="P840" i="4" s="1"/>
  <c r="Q840" i="4" s="1"/>
  <c r="F840" i="4"/>
  <c r="M839" i="4"/>
  <c r="O839" i="4" s="1"/>
  <c r="F839" i="4"/>
  <c r="M838" i="4"/>
  <c r="P838" i="4" s="1"/>
  <c r="Q838" i="4" s="1"/>
  <c r="F838" i="4"/>
  <c r="O838" i="4" l="1"/>
  <c r="O852" i="4"/>
  <c r="O842" i="4"/>
  <c r="P851" i="4"/>
  <c r="Q851" i="4" s="1"/>
  <c r="O854" i="4"/>
  <c r="O870" i="4"/>
  <c r="P875" i="4"/>
  <c r="Q875" i="4" s="1"/>
  <c r="O848" i="4"/>
  <c r="O864" i="4"/>
  <c r="P867" i="4"/>
  <c r="Q867" i="4" s="1"/>
  <c r="O872" i="4"/>
  <c r="O844" i="4"/>
  <c r="P847" i="4"/>
  <c r="Q847" i="4" s="1"/>
  <c r="O850" i="4"/>
  <c r="O860" i="4"/>
  <c r="P871" i="4"/>
  <c r="Q871" i="4" s="1"/>
  <c r="O874" i="4"/>
  <c r="O876" i="4"/>
  <c r="O840" i="4"/>
  <c r="P843" i="4"/>
  <c r="Q843" i="4" s="1"/>
  <c r="O846" i="4"/>
  <c r="O856" i="4"/>
  <c r="P859" i="4"/>
  <c r="Q859" i="4" s="1"/>
  <c r="O862" i="4"/>
  <c r="P839" i="4"/>
  <c r="Q839" i="4" s="1"/>
  <c r="P855" i="4"/>
  <c r="Q855" i="4" s="1"/>
  <c r="O858" i="4"/>
  <c r="P863" i="4"/>
  <c r="Q863" i="4" s="1"/>
  <c r="O868" i="4"/>
  <c r="O841" i="4"/>
  <c r="O845" i="4"/>
  <c r="O849" i="4"/>
  <c r="O853" i="4"/>
  <c r="O857" i="4"/>
  <c r="O861" i="4"/>
  <c r="O865" i="4"/>
  <c r="O869" i="4"/>
  <c r="O873" i="4"/>
  <c r="O877" i="4"/>
  <c r="L1063" i="4" l="1"/>
  <c r="K1063" i="4"/>
  <c r="M1063" i="4" s="1"/>
  <c r="P1063" i="4" s="1"/>
  <c r="Q1063" i="4" s="1"/>
  <c r="F1063" i="4"/>
  <c r="L1062" i="4"/>
  <c r="K1062" i="4"/>
  <c r="F1062" i="4"/>
  <c r="L1061" i="4"/>
  <c r="K1061" i="4"/>
  <c r="F1061" i="4"/>
  <c r="L1060" i="4"/>
  <c r="K1060" i="4"/>
  <c r="F1060" i="4"/>
  <c r="L1059" i="4"/>
  <c r="K1059" i="4"/>
  <c r="F1059" i="4"/>
  <c r="L1058" i="4"/>
  <c r="K1058" i="4"/>
  <c r="F1058" i="4"/>
  <c r="L1057" i="4"/>
  <c r="K1057" i="4"/>
  <c r="F1057" i="4"/>
  <c r="L1056" i="4"/>
  <c r="K1056" i="4"/>
  <c r="F1056" i="4"/>
  <c r="L1055" i="4"/>
  <c r="K1055" i="4"/>
  <c r="M1055" i="4" s="1"/>
  <c r="P1055" i="4" s="1"/>
  <c r="Q1055" i="4" s="1"/>
  <c r="F1055" i="4"/>
  <c r="L1054" i="4"/>
  <c r="K1054" i="4"/>
  <c r="F1054" i="4"/>
  <c r="L1053" i="4"/>
  <c r="K1053" i="4"/>
  <c r="M1053" i="4" s="1"/>
  <c r="F1053" i="4"/>
  <c r="L1052" i="4"/>
  <c r="M1052" i="4" s="1"/>
  <c r="K1052" i="4"/>
  <c r="F1052" i="4"/>
  <c r="L1051" i="4"/>
  <c r="M1051" i="4" s="1"/>
  <c r="P1051" i="4" s="1"/>
  <c r="Q1051" i="4" s="1"/>
  <c r="K1051" i="4"/>
  <c r="F1051" i="4"/>
  <c r="L1050" i="4"/>
  <c r="K1050" i="4"/>
  <c r="F1050" i="4"/>
  <c r="L1049" i="4"/>
  <c r="K1049" i="4"/>
  <c r="F1049" i="4"/>
  <c r="L1048" i="4"/>
  <c r="K1048" i="4"/>
  <c r="F1048" i="4"/>
  <c r="L1047" i="4"/>
  <c r="K1047" i="4"/>
  <c r="M1047" i="4" s="1"/>
  <c r="P1047" i="4" s="1"/>
  <c r="Q1047" i="4" s="1"/>
  <c r="F1047" i="4"/>
  <c r="L1046" i="4"/>
  <c r="K1046" i="4"/>
  <c r="F1046" i="4"/>
  <c r="L1045" i="4"/>
  <c r="K1045" i="4"/>
  <c r="F1045" i="4"/>
  <c r="L1044" i="4"/>
  <c r="K1044" i="4"/>
  <c r="F1044" i="4"/>
  <c r="L1043" i="4"/>
  <c r="K1043" i="4"/>
  <c r="M1043" i="4" s="1"/>
  <c r="P1043" i="4" s="1"/>
  <c r="Q1043" i="4" s="1"/>
  <c r="F1043" i="4"/>
  <c r="L1042" i="4"/>
  <c r="K1042" i="4"/>
  <c r="F1042" i="4"/>
  <c r="L1041" i="4"/>
  <c r="K1041" i="4"/>
  <c r="F1041" i="4"/>
  <c r="L1040" i="4"/>
  <c r="K1040" i="4"/>
  <c r="F1040" i="4"/>
  <c r="L1039" i="4"/>
  <c r="K1039" i="4"/>
  <c r="M1039" i="4" s="1"/>
  <c r="P1039" i="4" s="1"/>
  <c r="Q1039" i="4" s="1"/>
  <c r="F1039" i="4"/>
  <c r="L1038" i="4"/>
  <c r="K1038" i="4"/>
  <c r="F1038" i="4"/>
  <c r="L1037" i="4"/>
  <c r="K1037" i="4"/>
  <c r="M1037" i="4" s="1"/>
  <c r="F1037" i="4"/>
  <c r="L1036" i="4"/>
  <c r="K1036" i="4"/>
  <c r="F1036" i="4"/>
  <c r="L1035" i="4"/>
  <c r="K1035" i="4"/>
  <c r="M1035" i="4" s="1"/>
  <c r="P1035" i="4" s="1"/>
  <c r="Q1035" i="4" s="1"/>
  <c r="F1035" i="4"/>
  <c r="L1034" i="4"/>
  <c r="K1034" i="4"/>
  <c r="F1034" i="4"/>
  <c r="L1033" i="4"/>
  <c r="K1033" i="4"/>
  <c r="F1033" i="4"/>
  <c r="L1032" i="4"/>
  <c r="K1032" i="4"/>
  <c r="M1032" i="4" s="1"/>
  <c r="F1032" i="4"/>
  <c r="M1031" i="4"/>
  <c r="P1031" i="4" s="1"/>
  <c r="Q1031" i="4" s="1"/>
  <c r="L1031" i="4"/>
  <c r="K1031" i="4"/>
  <c r="F1031" i="4"/>
  <c r="L1030" i="4"/>
  <c r="M1030" i="4" s="1"/>
  <c r="K1030" i="4"/>
  <c r="F1030" i="4"/>
  <c r="L1029" i="4"/>
  <c r="K1029" i="4"/>
  <c r="F1029" i="4"/>
  <c r="L1028" i="4"/>
  <c r="K1028" i="4"/>
  <c r="M1028" i="4" s="1"/>
  <c r="F1028" i="4"/>
  <c r="L1027" i="4"/>
  <c r="K1027" i="4"/>
  <c r="M1027" i="4" s="1"/>
  <c r="P1027" i="4" s="1"/>
  <c r="Q1027" i="4" s="1"/>
  <c r="F1027" i="4"/>
  <c r="L1026" i="4"/>
  <c r="M1026" i="4" s="1"/>
  <c r="K1026" i="4"/>
  <c r="F1026" i="4"/>
  <c r="L1025" i="4"/>
  <c r="K1025" i="4"/>
  <c r="F1025" i="4"/>
  <c r="L1024" i="4"/>
  <c r="K1024" i="4"/>
  <c r="F1024" i="4"/>
  <c r="M1033" i="4" l="1"/>
  <c r="M1034" i="4"/>
  <c r="M1038" i="4"/>
  <c r="M1042" i="4"/>
  <c r="P1042" i="4" s="1"/>
  <c r="Q1042" i="4" s="1"/>
  <c r="M1059" i="4"/>
  <c r="P1059" i="4" s="1"/>
  <c r="Q1059" i="4" s="1"/>
  <c r="M1044" i="4"/>
  <c r="M1049" i="4"/>
  <c r="M1054" i="4"/>
  <c r="P1054" i="4" s="1"/>
  <c r="Q1054" i="4" s="1"/>
  <c r="M1062" i="4"/>
  <c r="M1058" i="4"/>
  <c r="M1060" i="4"/>
  <c r="M1025" i="4"/>
  <c r="O1025" i="4" s="1"/>
  <c r="M1036" i="4"/>
  <c r="O1036" i="4" s="1"/>
  <c r="M1041" i="4"/>
  <c r="M1046" i="4"/>
  <c r="M1048" i="4"/>
  <c r="O1048" i="4" s="1"/>
  <c r="M1057" i="4"/>
  <c r="P1057" i="4" s="1"/>
  <c r="Q1057" i="4" s="1"/>
  <c r="M1024" i="4"/>
  <c r="M1029" i="4"/>
  <c r="M1040" i="4"/>
  <c r="P1040" i="4" s="1"/>
  <c r="Q1040" i="4" s="1"/>
  <c r="M1045" i="4"/>
  <c r="O1045" i="4" s="1"/>
  <c r="M1050" i="4"/>
  <c r="M1056" i="4"/>
  <c r="M1061" i="4"/>
  <c r="O1061" i="4" s="1"/>
  <c r="O1028" i="4"/>
  <c r="P1028" i="4"/>
  <c r="Q1028" i="4" s="1"/>
  <c r="O1049" i="4"/>
  <c r="P1049" i="4"/>
  <c r="Q1049" i="4" s="1"/>
  <c r="O1032" i="4"/>
  <c r="P1032" i="4"/>
  <c r="Q1032" i="4" s="1"/>
  <c r="O1037" i="4"/>
  <c r="P1037" i="4"/>
  <c r="Q1037" i="4" s="1"/>
  <c r="O1053" i="4"/>
  <c r="P1053" i="4"/>
  <c r="Q1053" i="4" s="1"/>
  <c r="P1058" i="4"/>
  <c r="Q1058" i="4" s="1"/>
  <c r="O1058" i="4"/>
  <c r="P1060" i="4"/>
  <c r="Q1060" i="4" s="1"/>
  <c r="O1060" i="4"/>
  <c r="O1033" i="4"/>
  <c r="P1033" i="4"/>
  <c r="Q1033" i="4" s="1"/>
  <c r="P1034" i="4"/>
  <c r="Q1034" i="4" s="1"/>
  <c r="O1034" i="4"/>
  <c r="P1038" i="4"/>
  <c r="Q1038" i="4" s="1"/>
  <c r="O1038" i="4"/>
  <c r="O1054" i="4"/>
  <c r="P1026" i="4"/>
  <c r="Q1026" i="4" s="1"/>
  <c r="O1026" i="4"/>
  <c r="P1036" i="4"/>
  <c r="Q1036" i="4" s="1"/>
  <c r="O1041" i="4"/>
  <c r="P1041" i="4"/>
  <c r="Q1041" i="4" s="1"/>
  <c r="P1046" i="4"/>
  <c r="Q1046" i="4" s="1"/>
  <c r="O1046" i="4"/>
  <c r="O1057" i="4"/>
  <c r="P1062" i="4"/>
  <c r="Q1062" i="4" s="1"/>
  <c r="O1062" i="4"/>
  <c r="P1044" i="4"/>
  <c r="Q1044" i="4" s="1"/>
  <c r="O1044" i="4"/>
  <c r="O1024" i="4"/>
  <c r="P1024" i="4"/>
  <c r="Q1024" i="4" s="1"/>
  <c r="O1029" i="4"/>
  <c r="P1029" i="4"/>
  <c r="Q1029" i="4" s="1"/>
  <c r="P1030" i="4"/>
  <c r="Q1030" i="4" s="1"/>
  <c r="O1030" i="4"/>
  <c r="O1040" i="4"/>
  <c r="P1050" i="4"/>
  <c r="Q1050" i="4" s="1"/>
  <c r="O1050" i="4"/>
  <c r="O1052" i="4"/>
  <c r="P1052" i="4"/>
  <c r="Q1052" i="4" s="1"/>
  <c r="P1056" i="4"/>
  <c r="Q1056" i="4" s="1"/>
  <c r="O1056" i="4"/>
  <c r="P1061" i="4"/>
  <c r="Q1061" i="4" s="1"/>
  <c r="O1027" i="4"/>
  <c r="O1031" i="4"/>
  <c r="O1035" i="4"/>
  <c r="O1039" i="4"/>
  <c r="O1043" i="4"/>
  <c r="O1047" i="4"/>
  <c r="O1051" i="4"/>
  <c r="O1055" i="4"/>
  <c r="O1059" i="4"/>
  <c r="O1063" i="4"/>
  <c r="M829" i="4"/>
  <c r="P829" i="4" s="1"/>
  <c r="Q829" i="4" s="1"/>
  <c r="M828" i="4"/>
  <c r="P828" i="4" s="1"/>
  <c r="Q828" i="4" s="1"/>
  <c r="M827" i="4"/>
  <c r="P827" i="4" s="1"/>
  <c r="Q827" i="4" s="1"/>
  <c r="M826" i="4"/>
  <c r="P826" i="4" s="1"/>
  <c r="Q826" i="4" s="1"/>
  <c r="M825" i="4"/>
  <c r="P825" i="4" s="1"/>
  <c r="Q825" i="4" s="1"/>
  <c r="M824" i="4"/>
  <c r="P824" i="4" s="1"/>
  <c r="Q824" i="4" s="1"/>
  <c r="M823" i="4"/>
  <c r="P823" i="4" s="1"/>
  <c r="Q823" i="4" s="1"/>
  <c r="M822" i="4"/>
  <c r="P822" i="4" s="1"/>
  <c r="Q822" i="4" s="1"/>
  <c r="M821" i="4"/>
  <c r="P821" i="4" s="1"/>
  <c r="Q821" i="4" s="1"/>
  <c r="M820" i="4"/>
  <c r="P820" i="4" s="1"/>
  <c r="Q820" i="4" s="1"/>
  <c r="M819" i="4"/>
  <c r="P819" i="4" s="1"/>
  <c r="Q819" i="4" s="1"/>
  <c r="M818" i="4"/>
  <c r="P818" i="4" s="1"/>
  <c r="Q818" i="4" s="1"/>
  <c r="M817" i="4"/>
  <c r="P817" i="4" s="1"/>
  <c r="Q817" i="4" s="1"/>
  <c r="M816" i="4"/>
  <c r="P816" i="4" s="1"/>
  <c r="Q816" i="4" s="1"/>
  <c r="M815" i="4"/>
  <c r="P815" i="4" s="1"/>
  <c r="Q815" i="4" s="1"/>
  <c r="M814" i="4"/>
  <c r="P814" i="4" s="1"/>
  <c r="Q814" i="4" s="1"/>
  <c r="M813" i="4"/>
  <c r="P813" i="4" s="1"/>
  <c r="Q813" i="4" s="1"/>
  <c r="M812" i="4"/>
  <c r="P812" i="4" s="1"/>
  <c r="Q812" i="4" s="1"/>
  <c r="M811" i="4"/>
  <c r="P811" i="4" s="1"/>
  <c r="Q811" i="4" s="1"/>
  <c r="M810" i="4"/>
  <c r="P810" i="4" s="1"/>
  <c r="Q810" i="4" s="1"/>
  <c r="M809" i="4"/>
  <c r="P809" i="4" s="1"/>
  <c r="Q809" i="4" s="1"/>
  <c r="M808" i="4"/>
  <c r="P808" i="4" s="1"/>
  <c r="Q808" i="4" s="1"/>
  <c r="M807" i="4"/>
  <c r="P807" i="4" s="1"/>
  <c r="Q807" i="4" s="1"/>
  <c r="M806" i="4"/>
  <c r="P806" i="4" s="1"/>
  <c r="Q806" i="4" s="1"/>
  <c r="M805" i="4"/>
  <c r="P805" i="4" s="1"/>
  <c r="Q805" i="4" s="1"/>
  <c r="M804" i="4"/>
  <c r="P804" i="4" s="1"/>
  <c r="Q804" i="4" s="1"/>
  <c r="M803" i="4"/>
  <c r="P803" i="4" s="1"/>
  <c r="Q803" i="4" s="1"/>
  <c r="M802" i="4"/>
  <c r="P802" i="4" s="1"/>
  <c r="Q802" i="4" s="1"/>
  <c r="M801" i="4"/>
  <c r="P801" i="4" s="1"/>
  <c r="Q801" i="4" s="1"/>
  <c r="M800" i="4"/>
  <c r="P800" i="4" s="1"/>
  <c r="Q800" i="4" s="1"/>
  <c r="M799" i="4"/>
  <c r="P799" i="4" s="1"/>
  <c r="Q799" i="4" s="1"/>
  <c r="M798" i="4"/>
  <c r="P798" i="4" s="1"/>
  <c r="Q798" i="4" s="1"/>
  <c r="M797" i="4"/>
  <c r="P797" i="4" s="1"/>
  <c r="Q797" i="4" s="1"/>
  <c r="M796" i="4"/>
  <c r="P796" i="4" s="1"/>
  <c r="Q796" i="4" s="1"/>
  <c r="M795" i="4"/>
  <c r="P795" i="4" s="1"/>
  <c r="Q795" i="4" s="1"/>
  <c r="M794" i="4"/>
  <c r="P794" i="4" s="1"/>
  <c r="Q794" i="4" s="1"/>
  <c r="M793" i="4"/>
  <c r="P793" i="4" s="1"/>
  <c r="Q793" i="4" s="1"/>
  <c r="M792" i="4"/>
  <c r="P792" i="4" s="1"/>
  <c r="Q792" i="4" s="1"/>
  <c r="M791" i="4"/>
  <c r="P791" i="4" s="1"/>
  <c r="Q791" i="4" s="1"/>
  <c r="M790" i="4"/>
  <c r="P790" i="4" s="1"/>
  <c r="Q790" i="4" s="1"/>
  <c r="P1048" i="4" l="1"/>
  <c r="Q1048" i="4" s="1"/>
  <c r="P1025" i="4"/>
  <c r="Q1025" i="4" s="1"/>
  <c r="O1042" i="4"/>
  <c r="P1045" i="4"/>
  <c r="Q1045" i="4" s="1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M261" i="4" l="1"/>
  <c r="P261" i="4" s="1"/>
  <c r="Q261" i="4" s="1"/>
  <c r="I261" i="4"/>
  <c r="M260" i="4"/>
  <c r="P260" i="4" s="1"/>
  <c r="Q260" i="4" s="1"/>
  <c r="I260" i="4"/>
  <c r="M259" i="4"/>
  <c r="P259" i="4" s="1"/>
  <c r="Q259" i="4" s="1"/>
  <c r="I259" i="4"/>
  <c r="M258" i="4"/>
  <c r="O258" i="4" s="1"/>
  <c r="I258" i="4"/>
  <c r="M257" i="4"/>
  <c r="P257" i="4" s="1"/>
  <c r="Q257" i="4" s="1"/>
  <c r="I257" i="4"/>
  <c r="M256" i="4"/>
  <c r="P256" i="4" s="1"/>
  <c r="Q256" i="4" s="1"/>
  <c r="I256" i="4"/>
  <c r="M255" i="4"/>
  <c r="P255" i="4" s="1"/>
  <c r="Q255" i="4" s="1"/>
  <c r="I255" i="4"/>
  <c r="M254" i="4"/>
  <c r="O254" i="4" s="1"/>
  <c r="I254" i="4"/>
  <c r="M253" i="4"/>
  <c r="P253" i="4" s="1"/>
  <c r="Q253" i="4" s="1"/>
  <c r="I253" i="4"/>
  <c r="M252" i="4"/>
  <c r="P252" i="4" s="1"/>
  <c r="Q252" i="4" s="1"/>
  <c r="I252" i="4"/>
  <c r="O251" i="4"/>
  <c r="M251" i="4"/>
  <c r="P251" i="4" s="1"/>
  <c r="Q251" i="4" s="1"/>
  <c r="I251" i="4"/>
  <c r="M250" i="4"/>
  <c r="O250" i="4" s="1"/>
  <c r="I250" i="4"/>
  <c r="M249" i="4"/>
  <c r="P249" i="4" s="1"/>
  <c r="Q249" i="4" s="1"/>
  <c r="I249" i="4"/>
  <c r="M248" i="4"/>
  <c r="P248" i="4" s="1"/>
  <c r="Q248" i="4" s="1"/>
  <c r="I248" i="4"/>
  <c r="M247" i="4"/>
  <c r="O247" i="4" s="1"/>
  <c r="I247" i="4"/>
  <c r="M246" i="4"/>
  <c r="O246" i="4" s="1"/>
  <c r="I246" i="4"/>
  <c r="M245" i="4"/>
  <c r="P245" i="4" s="1"/>
  <c r="Q245" i="4" s="1"/>
  <c r="I245" i="4"/>
  <c r="M244" i="4"/>
  <c r="P244" i="4" s="1"/>
  <c r="Q244" i="4" s="1"/>
  <c r="I244" i="4"/>
  <c r="O243" i="4"/>
  <c r="M243" i="4"/>
  <c r="P243" i="4" s="1"/>
  <c r="Q243" i="4" s="1"/>
  <c r="I243" i="4"/>
  <c r="M242" i="4"/>
  <c r="O242" i="4" s="1"/>
  <c r="I242" i="4"/>
  <c r="M241" i="4"/>
  <c r="P241" i="4" s="1"/>
  <c r="Q241" i="4" s="1"/>
  <c r="I241" i="4"/>
  <c r="M240" i="4"/>
  <c r="P240" i="4" s="1"/>
  <c r="Q240" i="4" s="1"/>
  <c r="I240" i="4"/>
  <c r="M239" i="4"/>
  <c r="P239" i="4" s="1"/>
  <c r="Q239" i="4" s="1"/>
  <c r="I239" i="4"/>
  <c r="M238" i="4"/>
  <c r="O238" i="4" s="1"/>
  <c r="I238" i="4"/>
  <c r="M237" i="4"/>
  <c r="P237" i="4" s="1"/>
  <c r="Q237" i="4" s="1"/>
  <c r="I237" i="4"/>
  <c r="M236" i="4"/>
  <c r="P236" i="4" s="1"/>
  <c r="Q236" i="4" s="1"/>
  <c r="I236" i="4"/>
  <c r="O235" i="4"/>
  <c r="M235" i="4"/>
  <c r="P235" i="4" s="1"/>
  <c r="Q235" i="4" s="1"/>
  <c r="I235" i="4"/>
  <c r="M234" i="4"/>
  <c r="O234" i="4" s="1"/>
  <c r="I234" i="4"/>
  <c r="M233" i="4"/>
  <c r="P233" i="4" s="1"/>
  <c r="Q233" i="4" s="1"/>
  <c r="I233" i="4"/>
  <c r="M232" i="4"/>
  <c r="P232" i="4" s="1"/>
  <c r="Q232" i="4" s="1"/>
  <c r="I232" i="4"/>
  <c r="M231" i="4"/>
  <c r="O231" i="4" s="1"/>
  <c r="I231" i="4"/>
  <c r="P230" i="4"/>
  <c r="Q230" i="4" s="1"/>
  <c r="M230" i="4"/>
  <c r="O230" i="4" s="1"/>
  <c r="I230" i="4"/>
  <c r="M229" i="4"/>
  <c r="P229" i="4" s="1"/>
  <c r="Q229" i="4" s="1"/>
  <c r="I229" i="4"/>
  <c r="M228" i="4"/>
  <c r="P228" i="4" s="1"/>
  <c r="Q228" i="4" s="1"/>
  <c r="I228" i="4"/>
  <c r="M227" i="4"/>
  <c r="P227" i="4" s="1"/>
  <c r="Q227" i="4" s="1"/>
  <c r="I227" i="4"/>
  <c r="M226" i="4"/>
  <c r="O226" i="4" s="1"/>
  <c r="I226" i="4"/>
  <c r="M225" i="4"/>
  <c r="P225" i="4" s="1"/>
  <c r="Q225" i="4" s="1"/>
  <c r="I225" i="4"/>
  <c r="M224" i="4"/>
  <c r="P224" i="4" s="1"/>
  <c r="Q224" i="4" s="1"/>
  <c r="I224" i="4"/>
  <c r="M223" i="4"/>
  <c r="P223" i="4" s="1"/>
  <c r="Q223" i="4" s="1"/>
  <c r="I223" i="4"/>
  <c r="M222" i="4"/>
  <c r="O222" i="4" s="1"/>
  <c r="I222" i="4"/>
  <c r="M783" i="4"/>
  <c r="P783" i="4" s="1"/>
  <c r="Q783" i="4" s="1"/>
  <c r="M782" i="4"/>
  <c r="P782" i="4" s="1"/>
  <c r="Q782" i="4" s="1"/>
  <c r="M781" i="4"/>
  <c r="P781" i="4" s="1"/>
  <c r="Q781" i="4" s="1"/>
  <c r="M780" i="4"/>
  <c r="P780" i="4" s="1"/>
  <c r="Q780" i="4" s="1"/>
  <c r="M779" i="4"/>
  <c r="P779" i="4" s="1"/>
  <c r="Q779" i="4" s="1"/>
  <c r="M778" i="4"/>
  <c r="P778" i="4" s="1"/>
  <c r="Q778" i="4" s="1"/>
  <c r="M777" i="4"/>
  <c r="P777" i="4" s="1"/>
  <c r="Q777" i="4" s="1"/>
  <c r="M776" i="4"/>
  <c r="P776" i="4" s="1"/>
  <c r="Q776" i="4" s="1"/>
  <c r="M775" i="4"/>
  <c r="P775" i="4" s="1"/>
  <c r="Q775" i="4" s="1"/>
  <c r="M774" i="4"/>
  <c r="P774" i="4" s="1"/>
  <c r="Q774" i="4" s="1"/>
  <c r="M773" i="4"/>
  <c r="P773" i="4" s="1"/>
  <c r="Q773" i="4" s="1"/>
  <c r="M772" i="4"/>
  <c r="P772" i="4" s="1"/>
  <c r="Q772" i="4" s="1"/>
  <c r="M771" i="4"/>
  <c r="P771" i="4" s="1"/>
  <c r="Q771" i="4" s="1"/>
  <c r="M770" i="4"/>
  <c r="P770" i="4" s="1"/>
  <c r="Q770" i="4" s="1"/>
  <c r="M769" i="4"/>
  <c r="P769" i="4" s="1"/>
  <c r="Q769" i="4" s="1"/>
  <c r="M768" i="4"/>
  <c r="P768" i="4" s="1"/>
  <c r="Q768" i="4" s="1"/>
  <c r="M767" i="4"/>
  <c r="P767" i="4" s="1"/>
  <c r="Q767" i="4" s="1"/>
  <c r="M766" i="4"/>
  <c r="P766" i="4" s="1"/>
  <c r="Q766" i="4" s="1"/>
  <c r="M765" i="4"/>
  <c r="P765" i="4" s="1"/>
  <c r="Q765" i="4" s="1"/>
  <c r="M764" i="4"/>
  <c r="P764" i="4" s="1"/>
  <c r="Q764" i="4" s="1"/>
  <c r="M763" i="4"/>
  <c r="P763" i="4" s="1"/>
  <c r="Q763" i="4" s="1"/>
  <c r="M762" i="4"/>
  <c r="P762" i="4" s="1"/>
  <c r="Q762" i="4" s="1"/>
  <c r="M761" i="4"/>
  <c r="P761" i="4" s="1"/>
  <c r="Q761" i="4" s="1"/>
  <c r="M760" i="4"/>
  <c r="P760" i="4" s="1"/>
  <c r="Q760" i="4" s="1"/>
  <c r="M759" i="4"/>
  <c r="P759" i="4" s="1"/>
  <c r="Q759" i="4" s="1"/>
  <c r="M758" i="4"/>
  <c r="P758" i="4" s="1"/>
  <c r="Q758" i="4" s="1"/>
  <c r="M757" i="4"/>
  <c r="P757" i="4" s="1"/>
  <c r="Q757" i="4" s="1"/>
  <c r="M756" i="4"/>
  <c r="P756" i="4" s="1"/>
  <c r="Q756" i="4" s="1"/>
  <c r="M755" i="4"/>
  <c r="P755" i="4" s="1"/>
  <c r="Q755" i="4" s="1"/>
  <c r="M754" i="4"/>
  <c r="P754" i="4" s="1"/>
  <c r="Q754" i="4" s="1"/>
  <c r="M744" i="4"/>
  <c r="P744" i="4" s="1"/>
  <c r="Q744" i="4" s="1"/>
  <c r="O227" i="4" l="1"/>
  <c r="O240" i="4"/>
  <c r="P250" i="4"/>
  <c r="Q250" i="4" s="1"/>
  <c r="O256" i="4"/>
  <c r="P222" i="4"/>
  <c r="Q222" i="4" s="1"/>
  <c r="O239" i="4"/>
  <c r="P247" i="4"/>
  <c r="Q247" i="4" s="1"/>
  <c r="O255" i="4"/>
  <c r="P231" i="4"/>
  <c r="Q231" i="4" s="1"/>
  <c r="O236" i="4"/>
  <c r="O244" i="4"/>
  <c r="O252" i="4"/>
  <c r="O223" i="4"/>
  <c r="P226" i="4"/>
  <c r="Q226" i="4" s="1"/>
  <c r="P254" i="4"/>
  <c r="Q254" i="4" s="1"/>
  <c r="P258" i="4"/>
  <c r="Q258" i="4" s="1"/>
  <c r="O259" i="4"/>
  <c r="O260" i="4"/>
  <c r="P234" i="4"/>
  <c r="Q234" i="4" s="1"/>
  <c r="P238" i="4"/>
  <c r="Q238" i="4" s="1"/>
  <c r="P242" i="4"/>
  <c r="Q242" i="4" s="1"/>
  <c r="P246" i="4"/>
  <c r="Q246" i="4" s="1"/>
  <c r="O248" i="4"/>
  <c r="O224" i="4"/>
  <c r="O232" i="4"/>
  <c r="O228" i="4"/>
  <c r="O225" i="4"/>
  <c r="O229" i="4"/>
  <c r="O233" i="4"/>
  <c r="O237" i="4"/>
  <c r="O241" i="4"/>
  <c r="O245" i="4"/>
  <c r="O249" i="4"/>
  <c r="O253" i="4"/>
  <c r="O257" i="4"/>
  <c r="O261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44" i="4"/>
  <c r="M1292" i="4" l="1"/>
  <c r="P1292" i="4" s="1"/>
  <c r="Q1292" i="4" s="1"/>
  <c r="F1292" i="4"/>
  <c r="M1291" i="4"/>
  <c r="P1291" i="4" s="1"/>
  <c r="Q1291" i="4" s="1"/>
  <c r="F1291" i="4"/>
  <c r="M1290" i="4"/>
  <c r="P1290" i="4" s="1"/>
  <c r="Q1290" i="4" s="1"/>
  <c r="F1290" i="4"/>
  <c r="M1289" i="4"/>
  <c r="P1289" i="4" s="1"/>
  <c r="Q1289" i="4" s="1"/>
  <c r="F1289" i="4"/>
  <c r="M1288" i="4"/>
  <c r="O1288" i="4" s="1"/>
  <c r="F1288" i="4"/>
  <c r="M1287" i="4"/>
  <c r="P1287" i="4" s="1"/>
  <c r="Q1287" i="4" s="1"/>
  <c r="O1286" i="4"/>
  <c r="M1286" i="4"/>
  <c r="P1286" i="4" s="1"/>
  <c r="Q1286" i="4" s="1"/>
  <c r="M1285" i="4"/>
  <c r="P1285" i="4" s="1"/>
  <c r="Q1285" i="4" s="1"/>
  <c r="F1285" i="4"/>
  <c r="M1284" i="4"/>
  <c r="O1284" i="4" s="1"/>
  <c r="F1284" i="4"/>
  <c r="M1283" i="4"/>
  <c r="P1283" i="4" s="1"/>
  <c r="Q1283" i="4" s="1"/>
  <c r="F1283" i="4"/>
  <c r="M1282" i="4"/>
  <c r="O1282" i="4" s="1"/>
  <c r="F1282" i="4"/>
  <c r="O1281" i="4"/>
  <c r="M1281" i="4"/>
  <c r="P1281" i="4" s="1"/>
  <c r="Q1281" i="4" s="1"/>
  <c r="F1281" i="4"/>
  <c r="M1280" i="4"/>
  <c r="O1280" i="4" s="1"/>
  <c r="F1280" i="4"/>
  <c r="O1279" i="4"/>
  <c r="M1279" i="4"/>
  <c r="P1279" i="4" s="1"/>
  <c r="Q1279" i="4" s="1"/>
  <c r="F1279" i="4"/>
  <c r="M1278" i="4"/>
  <c r="O1278" i="4" s="1"/>
  <c r="F1278" i="4"/>
  <c r="M1277" i="4"/>
  <c r="P1277" i="4" s="1"/>
  <c r="Q1277" i="4" s="1"/>
  <c r="M1276" i="4"/>
  <c r="P1276" i="4" s="1"/>
  <c r="Q1276" i="4" s="1"/>
  <c r="M1275" i="4"/>
  <c r="P1275" i="4" s="1"/>
  <c r="Q1275" i="4" s="1"/>
  <c r="F1275" i="4"/>
  <c r="M1274" i="4"/>
  <c r="O1274" i="4" s="1"/>
  <c r="F1274" i="4"/>
  <c r="P1273" i="4"/>
  <c r="Q1273" i="4" s="1"/>
  <c r="O1273" i="4"/>
  <c r="M1273" i="4"/>
  <c r="F1273" i="4"/>
  <c r="P1272" i="4"/>
  <c r="Q1272" i="4" s="1"/>
  <c r="M1272" i="4"/>
  <c r="O1272" i="4" s="1"/>
  <c r="F1272" i="4"/>
  <c r="M1271" i="4"/>
  <c r="P1271" i="4" s="1"/>
  <c r="Q1271" i="4" s="1"/>
  <c r="F1271" i="4"/>
  <c r="M1270" i="4"/>
  <c r="O1270" i="4" s="1"/>
  <c r="F1270" i="4"/>
  <c r="Q1269" i="4"/>
  <c r="P1269" i="4"/>
  <c r="M1269" i="4"/>
  <c r="O1269" i="4" s="1"/>
  <c r="F1269" i="4"/>
  <c r="P1268" i="4"/>
  <c r="Q1268" i="4" s="1"/>
  <c r="M1268" i="4"/>
  <c r="O1268" i="4" s="1"/>
  <c r="F1268" i="4"/>
  <c r="M1267" i="4"/>
  <c r="P1267" i="4" s="1"/>
  <c r="Q1267" i="4" s="1"/>
  <c r="M1266" i="4"/>
  <c r="P1266" i="4" s="1"/>
  <c r="Q1266" i="4" s="1"/>
  <c r="F1266" i="4"/>
  <c r="M1265" i="4"/>
  <c r="O1265" i="4" s="1"/>
  <c r="F1265" i="4"/>
  <c r="P1264" i="4"/>
  <c r="Q1264" i="4" s="1"/>
  <c r="M1264" i="4"/>
  <c r="O1264" i="4" s="1"/>
  <c r="F1264" i="4"/>
  <c r="P1263" i="4"/>
  <c r="Q1263" i="4" s="1"/>
  <c r="M1263" i="4"/>
  <c r="O1263" i="4" s="1"/>
  <c r="F1263" i="4"/>
  <c r="M1262" i="4"/>
  <c r="P1262" i="4" s="1"/>
  <c r="Q1262" i="4" s="1"/>
  <c r="F1262" i="4"/>
  <c r="M1261" i="4"/>
  <c r="O1261" i="4" s="1"/>
  <c r="F1261" i="4"/>
  <c r="Q1260" i="4"/>
  <c r="P1260" i="4"/>
  <c r="M1260" i="4"/>
  <c r="O1260" i="4" s="1"/>
  <c r="F1260" i="4"/>
  <c r="P1259" i="4"/>
  <c r="Q1259" i="4" s="1"/>
  <c r="M1259" i="4"/>
  <c r="O1259" i="4" s="1"/>
  <c r="F1259" i="4"/>
  <c r="M1258" i="4"/>
  <c r="P1258" i="4" s="1"/>
  <c r="Q1258" i="4" s="1"/>
  <c r="F1258" i="4"/>
  <c r="O1258" i="4" l="1"/>
  <c r="O1267" i="4"/>
  <c r="O1276" i="4"/>
  <c r="O1285" i="4"/>
  <c r="O1287" i="4"/>
  <c r="O1262" i="4"/>
  <c r="O1271" i="4"/>
  <c r="P1278" i="4"/>
  <c r="Q1278" i="4" s="1"/>
  <c r="O1283" i="4"/>
  <c r="O1289" i="4"/>
  <c r="O1266" i="4"/>
  <c r="O1275" i="4"/>
  <c r="O1277" i="4"/>
  <c r="P1282" i="4"/>
  <c r="Q1282" i="4" s="1"/>
  <c r="P1288" i="4"/>
  <c r="Q1288" i="4" s="1"/>
  <c r="O1290" i="4"/>
  <c r="O1291" i="4"/>
  <c r="P1261" i="4"/>
  <c r="Q1261" i="4" s="1"/>
  <c r="P1265" i="4"/>
  <c r="Q1265" i="4" s="1"/>
  <c r="P1270" i="4"/>
  <c r="Q1270" i="4" s="1"/>
  <c r="P1274" i="4"/>
  <c r="Q1274" i="4" s="1"/>
  <c r="P1280" i="4"/>
  <c r="Q1280" i="4" s="1"/>
  <c r="P1284" i="4"/>
  <c r="Q1284" i="4" s="1"/>
  <c r="O1292" i="4"/>
  <c r="L1251" i="4" l="1"/>
  <c r="K1251" i="4"/>
  <c r="F1251" i="4"/>
  <c r="L1250" i="4"/>
  <c r="K1250" i="4"/>
  <c r="F1250" i="4"/>
  <c r="L1249" i="4"/>
  <c r="K1249" i="4"/>
  <c r="M1249" i="4" s="1"/>
  <c r="O1249" i="4" s="1"/>
  <c r="F1249" i="4"/>
  <c r="L1248" i="4"/>
  <c r="K1248" i="4"/>
  <c r="F1248" i="4"/>
  <c r="L1247" i="4"/>
  <c r="K1247" i="4"/>
  <c r="F1247" i="4"/>
  <c r="L1246" i="4"/>
  <c r="K1246" i="4"/>
  <c r="M1246" i="4" s="1"/>
  <c r="F1246" i="4"/>
  <c r="L1245" i="4"/>
  <c r="K1245" i="4"/>
  <c r="M1245" i="4" s="1"/>
  <c r="O1245" i="4" s="1"/>
  <c r="F1245" i="4"/>
  <c r="L1244" i="4"/>
  <c r="K1244" i="4"/>
  <c r="F1244" i="4"/>
  <c r="L1243" i="4"/>
  <c r="K1243" i="4"/>
  <c r="M1243" i="4" s="1"/>
  <c r="F1243" i="4"/>
  <c r="L1242" i="4"/>
  <c r="K1242" i="4"/>
  <c r="F1242" i="4"/>
  <c r="L1241" i="4"/>
  <c r="K1241" i="4"/>
  <c r="M1241" i="4" s="1"/>
  <c r="O1241" i="4" s="1"/>
  <c r="F1241" i="4"/>
  <c r="L1240" i="4"/>
  <c r="K1240" i="4"/>
  <c r="M1240" i="4" s="1"/>
  <c r="P1240" i="4" s="1"/>
  <c r="Q1240" i="4" s="1"/>
  <c r="F1240" i="4"/>
  <c r="L1239" i="4"/>
  <c r="K1239" i="4"/>
  <c r="M1239" i="4" s="1"/>
  <c r="F1239" i="4"/>
  <c r="L1238" i="4"/>
  <c r="K1238" i="4"/>
  <c r="F1238" i="4"/>
  <c r="L1237" i="4"/>
  <c r="K1237" i="4"/>
  <c r="M1237" i="4" s="1"/>
  <c r="O1237" i="4" s="1"/>
  <c r="F1237" i="4"/>
  <c r="L1236" i="4"/>
  <c r="K1236" i="4"/>
  <c r="M1236" i="4" s="1"/>
  <c r="P1236" i="4" s="1"/>
  <c r="Q1236" i="4" s="1"/>
  <c r="F1236" i="4"/>
  <c r="L1235" i="4"/>
  <c r="K1235" i="4"/>
  <c r="M1235" i="4" s="1"/>
  <c r="F1235" i="4"/>
  <c r="L1234" i="4"/>
  <c r="K1234" i="4"/>
  <c r="F1234" i="4"/>
  <c r="L1233" i="4"/>
  <c r="K1233" i="4"/>
  <c r="M1233" i="4" s="1"/>
  <c r="O1233" i="4" s="1"/>
  <c r="F1233" i="4"/>
  <c r="L1232" i="4"/>
  <c r="K1232" i="4"/>
  <c r="F1232" i="4"/>
  <c r="L1231" i="4"/>
  <c r="K1231" i="4"/>
  <c r="F1231" i="4"/>
  <c r="L1230" i="4"/>
  <c r="K1230" i="4"/>
  <c r="F1230" i="4"/>
  <c r="L1229" i="4"/>
  <c r="K1229" i="4"/>
  <c r="M1229" i="4" s="1"/>
  <c r="O1229" i="4" s="1"/>
  <c r="F1229" i="4"/>
  <c r="L1228" i="4"/>
  <c r="K1228" i="4"/>
  <c r="F1228" i="4"/>
  <c r="L1227" i="4"/>
  <c r="K1227" i="4"/>
  <c r="M1227" i="4" s="1"/>
  <c r="F1227" i="4"/>
  <c r="L1226" i="4"/>
  <c r="K1226" i="4"/>
  <c r="F1226" i="4"/>
  <c r="L1225" i="4"/>
  <c r="K1225" i="4"/>
  <c r="F1225" i="4"/>
  <c r="L1224" i="4"/>
  <c r="K1224" i="4"/>
  <c r="F1224" i="4"/>
  <c r="L1223" i="4"/>
  <c r="K1223" i="4"/>
  <c r="M1223" i="4" s="1"/>
  <c r="F1223" i="4"/>
  <c r="L1222" i="4"/>
  <c r="K1222" i="4"/>
  <c r="F1222" i="4"/>
  <c r="L1221" i="4"/>
  <c r="K1221" i="4"/>
  <c r="M1221" i="4" s="1"/>
  <c r="O1221" i="4" s="1"/>
  <c r="F1221" i="4"/>
  <c r="L1220" i="4"/>
  <c r="K1220" i="4"/>
  <c r="F1220" i="4"/>
  <c r="L1219" i="4"/>
  <c r="K1219" i="4"/>
  <c r="F1219" i="4"/>
  <c r="L1218" i="4"/>
  <c r="K1218" i="4"/>
  <c r="F1218" i="4"/>
  <c r="L1217" i="4"/>
  <c r="M1217" i="4" s="1"/>
  <c r="O1217" i="4" s="1"/>
  <c r="K1217" i="4"/>
  <c r="F1217" i="4"/>
  <c r="L1216" i="4"/>
  <c r="M1216" i="4" s="1"/>
  <c r="P1216" i="4" s="1"/>
  <c r="Q1216" i="4" s="1"/>
  <c r="K1216" i="4"/>
  <c r="F1216" i="4"/>
  <c r="L1215" i="4"/>
  <c r="K1215" i="4"/>
  <c r="F1215" i="4"/>
  <c r="L1214" i="4"/>
  <c r="K1214" i="4"/>
  <c r="M1214" i="4" s="1"/>
  <c r="F1214" i="4"/>
  <c r="L1213" i="4"/>
  <c r="K1213" i="4"/>
  <c r="M1213" i="4" s="1"/>
  <c r="O1213" i="4" s="1"/>
  <c r="F1213" i="4"/>
  <c r="L1212" i="4"/>
  <c r="K1212" i="4"/>
  <c r="F1212" i="4"/>
  <c r="M1224" i="4" l="1"/>
  <c r="M1244" i="4"/>
  <c r="M1218" i="4"/>
  <c r="O1218" i="4" s="1"/>
  <c r="M1230" i="4"/>
  <c r="O1230" i="4" s="1"/>
  <c r="M1251" i="4"/>
  <c r="M1212" i="4"/>
  <c r="M1219" i="4"/>
  <c r="P1219" i="4" s="1"/>
  <c r="Q1219" i="4" s="1"/>
  <c r="M1220" i="4"/>
  <c r="O1220" i="4" s="1"/>
  <c r="M1225" i="4"/>
  <c r="O1225" i="4" s="1"/>
  <c r="M1228" i="4"/>
  <c r="M1234" i="4"/>
  <c r="O1234" i="4" s="1"/>
  <c r="M1242" i="4"/>
  <c r="P1242" i="4" s="1"/>
  <c r="Q1242" i="4" s="1"/>
  <c r="M1247" i="4"/>
  <c r="P1247" i="4" s="1"/>
  <c r="Q1247" i="4" s="1"/>
  <c r="M1248" i="4"/>
  <c r="O1248" i="4" s="1"/>
  <c r="M1215" i="4"/>
  <c r="O1215" i="4" s="1"/>
  <c r="M1222" i="4"/>
  <c r="P1222" i="4" s="1"/>
  <c r="Q1222" i="4" s="1"/>
  <c r="M1226" i="4"/>
  <c r="P1226" i="4" s="1"/>
  <c r="Q1226" i="4" s="1"/>
  <c r="M1231" i="4"/>
  <c r="P1231" i="4" s="1"/>
  <c r="Q1231" i="4" s="1"/>
  <c r="M1232" i="4"/>
  <c r="M1238" i="4"/>
  <c r="P1238" i="4" s="1"/>
  <c r="Q1238" i="4" s="1"/>
  <c r="M1250" i="4"/>
  <c r="P1250" i="4" s="1"/>
  <c r="Q1250" i="4" s="1"/>
  <c r="P1214" i="4"/>
  <c r="Q1214" i="4" s="1"/>
  <c r="O1214" i="4"/>
  <c r="P1230" i="4"/>
  <c r="Q1230" i="4" s="1"/>
  <c r="P1235" i="4"/>
  <c r="Q1235" i="4" s="1"/>
  <c r="O1235" i="4"/>
  <c r="P1243" i="4"/>
  <c r="Q1243" i="4" s="1"/>
  <c r="O1243" i="4"/>
  <c r="P1244" i="4"/>
  <c r="Q1244" i="4" s="1"/>
  <c r="O1244" i="4"/>
  <c r="P1220" i="4"/>
  <c r="Q1220" i="4" s="1"/>
  <c r="P1228" i="4"/>
  <c r="Q1228" i="4" s="1"/>
  <c r="O1228" i="4"/>
  <c r="P1234" i="4"/>
  <c r="Q1234" i="4" s="1"/>
  <c r="P1248" i="4"/>
  <c r="Q1248" i="4" s="1"/>
  <c r="O1219" i="4"/>
  <c r="P1218" i="4"/>
  <c r="Q1218" i="4" s="1"/>
  <c r="P1223" i="4"/>
  <c r="Q1223" i="4" s="1"/>
  <c r="O1223" i="4"/>
  <c r="P1224" i="4"/>
  <c r="Q1224" i="4" s="1"/>
  <c r="O1224" i="4"/>
  <c r="P1227" i="4"/>
  <c r="Q1227" i="4" s="1"/>
  <c r="O1227" i="4"/>
  <c r="P1239" i="4"/>
  <c r="Q1239" i="4" s="1"/>
  <c r="O1239" i="4"/>
  <c r="P1246" i="4"/>
  <c r="Q1246" i="4" s="1"/>
  <c r="O1246" i="4"/>
  <c r="P1251" i="4"/>
  <c r="Q1251" i="4" s="1"/>
  <c r="O1251" i="4"/>
  <c r="P1212" i="4"/>
  <c r="Q1212" i="4" s="1"/>
  <c r="O1212" i="4"/>
  <c r="P1215" i="4"/>
  <c r="Q1215" i="4" s="1"/>
  <c r="O1226" i="4"/>
  <c r="O1231" i="4"/>
  <c r="P1232" i="4"/>
  <c r="Q1232" i="4" s="1"/>
  <c r="O1232" i="4"/>
  <c r="O1250" i="4"/>
  <c r="P1213" i="4"/>
  <c r="Q1213" i="4" s="1"/>
  <c r="O1216" i="4"/>
  <c r="P1217" i="4"/>
  <c r="Q1217" i="4" s="1"/>
  <c r="P1221" i="4"/>
  <c r="Q1221" i="4" s="1"/>
  <c r="P1229" i="4"/>
  <c r="Q1229" i="4" s="1"/>
  <c r="P1233" i="4"/>
  <c r="Q1233" i="4" s="1"/>
  <c r="O1236" i="4"/>
  <c r="P1237" i="4"/>
  <c r="Q1237" i="4" s="1"/>
  <c r="O1240" i="4"/>
  <c r="P1241" i="4"/>
  <c r="Q1241" i="4" s="1"/>
  <c r="P1245" i="4"/>
  <c r="Q1245" i="4" s="1"/>
  <c r="P1249" i="4"/>
  <c r="Q1249" i="4" s="1"/>
  <c r="O1222" i="4" l="1"/>
  <c r="O1242" i="4"/>
  <c r="O1238" i="4"/>
  <c r="O1247" i="4"/>
  <c r="P1225" i="4"/>
  <c r="Q1225" i="4" s="1"/>
  <c r="M694" i="4"/>
  <c r="P694" i="4" s="1"/>
  <c r="M693" i="4"/>
  <c r="P693" i="4" s="1"/>
  <c r="M692" i="4"/>
  <c r="P692" i="4" s="1"/>
  <c r="M691" i="4"/>
  <c r="P691" i="4" s="1"/>
  <c r="M690" i="4"/>
  <c r="P690" i="4" s="1"/>
  <c r="M689" i="4"/>
  <c r="P689" i="4" s="1"/>
  <c r="M688" i="4"/>
  <c r="P688" i="4" s="1"/>
  <c r="M687" i="4"/>
  <c r="P687" i="4" s="1"/>
  <c r="M686" i="4"/>
  <c r="P686" i="4" s="1"/>
  <c r="M685" i="4"/>
  <c r="P685" i="4" s="1"/>
  <c r="M684" i="4"/>
  <c r="P684" i="4" s="1"/>
  <c r="M683" i="4"/>
  <c r="P683" i="4" s="1"/>
  <c r="M682" i="4"/>
  <c r="P682" i="4" s="1"/>
  <c r="M681" i="4"/>
  <c r="P681" i="4" s="1"/>
  <c r="M680" i="4"/>
  <c r="P680" i="4" s="1"/>
  <c r="M679" i="4"/>
  <c r="P679" i="4" s="1"/>
  <c r="M678" i="4"/>
  <c r="P678" i="4" s="1"/>
  <c r="M677" i="4"/>
  <c r="P677" i="4" s="1"/>
  <c r="M676" i="4"/>
  <c r="P676" i="4" s="1"/>
  <c r="M675" i="4"/>
  <c r="P675" i="4" s="1"/>
  <c r="M674" i="4"/>
  <c r="P674" i="4" s="1"/>
  <c r="M673" i="4"/>
  <c r="P673" i="4" s="1"/>
  <c r="M672" i="4"/>
  <c r="P672" i="4" s="1"/>
  <c r="M671" i="4"/>
  <c r="P671" i="4" s="1"/>
  <c r="M670" i="4"/>
  <c r="P670" i="4" s="1"/>
  <c r="M669" i="4"/>
  <c r="P669" i="4" s="1"/>
  <c r="M668" i="4"/>
  <c r="P668" i="4" s="1"/>
  <c r="M667" i="4"/>
  <c r="P667" i="4" s="1"/>
  <c r="M666" i="4"/>
  <c r="P666" i="4" s="1"/>
  <c r="M665" i="4"/>
  <c r="P665" i="4" s="1"/>
  <c r="M664" i="4"/>
  <c r="P664" i="4" s="1"/>
  <c r="M663" i="4"/>
  <c r="P663" i="4" s="1"/>
  <c r="M662" i="4"/>
  <c r="P662" i="4" s="1"/>
  <c r="M661" i="4"/>
  <c r="P661" i="4" s="1"/>
  <c r="M660" i="4"/>
  <c r="P660" i="4" s="1"/>
  <c r="M659" i="4"/>
  <c r="P659" i="4" s="1"/>
  <c r="M658" i="4"/>
  <c r="P658" i="4" s="1"/>
  <c r="M657" i="4"/>
  <c r="P657" i="4" s="1"/>
  <c r="M656" i="4"/>
  <c r="P656" i="4" s="1"/>
  <c r="M215" i="4"/>
  <c r="P215" i="4" s="1"/>
  <c r="Q215" i="4" s="1"/>
  <c r="M214" i="4"/>
  <c r="P214" i="4" s="1"/>
  <c r="Q214" i="4" s="1"/>
  <c r="M213" i="4"/>
  <c r="P213" i="4" s="1"/>
  <c r="Q213" i="4" s="1"/>
  <c r="M212" i="4"/>
  <c r="P212" i="4" s="1"/>
  <c r="Q212" i="4" s="1"/>
  <c r="M211" i="4"/>
  <c r="P211" i="4" s="1"/>
  <c r="Q211" i="4" s="1"/>
  <c r="M210" i="4"/>
  <c r="P210" i="4" s="1"/>
  <c r="Q210" i="4" s="1"/>
  <c r="M209" i="4"/>
  <c r="P209" i="4" s="1"/>
  <c r="Q209" i="4" s="1"/>
  <c r="M208" i="4"/>
  <c r="P208" i="4" s="1"/>
  <c r="Q208" i="4" s="1"/>
  <c r="M207" i="4"/>
  <c r="P207" i="4" s="1"/>
  <c r="Q207" i="4" s="1"/>
  <c r="M206" i="4"/>
  <c r="P206" i="4" s="1"/>
  <c r="Q206" i="4" s="1"/>
  <c r="M205" i="4"/>
  <c r="P205" i="4" s="1"/>
  <c r="Q205" i="4" s="1"/>
  <c r="M204" i="4"/>
  <c r="P204" i="4" s="1"/>
  <c r="Q204" i="4" s="1"/>
  <c r="M203" i="4"/>
  <c r="P203" i="4" s="1"/>
  <c r="Q203" i="4" s="1"/>
  <c r="M202" i="4"/>
  <c r="P202" i="4" s="1"/>
  <c r="Q202" i="4" s="1"/>
  <c r="M201" i="4"/>
  <c r="P201" i="4" s="1"/>
  <c r="Q201" i="4" s="1"/>
  <c r="M200" i="4"/>
  <c r="P200" i="4" s="1"/>
  <c r="Q200" i="4" s="1"/>
  <c r="M199" i="4"/>
  <c r="P199" i="4" s="1"/>
  <c r="Q199" i="4" s="1"/>
  <c r="M198" i="4"/>
  <c r="P198" i="4" s="1"/>
  <c r="Q198" i="4" s="1"/>
  <c r="M197" i="4"/>
  <c r="P197" i="4" s="1"/>
  <c r="Q197" i="4" s="1"/>
  <c r="M196" i="4"/>
  <c r="P196" i="4" s="1"/>
  <c r="Q196" i="4" s="1"/>
  <c r="M195" i="4"/>
  <c r="P195" i="4" s="1"/>
  <c r="Q195" i="4" s="1"/>
  <c r="M194" i="4"/>
  <c r="P194" i="4" s="1"/>
  <c r="Q194" i="4" s="1"/>
  <c r="M193" i="4"/>
  <c r="P193" i="4" s="1"/>
  <c r="Q193" i="4" s="1"/>
  <c r="M192" i="4"/>
  <c r="P192" i="4" s="1"/>
  <c r="Q192" i="4" s="1"/>
  <c r="M191" i="4"/>
  <c r="P191" i="4" s="1"/>
  <c r="Q191" i="4" s="1"/>
  <c r="M190" i="4"/>
  <c r="P190" i="4" s="1"/>
  <c r="Q190" i="4" s="1"/>
  <c r="M189" i="4"/>
  <c r="P189" i="4" s="1"/>
  <c r="Q189" i="4" s="1"/>
  <c r="M188" i="4"/>
  <c r="P188" i="4" s="1"/>
  <c r="Q188" i="4" s="1"/>
  <c r="M187" i="4"/>
  <c r="P187" i="4" s="1"/>
  <c r="Q187" i="4" s="1"/>
  <c r="M186" i="4"/>
  <c r="P186" i="4" s="1"/>
  <c r="Q186" i="4" s="1"/>
  <c r="M185" i="4"/>
  <c r="P185" i="4" s="1"/>
  <c r="Q185" i="4" s="1"/>
  <c r="M184" i="4"/>
  <c r="P184" i="4" s="1"/>
  <c r="Q184" i="4" s="1"/>
  <c r="M183" i="4"/>
  <c r="P183" i="4" s="1"/>
  <c r="Q183" i="4" s="1"/>
  <c r="M182" i="4"/>
  <c r="P182" i="4" s="1"/>
  <c r="Q182" i="4" s="1"/>
  <c r="M181" i="4"/>
  <c r="P181" i="4" s="1"/>
  <c r="Q181" i="4" s="1"/>
  <c r="M180" i="4"/>
  <c r="P180" i="4" s="1"/>
  <c r="Q180" i="4" s="1"/>
  <c r="M179" i="4"/>
  <c r="P179" i="4" s="1"/>
  <c r="Q179" i="4" s="1"/>
  <c r="M178" i="4"/>
  <c r="P178" i="4" s="1"/>
  <c r="Q178" i="4" s="1"/>
  <c r="M177" i="4"/>
  <c r="P177" i="4" s="1"/>
  <c r="Q177" i="4" s="1"/>
  <c r="M176" i="4"/>
  <c r="P176" i="4" s="1"/>
  <c r="Q176" i="4" s="1"/>
  <c r="O656" i="4" l="1"/>
  <c r="Q656" i="4" s="1"/>
  <c r="O657" i="4"/>
  <c r="Q657" i="4" s="1"/>
  <c r="O658" i="4"/>
  <c r="Q658" i="4" s="1"/>
  <c r="O659" i="4"/>
  <c r="Q659" i="4" s="1"/>
  <c r="O660" i="4"/>
  <c r="Q660" i="4" s="1"/>
  <c r="O661" i="4"/>
  <c r="Q661" i="4" s="1"/>
  <c r="O662" i="4"/>
  <c r="Q662" i="4" s="1"/>
  <c r="O663" i="4"/>
  <c r="Q663" i="4" s="1"/>
  <c r="O664" i="4"/>
  <c r="Q664" i="4" s="1"/>
  <c r="O665" i="4"/>
  <c r="Q665" i="4" s="1"/>
  <c r="O666" i="4"/>
  <c r="Q666" i="4" s="1"/>
  <c r="O667" i="4"/>
  <c r="Q667" i="4" s="1"/>
  <c r="O668" i="4"/>
  <c r="Q668" i="4" s="1"/>
  <c r="O669" i="4"/>
  <c r="Q669" i="4" s="1"/>
  <c r="O670" i="4"/>
  <c r="Q670" i="4" s="1"/>
  <c r="O671" i="4"/>
  <c r="Q671" i="4" s="1"/>
  <c r="O672" i="4"/>
  <c r="Q672" i="4" s="1"/>
  <c r="O673" i="4"/>
  <c r="Q673" i="4" s="1"/>
  <c r="O674" i="4"/>
  <c r="Q674" i="4" s="1"/>
  <c r="O675" i="4"/>
  <c r="Q675" i="4" s="1"/>
  <c r="O676" i="4"/>
  <c r="Q676" i="4" s="1"/>
  <c r="O677" i="4"/>
  <c r="Q677" i="4" s="1"/>
  <c r="O678" i="4"/>
  <c r="Q678" i="4" s="1"/>
  <c r="O679" i="4"/>
  <c r="Q679" i="4" s="1"/>
  <c r="O680" i="4"/>
  <c r="Q680" i="4" s="1"/>
  <c r="O681" i="4"/>
  <c r="Q681" i="4" s="1"/>
  <c r="O682" i="4"/>
  <c r="Q682" i="4" s="1"/>
  <c r="O683" i="4"/>
  <c r="Q683" i="4" s="1"/>
  <c r="O684" i="4"/>
  <c r="Q684" i="4" s="1"/>
  <c r="O685" i="4"/>
  <c r="Q685" i="4" s="1"/>
  <c r="O686" i="4"/>
  <c r="Q686" i="4" s="1"/>
  <c r="O687" i="4"/>
  <c r="Q687" i="4" s="1"/>
  <c r="O688" i="4"/>
  <c r="Q688" i="4" s="1"/>
  <c r="O689" i="4"/>
  <c r="Q689" i="4" s="1"/>
  <c r="O690" i="4"/>
  <c r="Q690" i="4" s="1"/>
  <c r="O691" i="4"/>
  <c r="Q691" i="4" s="1"/>
  <c r="O692" i="4"/>
  <c r="Q692" i="4" s="1"/>
  <c r="O693" i="4"/>
  <c r="Q693" i="4" s="1"/>
  <c r="O694" i="4"/>
  <c r="Q694" i="4" s="1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M1157" i="4" l="1"/>
  <c r="P1157" i="4" s="1"/>
  <c r="Q1157" i="4" s="1"/>
  <c r="M1156" i="4"/>
  <c r="P1156" i="4" s="1"/>
  <c r="Q1156" i="4" s="1"/>
  <c r="M1155" i="4"/>
  <c r="P1155" i="4" s="1"/>
  <c r="Q1155" i="4" s="1"/>
  <c r="M1154" i="4"/>
  <c r="P1154" i="4" s="1"/>
  <c r="Q1154" i="4" s="1"/>
  <c r="M1153" i="4"/>
  <c r="P1153" i="4" s="1"/>
  <c r="Q1153" i="4" s="1"/>
  <c r="M1152" i="4"/>
  <c r="P1152" i="4" s="1"/>
  <c r="Q1152" i="4" s="1"/>
  <c r="M1151" i="4"/>
  <c r="P1151" i="4" s="1"/>
  <c r="Q1151" i="4" s="1"/>
  <c r="M1150" i="4"/>
  <c r="P1150" i="4" s="1"/>
  <c r="Q1150" i="4" s="1"/>
  <c r="M1149" i="4"/>
  <c r="P1149" i="4" s="1"/>
  <c r="Q1149" i="4" s="1"/>
  <c r="M1148" i="4"/>
  <c r="P1148" i="4" s="1"/>
  <c r="Q1148" i="4" s="1"/>
  <c r="M1147" i="4"/>
  <c r="P1147" i="4" s="1"/>
  <c r="Q1147" i="4" s="1"/>
  <c r="M1146" i="4"/>
  <c r="P1146" i="4" s="1"/>
  <c r="Q1146" i="4" s="1"/>
  <c r="M1145" i="4"/>
  <c r="P1145" i="4" s="1"/>
  <c r="Q1145" i="4" s="1"/>
  <c r="M1144" i="4"/>
  <c r="P1144" i="4" s="1"/>
  <c r="Q1144" i="4" s="1"/>
  <c r="M1143" i="4"/>
  <c r="P1143" i="4" s="1"/>
  <c r="Q1143" i="4" s="1"/>
  <c r="M1142" i="4"/>
  <c r="P1142" i="4" s="1"/>
  <c r="Q1142" i="4" s="1"/>
  <c r="M1141" i="4"/>
  <c r="P1141" i="4" s="1"/>
  <c r="Q1141" i="4" s="1"/>
  <c r="M1140" i="4"/>
  <c r="P1140" i="4" s="1"/>
  <c r="Q1140" i="4" s="1"/>
  <c r="M1139" i="4"/>
  <c r="P1139" i="4" s="1"/>
  <c r="Q1139" i="4" s="1"/>
  <c r="M1138" i="4"/>
  <c r="P1138" i="4" s="1"/>
  <c r="Q1138" i="4" s="1"/>
  <c r="M1137" i="4"/>
  <c r="P1137" i="4" s="1"/>
  <c r="Q1137" i="4" s="1"/>
  <c r="M1136" i="4"/>
  <c r="P1136" i="4" s="1"/>
  <c r="Q1136" i="4" s="1"/>
  <c r="M1135" i="4"/>
  <c r="P1135" i="4" s="1"/>
  <c r="Q1135" i="4" s="1"/>
  <c r="M1134" i="4"/>
  <c r="P1134" i="4" s="1"/>
  <c r="Q1134" i="4" s="1"/>
  <c r="M1133" i="4"/>
  <c r="P1133" i="4" s="1"/>
  <c r="Q1133" i="4" s="1"/>
  <c r="M1132" i="4"/>
  <c r="P1132" i="4" s="1"/>
  <c r="Q1132" i="4" s="1"/>
  <c r="M1131" i="4"/>
  <c r="P1131" i="4" s="1"/>
  <c r="Q1131" i="4" s="1"/>
  <c r="M1130" i="4"/>
  <c r="P1130" i="4" s="1"/>
  <c r="Q1130" i="4" s="1"/>
  <c r="M1129" i="4"/>
  <c r="P1129" i="4" s="1"/>
  <c r="Q1129" i="4" s="1"/>
  <c r="M1128" i="4"/>
  <c r="P1128" i="4" s="1"/>
  <c r="Q1128" i="4" s="1"/>
  <c r="M1127" i="4"/>
  <c r="P1127" i="4" s="1"/>
  <c r="Q1127" i="4" s="1"/>
  <c r="M1126" i="4"/>
  <c r="P1126" i="4" s="1"/>
  <c r="Q1126" i="4" s="1"/>
  <c r="M1125" i="4"/>
  <c r="P1125" i="4" s="1"/>
  <c r="Q1125" i="4" s="1"/>
  <c r="M1124" i="4"/>
  <c r="P1124" i="4" s="1"/>
  <c r="Q1124" i="4" s="1"/>
  <c r="M1123" i="4"/>
  <c r="P1123" i="4" s="1"/>
  <c r="Q1123" i="4" s="1"/>
  <c r="M1122" i="4"/>
  <c r="P1122" i="4" s="1"/>
  <c r="Q1122" i="4" s="1"/>
  <c r="M1121" i="4"/>
  <c r="P1121" i="4" s="1"/>
  <c r="Q1121" i="4" s="1"/>
  <c r="M1120" i="4"/>
  <c r="P1120" i="4" s="1"/>
  <c r="Q1120" i="4" s="1"/>
  <c r="M1119" i="4"/>
  <c r="P1119" i="4" s="1"/>
  <c r="Q1119" i="4" s="1"/>
  <c r="M1118" i="4"/>
  <c r="P1118" i="4" s="1"/>
  <c r="Q1118" i="4" s="1"/>
  <c r="O1118" i="4" l="1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M309" i="4" l="1"/>
  <c r="P309" i="4" s="1"/>
  <c r="Q309" i="4" s="1"/>
  <c r="F309" i="4"/>
  <c r="M308" i="4"/>
  <c r="P308" i="4" s="1"/>
  <c r="Q308" i="4" s="1"/>
  <c r="F308" i="4"/>
  <c r="M307" i="4"/>
  <c r="O307" i="4" s="1"/>
  <c r="F307" i="4"/>
  <c r="M306" i="4"/>
  <c r="P306" i="4" s="1"/>
  <c r="Q306" i="4" s="1"/>
  <c r="F306" i="4"/>
  <c r="M305" i="4"/>
  <c r="P305" i="4" s="1"/>
  <c r="Q305" i="4" s="1"/>
  <c r="F305" i="4"/>
  <c r="M304" i="4"/>
  <c r="P304" i="4" s="1"/>
  <c r="Q304" i="4" s="1"/>
  <c r="F304" i="4"/>
  <c r="M303" i="4"/>
  <c r="O303" i="4" s="1"/>
  <c r="F303" i="4"/>
  <c r="M302" i="4"/>
  <c r="P302" i="4" s="1"/>
  <c r="Q302" i="4" s="1"/>
  <c r="F302" i="4"/>
  <c r="M301" i="4"/>
  <c r="P301" i="4" s="1"/>
  <c r="Q301" i="4" s="1"/>
  <c r="F301" i="4"/>
  <c r="M300" i="4"/>
  <c r="P300" i="4" s="1"/>
  <c r="Q300" i="4" s="1"/>
  <c r="F300" i="4"/>
  <c r="M299" i="4"/>
  <c r="O299" i="4" s="1"/>
  <c r="F299" i="4"/>
  <c r="M298" i="4"/>
  <c r="P298" i="4" s="1"/>
  <c r="Q298" i="4" s="1"/>
  <c r="F298" i="4"/>
  <c r="M297" i="4"/>
  <c r="P297" i="4" s="1"/>
  <c r="Q297" i="4" s="1"/>
  <c r="F297" i="4"/>
  <c r="M296" i="4"/>
  <c r="P296" i="4" s="1"/>
  <c r="Q296" i="4" s="1"/>
  <c r="F296" i="4"/>
  <c r="O295" i="4"/>
  <c r="M295" i="4"/>
  <c r="P295" i="4" s="1"/>
  <c r="Q295" i="4" s="1"/>
  <c r="F295" i="4"/>
  <c r="M294" i="4"/>
  <c r="O294" i="4" s="1"/>
  <c r="F294" i="4"/>
  <c r="M293" i="4"/>
  <c r="P293" i="4" s="1"/>
  <c r="Q293" i="4" s="1"/>
  <c r="F293" i="4"/>
  <c r="M292" i="4"/>
  <c r="P292" i="4" s="1"/>
  <c r="Q292" i="4" s="1"/>
  <c r="F292" i="4"/>
  <c r="M291" i="4"/>
  <c r="P291" i="4" s="1"/>
  <c r="Q291" i="4" s="1"/>
  <c r="F291" i="4"/>
  <c r="M290" i="4"/>
  <c r="O290" i="4" s="1"/>
  <c r="F290" i="4"/>
  <c r="M289" i="4"/>
  <c r="P289" i="4" s="1"/>
  <c r="Q289" i="4" s="1"/>
  <c r="F289" i="4"/>
  <c r="M288" i="4"/>
  <c r="P288" i="4" s="1"/>
  <c r="Q288" i="4" s="1"/>
  <c r="F288" i="4"/>
  <c r="M287" i="4"/>
  <c r="P287" i="4" s="1"/>
  <c r="Q287" i="4" s="1"/>
  <c r="F287" i="4"/>
  <c r="M286" i="4"/>
  <c r="P286" i="4" s="1"/>
  <c r="Q286" i="4" s="1"/>
  <c r="F286" i="4"/>
  <c r="M285" i="4"/>
  <c r="P285" i="4" s="1"/>
  <c r="Q285" i="4" s="1"/>
  <c r="F285" i="4"/>
  <c r="M284" i="4"/>
  <c r="P284" i="4" s="1"/>
  <c r="Q284" i="4" s="1"/>
  <c r="F284" i="4"/>
  <c r="M283" i="4"/>
  <c r="O283" i="4" s="1"/>
  <c r="F283" i="4"/>
  <c r="M282" i="4"/>
  <c r="P282" i="4" s="1"/>
  <c r="Q282" i="4" s="1"/>
  <c r="F282" i="4"/>
  <c r="M281" i="4"/>
  <c r="P281" i="4" s="1"/>
  <c r="Q281" i="4" s="1"/>
  <c r="F281" i="4"/>
  <c r="M280" i="4"/>
  <c r="P280" i="4" s="1"/>
  <c r="Q280" i="4" s="1"/>
  <c r="F280" i="4"/>
  <c r="M279" i="4"/>
  <c r="P279" i="4" s="1"/>
  <c r="Q279" i="4" s="1"/>
  <c r="F279" i="4"/>
  <c r="M278" i="4"/>
  <c r="O278" i="4" s="1"/>
  <c r="F278" i="4"/>
  <c r="M277" i="4"/>
  <c r="P277" i="4" s="1"/>
  <c r="Q277" i="4" s="1"/>
  <c r="F277" i="4"/>
  <c r="M276" i="4"/>
  <c r="P276" i="4" s="1"/>
  <c r="Q276" i="4" s="1"/>
  <c r="F276" i="4"/>
  <c r="M275" i="4"/>
  <c r="P275" i="4" s="1"/>
  <c r="Q275" i="4" s="1"/>
  <c r="F275" i="4"/>
  <c r="M274" i="4"/>
  <c r="P274" i="4" s="1"/>
  <c r="Q274" i="4" s="1"/>
  <c r="F274" i="4"/>
  <c r="M273" i="4"/>
  <c r="P273" i="4" s="1"/>
  <c r="Q273" i="4" s="1"/>
  <c r="F273" i="4"/>
  <c r="M272" i="4"/>
  <c r="P272" i="4" s="1"/>
  <c r="Q272" i="4" s="1"/>
  <c r="F272" i="4"/>
  <c r="M271" i="4"/>
  <c r="P271" i="4" s="1"/>
  <c r="Q271" i="4" s="1"/>
  <c r="F271" i="4"/>
  <c r="M270" i="4"/>
  <c r="P270" i="4" s="1"/>
  <c r="Q270" i="4" s="1"/>
  <c r="F270" i="4"/>
  <c r="P278" i="4" l="1"/>
  <c r="Q278" i="4" s="1"/>
  <c r="O291" i="4"/>
  <c r="O287" i="4"/>
  <c r="O275" i="4"/>
  <c r="O271" i="4"/>
  <c r="O279" i="4"/>
  <c r="P290" i="4"/>
  <c r="Q290" i="4" s="1"/>
  <c r="O306" i="4"/>
  <c r="O277" i="4"/>
  <c r="P294" i="4"/>
  <c r="Q294" i="4" s="1"/>
  <c r="O272" i="4"/>
  <c r="O276" i="4"/>
  <c r="O280" i="4"/>
  <c r="P283" i="4"/>
  <c r="Q283" i="4" s="1"/>
  <c r="O284" i="4"/>
  <c r="O288" i="4"/>
  <c r="O292" i="4"/>
  <c r="O296" i="4"/>
  <c r="P299" i="4"/>
  <c r="Q299" i="4" s="1"/>
  <c r="O300" i="4"/>
  <c r="P303" i="4"/>
  <c r="Q303" i="4" s="1"/>
  <c r="O304" i="4"/>
  <c r="P307" i="4"/>
  <c r="Q307" i="4" s="1"/>
  <c r="O308" i="4"/>
  <c r="O273" i="4"/>
  <c r="O281" i="4"/>
  <c r="O285" i="4"/>
  <c r="O289" i="4"/>
  <c r="O293" i="4"/>
  <c r="O297" i="4"/>
  <c r="O301" i="4"/>
  <c r="O305" i="4"/>
  <c r="O309" i="4"/>
  <c r="O270" i="4"/>
  <c r="O274" i="4"/>
  <c r="O282" i="4"/>
  <c r="O286" i="4"/>
  <c r="O298" i="4"/>
  <c r="O302" i="4"/>
  <c r="M1434" i="4" l="1"/>
  <c r="P1434" i="4" s="1"/>
  <c r="Q1434" i="4" s="1"/>
  <c r="M1433" i="4"/>
  <c r="P1433" i="4" s="1"/>
  <c r="Q1433" i="4" s="1"/>
  <c r="M1432" i="4"/>
  <c r="P1432" i="4" s="1"/>
  <c r="Q1432" i="4" s="1"/>
  <c r="M1431" i="4"/>
  <c r="P1431" i="4" s="1"/>
  <c r="Q1431" i="4" s="1"/>
  <c r="M1430" i="4"/>
  <c r="P1430" i="4" s="1"/>
  <c r="Q1430" i="4" s="1"/>
  <c r="M1429" i="4"/>
  <c r="P1429" i="4" s="1"/>
  <c r="Q1429" i="4" s="1"/>
  <c r="M1428" i="4"/>
  <c r="P1428" i="4" s="1"/>
  <c r="Q1428" i="4" s="1"/>
  <c r="M1427" i="4"/>
  <c r="P1427" i="4" s="1"/>
  <c r="Q1427" i="4" s="1"/>
  <c r="M1426" i="4"/>
  <c r="P1426" i="4" s="1"/>
  <c r="Q1426" i="4" s="1"/>
  <c r="M1425" i="4"/>
  <c r="P1425" i="4" s="1"/>
  <c r="Q1425" i="4" s="1"/>
  <c r="M1424" i="4"/>
  <c r="P1424" i="4" s="1"/>
  <c r="Q1424" i="4" s="1"/>
  <c r="M1423" i="4"/>
  <c r="P1423" i="4" s="1"/>
  <c r="Q1423" i="4" s="1"/>
  <c r="M1422" i="4"/>
  <c r="P1422" i="4" s="1"/>
  <c r="Q1422" i="4" s="1"/>
  <c r="M1421" i="4"/>
  <c r="P1421" i="4" s="1"/>
  <c r="Q1421" i="4" s="1"/>
  <c r="M1420" i="4"/>
  <c r="P1420" i="4" s="1"/>
  <c r="Q1420" i="4" s="1"/>
  <c r="M1419" i="4"/>
  <c r="P1419" i="4" s="1"/>
  <c r="Q1419" i="4" s="1"/>
  <c r="M1418" i="4"/>
  <c r="P1418" i="4" s="1"/>
  <c r="Q1418" i="4" s="1"/>
  <c r="M1417" i="4"/>
  <c r="P1417" i="4" s="1"/>
  <c r="Q1417" i="4" s="1"/>
  <c r="M1416" i="4"/>
  <c r="P1416" i="4" s="1"/>
  <c r="Q1416" i="4" s="1"/>
  <c r="M1415" i="4"/>
  <c r="P1415" i="4" s="1"/>
  <c r="Q1415" i="4" s="1"/>
  <c r="M1414" i="4"/>
  <c r="P1414" i="4" s="1"/>
  <c r="Q1414" i="4" s="1"/>
  <c r="M1413" i="4"/>
  <c r="P1413" i="4" s="1"/>
  <c r="Q1413" i="4" s="1"/>
  <c r="M1412" i="4"/>
  <c r="P1412" i="4" s="1"/>
  <c r="Q1412" i="4" s="1"/>
  <c r="M1411" i="4"/>
  <c r="P1411" i="4" s="1"/>
  <c r="Q1411" i="4" s="1"/>
  <c r="M1410" i="4"/>
  <c r="P1410" i="4" s="1"/>
  <c r="Q1410" i="4" s="1"/>
  <c r="M1409" i="4"/>
  <c r="P1409" i="4" s="1"/>
  <c r="Q1409" i="4" s="1"/>
  <c r="M1408" i="4"/>
  <c r="P1408" i="4" s="1"/>
  <c r="Q1408" i="4" s="1"/>
  <c r="M1407" i="4"/>
  <c r="P1407" i="4" s="1"/>
  <c r="Q1407" i="4" s="1"/>
  <c r="M1406" i="4"/>
  <c r="P1406" i="4" s="1"/>
  <c r="Q1406" i="4" s="1"/>
  <c r="M1405" i="4"/>
  <c r="P1405" i="4" s="1"/>
  <c r="Q1405" i="4" s="1"/>
  <c r="M1404" i="4"/>
  <c r="P1404" i="4" s="1"/>
  <c r="Q1404" i="4" s="1"/>
  <c r="M1403" i="4"/>
  <c r="P1403" i="4" s="1"/>
  <c r="Q1403" i="4" s="1"/>
  <c r="M1402" i="4"/>
  <c r="P1402" i="4" s="1"/>
  <c r="Q1402" i="4" s="1"/>
  <c r="M1401" i="4"/>
  <c r="P1401" i="4" s="1"/>
  <c r="Q1401" i="4" s="1"/>
  <c r="M1400" i="4"/>
  <c r="P1400" i="4" s="1"/>
  <c r="Q1400" i="4" s="1"/>
  <c r="M1399" i="4"/>
  <c r="P1399" i="4" s="1"/>
  <c r="Q1399" i="4" s="1"/>
  <c r="M1398" i="4"/>
  <c r="P1398" i="4" s="1"/>
  <c r="Q1398" i="4" s="1"/>
  <c r="M1397" i="4"/>
  <c r="P1397" i="4" s="1"/>
  <c r="Q1397" i="4" s="1"/>
  <c r="M1396" i="4"/>
  <c r="P1396" i="4" s="1"/>
  <c r="Q1396" i="4" s="1"/>
  <c r="O1396" i="4" l="1"/>
  <c r="O1397" i="4"/>
  <c r="O1398" i="4"/>
  <c r="O1399" i="4"/>
  <c r="O1400" i="4"/>
  <c r="O1401" i="4"/>
  <c r="O1402" i="4"/>
  <c r="O1403" i="4"/>
  <c r="O1404" i="4"/>
  <c r="O1405" i="4"/>
  <c r="O1406" i="4"/>
  <c r="O1407" i="4"/>
  <c r="O1408" i="4"/>
  <c r="O1409" i="4"/>
  <c r="O1410" i="4"/>
  <c r="O1411" i="4"/>
  <c r="O1412" i="4"/>
  <c r="O1413" i="4"/>
  <c r="O1414" i="4"/>
  <c r="O1415" i="4"/>
  <c r="O1416" i="4"/>
  <c r="O1417" i="4"/>
  <c r="O1418" i="4"/>
  <c r="O1419" i="4"/>
  <c r="O1420" i="4"/>
  <c r="O1421" i="4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L167" i="4" l="1"/>
  <c r="I167" i="4"/>
  <c r="K167" i="4" s="1"/>
  <c r="L166" i="4"/>
  <c r="I166" i="4"/>
  <c r="K166" i="4" s="1"/>
  <c r="M166" i="4" s="1"/>
  <c r="L165" i="4"/>
  <c r="I165" i="4"/>
  <c r="K165" i="4" s="1"/>
  <c r="L164" i="4"/>
  <c r="I164" i="4"/>
  <c r="K164" i="4" s="1"/>
  <c r="M164" i="4" s="1"/>
  <c r="L163" i="4"/>
  <c r="I163" i="4"/>
  <c r="K163" i="4" s="1"/>
  <c r="M163" i="4" s="1"/>
  <c r="L162" i="4"/>
  <c r="K162" i="4"/>
  <c r="M162" i="4" s="1"/>
  <c r="I162" i="4"/>
  <c r="L161" i="4"/>
  <c r="I161" i="4"/>
  <c r="K161" i="4" s="1"/>
  <c r="L160" i="4"/>
  <c r="I160" i="4"/>
  <c r="K160" i="4" s="1"/>
  <c r="L159" i="4"/>
  <c r="I159" i="4"/>
  <c r="K159" i="4" s="1"/>
  <c r="L158" i="4"/>
  <c r="K158" i="4"/>
  <c r="L157" i="4"/>
  <c r="I157" i="4"/>
  <c r="K157" i="4" s="1"/>
  <c r="L156" i="4"/>
  <c r="I156" i="4"/>
  <c r="K156" i="4" s="1"/>
  <c r="L155" i="4"/>
  <c r="K155" i="4"/>
  <c r="L154" i="4"/>
  <c r="I154" i="4"/>
  <c r="K154" i="4" s="1"/>
  <c r="L153" i="4"/>
  <c r="I153" i="4"/>
  <c r="K153" i="4" s="1"/>
  <c r="L152" i="4"/>
  <c r="I152" i="4"/>
  <c r="K152" i="4" s="1"/>
  <c r="L151" i="4"/>
  <c r="I151" i="4"/>
  <c r="K151" i="4" s="1"/>
  <c r="M151" i="4" s="1"/>
  <c r="L150" i="4"/>
  <c r="I150" i="4"/>
  <c r="K150" i="4" s="1"/>
  <c r="L149" i="4"/>
  <c r="I149" i="4"/>
  <c r="K149" i="4" s="1"/>
  <c r="M149" i="4" s="1"/>
  <c r="L148" i="4"/>
  <c r="I148" i="4"/>
  <c r="K148" i="4" s="1"/>
  <c r="L147" i="4"/>
  <c r="I147" i="4"/>
  <c r="K147" i="4" s="1"/>
  <c r="L146" i="4"/>
  <c r="I146" i="4"/>
  <c r="K146" i="4" s="1"/>
  <c r="L145" i="4"/>
  <c r="I145" i="4"/>
  <c r="K145" i="4" s="1"/>
  <c r="L144" i="4"/>
  <c r="I144" i="4"/>
  <c r="K144" i="4" s="1"/>
  <c r="L143" i="4"/>
  <c r="I143" i="4"/>
  <c r="K143" i="4" s="1"/>
  <c r="L142" i="4"/>
  <c r="I142" i="4"/>
  <c r="K142" i="4" s="1"/>
  <c r="L141" i="4"/>
  <c r="I141" i="4"/>
  <c r="K141" i="4" s="1"/>
  <c r="M141" i="4" s="1"/>
  <c r="L140" i="4"/>
  <c r="I140" i="4"/>
  <c r="K140" i="4" s="1"/>
  <c r="L139" i="4"/>
  <c r="I139" i="4"/>
  <c r="K139" i="4" s="1"/>
  <c r="M139" i="4" s="1"/>
  <c r="L138" i="4"/>
  <c r="I138" i="4"/>
  <c r="K138" i="4" s="1"/>
  <c r="L137" i="4"/>
  <c r="I137" i="4"/>
  <c r="K137" i="4" s="1"/>
  <c r="M137" i="4" s="1"/>
  <c r="L136" i="4"/>
  <c r="I136" i="4"/>
  <c r="K136" i="4" s="1"/>
  <c r="L135" i="4"/>
  <c r="I135" i="4"/>
  <c r="K135" i="4" s="1"/>
  <c r="M135" i="4" s="1"/>
  <c r="L134" i="4"/>
  <c r="I134" i="4"/>
  <c r="K134" i="4" s="1"/>
  <c r="L133" i="4"/>
  <c r="K133" i="4"/>
  <c r="M133" i="4" s="1"/>
  <c r="L132" i="4"/>
  <c r="I132" i="4"/>
  <c r="K132" i="4" s="1"/>
  <c r="L131" i="4"/>
  <c r="I131" i="4"/>
  <c r="K131" i="4" s="1"/>
  <c r="M131" i="4" s="1"/>
  <c r="L130" i="4"/>
  <c r="I130" i="4"/>
  <c r="K130" i="4" s="1"/>
  <c r="L129" i="4"/>
  <c r="I129" i="4"/>
  <c r="K129" i="4" s="1"/>
  <c r="M129" i="4" s="1"/>
  <c r="L128" i="4"/>
  <c r="I128" i="4"/>
  <c r="K128" i="4" s="1"/>
  <c r="M128" i="4" l="1"/>
  <c r="M130" i="4"/>
  <c r="M132" i="4"/>
  <c r="P132" i="4" s="1"/>
  <c r="Q132" i="4" s="1"/>
  <c r="M134" i="4"/>
  <c r="O134" i="4" s="1"/>
  <c r="M136" i="4"/>
  <c r="M138" i="4"/>
  <c r="M140" i="4"/>
  <c r="O140" i="4" s="1"/>
  <c r="M142" i="4"/>
  <c r="O142" i="4" s="1"/>
  <c r="M144" i="4"/>
  <c r="M146" i="4"/>
  <c r="M148" i="4"/>
  <c r="M153" i="4"/>
  <c r="O153" i="4" s="1"/>
  <c r="M155" i="4"/>
  <c r="M157" i="4"/>
  <c r="M159" i="4"/>
  <c r="P159" i="4" s="1"/>
  <c r="Q159" i="4" s="1"/>
  <c r="M161" i="4"/>
  <c r="O161" i="4" s="1"/>
  <c r="M143" i="4"/>
  <c r="M150" i="4"/>
  <c r="P150" i="4" s="1"/>
  <c r="Q150" i="4" s="1"/>
  <c r="M165" i="4"/>
  <c r="O165" i="4" s="1"/>
  <c r="M145" i="4"/>
  <c r="P145" i="4" s="1"/>
  <c r="Q145" i="4" s="1"/>
  <c r="M147" i="4"/>
  <c r="M152" i="4"/>
  <c r="P152" i="4" s="1"/>
  <c r="Q152" i="4" s="1"/>
  <c r="M154" i="4"/>
  <c r="P154" i="4" s="1"/>
  <c r="Q154" i="4" s="1"/>
  <c r="M156" i="4"/>
  <c r="P156" i="4" s="1"/>
  <c r="Q156" i="4" s="1"/>
  <c r="M158" i="4"/>
  <c r="M160" i="4"/>
  <c r="P160" i="4" s="1"/>
  <c r="Q160" i="4" s="1"/>
  <c r="M167" i="4"/>
  <c r="P167" i="4" s="1"/>
  <c r="Q167" i="4" s="1"/>
  <c r="P133" i="4"/>
  <c r="Q133" i="4" s="1"/>
  <c r="O133" i="4"/>
  <c r="P130" i="4"/>
  <c r="Q130" i="4" s="1"/>
  <c r="O130" i="4"/>
  <c r="P134" i="4"/>
  <c r="Q134" i="4" s="1"/>
  <c r="P136" i="4"/>
  <c r="Q136" i="4" s="1"/>
  <c r="O136" i="4"/>
  <c r="P144" i="4"/>
  <c r="Q144" i="4" s="1"/>
  <c r="O144" i="4"/>
  <c r="P146" i="4"/>
  <c r="Q146" i="4" s="1"/>
  <c r="O146" i="4"/>
  <c r="P153" i="4"/>
  <c r="Q153" i="4" s="1"/>
  <c r="P155" i="4"/>
  <c r="Q155" i="4" s="1"/>
  <c r="O155" i="4"/>
  <c r="P157" i="4"/>
  <c r="Q157" i="4" s="1"/>
  <c r="O157" i="4"/>
  <c r="P161" i="4"/>
  <c r="Q161" i="4" s="1"/>
  <c r="P166" i="4"/>
  <c r="Q166" i="4" s="1"/>
  <c r="O166" i="4"/>
  <c r="P129" i="4"/>
  <c r="Q129" i="4" s="1"/>
  <c r="O129" i="4"/>
  <c r="O135" i="4"/>
  <c r="P135" i="4"/>
  <c r="Q135" i="4" s="1"/>
  <c r="P137" i="4"/>
  <c r="Q137" i="4" s="1"/>
  <c r="O137" i="4"/>
  <c r="O139" i="4"/>
  <c r="P139" i="4"/>
  <c r="Q139" i="4" s="1"/>
  <c r="P141" i="4"/>
  <c r="Q141" i="4" s="1"/>
  <c r="O141" i="4"/>
  <c r="O143" i="4"/>
  <c r="P143" i="4"/>
  <c r="Q143" i="4" s="1"/>
  <c r="P148" i="4"/>
  <c r="Q148" i="4" s="1"/>
  <c r="O148" i="4"/>
  <c r="P163" i="4"/>
  <c r="Q163" i="4" s="1"/>
  <c r="O163" i="4"/>
  <c r="P131" i="4"/>
  <c r="Q131" i="4" s="1"/>
  <c r="O131" i="4"/>
  <c r="O147" i="4"/>
  <c r="P147" i="4"/>
  <c r="Q147" i="4" s="1"/>
  <c r="P158" i="4"/>
  <c r="Q158" i="4" s="1"/>
  <c r="O158" i="4"/>
  <c r="O128" i="4"/>
  <c r="P128" i="4"/>
  <c r="Q128" i="4" s="1"/>
  <c r="O132" i="4"/>
  <c r="P138" i="4"/>
  <c r="Q138" i="4" s="1"/>
  <c r="O138" i="4"/>
  <c r="P140" i="4"/>
  <c r="Q140" i="4" s="1"/>
  <c r="P149" i="4"/>
  <c r="Q149" i="4" s="1"/>
  <c r="O149" i="4"/>
  <c r="O151" i="4"/>
  <c r="P151" i="4"/>
  <c r="Q151" i="4" s="1"/>
  <c r="P162" i="4"/>
  <c r="Q162" i="4" s="1"/>
  <c r="O162" i="4"/>
  <c r="P164" i="4"/>
  <c r="Q164" i="4" s="1"/>
  <c r="O164" i="4"/>
  <c r="P142" i="4" l="1"/>
  <c r="Q142" i="4" s="1"/>
  <c r="O145" i="4"/>
  <c r="O159" i="4"/>
  <c r="O156" i="4"/>
  <c r="O167" i="4"/>
  <c r="O154" i="4"/>
  <c r="P165" i="4"/>
  <c r="Q165" i="4" s="1"/>
  <c r="O160" i="4"/>
  <c r="O152" i="4"/>
  <c r="O150" i="4"/>
  <c r="K115" i="4"/>
  <c r="M115" i="4" s="1"/>
  <c r="K114" i="4"/>
  <c r="M114" i="4" s="1"/>
  <c r="P114" i="4" s="1"/>
  <c r="Q114" i="4" s="1"/>
  <c r="M113" i="4"/>
  <c r="P113" i="4" s="1"/>
  <c r="Q113" i="4" s="1"/>
  <c r="K113" i="4"/>
  <c r="K112" i="4"/>
  <c r="M112" i="4" s="1"/>
  <c r="P112" i="4" s="1"/>
  <c r="Q112" i="4" s="1"/>
  <c r="K111" i="4"/>
  <c r="M111" i="4" s="1"/>
  <c r="K110" i="4"/>
  <c r="M110" i="4" s="1"/>
  <c r="P110" i="4" s="1"/>
  <c r="Q110" i="4" s="1"/>
  <c r="K109" i="4"/>
  <c r="M109" i="4" s="1"/>
  <c r="P109" i="4" s="1"/>
  <c r="Q109" i="4" s="1"/>
  <c r="K108" i="4"/>
  <c r="M108" i="4" s="1"/>
  <c r="K107" i="4"/>
  <c r="M107" i="4" s="1"/>
  <c r="K106" i="4"/>
  <c r="M106" i="4" s="1"/>
  <c r="P106" i="4" s="1"/>
  <c r="Q106" i="4" s="1"/>
  <c r="K105" i="4"/>
  <c r="M105" i="4" s="1"/>
  <c r="K104" i="4"/>
  <c r="M104" i="4" s="1"/>
  <c r="K103" i="4"/>
  <c r="M103" i="4" s="1"/>
  <c r="K102" i="4"/>
  <c r="M102" i="4" s="1"/>
  <c r="P102" i="4" s="1"/>
  <c r="Q102" i="4" s="1"/>
  <c r="K101" i="4"/>
  <c r="M101" i="4" s="1"/>
  <c r="P101" i="4" s="1"/>
  <c r="Q101" i="4" s="1"/>
  <c r="K100" i="4"/>
  <c r="M100" i="4" s="1"/>
  <c r="K99" i="4"/>
  <c r="M99" i="4" s="1"/>
  <c r="K98" i="4"/>
  <c r="M98" i="4" s="1"/>
  <c r="P98" i="4" s="1"/>
  <c r="Q98" i="4" s="1"/>
  <c r="K97" i="4"/>
  <c r="M97" i="4" s="1"/>
  <c r="K96" i="4"/>
  <c r="M96" i="4" s="1"/>
  <c r="K95" i="4"/>
  <c r="M95" i="4" s="1"/>
  <c r="K94" i="4"/>
  <c r="M94" i="4" s="1"/>
  <c r="P94" i="4" s="1"/>
  <c r="Q94" i="4" s="1"/>
  <c r="K93" i="4"/>
  <c r="M93" i="4" s="1"/>
  <c r="P93" i="4" s="1"/>
  <c r="Q93" i="4" s="1"/>
  <c r="K92" i="4"/>
  <c r="M92" i="4" s="1"/>
  <c r="K91" i="4"/>
  <c r="M91" i="4" s="1"/>
  <c r="K90" i="4"/>
  <c r="M90" i="4" s="1"/>
  <c r="P90" i="4" s="1"/>
  <c r="Q90" i="4" s="1"/>
  <c r="K89" i="4"/>
  <c r="M89" i="4" s="1"/>
  <c r="P89" i="4" s="1"/>
  <c r="Q89" i="4" s="1"/>
  <c r="K88" i="4"/>
  <c r="M88" i="4" s="1"/>
  <c r="P88" i="4" s="1"/>
  <c r="Q88" i="4" s="1"/>
  <c r="K87" i="4"/>
  <c r="M87" i="4" s="1"/>
  <c r="K86" i="4"/>
  <c r="M86" i="4" s="1"/>
  <c r="P86" i="4" s="1"/>
  <c r="Q86" i="4" s="1"/>
  <c r="K85" i="4"/>
  <c r="M85" i="4" s="1"/>
  <c r="P85" i="4" s="1"/>
  <c r="Q85" i="4" s="1"/>
  <c r="K84" i="4"/>
  <c r="M84" i="4" s="1"/>
  <c r="K83" i="4"/>
  <c r="M83" i="4" s="1"/>
  <c r="K82" i="4"/>
  <c r="M82" i="4" s="1"/>
  <c r="P82" i="4" s="1"/>
  <c r="Q82" i="4" s="1"/>
  <c r="K81" i="4"/>
  <c r="M81" i="4" s="1"/>
  <c r="K80" i="4"/>
  <c r="M80" i="4" s="1"/>
  <c r="K79" i="4"/>
  <c r="M79" i="4" s="1"/>
  <c r="K78" i="4"/>
  <c r="M78" i="4" s="1"/>
  <c r="P78" i="4" s="1"/>
  <c r="Q78" i="4" s="1"/>
  <c r="K77" i="4"/>
  <c r="M77" i="4" s="1"/>
  <c r="P77" i="4" s="1"/>
  <c r="Q77" i="4" s="1"/>
  <c r="K76" i="4"/>
  <c r="M76" i="4" s="1"/>
  <c r="M1005" i="4"/>
  <c r="P1005" i="4" s="1"/>
  <c r="Q1005" i="4" s="1"/>
  <c r="M1004" i="4"/>
  <c r="O1004" i="4" s="1"/>
  <c r="M1003" i="4"/>
  <c r="P1003" i="4" s="1"/>
  <c r="Q1003" i="4" s="1"/>
  <c r="M1002" i="4"/>
  <c r="O1002" i="4" s="1"/>
  <c r="M1001" i="4"/>
  <c r="P1001" i="4" s="1"/>
  <c r="Q1001" i="4" s="1"/>
  <c r="M1000" i="4"/>
  <c r="P1000" i="4" s="1"/>
  <c r="Q1000" i="4" s="1"/>
  <c r="M999" i="4"/>
  <c r="O999" i="4" s="1"/>
  <c r="M998" i="4"/>
  <c r="P998" i="4" s="1"/>
  <c r="Q998" i="4" s="1"/>
  <c r="M997" i="4"/>
  <c r="O997" i="4" s="1"/>
  <c r="M995" i="4"/>
  <c r="O995" i="4" s="1"/>
  <c r="M994" i="4"/>
  <c r="O994" i="4" s="1"/>
  <c r="M993" i="4"/>
  <c r="O993" i="4" s="1"/>
  <c r="M992" i="4"/>
  <c r="O992" i="4" s="1"/>
  <c r="M991" i="4"/>
  <c r="O991" i="4" s="1"/>
  <c r="M990" i="4"/>
  <c r="O990" i="4" s="1"/>
  <c r="M989" i="4"/>
  <c r="O989" i="4" s="1"/>
  <c r="M988" i="4"/>
  <c r="O988" i="4" s="1"/>
  <c r="M987" i="4"/>
  <c r="O987" i="4" s="1"/>
  <c r="M1334" i="4"/>
  <c r="P1334" i="4" s="1"/>
  <c r="Q1334" i="4" s="1"/>
  <c r="M1333" i="4"/>
  <c r="P1333" i="4" s="1"/>
  <c r="Q1333" i="4" s="1"/>
  <c r="M1332" i="4"/>
  <c r="P1332" i="4" s="1"/>
  <c r="Q1332" i="4" s="1"/>
  <c r="M1331" i="4"/>
  <c r="P1331" i="4" s="1"/>
  <c r="Q1331" i="4" s="1"/>
  <c r="M1330" i="4"/>
  <c r="P1330" i="4" s="1"/>
  <c r="Q1330" i="4" s="1"/>
  <c r="M1329" i="4"/>
  <c r="P1329" i="4" s="1"/>
  <c r="Q1329" i="4" s="1"/>
  <c r="M1328" i="4"/>
  <c r="P1328" i="4" s="1"/>
  <c r="Q1328" i="4" s="1"/>
  <c r="M1327" i="4"/>
  <c r="P1327" i="4" s="1"/>
  <c r="Q1327" i="4" s="1"/>
  <c r="M1326" i="4"/>
  <c r="P1326" i="4" s="1"/>
  <c r="Q1326" i="4" s="1"/>
  <c r="M1325" i="4"/>
  <c r="P1325" i="4" s="1"/>
  <c r="Q1325" i="4" s="1"/>
  <c r="M1324" i="4"/>
  <c r="P1324" i="4" s="1"/>
  <c r="Q1324" i="4" s="1"/>
  <c r="M1323" i="4"/>
  <c r="O1323" i="4" s="1"/>
  <c r="M1322" i="4"/>
  <c r="O1322" i="4" s="1"/>
  <c r="M1321" i="4"/>
  <c r="P1321" i="4" s="1"/>
  <c r="Q1321" i="4" s="1"/>
  <c r="M1320" i="4"/>
  <c r="O1320" i="4" s="1"/>
  <c r="M1319" i="4"/>
  <c r="P1319" i="4" s="1"/>
  <c r="Q1319" i="4" s="1"/>
  <c r="M1318" i="4"/>
  <c r="P1318" i="4" s="1"/>
  <c r="Q1318" i="4" s="1"/>
  <c r="M1317" i="4"/>
  <c r="P1317" i="4" s="1"/>
  <c r="Q1317" i="4" s="1"/>
  <c r="M1316" i="4"/>
  <c r="O1316" i="4" s="1"/>
  <c r="M1315" i="4"/>
  <c r="P1315" i="4" s="1"/>
  <c r="Q1315" i="4" s="1"/>
  <c r="M1314" i="4"/>
  <c r="P1314" i="4" s="1"/>
  <c r="Q1314" i="4" s="1"/>
  <c r="M1313" i="4"/>
  <c r="P1313" i="4" s="1"/>
  <c r="Q1313" i="4" s="1"/>
  <c r="M1312" i="4"/>
  <c r="P1312" i="4" s="1"/>
  <c r="Q1312" i="4" s="1"/>
  <c r="M1311" i="4"/>
  <c r="P1311" i="4" s="1"/>
  <c r="Q1311" i="4" s="1"/>
  <c r="M1310" i="4"/>
  <c r="P1310" i="4" s="1"/>
  <c r="Q1310" i="4" s="1"/>
  <c r="M1309" i="4"/>
  <c r="P1309" i="4" s="1"/>
  <c r="Q1309" i="4" s="1"/>
  <c r="M1308" i="4"/>
  <c r="P1308" i="4" s="1"/>
  <c r="Q1308" i="4" s="1"/>
  <c r="M1307" i="4"/>
  <c r="P1307" i="4" s="1"/>
  <c r="Q1307" i="4" s="1"/>
  <c r="M1306" i="4"/>
  <c r="P1306" i="4" s="1"/>
  <c r="Q1306" i="4" s="1"/>
  <c r="M1305" i="4"/>
  <c r="P1305" i="4" s="1"/>
  <c r="Q1305" i="4" s="1"/>
  <c r="M1304" i="4"/>
  <c r="P1304" i="4" s="1"/>
  <c r="Q1304" i="4" s="1"/>
  <c r="O92" i="4" l="1"/>
  <c r="P92" i="4"/>
  <c r="Q92" i="4" s="1"/>
  <c r="P1323" i="4"/>
  <c r="Q1323" i="4" s="1"/>
  <c r="P1316" i="4"/>
  <c r="Q1316" i="4" s="1"/>
  <c r="O1319" i="4"/>
  <c r="P81" i="4"/>
  <c r="Q81" i="4" s="1"/>
  <c r="O81" i="4"/>
  <c r="P105" i="4"/>
  <c r="Q105" i="4" s="1"/>
  <c r="O105" i="4"/>
  <c r="P97" i="4"/>
  <c r="Q97" i="4" s="1"/>
  <c r="O97" i="4"/>
  <c r="O77" i="4"/>
  <c r="O88" i="4"/>
  <c r="O89" i="4"/>
  <c r="O101" i="4"/>
  <c r="O112" i="4"/>
  <c r="O113" i="4"/>
  <c r="O85" i="4"/>
  <c r="O93" i="4"/>
  <c r="O109" i="4"/>
  <c r="P80" i="4"/>
  <c r="Q80" i="4" s="1"/>
  <c r="O80" i="4"/>
  <c r="P99" i="4"/>
  <c r="Q99" i="4" s="1"/>
  <c r="O99" i="4"/>
  <c r="P104" i="4"/>
  <c r="Q104" i="4" s="1"/>
  <c r="O104" i="4"/>
  <c r="O76" i="4"/>
  <c r="P76" i="4"/>
  <c r="Q76" i="4" s="1"/>
  <c r="P87" i="4"/>
  <c r="Q87" i="4" s="1"/>
  <c r="O87" i="4"/>
  <c r="P95" i="4"/>
  <c r="Q95" i="4" s="1"/>
  <c r="O95" i="4"/>
  <c r="P100" i="4"/>
  <c r="Q100" i="4" s="1"/>
  <c r="O100" i="4"/>
  <c r="P111" i="4"/>
  <c r="Q111" i="4" s="1"/>
  <c r="O111" i="4"/>
  <c r="P83" i="4"/>
  <c r="Q83" i="4" s="1"/>
  <c r="O83" i="4"/>
  <c r="P96" i="4"/>
  <c r="Q96" i="4" s="1"/>
  <c r="O96" i="4"/>
  <c r="P107" i="4"/>
  <c r="Q107" i="4" s="1"/>
  <c r="O107" i="4"/>
  <c r="P79" i="4"/>
  <c r="Q79" i="4" s="1"/>
  <c r="O79" i="4"/>
  <c r="P84" i="4"/>
  <c r="Q84" i="4" s="1"/>
  <c r="O84" i="4"/>
  <c r="P91" i="4"/>
  <c r="Q91" i="4" s="1"/>
  <c r="O91" i="4"/>
  <c r="P103" i="4"/>
  <c r="Q103" i="4" s="1"/>
  <c r="O103" i="4"/>
  <c r="P108" i="4"/>
  <c r="Q108" i="4" s="1"/>
  <c r="O108" i="4"/>
  <c r="P115" i="4"/>
  <c r="Q115" i="4" s="1"/>
  <c r="O115" i="4"/>
  <c r="O78" i="4"/>
  <c r="O82" i="4"/>
  <c r="O86" i="4"/>
  <c r="O90" i="4"/>
  <c r="O94" i="4"/>
  <c r="O98" i="4"/>
  <c r="O102" i="4"/>
  <c r="O106" i="4"/>
  <c r="O110" i="4"/>
  <c r="O114" i="4"/>
  <c r="O1315" i="4"/>
  <c r="P1320" i="4"/>
  <c r="Q1320" i="4" s="1"/>
  <c r="O1314" i="4"/>
  <c r="O1318" i="4"/>
  <c r="P990" i="4"/>
  <c r="Q990" i="4" s="1"/>
  <c r="O1317" i="4"/>
  <c r="O1321" i="4"/>
  <c r="P1322" i="4"/>
  <c r="Q1322" i="4" s="1"/>
  <c r="P988" i="4"/>
  <c r="Q988" i="4" s="1"/>
  <c r="P992" i="4"/>
  <c r="Q992" i="4" s="1"/>
  <c r="P994" i="4"/>
  <c r="Q994" i="4" s="1"/>
  <c r="P987" i="4"/>
  <c r="Q987" i="4" s="1"/>
  <c r="P989" i="4"/>
  <c r="Q989" i="4" s="1"/>
  <c r="P991" i="4"/>
  <c r="Q991" i="4" s="1"/>
  <c r="P993" i="4"/>
  <c r="Q993" i="4" s="1"/>
  <c r="P995" i="4"/>
  <c r="Q995" i="4" s="1"/>
  <c r="O998" i="4"/>
  <c r="O1000" i="4"/>
  <c r="O1001" i="4"/>
  <c r="O1003" i="4"/>
  <c r="O1005" i="4"/>
  <c r="P997" i="4"/>
  <c r="Q997" i="4" s="1"/>
  <c r="P999" i="4"/>
  <c r="Q999" i="4" s="1"/>
  <c r="P1002" i="4"/>
  <c r="Q1002" i="4" s="1"/>
  <c r="P1004" i="4"/>
  <c r="Q1004" i="4" s="1"/>
  <c r="O1334" i="4"/>
  <c r="O1324" i="4"/>
  <c r="O1325" i="4"/>
  <c r="O1326" i="4"/>
  <c r="O1327" i="4"/>
  <c r="O1328" i="4"/>
  <c r="O1329" i="4"/>
  <c r="O1330" i="4"/>
  <c r="O1331" i="4"/>
  <c r="O1332" i="4"/>
  <c r="O1333" i="4"/>
  <c r="O1304" i="4"/>
  <c r="O1305" i="4"/>
  <c r="O1306" i="4"/>
  <c r="O1307" i="4"/>
  <c r="O1308" i="4"/>
  <c r="O1309" i="4"/>
  <c r="O1310" i="4"/>
  <c r="O1311" i="4"/>
  <c r="O1312" i="4"/>
  <c r="O1313" i="4"/>
  <c r="M969" i="4" l="1"/>
  <c r="P969" i="4" s="1"/>
  <c r="Q969" i="4" s="1"/>
  <c r="F969" i="4"/>
  <c r="M968" i="4"/>
  <c r="P968" i="4" s="1"/>
  <c r="Q968" i="4" s="1"/>
  <c r="F968" i="4"/>
  <c r="M967" i="4"/>
  <c r="O967" i="4" s="1"/>
  <c r="F967" i="4"/>
  <c r="M966" i="4"/>
  <c r="P966" i="4" s="1"/>
  <c r="Q966" i="4" s="1"/>
  <c r="F966" i="4"/>
  <c r="M965" i="4"/>
  <c r="P965" i="4" s="1"/>
  <c r="Q965" i="4" s="1"/>
  <c r="F965" i="4"/>
  <c r="M964" i="4"/>
  <c r="P964" i="4" s="1"/>
  <c r="Q964" i="4" s="1"/>
  <c r="F964" i="4"/>
  <c r="M963" i="4"/>
  <c r="P963" i="4" s="1"/>
  <c r="Q963" i="4" s="1"/>
  <c r="F963" i="4"/>
  <c r="M962" i="4"/>
  <c r="O962" i="4" s="1"/>
  <c r="F962" i="4"/>
  <c r="M961" i="4"/>
  <c r="P961" i="4" s="1"/>
  <c r="Q961" i="4" s="1"/>
  <c r="F961" i="4"/>
  <c r="M959" i="4"/>
  <c r="P959" i="4" s="1"/>
  <c r="Q959" i="4" s="1"/>
  <c r="F959" i="4"/>
  <c r="M958" i="4"/>
  <c r="P958" i="4" s="1"/>
  <c r="Q958" i="4" s="1"/>
  <c r="F958" i="4"/>
  <c r="M957" i="4"/>
  <c r="O957" i="4" s="1"/>
  <c r="F957" i="4"/>
  <c r="M956" i="4"/>
  <c r="P956" i="4" s="1"/>
  <c r="Q956" i="4" s="1"/>
  <c r="F956" i="4"/>
  <c r="M955" i="4"/>
  <c r="P955" i="4" s="1"/>
  <c r="Q955" i="4" s="1"/>
  <c r="F955" i="4"/>
  <c r="M954" i="4"/>
  <c r="P954" i="4" s="1"/>
  <c r="Q954" i="4" s="1"/>
  <c r="F954" i="4"/>
  <c r="M953" i="4"/>
  <c r="O953" i="4" s="1"/>
  <c r="F953" i="4"/>
  <c r="M952" i="4"/>
  <c r="P952" i="4" s="1"/>
  <c r="Q952" i="4" s="1"/>
  <c r="F952" i="4"/>
  <c r="M951" i="4"/>
  <c r="P951" i="4" s="1"/>
  <c r="Q951" i="4" s="1"/>
  <c r="F951" i="4"/>
  <c r="O949" i="4"/>
  <c r="M949" i="4"/>
  <c r="P949" i="4" s="1"/>
  <c r="Q949" i="4" s="1"/>
  <c r="F949" i="4"/>
  <c r="M948" i="4"/>
  <c r="O948" i="4" s="1"/>
  <c r="F948" i="4"/>
  <c r="M947" i="4"/>
  <c r="P947" i="4" s="1"/>
  <c r="Q947" i="4" s="1"/>
  <c r="F947" i="4"/>
  <c r="M946" i="4"/>
  <c r="P946" i="4" s="1"/>
  <c r="Q946" i="4" s="1"/>
  <c r="F946" i="4"/>
  <c r="M945" i="4"/>
  <c r="P945" i="4" s="1"/>
  <c r="Q945" i="4" s="1"/>
  <c r="F945" i="4"/>
  <c r="M944" i="4"/>
  <c r="P944" i="4" s="1"/>
  <c r="Q944" i="4" s="1"/>
  <c r="F944" i="4"/>
  <c r="M943" i="4"/>
  <c r="P943" i="4" s="1"/>
  <c r="Q943" i="4" s="1"/>
  <c r="F943" i="4"/>
  <c r="M942" i="4"/>
  <c r="P942" i="4" s="1"/>
  <c r="Q942" i="4" s="1"/>
  <c r="F942" i="4"/>
  <c r="M941" i="4"/>
  <c r="O941" i="4" s="1"/>
  <c r="F941" i="4"/>
  <c r="M939" i="4"/>
  <c r="O939" i="4" s="1"/>
  <c r="F939" i="4"/>
  <c r="M938" i="4"/>
  <c r="O938" i="4" s="1"/>
  <c r="F938" i="4"/>
  <c r="M937" i="4"/>
  <c r="P937" i="4" s="1"/>
  <c r="Q937" i="4" s="1"/>
  <c r="F937" i="4"/>
  <c r="M936" i="4"/>
  <c r="O936" i="4" s="1"/>
  <c r="F936" i="4"/>
  <c r="M935" i="4"/>
  <c r="P935" i="4" s="1"/>
  <c r="Q935" i="4" s="1"/>
  <c r="F935" i="4"/>
  <c r="M934" i="4"/>
  <c r="O934" i="4" s="1"/>
  <c r="F934" i="4"/>
  <c r="M933" i="4"/>
  <c r="P933" i="4" s="1"/>
  <c r="Q933" i="4" s="1"/>
  <c r="F933" i="4"/>
  <c r="M932" i="4"/>
  <c r="O932" i="4" s="1"/>
  <c r="F932" i="4"/>
  <c r="M931" i="4"/>
  <c r="P931" i="4" s="1"/>
  <c r="Q931" i="4" s="1"/>
  <c r="F931" i="4"/>
  <c r="P939" i="4" l="1"/>
  <c r="Q939" i="4" s="1"/>
  <c r="O958" i="4"/>
  <c r="P962" i="4"/>
  <c r="Q962" i="4" s="1"/>
  <c r="O935" i="4"/>
  <c r="P938" i="4"/>
  <c r="Q938" i="4" s="1"/>
  <c r="P948" i="4"/>
  <c r="Q948" i="4" s="1"/>
  <c r="P957" i="4"/>
  <c r="Q957" i="4" s="1"/>
  <c r="O931" i="4"/>
  <c r="P934" i="4"/>
  <c r="Q934" i="4" s="1"/>
  <c r="O944" i="4"/>
  <c r="O945" i="4"/>
  <c r="O954" i="4"/>
  <c r="O966" i="4"/>
  <c r="P953" i="4"/>
  <c r="Q953" i="4" s="1"/>
  <c r="O963" i="4"/>
  <c r="P932" i="4"/>
  <c r="Q932" i="4" s="1"/>
  <c r="O933" i="4"/>
  <c r="P936" i="4"/>
  <c r="Q936" i="4" s="1"/>
  <c r="O937" i="4"/>
  <c r="P941" i="4"/>
  <c r="Q941" i="4" s="1"/>
  <c r="O942" i="4"/>
  <c r="O946" i="4"/>
  <c r="O951" i="4"/>
  <c r="O955" i="4"/>
  <c r="O959" i="4"/>
  <c r="O964" i="4"/>
  <c r="P967" i="4"/>
  <c r="Q967" i="4" s="1"/>
  <c r="O968" i="4"/>
  <c r="O943" i="4"/>
  <c r="O947" i="4"/>
  <c r="O952" i="4"/>
  <c r="O956" i="4"/>
  <c r="O961" i="4"/>
  <c r="O965" i="4"/>
  <c r="O969" i="4"/>
  <c r="M1101" i="4" l="1"/>
  <c r="P1101" i="4" s="1"/>
  <c r="Q1101" i="4" s="1"/>
  <c r="M1100" i="4"/>
  <c r="P1100" i="4" s="1"/>
  <c r="Q1100" i="4" s="1"/>
  <c r="M1099" i="4"/>
  <c r="P1099" i="4" s="1"/>
  <c r="Q1099" i="4" s="1"/>
  <c r="M1098" i="4"/>
  <c r="P1098" i="4" s="1"/>
  <c r="Q1098" i="4" s="1"/>
  <c r="M1097" i="4"/>
  <c r="P1097" i="4" s="1"/>
  <c r="Q1097" i="4" s="1"/>
  <c r="M1096" i="4"/>
  <c r="P1096" i="4" s="1"/>
  <c r="Q1096" i="4" s="1"/>
  <c r="M1095" i="4"/>
  <c r="P1095" i="4" s="1"/>
  <c r="Q1095" i="4" s="1"/>
  <c r="M1094" i="4"/>
  <c r="P1094" i="4" s="1"/>
  <c r="Q1094" i="4" s="1"/>
  <c r="M1093" i="4"/>
  <c r="P1093" i="4" s="1"/>
  <c r="Q1093" i="4" s="1"/>
  <c r="M1092" i="4"/>
  <c r="P1092" i="4" s="1"/>
  <c r="Q1092" i="4" s="1"/>
  <c r="M1091" i="4"/>
  <c r="P1091" i="4" s="1"/>
  <c r="Q1091" i="4" s="1"/>
  <c r="M1090" i="4"/>
  <c r="P1090" i="4" s="1"/>
  <c r="Q1090" i="4" s="1"/>
  <c r="M1089" i="4"/>
  <c r="P1089" i="4" s="1"/>
  <c r="Q1089" i="4" s="1"/>
  <c r="M1088" i="4"/>
  <c r="P1088" i="4" s="1"/>
  <c r="Q1088" i="4" s="1"/>
  <c r="M1087" i="4"/>
  <c r="P1087" i="4" s="1"/>
  <c r="Q1087" i="4" s="1"/>
  <c r="M1086" i="4"/>
  <c r="P1086" i="4" s="1"/>
  <c r="Q1086" i="4" s="1"/>
  <c r="M1085" i="4"/>
  <c r="P1085" i="4" s="1"/>
  <c r="Q1085" i="4" s="1"/>
  <c r="M1084" i="4"/>
  <c r="P1084" i="4" s="1"/>
  <c r="Q1084" i="4" s="1"/>
  <c r="M1083" i="4"/>
  <c r="P1083" i="4" s="1"/>
  <c r="Q1083" i="4" s="1"/>
  <c r="M1082" i="4"/>
  <c r="P1082" i="4" s="1"/>
  <c r="Q1082" i="4" s="1"/>
  <c r="M1081" i="4"/>
  <c r="P1081" i="4" s="1"/>
  <c r="Q1081" i="4" s="1"/>
  <c r="I1081" i="4"/>
  <c r="M1080" i="4"/>
  <c r="P1080" i="4" s="1"/>
  <c r="Q1080" i="4" s="1"/>
  <c r="M1079" i="4"/>
  <c r="P1079" i="4" s="1"/>
  <c r="Q1079" i="4" s="1"/>
  <c r="M1078" i="4"/>
  <c r="P1078" i="4" s="1"/>
  <c r="Q1078" i="4" s="1"/>
  <c r="M1077" i="4"/>
  <c r="P1077" i="4" s="1"/>
  <c r="Q1077" i="4" s="1"/>
  <c r="M1076" i="4"/>
  <c r="P1076" i="4" s="1"/>
  <c r="Q1076" i="4" s="1"/>
  <c r="M1075" i="4"/>
  <c r="P1075" i="4" s="1"/>
  <c r="Q1075" i="4" s="1"/>
  <c r="M1074" i="4"/>
  <c r="P1074" i="4" s="1"/>
  <c r="Q1074" i="4" s="1"/>
  <c r="M1073" i="4"/>
  <c r="P1073" i="4" s="1"/>
  <c r="Q1073" i="4" s="1"/>
  <c r="M1072" i="4"/>
  <c r="P1072" i="4" s="1"/>
  <c r="Q1072" i="4" s="1"/>
  <c r="I1072" i="4"/>
  <c r="O1080" i="4" l="1"/>
  <c r="O1072" i="4"/>
  <c r="O1078" i="4"/>
  <c r="O1076" i="4"/>
  <c r="O1074" i="4"/>
  <c r="O1073" i="4"/>
  <c r="O1075" i="4"/>
  <c r="O1077" i="4"/>
  <c r="O1079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M1187" i="4" l="1"/>
  <c r="P1187" i="4" s="1"/>
  <c r="Q1187" i="4" s="1"/>
  <c r="M1186" i="4"/>
  <c r="P1186" i="4" s="1"/>
  <c r="Q1186" i="4" s="1"/>
  <c r="M1185" i="4"/>
  <c r="P1185" i="4" s="1"/>
  <c r="Q1185" i="4" s="1"/>
  <c r="M1167" i="4"/>
  <c r="P1167" i="4" s="1"/>
  <c r="Q1167" i="4" s="1"/>
  <c r="M1166" i="4"/>
  <c r="P1166" i="4" s="1"/>
  <c r="Q1166" i="4" s="1"/>
  <c r="M1165" i="4"/>
  <c r="P1165" i="4" s="1"/>
  <c r="Q1165" i="4" s="1"/>
  <c r="M1383" i="4"/>
  <c r="P1383" i="4" s="1"/>
  <c r="Q1383" i="4" s="1"/>
  <c r="M1382" i="4"/>
  <c r="P1382" i="4" s="1"/>
  <c r="Q1382" i="4" s="1"/>
  <c r="M1381" i="4"/>
  <c r="P1381" i="4" s="1"/>
  <c r="Q1381" i="4" s="1"/>
  <c r="M1380" i="4"/>
  <c r="P1380" i="4" s="1"/>
  <c r="Q1380" i="4" s="1"/>
  <c r="M1379" i="4"/>
  <c r="P1379" i="4" s="1"/>
  <c r="Q1379" i="4" s="1"/>
  <c r="M1378" i="4"/>
  <c r="P1378" i="4" s="1"/>
  <c r="Q1378" i="4" s="1"/>
  <c r="M1377" i="4"/>
  <c r="P1377" i="4" s="1"/>
  <c r="Q1377" i="4" s="1"/>
  <c r="M1376" i="4"/>
  <c r="P1376" i="4" s="1"/>
  <c r="Q1376" i="4" s="1"/>
  <c r="M1375" i="4"/>
  <c r="P1375" i="4" s="1"/>
  <c r="Q1375" i="4" s="1"/>
  <c r="M1374" i="4"/>
  <c r="P1374" i="4" s="1"/>
  <c r="Q1374" i="4" s="1"/>
  <c r="M1373" i="4"/>
  <c r="P1373" i="4" s="1"/>
  <c r="Q1373" i="4" s="1"/>
  <c r="M1372" i="4"/>
  <c r="P1372" i="4" s="1"/>
  <c r="Q1372" i="4" s="1"/>
  <c r="M1371" i="4"/>
  <c r="P1371" i="4" s="1"/>
  <c r="Q1371" i="4" s="1"/>
  <c r="M1370" i="4"/>
  <c r="P1370" i="4" s="1"/>
  <c r="Q1370" i="4" s="1"/>
  <c r="M1369" i="4"/>
  <c r="P1369" i="4" s="1"/>
  <c r="Q1369" i="4" s="1"/>
  <c r="M1368" i="4"/>
  <c r="P1368" i="4" s="1"/>
  <c r="Q1368" i="4" s="1"/>
  <c r="M1367" i="4"/>
  <c r="P1367" i="4" s="1"/>
  <c r="Q1367" i="4" s="1"/>
  <c r="M1366" i="4"/>
  <c r="P1366" i="4" s="1"/>
  <c r="Q1366" i="4" s="1"/>
  <c r="M1365" i="4"/>
  <c r="P1365" i="4" s="1"/>
  <c r="Q1365" i="4" s="1"/>
  <c r="M1364" i="4"/>
  <c r="P1364" i="4" s="1"/>
  <c r="Q1364" i="4" s="1"/>
  <c r="M1363" i="4"/>
  <c r="P1363" i="4" s="1"/>
  <c r="Q1363" i="4" s="1"/>
  <c r="M1362" i="4"/>
  <c r="P1362" i="4" s="1"/>
  <c r="Q1362" i="4" s="1"/>
  <c r="M1361" i="4"/>
  <c r="P1361" i="4" s="1"/>
  <c r="Q1361" i="4" s="1"/>
  <c r="M1360" i="4"/>
  <c r="P1360" i="4" s="1"/>
  <c r="Q1360" i="4" s="1"/>
  <c r="M1359" i="4"/>
  <c r="P1359" i="4" s="1"/>
  <c r="Q1359" i="4" s="1"/>
  <c r="M1358" i="4"/>
  <c r="P1358" i="4" s="1"/>
  <c r="Q1358" i="4" s="1"/>
  <c r="M1357" i="4"/>
  <c r="P1357" i="4" s="1"/>
  <c r="Q1357" i="4" s="1"/>
  <c r="M1356" i="4"/>
  <c r="P1356" i="4" s="1"/>
  <c r="Q1356" i="4" s="1"/>
  <c r="M1355" i="4"/>
  <c r="P1355" i="4" s="1"/>
  <c r="Q1355" i="4" s="1"/>
  <c r="M1354" i="4"/>
  <c r="P1354" i="4" s="1"/>
  <c r="Q1354" i="4" s="1"/>
  <c r="M1353" i="4"/>
  <c r="P1353" i="4" s="1"/>
  <c r="Q1353" i="4" s="1"/>
  <c r="M1352" i="4"/>
  <c r="P1352" i="4" s="1"/>
  <c r="Q1352" i="4" s="1"/>
  <c r="M1351" i="4"/>
  <c r="P1351" i="4" s="1"/>
  <c r="Q1351" i="4" s="1"/>
  <c r="M1350" i="4"/>
  <c r="P1350" i="4" s="1"/>
  <c r="Q1350" i="4" s="1"/>
  <c r="O1185" i="4" l="1"/>
  <c r="O1186" i="4"/>
  <c r="O1187" i="4"/>
  <c r="O1165" i="4"/>
  <c r="O1166" i="4"/>
  <c r="O1167" i="4"/>
  <c r="O1350" i="4"/>
  <c r="O1351" i="4"/>
  <c r="O1352" i="4"/>
  <c r="O1353" i="4"/>
  <c r="O1354" i="4"/>
  <c r="O1355" i="4"/>
  <c r="O1356" i="4"/>
  <c r="O1357" i="4"/>
  <c r="O1358" i="4"/>
  <c r="O1359" i="4"/>
  <c r="O1360" i="4"/>
  <c r="O1361" i="4"/>
  <c r="O1362" i="4"/>
  <c r="O1363" i="4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M732" i="4"/>
  <c r="P732" i="4" s="1"/>
  <c r="Q732" i="4" s="1"/>
  <c r="F732" i="4"/>
  <c r="M731" i="4"/>
  <c r="P731" i="4" s="1"/>
  <c r="Q731" i="4" s="1"/>
  <c r="F731" i="4"/>
  <c r="M730" i="4"/>
  <c r="P730" i="4" s="1"/>
  <c r="Q730" i="4" s="1"/>
  <c r="F730" i="4"/>
  <c r="M729" i="4"/>
  <c r="P729" i="4" s="1"/>
  <c r="Q729" i="4" s="1"/>
  <c r="F729" i="4"/>
  <c r="M728" i="4"/>
  <c r="O728" i="4" s="1"/>
  <c r="F728" i="4"/>
  <c r="M727" i="4"/>
  <c r="P727" i="4" s="1"/>
  <c r="Q727" i="4" s="1"/>
  <c r="F727" i="4"/>
  <c r="M724" i="4"/>
  <c r="O724" i="4" s="1"/>
  <c r="F724" i="4"/>
  <c r="M723" i="4"/>
  <c r="P723" i="4" s="1"/>
  <c r="Q723" i="4" s="1"/>
  <c r="F723" i="4"/>
  <c r="M722" i="4"/>
  <c r="O722" i="4" s="1"/>
  <c r="F722" i="4"/>
  <c r="M721" i="4"/>
  <c r="P721" i="4" s="1"/>
  <c r="Q721" i="4" s="1"/>
  <c r="F721" i="4"/>
  <c r="M720" i="4"/>
  <c r="O720" i="4" s="1"/>
  <c r="F720" i="4"/>
  <c r="M719" i="4"/>
  <c r="P719" i="4" s="1"/>
  <c r="Q719" i="4" s="1"/>
  <c r="F719" i="4"/>
  <c r="M717" i="4"/>
  <c r="P717" i="4" s="1"/>
  <c r="Q717" i="4" s="1"/>
  <c r="F717" i="4"/>
  <c r="M716" i="4"/>
  <c r="P716" i="4" s="1"/>
  <c r="Q716" i="4" s="1"/>
  <c r="F716" i="4"/>
  <c r="M715" i="4"/>
  <c r="P715" i="4" s="1"/>
  <c r="Q715" i="4" s="1"/>
  <c r="F715" i="4"/>
  <c r="M714" i="4"/>
  <c r="O714" i="4" s="1"/>
  <c r="F714" i="4"/>
  <c r="M713" i="4"/>
  <c r="P713" i="4" s="1"/>
  <c r="Q713" i="4" s="1"/>
  <c r="F713" i="4"/>
  <c r="M712" i="4"/>
  <c r="P712" i="4" s="1"/>
  <c r="Q712" i="4" s="1"/>
  <c r="F712" i="4"/>
  <c r="M709" i="4"/>
  <c r="P709" i="4" s="1"/>
  <c r="Q709" i="4" s="1"/>
  <c r="F709" i="4"/>
  <c r="M708" i="4"/>
  <c r="P708" i="4" s="1"/>
  <c r="Q708" i="4" s="1"/>
  <c r="F708" i="4"/>
  <c r="M707" i="4"/>
  <c r="O707" i="4" s="1"/>
  <c r="F707" i="4"/>
  <c r="M706" i="4"/>
  <c r="P706" i="4" s="1"/>
  <c r="Q706" i="4" s="1"/>
  <c r="F706" i="4"/>
  <c r="M705" i="4"/>
  <c r="P705" i="4" s="1"/>
  <c r="Q705" i="4" s="1"/>
  <c r="F705" i="4"/>
  <c r="M704" i="4"/>
  <c r="P704" i="4" s="1"/>
  <c r="Q704" i="4" s="1"/>
  <c r="F704" i="4"/>
  <c r="O706" i="4" l="1"/>
  <c r="O715" i="4"/>
  <c r="O716" i="4"/>
  <c r="P714" i="4"/>
  <c r="Q714" i="4" s="1"/>
  <c r="O708" i="4"/>
  <c r="O727" i="4"/>
  <c r="O730" i="4"/>
  <c r="O731" i="4"/>
  <c r="O704" i="4"/>
  <c r="P707" i="4"/>
  <c r="Q707" i="4" s="1"/>
  <c r="O712" i="4"/>
  <c r="O721" i="4"/>
  <c r="P724" i="4"/>
  <c r="Q724" i="4" s="1"/>
  <c r="P720" i="4"/>
  <c r="Q720" i="4" s="1"/>
  <c r="O732" i="4"/>
  <c r="P728" i="4"/>
  <c r="Q728" i="4" s="1"/>
  <c r="O729" i="4"/>
  <c r="O719" i="4"/>
  <c r="P722" i="4"/>
  <c r="Q722" i="4" s="1"/>
  <c r="O723" i="4"/>
  <c r="O713" i="4"/>
  <c r="O717" i="4"/>
  <c r="O705" i="4"/>
  <c r="O709" i="4"/>
  <c r="M917" i="4" l="1"/>
  <c r="P917" i="4" s="1"/>
  <c r="Q917" i="4" s="1"/>
  <c r="M916" i="4"/>
  <c r="P916" i="4" s="1"/>
  <c r="Q916" i="4" s="1"/>
  <c r="M915" i="4"/>
  <c r="P915" i="4" s="1"/>
  <c r="Q915" i="4" s="1"/>
  <c r="M907" i="4"/>
  <c r="P907" i="4" s="1"/>
  <c r="Q907" i="4" s="1"/>
  <c r="M906" i="4"/>
  <c r="P906" i="4" s="1"/>
  <c r="Q906" i="4" s="1"/>
  <c r="M905" i="4"/>
  <c r="P905" i="4" s="1"/>
  <c r="Q905" i="4" s="1"/>
  <c r="M897" i="4"/>
  <c r="P897" i="4" s="1"/>
  <c r="Q897" i="4" s="1"/>
  <c r="M896" i="4"/>
  <c r="P896" i="4" s="1"/>
  <c r="Q896" i="4" s="1"/>
  <c r="M895" i="4"/>
  <c r="P895" i="4" s="1"/>
  <c r="Q895" i="4" s="1"/>
  <c r="M887" i="4"/>
  <c r="P887" i="4" s="1"/>
  <c r="Q887" i="4" s="1"/>
  <c r="M886" i="4"/>
  <c r="P886" i="4" s="1"/>
  <c r="Q886" i="4" s="1"/>
  <c r="M885" i="4"/>
  <c r="P885" i="4" s="1"/>
  <c r="Q885" i="4" s="1"/>
  <c r="O915" i="4" l="1"/>
  <c r="O916" i="4"/>
  <c r="O917" i="4"/>
  <c r="O906" i="4"/>
  <c r="O907" i="4"/>
  <c r="O905" i="4"/>
  <c r="O895" i="4"/>
  <c r="O896" i="4"/>
  <c r="O897" i="4"/>
  <c r="O885" i="4"/>
  <c r="O886" i="4"/>
  <c r="O887" i="4"/>
</calcChain>
</file>

<file path=xl/sharedStrings.xml><?xml version="1.0" encoding="utf-8"?>
<sst xmlns="http://schemas.openxmlformats.org/spreadsheetml/2006/main" count="2384" uniqueCount="1055">
  <si>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</si>
  <si>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</si>
  <si>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</si>
  <si>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</si>
  <si>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</si>
  <si>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</si>
  <si>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</si>
  <si>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</si>
  <si>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</si>
  <si>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</si>
  <si>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</si>
  <si>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</si>
  <si>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</si>
  <si>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</si>
  <si>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</si>
  <si>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</si>
  <si>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</si>
  <si>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</si>
  <si>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</si>
  <si>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</si>
  <si>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</si>
  <si>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</si>
  <si>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Šilumos suvartojimas 60 m² ploto buto šildymui</t>
  </si>
  <si>
    <t>Mokėjimai už šilumą 60 m² ploto buto šildymui 
(su PVM)</t>
  </si>
  <si>
    <t>kWh/mėn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</si>
  <si>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</si>
  <si>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</si>
  <si>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</si>
  <si>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</si>
  <si>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</si>
  <si>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</si>
  <si>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</si>
  <si>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Mažeikiai (UAB "Mažeikių šilumos tinklai")</t>
  </si>
  <si>
    <t>Staty-bos metai</t>
  </si>
  <si>
    <t>Pavilnionių g. 31</t>
  </si>
  <si>
    <t>Bajorų kelias 3</t>
  </si>
  <si>
    <t>iki 1992</t>
  </si>
  <si>
    <t>J.Tiškevičiaus g. 6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</si>
  <si>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</si>
  <si>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</si>
  <si>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</si>
  <si>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</si>
  <si>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</si>
  <si>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</si>
  <si>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</si>
  <si>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</si>
  <si>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</si>
  <si>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Partizanų 20</t>
  </si>
  <si>
    <t>Baltų 2</t>
  </si>
  <si>
    <t>Baršausko 75</t>
  </si>
  <si>
    <t>Draugystės 6</t>
  </si>
  <si>
    <t>Juozapavičiaus 48 A</t>
  </si>
  <si>
    <t>MWh/m²/mėn.</t>
  </si>
  <si>
    <t>Partizanų 160 (renov.)</t>
  </si>
  <si>
    <t>Taikos 78 (renov.)</t>
  </si>
  <si>
    <t>MWh/m²/mėn</t>
  </si>
  <si>
    <t>Kalantos R. 23</t>
  </si>
  <si>
    <t>Stulginskio A. 64</t>
  </si>
  <si>
    <t>Jakšto 8</t>
  </si>
  <si>
    <t>VASARIO 16-OSIOS 8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</si>
  <si>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</si>
  <si>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</si>
  <si>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</si>
  <si>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</si>
  <si>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</si>
  <si>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</si>
  <si>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</si>
  <si>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</si>
  <si>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</si>
  <si>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</si>
  <si>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</si>
  <si>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</si>
  <si>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</si>
  <si>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</si>
  <si>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</si>
  <si>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</si>
  <si>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</si>
  <si>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</si>
  <si>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</si>
  <si>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</si>
  <si>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</si>
  <si>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</si>
  <si>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</si>
  <si>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</si>
  <si>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</si>
  <si>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</si>
  <si>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</si>
  <si>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</si>
  <si>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</si>
  <si>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</si>
  <si>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</si>
  <si>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</si>
  <si>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</si>
  <si>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</si>
  <si>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</si>
  <si>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</si>
  <si>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</si>
  <si>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</si>
  <si>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</si>
  <si>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</si>
  <si>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Gelvonų g. 57</t>
  </si>
  <si>
    <t>Naugarduko g. 56</t>
  </si>
  <si>
    <t>Kanklių g. 10B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</si>
  <si>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</si>
  <si>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</si>
  <si>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</si>
  <si>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</si>
  <si>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Lentvario g. 1</t>
  </si>
  <si>
    <t>Vykinto g. 8</t>
  </si>
  <si>
    <t>V.Grybo g. 30</t>
  </si>
  <si>
    <t>Žygio g. 4</t>
  </si>
  <si>
    <t>Gedimino pr. 27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</si>
  <si>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</si>
  <si>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</si>
  <si>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</si>
  <si>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</si>
  <si>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</si>
  <si>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</si>
  <si>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</si>
  <si>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</si>
  <si>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</si>
  <si>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</si>
  <si>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</si>
  <si>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</si>
  <si>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</si>
  <si>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</si>
  <si>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</si>
  <si>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</si>
  <si>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</si>
  <si>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</si>
  <si>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</si>
  <si>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</si>
  <si>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</si>
  <si>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</si>
  <si>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</si>
  <si>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</si>
  <si>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</si>
  <si>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Šalčininkai (UAB „Šalčininkų šilumos tinklai")</t>
  </si>
  <si>
    <t>K.Vanagėlio g. 9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</si>
  <si>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</si>
  <si>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</si>
  <si>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</si>
  <si>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</si>
  <si>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</si>
  <si>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</si>
  <si>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</si>
  <si>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</si>
  <si>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</si>
  <si>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</si>
  <si>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</si>
  <si>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</si>
  <si>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</si>
  <si>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</si>
  <si>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</si>
  <si>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</si>
  <si>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</si>
  <si>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</si>
  <si>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</si>
  <si>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</si>
  <si>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</si>
  <si>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STATYBININKŲ 49</t>
  </si>
  <si>
    <t>VOLUNGĖS 12</t>
  </si>
  <si>
    <t>VOLUNGĖS 27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</si>
  <si>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</si>
  <si>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</si>
  <si>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</si>
  <si>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</si>
  <si>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</si>
  <si>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</si>
  <si>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</si>
  <si>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</si>
  <si>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</si>
  <si>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</si>
  <si>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</si>
  <si>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</si>
  <si>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</si>
  <si>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</si>
  <si>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Birutės 24</t>
  </si>
  <si>
    <t>Stoties 16</t>
  </si>
  <si>
    <t>Stoties 12</t>
  </si>
  <si>
    <t>Luokės 73</t>
  </si>
  <si>
    <t>Kelmė (UAB "Litesko")</t>
  </si>
  <si>
    <t>Plungė (UAB "Plungės šilumos tinklai")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</si>
  <si>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</si>
  <si>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</si>
  <si>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</si>
  <si>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</si>
  <si>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</si>
  <si>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</si>
  <si>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</si>
  <si>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</si>
  <si>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</si>
  <si>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</si>
  <si>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</si>
  <si>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</si>
  <si>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</si>
  <si>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</si>
  <si>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</si>
  <si>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</si>
  <si>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</si>
  <si>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</si>
  <si>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</si>
  <si>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V. Mačernio g. 51</t>
  </si>
  <si>
    <t>A. Jucio g. 12</t>
  </si>
  <si>
    <t>V. Mačernio g. 45</t>
  </si>
  <si>
    <t>V. Mačernio g. 27</t>
  </si>
  <si>
    <t>V. Mačernio g. 47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</si>
  <si>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</si>
  <si>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</si>
  <si>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</si>
  <si>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</si>
  <si>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</si>
  <si>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</si>
  <si>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</si>
  <si>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</si>
  <si>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</si>
  <si>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</si>
  <si>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</si>
  <si>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</si>
  <si>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</si>
  <si>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</si>
  <si>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</si>
  <si>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</si>
  <si>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</si>
  <si>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</si>
  <si>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</si>
  <si>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</si>
  <si>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</si>
  <si>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</si>
  <si>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</si>
  <si>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</si>
  <si>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</si>
  <si>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</si>
  <si>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</si>
  <si>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</si>
  <si>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</si>
  <si>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</si>
  <si>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</si>
  <si>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</si>
  <si>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Akmenė (UAB „Akmenės energija“ (Eenergija))</t>
  </si>
  <si>
    <t>Bažnyčios 13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</si>
  <si>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</si>
  <si>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</si>
  <si>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</si>
  <si>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</si>
  <si>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</si>
  <si>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</si>
  <si>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</si>
  <si>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</si>
  <si>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</si>
  <si>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</si>
  <si>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</si>
  <si>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°C,</t>
  </si>
  <si>
    <t>vidutinė lauko oro temperatūra:</t>
  </si>
  <si>
    <t>dienolaipsniai:</t>
  </si>
  <si>
    <t>Ignalina (UAB "Ignalinos šilumos tinklai")</t>
  </si>
  <si>
    <t>Jonava (UAB "Jonavos šilumos tinklai")</t>
  </si>
  <si>
    <t>Kaišiadorys (UAB "Kaišiadorių šiluma")</t>
  </si>
  <si>
    <t>Rožių g. 1, Žiežmariai</t>
  </si>
  <si>
    <t>Marijampolė (UAB "Litesko")</t>
  </si>
  <si>
    <t xml:space="preserve"> 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</si>
  <si>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</si>
  <si>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</si>
  <si>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</si>
  <si>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</si>
  <si>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Vytauto skg. 12,Zarasai</t>
  </si>
  <si>
    <t>Utena (UAB "Utenos šilumos tinklai")</t>
  </si>
  <si>
    <t>Didlaukio g. 22, 24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</si>
  <si>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</si>
  <si>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Eur/MWh</t>
  </si>
  <si>
    <t>Eur/m²/mėn</t>
  </si>
  <si>
    <t>Eur/mėn</t>
  </si>
  <si>
    <t>AUŠROS 10 VILKAVIŠKIS</t>
  </si>
  <si>
    <t>AUŠROS 8 VILKAVISKIS</t>
  </si>
  <si>
    <t>LAUKO 44 VILKAVIŠKIS</t>
  </si>
  <si>
    <t>VIENYBĖS 72 VILKAVIŠKIS</t>
  </si>
  <si>
    <t>NEPRIKLAUSOMYBĖS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</si>
  <si>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</si>
  <si>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</si>
  <si>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</si>
  <si>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</si>
  <si>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</si>
  <si>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</si>
  <si>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S.NERIES 33C VILKAVIŠKIS</t>
  </si>
  <si>
    <t>LAUKO 32 VILKAVIŠKIS</t>
  </si>
  <si>
    <t>KĘSTUČIO 10 VILKAVIŠKIS</t>
  </si>
  <si>
    <t>VILNIAUS 8 VILKAVIŠKIS</t>
  </si>
  <si>
    <t>Prūsų g. 15</t>
  </si>
  <si>
    <t>Taikos g. 20, Utena (renov.)</t>
  </si>
  <si>
    <t>Kęstučio g. 9, Utena</t>
  </si>
  <si>
    <t>Tauragnų g. 4, Utena</t>
  </si>
  <si>
    <t>Elektrėnai (UAB "Elektrėnų komunalinis ūkis")</t>
  </si>
  <si>
    <t>iki 1992 m.</t>
  </si>
  <si>
    <t>Pakruojis (UAB "Pakruojo šiluma")</t>
  </si>
  <si>
    <t>P.Mašioto 63</t>
  </si>
  <si>
    <t>III. Daugiabučiai suvartojantys daug šilumos (senos statybos nerenovuoti namai)</t>
  </si>
  <si>
    <t>Margirio g. 9, Panevėžys</t>
  </si>
  <si>
    <t>Technikos g. 7, Kupiškis</t>
  </si>
  <si>
    <t>J. Tumo-Vaižganto g. 96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</si>
  <si>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</si>
  <si>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</si>
  <si>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IV. Daugiaubučiai suvartojantys labai daug šilumos (senos statybos, labai prastos šiluminės izoliacijos namai)</t>
  </si>
  <si>
    <t>Vėjo 12</t>
  </si>
  <si>
    <t>Kviečių g. 56 (renov.), Šiauliai</t>
  </si>
  <si>
    <t>Gegužių g. 19 (renov.), Šiauliai</t>
  </si>
  <si>
    <t>Klevų g. 13 (renov.), Šiauliai</t>
  </si>
  <si>
    <t>Ežero g. 23, Šiauliai</t>
  </si>
  <si>
    <t>Energetikų g. 11, Šiauliai</t>
  </si>
  <si>
    <t>Ežero g. 14, Šiauliai</t>
  </si>
  <si>
    <t>Aušros g. 94, Utena (renov.)</t>
  </si>
  <si>
    <t>Draugystės 1 (108)</t>
  </si>
  <si>
    <t>Dariaus ir Girėno 9 (503)</t>
  </si>
  <si>
    <t>Vytauto 54 (641)</t>
  </si>
  <si>
    <t>Mokolų 51 (606)</t>
  </si>
  <si>
    <t>Dariaus ir Girėno 13 (505)</t>
  </si>
  <si>
    <t>Draugystės 3 (110)</t>
  </si>
  <si>
    <t>Dariaus ir Girėno 11 (504)</t>
  </si>
  <si>
    <t>Vytenio 8 (656)</t>
  </si>
  <si>
    <t>R.Juknevičiaus 48 (527)</t>
  </si>
  <si>
    <t>Mokolų 9 (282)</t>
  </si>
  <si>
    <t>Vytauto 56A (639)</t>
  </si>
  <si>
    <t>Mokyklos 13 (348)</t>
  </si>
  <si>
    <t>Mokyklos 9 (331)</t>
  </si>
  <si>
    <t>J.Jablonskio 2 (889)</t>
  </si>
  <si>
    <t>M.Valančiaus. 18 (425-K)</t>
  </si>
  <si>
    <t>Jaunimo, 3 (1021)</t>
  </si>
  <si>
    <t>Nausupės 8 (824)</t>
  </si>
  <si>
    <t>Maironio. 34 (410-K)</t>
  </si>
  <si>
    <t>Jaunimo, 7 (1060)</t>
  </si>
  <si>
    <t>Vytauto 21 (273)</t>
  </si>
  <si>
    <t>Vytauto 15 (268)</t>
  </si>
  <si>
    <t>K.Donelaičio. 5 - 2 (27-2K)</t>
  </si>
  <si>
    <t>Žemaitės. 10 (8-K)</t>
  </si>
  <si>
    <t>Žemaitės. 8 (7-K)</t>
  </si>
  <si>
    <t>Dvarkelio 11 (851)</t>
  </si>
  <si>
    <t>Kauno 20 (847)</t>
  </si>
  <si>
    <t>Lietuvininkų 4 (446)</t>
  </si>
  <si>
    <t>Dvarkelio 7 (841)</t>
  </si>
  <si>
    <t>Vilniaus 56 (30081)</t>
  </si>
  <si>
    <t>Rinkuškių 47B (36001)</t>
  </si>
  <si>
    <t>Vilniaus 77B (30085)</t>
  </si>
  <si>
    <t>Rinkuškių 49 (34001)</t>
  </si>
  <si>
    <t>Vilniaus 4 (30072)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</si>
  <si>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</si>
  <si>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</si>
  <si>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</si>
  <si>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</si>
  <si>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</si>
  <si>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</si>
  <si>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</si>
  <si>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</si>
  <si>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</si>
  <si>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</si>
  <si>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Skratiškių 12 (300012)</t>
  </si>
  <si>
    <t>Vilniaus 91A (30086)</t>
  </si>
  <si>
    <t>Vilniaus 93A (30088)</t>
  </si>
  <si>
    <t>Rinkuškių 20 (370011)</t>
  </si>
  <si>
    <t>Vytauto 60 (30117)</t>
  </si>
  <si>
    <t>Rotušės 26 (30061)</t>
  </si>
  <si>
    <t>Kilučių 11 (30048)</t>
  </si>
  <si>
    <t>Basanavičiaus 18 (30038)</t>
  </si>
  <si>
    <t>Birštonas (UAB "Birštono šiluma")</t>
  </si>
  <si>
    <t>Parko g. 8, Stasiūnai</t>
  </si>
  <si>
    <t xml:space="preserve">Archyvo 48 </t>
  </si>
  <si>
    <t>Ašmenos 1-oji g. 10</t>
  </si>
  <si>
    <t>Sukilėlių 87A</t>
  </si>
  <si>
    <t>Kovo 11-osios 114 (renov.)</t>
  </si>
  <si>
    <t>Sąjungos a. 10 (renov.)</t>
  </si>
  <si>
    <t>Vievio 54 (renov.)</t>
  </si>
  <si>
    <t>Pašilės 96</t>
  </si>
  <si>
    <t>Lukšos-Daumanto 2</t>
  </si>
  <si>
    <t xml:space="preserve">Šiaurės 1 </t>
  </si>
  <si>
    <t>** Jaunimo g. 4 - su šilumos siurbliu šildymui ir karštam vandeniui</t>
  </si>
  <si>
    <t>*** Krėvės g. 115 A - su šilumos siurbliu karštam vandeniui</t>
  </si>
  <si>
    <t>(renov.)</t>
  </si>
  <si>
    <t>renovuotas daugiabutis namas</t>
  </si>
  <si>
    <t>Klaipėda (AB "Klaipėdos energija")</t>
  </si>
  <si>
    <t>BAŽNYČIOS 21</t>
  </si>
  <si>
    <t>SODŲ 11</t>
  </si>
  <si>
    <t>P.Mašioto 49</t>
  </si>
  <si>
    <t>V.Didžiojo 70</t>
  </si>
  <si>
    <t>V.Didžiojo 78</t>
  </si>
  <si>
    <t>Mindaugo -6a</t>
  </si>
  <si>
    <t>Mindaugo -6b</t>
  </si>
  <si>
    <t>iki 1993</t>
  </si>
  <si>
    <t>Saulėtekio 50</t>
  </si>
  <si>
    <t>P.Mašioto 39</t>
  </si>
  <si>
    <t>P.Mašioto 61</t>
  </si>
  <si>
    <t>Vasario 16-osios 19</t>
  </si>
  <si>
    <t>Ušinsko 31a</t>
  </si>
  <si>
    <t>L.Giros 8</t>
  </si>
  <si>
    <t>Basanavičiaus 2a</t>
  </si>
  <si>
    <t>Vilniaus 32</t>
  </si>
  <si>
    <t>V.Didžiojo 35</t>
  </si>
  <si>
    <t>Vilniaus 28</t>
  </si>
  <si>
    <t>Ušinsko 22</t>
  </si>
  <si>
    <t>Vasario 16-osios 13</t>
  </si>
  <si>
    <t>Vilniaus 34</t>
  </si>
  <si>
    <t>Kęstučio 8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</si>
  <si>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</si>
  <si>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</si>
  <si>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</si>
  <si>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</si>
  <si>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</si>
  <si>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</si>
  <si>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</si>
  <si>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</si>
  <si>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Mokyklos g.17</t>
  </si>
  <si>
    <t>Mokyklos g.21</t>
  </si>
  <si>
    <t>J. Sniadeckio g.27</t>
  </si>
  <si>
    <t>A. Mickevičiaus g.24</t>
  </si>
  <si>
    <t>Šalčios g.6</t>
  </si>
  <si>
    <t>Mokyklos g.19</t>
  </si>
  <si>
    <t>Miglovaros g. 25 (renov.), Šiauliai</t>
  </si>
  <si>
    <t>Klevų al. 57, Lentvaris</t>
  </si>
  <si>
    <t>Trakai, Lentvaris (UAB „Trakų energija")</t>
  </si>
  <si>
    <t>Kauno g. 27, Utena</t>
  </si>
  <si>
    <t>Žirmūnų g. 3 (renov.)</t>
  </si>
  <si>
    <t>J.Kubiliaus g. 4</t>
  </si>
  <si>
    <t>Žirmūnų g. 131 (renov.)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</si>
  <si>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</si>
  <si>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</si>
  <si>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</si>
  <si>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</si>
  <si>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</si>
  <si>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Janonio 30 (KT-2027)</t>
  </si>
  <si>
    <t>Birutės 4 (KT-1586)</t>
  </si>
  <si>
    <t>Raseinių 9a  II korpusas (KT-1577)</t>
  </si>
  <si>
    <t>Raseinių 9 II korpusas (KT-1574)</t>
  </si>
  <si>
    <t>Pievų 6 (KT-1514)</t>
  </si>
  <si>
    <t>Birutės 2 (KT-1585)</t>
  </si>
  <si>
    <t>Pievų 2 (KT-1504)</t>
  </si>
  <si>
    <t>Mackevičiaus 29 (KT-1523)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</si>
  <si>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</si>
  <si>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</si>
  <si>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</si>
  <si>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</si>
  <si>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</si>
  <si>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Kooperacijos 28 (KT-1535)</t>
  </si>
  <si>
    <t>Janonio 12 (KT-1516)</t>
  </si>
  <si>
    <t>Vyt. Didžiojo 45 (KT-1538)</t>
  </si>
  <si>
    <t>Maironio 5a,Tytuvėnai (KT-1601)</t>
  </si>
  <si>
    <t>Masčio 54</t>
  </si>
  <si>
    <t>Dariaus ir Girėno 15</t>
  </si>
  <si>
    <t>Žalgirio 5 Naujoji Akmenė</t>
  </si>
  <si>
    <t>Žalgirio 3 Naujoji Akmenė</t>
  </si>
  <si>
    <t>CHEMIKŲ 112</t>
  </si>
  <si>
    <t>Jaunimo 4 (renov.)*</t>
  </si>
  <si>
    <t>Krėvės 115 A (renov)**</t>
  </si>
  <si>
    <t>Krėvės 61 (renov.)</t>
  </si>
  <si>
    <t>Masiulio T. 1 (renov)</t>
  </si>
  <si>
    <t>Jėgainės 23 (renov)</t>
  </si>
  <si>
    <t>Savanorių 237</t>
  </si>
  <si>
    <t xml:space="preserve">Armatūrininkų 6 </t>
  </si>
  <si>
    <t>Strazdo A. 77</t>
  </si>
  <si>
    <t>Instituto 18</t>
  </si>
  <si>
    <t>ŽEMAITIJOS 18</t>
  </si>
  <si>
    <t>S.Daukanto 8 Viekšniai</t>
  </si>
  <si>
    <t>Vytauto g. 36, Kupiškis</t>
  </si>
  <si>
    <t>A.Mickevičiaus g.3</t>
  </si>
  <si>
    <t>A.Mickevičiaus g.21</t>
  </si>
  <si>
    <t>Pramonės g.7</t>
  </si>
  <si>
    <t>J. Sniadeckio g.23</t>
  </si>
  <si>
    <t>Vilniaus g.13</t>
  </si>
  <si>
    <t>Vilniaus g.15A</t>
  </si>
  <si>
    <t>Šalčios g.7</t>
  </si>
  <si>
    <t>Vilniaus g.26A</t>
  </si>
  <si>
    <t>Vilniaus g.9</t>
  </si>
  <si>
    <t>Vytauto g.29</t>
  </si>
  <si>
    <t>Vilniaus g.45/1</t>
  </si>
  <si>
    <t>Vilniaus g.45/2</t>
  </si>
  <si>
    <t>Vilniaus g.45/3</t>
  </si>
  <si>
    <t>Rasos g. 1, Ginkūnų k., Šiaulių r.</t>
  </si>
  <si>
    <t>P. Višinskio g. 37, Šiauliai</t>
  </si>
  <si>
    <t>Ežero g. 15, Šiauliai</t>
  </si>
  <si>
    <t>Taikos g. 28, Utena (renov.)</t>
  </si>
  <si>
    <t>Bažnyčios g. 4, Utena</t>
  </si>
  <si>
    <t>Varėna (UAB "Varėnos šiluma")</t>
  </si>
  <si>
    <t>renov.</t>
  </si>
  <si>
    <t>Melioratorių g. 5, Varėna</t>
  </si>
  <si>
    <t>Pušelės 7, Naujieji Valkininkai</t>
  </si>
  <si>
    <t>Marcinkonių g. 8, Varėna</t>
  </si>
  <si>
    <t>M.K.Čiurlionio g. 8, Varėna</t>
  </si>
  <si>
    <t>Vasario 16 g. 13, Varėna</t>
  </si>
  <si>
    <t>Vytauto g. 64, Varėna</t>
  </si>
  <si>
    <t>Pušyno g. 11</t>
  </si>
  <si>
    <t>Gedimino g. 46, Kaišiadorys</t>
  </si>
  <si>
    <t>Gedimino g. 89, Kaišiadorys</t>
  </si>
  <si>
    <t>S.Daukanto 6 Viekšniai</t>
  </si>
  <si>
    <t>Kruojos 4</t>
  </si>
  <si>
    <t>Mažoji - 1</t>
  </si>
  <si>
    <t>Radviliškis (UAB "Radviliškio šiluma")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</si>
  <si>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</si>
  <si>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</si>
  <si>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</si>
  <si>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</si>
  <si>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</si>
  <si>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</si>
  <si>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</si>
  <si>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</si>
  <si>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</si>
  <si>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</si>
  <si>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</si>
  <si>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</si>
  <si>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</si>
  <si>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</si>
  <si>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</si>
  <si>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</si>
  <si>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</si>
  <si>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</si>
  <si>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</si>
  <si>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</si>
  <si>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</si>
  <si>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</si>
  <si>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</si>
  <si>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</si>
  <si>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</si>
  <si>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</si>
  <si>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</si>
  <si>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</si>
  <si>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</si>
  <si>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 (UAB "Raseinių šilumos tinklai")</t>
  </si>
  <si>
    <t>Vytauto g.38</t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</si>
  <si>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</si>
  <si>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Gegužių g. 73 (renov.), Šiauliai</t>
  </si>
  <si>
    <t>Vytauto g. 64A, Trakai (renov.)</t>
  </si>
  <si>
    <t>Senkelio g. 11, Trakai (renov.)</t>
  </si>
  <si>
    <t>Aušros g. 26, Utena (renov.)</t>
  </si>
  <si>
    <t>Utenio a. 5, Utena</t>
  </si>
  <si>
    <t>Aušros g. 7, Varėna</t>
  </si>
  <si>
    <t>Mechanizatorių g. 21, Varėna</t>
  </si>
  <si>
    <t>RENOVUOTI</t>
  </si>
  <si>
    <t>Kęstučio g. 27, 1 laiptinė</t>
  </si>
  <si>
    <t>Saulės 13, Elektrėnai(renuov)</t>
  </si>
  <si>
    <t>Saulės 17, Elektrėnai(renuov)</t>
  </si>
  <si>
    <t>Pavenčių g.11-ojo NSB</t>
  </si>
  <si>
    <t>Taikos g. 18</t>
  </si>
  <si>
    <t>Vilniaus 33</t>
  </si>
  <si>
    <t>Mendeno skg. 4</t>
  </si>
  <si>
    <t>Mendeno skg. 6</t>
  </si>
  <si>
    <t>A. Jucio skg. 1</t>
  </si>
  <si>
    <t>Jaunystės 20, Radviliškis</t>
  </si>
  <si>
    <t>Vaižganto 58c, Radviliškis</t>
  </si>
  <si>
    <t>Jaunystės 35, Radviliškis</t>
  </si>
  <si>
    <t>Radvilų 23, Radviliškis</t>
  </si>
  <si>
    <t>NAUJOJI 6, Radviliškis</t>
  </si>
  <si>
    <t>Kudirkos 11, Radviliškis</t>
  </si>
  <si>
    <t>Kudirkos 7, Radviliškis</t>
  </si>
  <si>
    <t>Topolių 8, Radviliškis</t>
  </si>
  <si>
    <t>Kražių 12, Radviliškis</t>
  </si>
  <si>
    <t>Dubysos 3(renov.šild.ir k.v. sist.)</t>
  </si>
  <si>
    <t>Gytarių g. 16 (renov.), Šiauliai</t>
  </si>
  <si>
    <t>Radviliškio g. 124, Šiauliai</t>
  </si>
  <si>
    <t>Aušros g. 69 Ik. Utena (renov.)</t>
  </si>
  <si>
    <t>Krašuonos g. 5, Utena</t>
  </si>
  <si>
    <t>Vytauto g. 4, Varėna</t>
  </si>
  <si>
    <t>iki1992</t>
  </si>
  <si>
    <t>Vilniaus g. 10, 3 laiptinė</t>
  </si>
  <si>
    <t>Trakų 11, Elektrėnai (renuov)</t>
  </si>
  <si>
    <t>Trakų 18, Elektrėnai (renuov)</t>
  </si>
  <si>
    <t>Trakų 2, Elektrėnai(renuov)</t>
  </si>
  <si>
    <t>Trakų 25, Elektrėnai (renuov)</t>
  </si>
  <si>
    <t>Trakų 29, Elektrėnai (renuov)</t>
  </si>
  <si>
    <t>Trakų 4, Elektrėnai (renuov)</t>
  </si>
  <si>
    <t>Aukštaičių g. 11, Ignalina (ren)</t>
  </si>
  <si>
    <t>Aukštaičių g. 34, Ignalina</t>
  </si>
  <si>
    <t>Aukštaičių g. 32, Ignalina</t>
  </si>
  <si>
    <t>ŽALIOJI  10</t>
  </si>
  <si>
    <t>RUKLIO   7</t>
  </si>
  <si>
    <t>CHEMIKŲ  60</t>
  </si>
  <si>
    <t>CHEMIKŲ  24</t>
  </si>
  <si>
    <t>MIŠKININKŲ  11</t>
  </si>
  <si>
    <t>Stulginskio A. 60</t>
  </si>
  <si>
    <t>Švyturio g. 18</t>
  </si>
  <si>
    <t>Pavasario g.27-ojo NSB</t>
  </si>
  <si>
    <t>MINDAUGO 20</t>
  </si>
  <si>
    <t>P. Mašioto 57</t>
  </si>
  <si>
    <t>Taikos 24</t>
  </si>
  <si>
    <t>Vytauto 6, Radviliškis</t>
  </si>
  <si>
    <t>Vasario 16-osios 4, Radviliškis</t>
  </si>
  <si>
    <t>V. Grinkevičiaus g. 8 (renov.), Šiauliai</t>
  </si>
  <si>
    <t>Sevastopolio g. 9 (renov.), Šiauliai</t>
  </si>
  <si>
    <t>P. Višinskio g. 12 (renov.), Šiauliai</t>
  </si>
  <si>
    <t>Gėlių g. 5, Trakai (renov.)</t>
  </si>
  <si>
    <t>Vytauto g. 62, Trakai (renov.)</t>
  </si>
  <si>
    <t>Pakalnės g. 29, Lentvaris</t>
  </si>
  <si>
    <t>Lauko g. 8, Lentvaris</t>
  </si>
  <si>
    <t>Senkelio g. 3, Trakai</t>
  </si>
  <si>
    <t>Taikos g. 26, Utena (renosv.)</t>
  </si>
  <si>
    <t>Užpalių g. 88, Utena</t>
  </si>
  <si>
    <t>Sporto g. 10, Varėna</t>
  </si>
  <si>
    <t>M.K.Čiurlionio g. 37, Varėna</t>
  </si>
  <si>
    <t>Vilniaus g. 50, Merkinė</t>
  </si>
  <si>
    <t>V.Kudirkos 16 Naujoji Akmenė</t>
  </si>
  <si>
    <t>V.Kudirkos 14 Naujoji Akmenė</t>
  </si>
  <si>
    <t>Vytauto 4 Naujoji Akmenė</t>
  </si>
  <si>
    <t>Žalgirio 25 Naujoji Akmenė</t>
  </si>
  <si>
    <t>Žemaitės 6 Akmenė</t>
  </si>
  <si>
    <t>Šarkinės 5, Elektrėnai (renov)</t>
  </si>
  <si>
    <t>Draugystės 11, Elektrėnai</t>
  </si>
  <si>
    <t>Draugystės 25, Elektrėnai</t>
  </si>
  <si>
    <t>Pergalės 23, Elektrėnai</t>
  </si>
  <si>
    <t>Pergalės 51, Elektrėnai</t>
  </si>
  <si>
    <t>Ateities g. 29, Ignalina (ren)</t>
  </si>
  <si>
    <t>Atgimimo g. 33, Ignalina (ren)</t>
  </si>
  <si>
    <t>Laisvės g. 54, Ignalina (ren)</t>
  </si>
  <si>
    <t>Smėlio g. 32, Ignalina (ren)</t>
  </si>
  <si>
    <t>Aukštaičių g. 28, Ignalina (ren)</t>
  </si>
  <si>
    <t>Aukštaičių g. 46, Ignalina</t>
  </si>
  <si>
    <t xml:space="preserve">Vasario 16-osios g.1, Dūkštas, Ignalinos r. </t>
  </si>
  <si>
    <t xml:space="preserve">Sodų g. 4, Vidiškių k., Ignalinos r. </t>
  </si>
  <si>
    <t xml:space="preserve">Melioratorių g. 4, Vidiškių k., Ignalinos r. </t>
  </si>
  <si>
    <t>ŽEMAITĖS  14</t>
  </si>
  <si>
    <t>KOSMONAUTŲ   8</t>
  </si>
  <si>
    <t>Joniškis (UAB "Fortum Joniškio energija")</t>
  </si>
  <si>
    <t>Melioratorių a. 8 (renovuotas)</t>
  </si>
  <si>
    <t>Melioratorių a. 9 (renovuotas)</t>
  </si>
  <si>
    <t>Melioratorių a. 11 (renovuotas)</t>
  </si>
  <si>
    <t>Melioratorių a. 1 (renovuotas)</t>
  </si>
  <si>
    <t>Melioratorių a. 12 (renovuotas)</t>
  </si>
  <si>
    <t>Statybininkų g. 4a (renovuotas)</t>
  </si>
  <si>
    <t>Žagarės g. 12 (renovuotas)</t>
  </si>
  <si>
    <t>Melioratorių a. 6 (renovuotas)</t>
  </si>
  <si>
    <t>Melioratorių a. 10 (renovuotas)</t>
  </si>
  <si>
    <t>Melioratorių a. 5 (renovuotas)</t>
  </si>
  <si>
    <t>Vilniaus g. 15 (renovuotas)</t>
  </si>
  <si>
    <t>Miesto a. 28, Žagarė</t>
  </si>
  <si>
    <t>Medžiotojų g. 10</t>
  </si>
  <si>
    <t>Sodų g. 1a</t>
  </si>
  <si>
    <t>Medžiotojų g. 6</t>
  </si>
  <si>
    <t>Sodų g. 9a</t>
  </si>
  <si>
    <t>Anykščiai (UAB "Anykščių šiluma")</t>
  </si>
  <si>
    <t>Žibučio g. 5 renovuotas</t>
  </si>
  <si>
    <t>Ažupiečių g. 6 renovuotas</t>
  </si>
  <si>
    <t>Ramybės g.5 renovuotas</t>
  </si>
  <si>
    <t>A.Vienuolio g.13 renovuotas</t>
  </si>
  <si>
    <t>Ramybės g. 9 renovuotas</t>
  </si>
  <si>
    <t>Liudiškių g. 31a renovuotas</t>
  </si>
  <si>
    <t>Liudiškių g. 31b renovuotas</t>
  </si>
  <si>
    <t>Liudiškių g. 31c renovuotas</t>
  </si>
  <si>
    <t>Liudiškių g. 23 renovuotas</t>
  </si>
  <si>
    <t>Žiburio g. 13</t>
  </si>
  <si>
    <t>Šviesos g. 4 renovuotas</t>
  </si>
  <si>
    <t>Mindaugo g. 6</t>
  </si>
  <si>
    <t>Statybininkų g. 19</t>
  </si>
  <si>
    <t>Šaltupio g. 45 renovuotas</t>
  </si>
  <si>
    <t>Šaltupio g. 47 renovuotas</t>
  </si>
  <si>
    <t>Ažupiečių g. 4 renovuotas</t>
  </si>
  <si>
    <t>Šviesos g.14</t>
  </si>
  <si>
    <t>Baranausko a.3</t>
  </si>
  <si>
    <t>Mindaugo g. 17</t>
  </si>
  <si>
    <t>Vairuotojų g. 3</t>
  </si>
  <si>
    <t>Šviesos g. 8</t>
  </si>
  <si>
    <t>Vilniaus g. 35</t>
  </si>
  <si>
    <t>Šaltupio g. 49</t>
  </si>
  <si>
    <t>Mindaugo g. 19</t>
  </si>
  <si>
    <t>Šviesos g. 11</t>
  </si>
  <si>
    <t>Biliūno g. 30</t>
  </si>
  <si>
    <t>Valaukio g. 6</t>
  </si>
  <si>
    <t>Gedimino g. 22, Kaišiadorys</t>
  </si>
  <si>
    <t>Ateities g. 6, Stasiūnai</t>
  </si>
  <si>
    <t>Žaslių g. 62A, Žiežmariai</t>
  </si>
  <si>
    <t>Radvilėnų  5)</t>
  </si>
  <si>
    <t>Rumpiškės g. 28</t>
  </si>
  <si>
    <t>Lazdijai (UAB "Lazdijų šiluma")</t>
  </si>
  <si>
    <t>Dzūkų 11 (RENOVUOTAS)</t>
  </si>
  <si>
    <t>Dzūkų 9 (RENOVUOTAS)</t>
  </si>
  <si>
    <t>Seinų 22 (RENOVUOTAS)</t>
  </si>
  <si>
    <t>Sodų 10 (RENOVUOTAS)</t>
  </si>
  <si>
    <t>Senamiesčio3(RENOVUOTAS)</t>
  </si>
  <si>
    <t>Ateities 3-II</t>
  </si>
  <si>
    <t>Sodų 6 (RENOVUOTAS)</t>
  </si>
  <si>
    <t>Tiesos 8 (RENOVUOTAS)</t>
  </si>
  <si>
    <t>Dzūkų 15</t>
  </si>
  <si>
    <t>Dainavos 11</t>
  </si>
  <si>
    <t>Dzūkų 17</t>
  </si>
  <si>
    <t>Montvilos 32-II(RENOVUOTAS)</t>
  </si>
  <si>
    <t>Montvilos 18</t>
  </si>
  <si>
    <t>Kauno 1 (RENOVUOTAS)</t>
  </si>
  <si>
    <t>Dainavos 12</t>
  </si>
  <si>
    <t>Montvilos 20</t>
  </si>
  <si>
    <t>Gustaičio 2</t>
  </si>
  <si>
    <t>Sodų 4</t>
  </si>
  <si>
    <t>Montvilos 28</t>
  </si>
  <si>
    <t>Kauno 3</t>
  </si>
  <si>
    <t>Gustaičio 11</t>
  </si>
  <si>
    <t>Gustaičio 13</t>
  </si>
  <si>
    <t>Gustaičio 5</t>
  </si>
  <si>
    <t>Nepriklausomybės 5</t>
  </si>
  <si>
    <t>Dainavos 13</t>
  </si>
  <si>
    <t>Montvilos 22</t>
  </si>
  <si>
    <t>Vilniaus 14 (RENOVUOTAS)</t>
  </si>
  <si>
    <t>Seinų 5</t>
  </si>
  <si>
    <t>Dzūkų 13</t>
  </si>
  <si>
    <t>Kauno 8</t>
  </si>
  <si>
    <t>Kauno 33</t>
  </si>
  <si>
    <t>Seinų 3</t>
  </si>
  <si>
    <t>Dainavos 3</t>
  </si>
  <si>
    <t>Vilniaus 4</t>
  </si>
  <si>
    <t>Vilniaus 5</t>
  </si>
  <si>
    <t>Montvilos 22A</t>
  </si>
  <si>
    <t>Ateities 5</t>
  </si>
  <si>
    <t>Montvilos 32-I</t>
  </si>
  <si>
    <t>Sodų g.10-ojo NSB (renov.)</t>
  </si>
  <si>
    <t>Gamyklos g.15-ojo NSB (renov.)</t>
  </si>
  <si>
    <t>ŽEMAITIJOS 23 (renov.)</t>
  </si>
  <si>
    <t>GAMYKLOS 3 (renov.)</t>
  </si>
  <si>
    <t>PAVASARIO 45 (renov.)</t>
  </si>
  <si>
    <t>VENTOS 59 (renov.)</t>
  </si>
  <si>
    <t>PAVASARIO 41C (renov.)</t>
  </si>
  <si>
    <t>MINDAUGO 2 (renov.)</t>
  </si>
  <si>
    <t>VASARIO 16-OSIOS 12 (renov.)</t>
  </si>
  <si>
    <t>TYLIOJI 36</t>
  </si>
  <si>
    <t>PAVASARIO 47</t>
  </si>
  <si>
    <t>Tilto 15 Viekšniai</t>
  </si>
  <si>
    <t>VENTOS 33</t>
  </si>
  <si>
    <t>P.Mašioto 55</t>
  </si>
  <si>
    <t>P.Mašioto 67</t>
  </si>
  <si>
    <t>Mažoji - 3</t>
  </si>
  <si>
    <t>Linkuva, Joniškėlio 2</t>
  </si>
  <si>
    <t>V.Didžiojo 27</t>
  </si>
  <si>
    <t>Kudirkos 4, Radviliškis</t>
  </si>
  <si>
    <t>Kęstučio 11a, Radviliškis</t>
  </si>
  <si>
    <t>Vasario 16-osios 2, Radviliškis</t>
  </si>
  <si>
    <t>A. Mickevičiaus g.8</t>
  </si>
  <si>
    <t>Šalčios g.14</t>
  </si>
  <si>
    <t>Kviečių g. 22 (renov.), Šiauliai</t>
  </si>
  <si>
    <t>Draugystės pr. 13 (renov.), Šiauliai</t>
  </si>
  <si>
    <t>Stoties g. 8, Šiauliai</t>
  </si>
  <si>
    <t>Draugystės pr. 3A, Šiauliai</t>
  </si>
  <si>
    <t>Kauno g. 22, Šiauliai</t>
  </si>
  <si>
    <t>Mindaugo g. 20, Trakai (renov.)</t>
  </si>
  <si>
    <t>Vytauto g. 64, Trakai (renov.)</t>
  </si>
  <si>
    <t>Pakalnės g. 44, Lentvaris</t>
  </si>
  <si>
    <t>Mindaugo g. 10, Trakai</t>
  </si>
  <si>
    <t>Birutės g. 37, Trakai</t>
  </si>
  <si>
    <t>Birutės g. 43, Trakai</t>
  </si>
  <si>
    <t>Mindaugo g. 4, Trakai</t>
  </si>
  <si>
    <t>Bažnyčios g. 11, Lentvaris</t>
  </si>
  <si>
    <t>Lauko g. 9, Lentvaris</t>
  </si>
  <si>
    <t>Lauko g. 12A, Lentvaris</t>
  </si>
  <si>
    <t>Aušros g. 99, Utena (renov.)</t>
  </si>
  <si>
    <t>Aušros g. 97, Utena (renov.)</t>
  </si>
  <si>
    <t>Krašuonos g. 3, Utena</t>
  </si>
  <si>
    <t>Taikos g. 9, Utena</t>
  </si>
  <si>
    <t>J.Basanavičiaus g. 106, Utena</t>
  </si>
  <si>
    <t>J.Basanavičiaus g. 110B, Utena</t>
  </si>
  <si>
    <t>J.Basanavičiaus 110, Utena</t>
  </si>
  <si>
    <t>Aušros g. 82, Utena</t>
  </si>
  <si>
    <t>Aušros g. 1, Varėna</t>
  </si>
  <si>
    <t>Marcinkonių g. 16, Varėna</t>
  </si>
  <si>
    <t>Melioratorių g. 3, Varėna</t>
  </si>
  <si>
    <t>Vasario 16 g. 15, Varėna</t>
  </si>
  <si>
    <t>Vilties 33, Naujieji Valkininkai</t>
  </si>
  <si>
    <t>Basanavičiaus g. 1a, Varėna</t>
  </si>
  <si>
    <t>Vasario 16 g. 11, Varėna</t>
  </si>
  <si>
    <t>Šilumos suvartojimo ir mokėjimų už šilumą analizė Lietuvos miestų daugiabučiuose gyvenamuosiuose namuose (2017 m. balandžio mėn)</t>
  </si>
  <si>
    <t>Kęstučio 2 Akmenė (ren.)</t>
  </si>
  <si>
    <t>Laižuvos 10 Akmenė (ren.)</t>
  </si>
  <si>
    <t>Sodo 7 Akmenė (ren.)</t>
  </si>
  <si>
    <t>Ramučių 2 Naujoji Akmenė (ren.)</t>
  </si>
  <si>
    <t>Kęstučio 6 Akmenė (ren.)</t>
  </si>
  <si>
    <t>Laižuvos 8A Akmenė (ren.)</t>
  </si>
  <si>
    <t>Ventos 25 Venta</t>
  </si>
  <si>
    <t>Stadiono 3 Akmenė</t>
  </si>
  <si>
    <t>Darbininkų 4 Naujoji Akmenė</t>
  </si>
  <si>
    <t>Ventos 27,Venta</t>
  </si>
  <si>
    <t>Daukanto 5 Akmenė</t>
  </si>
  <si>
    <t>Ventos 6 Venta</t>
  </si>
  <si>
    <t>Klykolių 40 Akmenė</t>
  </si>
  <si>
    <t>Ventos 12 Venta</t>
  </si>
  <si>
    <t>Bausko 5 Venta</t>
  </si>
  <si>
    <t>Vytauto 6 Naujoji Akmenė</t>
  </si>
  <si>
    <t>Žemaitės 4 Akmenė</t>
  </si>
  <si>
    <t>V.Kudirkos g. 2 renovuotas</t>
  </si>
  <si>
    <t>Basanavičiaus g. 50</t>
  </si>
  <si>
    <t>Mindaugo g. 8</t>
  </si>
  <si>
    <t>Paupio g. 4</t>
  </si>
  <si>
    <t>Cvirkos g. 42</t>
  </si>
  <si>
    <t>Vaižganto g.60</t>
  </si>
  <si>
    <t>Kęstučio g. 9</t>
  </si>
  <si>
    <t>Pušyno g. 15</t>
  </si>
  <si>
    <t>Vilniaus g. 6</t>
  </si>
  <si>
    <t>B. Sruogos g. 14</t>
  </si>
  <si>
    <t>Lelijų g. 9</t>
  </si>
  <si>
    <t>Druskupio g. 4B</t>
  </si>
  <si>
    <t>Trakų 27, Elektrėnai (renuov)</t>
  </si>
  <si>
    <t>Pergalės 1, Elektrėnai</t>
  </si>
  <si>
    <t>Pergalės 3, Elektrėnai</t>
  </si>
  <si>
    <t>Saulės 4, Elektrėnai</t>
  </si>
  <si>
    <t>Saulės 18, Elektrėnai</t>
  </si>
  <si>
    <t>Trakų 10, Elektrėnai</t>
  </si>
  <si>
    <t>Trakų 14, Elektrėnai</t>
  </si>
  <si>
    <t>Šviesos 4, Elektrėnai</t>
  </si>
  <si>
    <t>Šviesos 5, Elektrėnai</t>
  </si>
  <si>
    <t>Šviesos 18, Elektrėnai</t>
  </si>
  <si>
    <t>Draugystės 17, Elektrėnai</t>
  </si>
  <si>
    <t>Draugystės 19, Elektrėnai</t>
  </si>
  <si>
    <t>Saulės 8, Elektrėnai</t>
  </si>
  <si>
    <t>Saulės 6, Elektrėnai</t>
  </si>
  <si>
    <t>Taikos 9, Elektrėnai</t>
  </si>
  <si>
    <t>Taikos 11, Elektrėnai</t>
  </si>
  <si>
    <t>Trakų 7, Elektrėnai</t>
  </si>
  <si>
    <t>KOSMONAUTŲ  20 (renov.)</t>
  </si>
  <si>
    <t>ŽEIMIŲ TAKAS   3  (renov.)</t>
  </si>
  <si>
    <t>CHEMIKŲ  86   (renov.)</t>
  </si>
  <si>
    <t>PARKO   1   (renov.)</t>
  </si>
  <si>
    <t>CHEMIKŲ  92C   (renov.)</t>
  </si>
  <si>
    <t>BIRUTĖS   6   (renov.)</t>
  </si>
  <si>
    <t>KOSMONAUTŲ  16   (renov.)</t>
  </si>
  <si>
    <t>PANERIŲ  19   (renov.)</t>
  </si>
  <si>
    <t>A.KULVIEČIO  18</t>
  </si>
  <si>
    <t>LIETAVOS  15</t>
  </si>
  <si>
    <t>VILTIES  26</t>
  </si>
  <si>
    <t>LIETAVOS  29</t>
  </si>
  <si>
    <t>CHEMIKŲ  90</t>
  </si>
  <si>
    <t>A.KULVIEČIO  32</t>
  </si>
  <si>
    <t>SODŲ  65</t>
  </si>
  <si>
    <t>CHEMIKŲ  82</t>
  </si>
  <si>
    <t>VILTIES  31A</t>
  </si>
  <si>
    <t>ŽEMAITĖS   5</t>
  </si>
  <si>
    <t>CHEMIKŲ  31</t>
  </si>
  <si>
    <t>A.KULVIEČIO   2</t>
  </si>
  <si>
    <t>P.VAIČIŪNO  12</t>
  </si>
  <si>
    <t>GIRELĖS   5</t>
  </si>
  <si>
    <t>RUKLIO  10</t>
  </si>
  <si>
    <t>LIETAVOS  39</t>
  </si>
  <si>
    <t>PILIAKALNIO   6</t>
  </si>
  <si>
    <t>GIRELĖS   1</t>
  </si>
  <si>
    <t>MOKYKLOS  10</t>
  </si>
  <si>
    <t>CHEMIKŲ  32</t>
  </si>
  <si>
    <t>Miesto a. 5 (renovuotas) II korp</t>
  </si>
  <si>
    <t>Spaudos g. 36,38</t>
  </si>
  <si>
    <t>Kęstučio g. 2, Žagarė</t>
  </si>
  <si>
    <t>Medžiotojų g. 5</t>
  </si>
  <si>
    <t>Sodų 5a</t>
  </si>
  <si>
    <t>Sodų g. 1</t>
  </si>
  <si>
    <t>Medžiotojų g. 15</t>
  </si>
  <si>
    <t>Upytės g. 10b</t>
  </si>
  <si>
    <t>Upytės g. 10</t>
  </si>
  <si>
    <t>Sodų g. 9</t>
  </si>
  <si>
    <t>Sodų g. 7a</t>
  </si>
  <si>
    <t>P. Avižonio g. 3, Žagarė</t>
  </si>
  <si>
    <t>Miesto a. 39, Žagarė</t>
  </si>
  <si>
    <t>Spaudos g. 40, 42</t>
  </si>
  <si>
    <t>Žemaičių 10</t>
  </si>
  <si>
    <t>Gedimino g. 20, Kaišiadorys</t>
  </si>
  <si>
    <t>Gedimino g. 26, Kaišiadorys</t>
  </si>
  <si>
    <t>Gedimino g. 99, Kaišiadorys</t>
  </si>
  <si>
    <t>Gedimino g. 101, Kaišiadorys</t>
  </si>
  <si>
    <t>Gedimino g. 119, Kaišiadorys</t>
  </si>
  <si>
    <t>Girelės g. 37, Kaišiadorys</t>
  </si>
  <si>
    <t>Birutės g. 10, Kaišiadorys</t>
  </si>
  <si>
    <t>Gedimino g. 77, Kaišiadorys</t>
  </si>
  <si>
    <t>Gedimino g. 78, Kaišiadorys</t>
  </si>
  <si>
    <t>Mokyklos g. 48, Mūro Stėvininkai</t>
  </si>
  <si>
    <t>Mokyklos g. 50, Mūro Stėvininkai</t>
  </si>
  <si>
    <t>Nidos g. 40C ®</t>
  </si>
  <si>
    <t xml:space="preserve">Žolynų g. 37 </t>
  </si>
  <si>
    <t>Dragūnų g. 3</t>
  </si>
  <si>
    <t>Kauno g. 19 ®</t>
  </si>
  <si>
    <t>Kretingos g. 79 ®</t>
  </si>
  <si>
    <t xml:space="preserve">Taikos pr. 33 </t>
  </si>
  <si>
    <t>Panavežio g. 17</t>
  </si>
  <si>
    <t xml:space="preserve">Žolyno g. 1 </t>
  </si>
  <si>
    <t xml:space="preserve">Debreceno g. 58C </t>
  </si>
  <si>
    <t>Laukininkų g. 44 ®</t>
  </si>
  <si>
    <t>Taikos pr. 4a</t>
  </si>
  <si>
    <t>Baltijos pr. 21 ®</t>
  </si>
  <si>
    <t>I.Simonaitytės g. 33 ®</t>
  </si>
  <si>
    <t>I.Kanto g. 15</t>
  </si>
  <si>
    <t>Statybininkų pr. 15</t>
  </si>
  <si>
    <t>Ligoninės g. 7</t>
  </si>
  <si>
    <t>Baltijos pr. 19</t>
  </si>
  <si>
    <t>Žardininkų g. 29</t>
  </si>
  <si>
    <t>Karlskronos g. 3</t>
  </si>
  <si>
    <t>Laukininkų g. 25</t>
  </si>
  <si>
    <t>Šaulių g. 43 ®</t>
  </si>
  <si>
    <t>Alksnynės g. 4a</t>
  </si>
  <si>
    <t>Bangų g. 10</t>
  </si>
  <si>
    <t>Minijos g. 122</t>
  </si>
  <si>
    <t>Šilutės pl. 4</t>
  </si>
  <si>
    <t>J.Janonio 26</t>
  </si>
  <si>
    <t>Vyturio g. 11</t>
  </si>
  <si>
    <t>Šaulių g. 56</t>
  </si>
  <si>
    <t>J.Karoso g. 20</t>
  </si>
  <si>
    <t>Mokyklos g. 23</t>
  </si>
  <si>
    <t>Liepų g. 27</t>
  </si>
  <si>
    <t>Jūros g. 25</t>
  </si>
  <si>
    <t>Karoso g. 11</t>
  </si>
  <si>
    <t>S.Daukanto g. 41</t>
  </si>
  <si>
    <t>Sportininkų g. 14</t>
  </si>
  <si>
    <t>Turgaus a. 2</t>
  </si>
  <si>
    <t>S.Daukanto g. 26</t>
  </si>
  <si>
    <t>Kepėjų g.  5</t>
  </si>
  <si>
    <t>Kailinių 5 (RENOVUOTAS)</t>
  </si>
  <si>
    <t>VASARIO 16-OS 4 PILVIŠKIAI</t>
  </si>
  <si>
    <t>VASARIO 16-OS 12 PILVIŠKIAI</t>
  </si>
  <si>
    <t>Druskininkai (UAB "Litesko")</t>
  </si>
  <si>
    <t>VERPĖJŲ 6</t>
  </si>
  <si>
    <t>VYTAUTO 47 (renov.)</t>
  </si>
  <si>
    <t>GARDINO 22 (renov.)</t>
  </si>
  <si>
    <t>-</t>
  </si>
  <si>
    <t>KLONIO 18A GNSB, 'VIJŪNĖLĖ'</t>
  </si>
  <si>
    <t>SEIRIJŲ 9 (renov.)</t>
  </si>
  <si>
    <t>ŠILTNAMIŲ 18 DNSB BERŽELIS</t>
  </si>
  <si>
    <t>SVEIKATOS 28 (renov.)</t>
  </si>
  <si>
    <t>ŠILTNAMIŲ 22 DNSB BERŽELIS</t>
  </si>
  <si>
    <t>ATEITIES 2 (renov.)</t>
  </si>
  <si>
    <t>ČIURLIONIO 74 (renov.)</t>
  </si>
  <si>
    <t>GARDINO 80         BENDRABUTIS</t>
  </si>
  <si>
    <t>VYTAUTO 6 DNSB PALMĖ</t>
  </si>
  <si>
    <t>LIŠKIAVOS 8</t>
  </si>
  <si>
    <t>VEISIEJŲ 9   DNSB SAULĖS TAKAS</t>
  </si>
  <si>
    <t>ATEITIES 36 GNSB JIEVARAS</t>
  </si>
  <si>
    <t>ATEITIES 16 DNSB VINGIS</t>
  </si>
  <si>
    <t>ATEITIES 14 DNSB BERŽAS</t>
  </si>
  <si>
    <t>SVEIKATOS 18</t>
  </si>
  <si>
    <t>ŠILTNAMIŲ 24 BENDRABUTIS</t>
  </si>
  <si>
    <t>MELIORATORIŲ 4</t>
  </si>
  <si>
    <t>NERAVŲ 29 BENDRABUTIS</t>
  </si>
  <si>
    <t>ŠILTNAMIŲ 26 BENDRABUTIS</t>
  </si>
  <si>
    <t>NERAVŲ 27 BENDRABUTIS</t>
  </si>
  <si>
    <t>P.VILEIŠIO 4 (renov.)</t>
  </si>
  <si>
    <t>GAMYKLOS 25 (renov.)</t>
  </si>
  <si>
    <t>NAFTININKŲ 12 (renov.)</t>
  </si>
  <si>
    <t>VENTOS 45 (renov.)</t>
  </si>
  <si>
    <t>ŽEMAITIJOS 41 (renov.)</t>
  </si>
  <si>
    <t>NAFTININKŲ 5B (renov.)</t>
  </si>
  <si>
    <t>Laisvės g.40-ojo NSB (renov.)</t>
  </si>
  <si>
    <t>STOTIES 8 (renov.)</t>
  </si>
  <si>
    <t>NAFTININKŲ 8 (renov.)</t>
  </si>
  <si>
    <t>LAISVĖS 226 (renov.)</t>
  </si>
  <si>
    <t>GAMYKLOS 17 (renov.)</t>
  </si>
  <si>
    <t>Taikos g.20-ojo NSB</t>
  </si>
  <si>
    <t>Bažnyčios 11 Viekšniai</t>
  </si>
  <si>
    <t>M.DAUKŠOS 52</t>
  </si>
  <si>
    <t>STOTIES 26</t>
  </si>
  <si>
    <t>P.Mašioto 37</t>
  </si>
  <si>
    <t xml:space="preserve">Pergalės g. 4 </t>
  </si>
  <si>
    <t xml:space="preserve">Kruojos 6 </t>
  </si>
  <si>
    <t xml:space="preserve">P.Mašioto 53  </t>
  </si>
  <si>
    <t xml:space="preserve">Pergalės 14 </t>
  </si>
  <si>
    <t>Mindaugo 2C</t>
  </si>
  <si>
    <t>Vytauto Didžiojo g. 72</t>
  </si>
  <si>
    <t xml:space="preserve">Skvero 6  </t>
  </si>
  <si>
    <t>Taikos 24A</t>
  </si>
  <si>
    <t>Jaunystės 1, Radviliškis</t>
  </si>
  <si>
    <t>NAUJOJI 4, Radviliškis</t>
  </si>
  <si>
    <t>NAUJOJI 2, Radviliškis</t>
  </si>
  <si>
    <t>NAUJOJI 10, Radviliškis</t>
  </si>
  <si>
    <t>NAUJOJI 8, Radviliškis</t>
  </si>
  <si>
    <t>Radvilų 10, Radviliškis</t>
  </si>
  <si>
    <t>Jaunystės 33, Radviliškis</t>
  </si>
  <si>
    <t>Jaunystės 18, Radviliškis</t>
  </si>
  <si>
    <t>Kaštonų 6b, Radviliškis</t>
  </si>
  <si>
    <t>MAIRONIO 11A, Radviliškis</t>
  </si>
  <si>
    <t>Kęstučio 3a, Radviliškis</t>
  </si>
  <si>
    <t>Gedimino 43, Radviliškis</t>
  </si>
  <si>
    <t>Stiklo 12, Radviliškis</t>
  </si>
  <si>
    <t>Parko 3, Radviliškis</t>
  </si>
  <si>
    <t>Radvilų 14, Radviliškis</t>
  </si>
  <si>
    <t>MARIJOŠIAUS 1, Radviliškis</t>
  </si>
  <si>
    <t>Vaižganto 58b, Radviliškis</t>
  </si>
  <si>
    <t>Vasario 16-osios 6, Radviliškis</t>
  </si>
  <si>
    <t>Vytauto 4, Radviliškis</t>
  </si>
  <si>
    <t>Radvilų 12, Radviliškis</t>
  </si>
  <si>
    <t>Jaunystės 14, Radviliškis</t>
  </si>
  <si>
    <t>Radvilų 19, Radviliškis</t>
  </si>
  <si>
    <t>Vasario 16-osios 3, Radviliškis</t>
  </si>
  <si>
    <t>Vasario 16-osios 1, Radviliškis</t>
  </si>
  <si>
    <t>MAIRONIO 11, Radviliškis</t>
  </si>
  <si>
    <t>Vasario 16-osios 17, Radviliškis</t>
  </si>
  <si>
    <t>Vytauto g.22/2</t>
  </si>
  <si>
    <t>P. Cvirkos g. 63 (renov.), Šiauliai</t>
  </si>
  <si>
    <t>Vytauto g. 149 (renov.), Šiauliai</t>
  </si>
  <si>
    <t>Krymo g. 26 (renov.), Šiauliai</t>
  </si>
  <si>
    <t>Dainų g. 40A (renov.), Šiauliai</t>
  </si>
  <si>
    <t>Ežero g. 5 (renov.), Šiauliai</t>
  </si>
  <si>
    <t>M. Valančiaus g. 2 (renov.), Šiauliai</t>
  </si>
  <si>
    <t>Ežero g. 9 (renov.), Šiauliai</t>
  </si>
  <si>
    <t>Grinkevičiaus g. 4 (renov.), Šiauliai</t>
  </si>
  <si>
    <t>Aido g. 37, Šiauliai</t>
  </si>
  <si>
    <t>Tiesos g. 4, Šiauliai</t>
  </si>
  <si>
    <t>Vytauto g. 65, Šiauliai</t>
  </si>
  <si>
    <t>Stoties g. 9A, Šiauliai</t>
  </si>
  <si>
    <t>Ežero g. 12A, Šiauliai</t>
  </si>
  <si>
    <t>Dubijos g. 29, Šiauliai</t>
  </si>
  <si>
    <t>P. Cvirkos g. 58, Šiauliai</t>
  </si>
  <si>
    <t>Draugystės pr. 8, Šiauliai</t>
  </si>
  <si>
    <t>Vytauto g. 60, Šiauliai</t>
  </si>
  <si>
    <t>P. Cvirkos g. 75A, Šiauliai</t>
  </si>
  <si>
    <t>Staybininkų g. 10, Kužių mstl., Šiaulių r.</t>
  </si>
  <si>
    <t>Bažnyčios g. 21, Lentvaris (ren.)</t>
  </si>
  <si>
    <t>Kilimų g. 6. Lentvaris (renov.)</t>
  </si>
  <si>
    <t>Vytauto 9A, Lentvaris</t>
  </si>
  <si>
    <t>Mindaugo g. 8, Trakai</t>
  </si>
  <si>
    <t>Sodų g. 23A, Lentvaris</t>
  </si>
  <si>
    <t>Vytauto g. 4, Lentvaris</t>
  </si>
  <si>
    <t>Vytauto g. 76, Trakai</t>
  </si>
  <si>
    <t>Pakalnės g. 42, Lentvaris</t>
  </si>
  <si>
    <t>Vytauto g. 6, Lentvaris</t>
  </si>
  <si>
    <t>Vytauto g. 10, Lentvaris</t>
  </si>
  <si>
    <t>Vytauto g. 48B, Trakai</t>
  </si>
  <si>
    <t>N. Sodybos 38, Lentvaris</t>
  </si>
  <si>
    <t>Ežero g. 6, Lentvaris</t>
  </si>
  <si>
    <t>Bažnyčios g. 24, Lentvaris</t>
  </si>
  <si>
    <t>Lauko g. 10, Lentvaris</t>
  </si>
  <si>
    <t>Mindaugo g. 6, Trakai</t>
  </si>
  <si>
    <t>Vienuolyno g. 9, Trakai</t>
  </si>
  <si>
    <t>Pakalnės g. 30, Lentvaris</t>
  </si>
  <si>
    <t>Ežero g. 3A, Lentvaris</t>
  </si>
  <si>
    <t>Lauko g. 6, Lentvaris</t>
  </si>
  <si>
    <t>Taikos g. 22, Utena (renov.)</t>
  </si>
  <si>
    <t>Vaižganto g. 14, Utena (renov.)</t>
  </si>
  <si>
    <t>Aušros g. 2, Utena (renov.)</t>
  </si>
  <si>
    <t>Maironio g. 13, Utena (renov.)</t>
  </si>
  <si>
    <t>Aušros 3, Utena (renov.)</t>
  </si>
  <si>
    <t>Aukštakalnio g. 90, Utena</t>
  </si>
  <si>
    <t xml:space="preserve">Krašuonos g. 13, Utena </t>
  </si>
  <si>
    <t>Aukštakalnio g. 110 Utena</t>
  </si>
  <si>
    <t>Krašuonos g. 29A, Utena</t>
  </si>
  <si>
    <t>V.Kudirkos g. 42, Utena</t>
  </si>
  <si>
    <t>K.Donelaičio g. 12, Utena</t>
  </si>
  <si>
    <t>Taikos g. 66, Utena</t>
  </si>
  <si>
    <t>Užpalių g. 82, Utena</t>
  </si>
  <si>
    <t>Kęstučio g. 1, Utena</t>
  </si>
  <si>
    <t>Kęstučio g. 4, Utena</t>
  </si>
  <si>
    <t>Vaižganto g. 20, Utena</t>
  </si>
  <si>
    <t>Taikos g. 35 Utena</t>
  </si>
  <si>
    <t>Ežero g. 5, Utena</t>
  </si>
  <si>
    <t>Aušros g. 50, Utena</t>
  </si>
  <si>
    <t>Basanavičiaus g. 15, Varėna</t>
  </si>
  <si>
    <t>Dzūkų g. 15, Varėna</t>
  </si>
  <si>
    <t>Sporto g. 6, Varėna</t>
  </si>
  <si>
    <t>Sporto g. 8, Varėna</t>
  </si>
  <si>
    <t>Šiltnamių g. 1 Varėna</t>
  </si>
  <si>
    <t>Dzūkų g. 36, Varėna</t>
  </si>
  <si>
    <t>Dzūkų g. 62, Varėna</t>
  </si>
  <si>
    <t>M.K.Čiurlionio g. 3, Varėna</t>
  </si>
  <si>
    <t>Vytauto g. 24 Varėna</t>
  </si>
  <si>
    <t>Vytauto g. 32, Varėna</t>
  </si>
  <si>
    <t>Vytauto g. 38, Varėna</t>
  </si>
  <si>
    <t>Dzūkų g. 17, Varėna</t>
  </si>
  <si>
    <t>Mokyklos g. 5, Vilkiautinis</t>
  </si>
  <si>
    <t>Vilties 4, Naujieji Valkininkai</t>
  </si>
  <si>
    <t>Vytauto g. 7, Varėna</t>
  </si>
  <si>
    <t>V.Krėvės g. 4, Varėna</t>
  </si>
  <si>
    <t>Žalioji g. 31, Varėna</t>
  </si>
  <si>
    <t>Mokyklos g. 4, Užuperkasis</t>
  </si>
  <si>
    <t>M.K.Čiurlionio g. 4, Varėna</t>
  </si>
  <si>
    <t>Savanorių g. 32, Varėna</t>
  </si>
  <si>
    <t>Smėlio g. 11</t>
  </si>
  <si>
    <t>Smėlio g. 15</t>
  </si>
  <si>
    <t>Žirmūnų g. 30C (renov)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</si>
</sst>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L_t_-;\-* #,##0.00\ _L_t_-;_-* &quot;-&quot;??\ _L_t_-;_-@_-"/>
    <numFmt numFmtId="165" formatCode="0.0000"/>
    <numFmt numFmtId="166" formatCode="0.000"/>
    <numFmt numFmtId="167" formatCode="0.0"/>
    <numFmt numFmtId="168" formatCode="0.00000"/>
    <numFmt numFmtId="169" formatCode="0.000000"/>
  </numFmts>
  <fonts count="7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b/>
      <sz val="10"/>
      <color rgb="FFFA7D0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i/>
      <sz val="10"/>
      <color rgb="FF7F7F7F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0"/>
      <color rgb="FF3F3F76"/>
      <name val="Calibri"/>
      <family val="2"/>
      <charset val="186"/>
      <scheme val="minor"/>
    </font>
    <font>
      <sz val="10"/>
      <color rgb="FFFA7D00"/>
      <name val="Calibri"/>
      <family val="2"/>
      <charset val="186"/>
      <scheme val="minor"/>
    </font>
    <font>
      <sz val="10"/>
      <color rgb="FF9C6500"/>
      <name val="Calibri"/>
      <family val="2"/>
      <charset val="186"/>
      <scheme val="minor"/>
    </font>
    <font>
      <b/>
      <sz val="10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i/>
      <sz val="12"/>
      <name val="Arial"/>
      <family val="2"/>
      <charset val="186"/>
    </font>
    <font>
      <i/>
      <sz val="10"/>
      <color theme="4" tint="-0.249977111117893"/>
      <name val="Arial"/>
      <family val="2"/>
      <charset val="186"/>
    </font>
    <font>
      <sz val="8"/>
      <color theme="4" tint="-0.249977111117893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10"/>
      <color theme="1"/>
      <name val="Tahoma"/>
      <family val="2"/>
    </font>
    <font>
      <sz val="12"/>
      <name val="Arial"/>
      <family val="2"/>
      <charset val="186"/>
    </font>
  </fonts>
  <fills count="7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22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69">
    <xf numFmtId="0" fontId="0" fillId="0" borderId="0"/>
    <xf numFmtId="164" fontId="16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9" fillId="0" borderId="68" applyNumberFormat="0" applyFill="0" applyAlignment="0" applyProtection="0"/>
    <xf numFmtId="0" fontId="20" fillId="0" borderId="69" applyNumberFormat="0" applyFill="0" applyAlignment="0" applyProtection="0"/>
    <xf numFmtId="0" fontId="21" fillId="0" borderId="70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71" applyNumberFormat="0" applyAlignment="0" applyProtection="0"/>
    <xf numFmtId="0" fontId="26" fillId="25" borderId="72" applyNumberFormat="0" applyAlignment="0" applyProtection="0"/>
    <xf numFmtId="0" fontId="27" fillId="25" borderId="71" applyNumberFormat="0" applyAlignment="0" applyProtection="0"/>
    <xf numFmtId="0" fontId="28" fillId="0" borderId="73" applyNumberFormat="0" applyFill="0" applyAlignment="0" applyProtection="0"/>
    <xf numFmtId="0" fontId="29" fillId="26" borderId="7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76" applyNumberFormat="0" applyFill="0" applyAlignment="0" applyProtection="0"/>
    <xf numFmtId="0" fontId="33" fillId="28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1" fillId="42" borderId="0" applyNumberFormat="0" applyBorder="0" applyAlignment="0" applyProtection="0"/>
    <xf numFmtId="0" fontId="3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" fillId="0" borderId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50" borderId="0" applyNumberFormat="0" applyBorder="0" applyAlignment="0" applyProtection="0"/>
    <xf numFmtId="0" fontId="35" fillId="50" borderId="0" applyNumberFormat="0" applyBorder="0" applyAlignment="0" applyProtection="0"/>
    <xf numFmtId="0" fontId="33" fillId="31" borderId="0" applyNumberFormat="0" applyBorder="0" applyAlignment="0" applyProtection="0"/>
    <xf numFmtId="0" fontId="36" fillId="31" borderId="0" applyNumberFormat="0" applyBorder="0" applyAlignment="0" applyProtection="0"/>
    <xf numFmtId="0" fontId="33" fillId="35" borderId="0" applyNumberFormat="0" applyBorder="0" applyAlignment="0" applyProtection="0"/>
    <xf numFmtId="0" fontId="36" fillId="35" borderId="0" applyNumberFormat="0" applyBorder="0" applyAlignment="0" applyProtection="0"/>
    <xf numFmtId="0" fontId="33" fillId="39" borderId="0" applyNumberFormat="0" applyBorder="0" applyAlignment="0" applyProtection="0"/>
    <xf numFmtId="0" fontId="36" fillId="39" borderId="0" applyNumberFormat="0" applyBorder="0" applyAlignment="0" applyProtection="0"/>
    <xf numFmtId="0" fontId="33" fillId="43" borderId="0" applyNumberFormat="0" applyBorder="0" applyAlignment="0" applyProtection="0"/>
    <xf numFmtId="0" fontId="36" fillId="43" borderId="0" applyNumberFormat="0" applyBorder="0" applyAlignment="0" applyProtection="0"/>
    <xf numFmtId="0" fontId="33" fillId="47" borderId="0" applyNumberFormat="0" applyBorder="0" applyAlignment="0" applyProtection="0"/>
    <xf numFmtId="0" fontId="36" fillId="47" borderId="0" applyNumberFormat="0" applyBorder="0" applyAlignment="0" applyProtection="0"/>
    <xf numFmtId="0" fontId="33" fillId="51" borderId="0" applyNumberFormat="0" applyBorder="0" applyAlignment="0" applyProtection="0"/>
    <xf numFmtId="0" fontId="36" fillId="51" borderId="0" applyNumberFormat="0" applyBorder="0" applyAlignment="0" applyProtection="0"/>
    <xf numFmtId="0" fontId="33" fillId="28" borderId="0" applyNumberFormat="0" applyBorder="0" applyAlignment="0" applyProtection="0"/>
    <xf numFmtId="0" fontId="36" fillId="28" borderId="0" applyNumberFormat="0" applyBorder="0" applyAlignment="0" applyProtection="0"/>
    <xf numFmtId="0" fontId="33" fillId="32" borderId="0" applyNumberFormat="0" applyBorder="0" applyAlignment="0" applyProtection="0"/>
    <xf numFmtId="0" fontId="36" fillId="32" borderId="0" applyNumberFormat="0" applyBorder="0" applyAlignment="0" applyProtection="0"/>
    <xf numFmtId="0" fontId="33" fillId="36" borderId="0" applyNumberFormat="0" applyBorder="0" applyAlignment="0" applyProtection="0"/>
    <xf numFmtId="0" fontId="36" fillId="36" borderId="0" applyNumberFormat="0" applyBorder="0" applyAlignment="0" applyProtection="0"/>
    <xf numFmtId="0" fontId="33" fillId="40" borderId="0" applyNumberFormat="0" applyBorder="0" applyAlignment="0" applyProtection="0"/>
    <xf numFmtId="0" fontId="36" fillId="40" borderId="0" applyNumberFormat="0" applyBorder="0" applyAlignment="0" applyProtection="0"/>
    <xf numFmtId="0" fontId="33" fillId="44" borderId="0" applyNumberFormat="0" applyBorder="0" applyAlignment="0" applyProtection="0"/>
    <xf numFmtId="0" fontId="36" fillId="44" borderId="0" applyNumberFormat="0" applyBorder="0" applyAlignment="0" applyProtection="0"/>
    <xf numFmtId="0" fontId="33" fillId="48" borderId="0" applyNumberFormat="0" applyBorder="0" applyAlignment="0" applyProtection="0"/>
    <xf numFmtId="0" fontId="36" fillId="48" borderId="0" applyNumberFormat="0" applyBorder="0" applyAlignment="0" applyProtection="0"/>
    <xf numFmtId="0" fontId="23" fillId="22" borderId="0" applyNumberFormat="0" applyBorder="0" applyAlignment="0" applyProtection="0"/>
    <xf numFmtId="0" fontId="37" fillId="22" borderId="0" applyNumberFormat="0" applyBorder="0" applyAlignment="0" applyProtection="0"/>
    <xf numFmtId="0" fontId="27" fillId="25" borderId="71" applyNumberFormat="0" applyAlignment="0" applyProtection="0"/>
    <xf numFmtId="0" fontId="38" fillId="25" borderId="71" applyNumberFormat="0" applyAlignment="0" applyProtection="0"/>
    <xf numFmtId="0" fontId="29" fillId="26" borderId="74" applyNumberFormat="0" applyAlignment="0" applyProtection="0"/>
    <xf numFmtId="0" fontId="39" fillId="26" borderId="74" applyNumberFormat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41" fillId="21" borderId="0" applyNumberFormat="0" applyBorder="0" applyAlignment="0" applyProtection="0"/>
    <xf numFmtId="0" fontId="25" fillId="24" borderId="71" applyNumberFormat="0" applyAlignment="0" applyProtection="0"/>
    <xf numFmtId="0" fontId="42" fillId="24" borderId="71" applyNumberFormat="0" applyAlignment="0" applyProtection="0"/>
    <xf numFmtId="0" fontId="28" fillId="0" borderId="73" applyNumberFormat="0" applyFill="0" applyAlignment="0" applyProtection="0"/>
    <xf numFmtId="0" fontId="43" fillId="0" borderId="73" applyNumberFormat="0" applyFill="0" applyAlignment="0" applyProtection="0"/>
    <xf numFmtId="0" fontId="24" fillId="23" borderId="0" applyNumberFormat="0" applyBorder="0" applyAlignment="0" applyProtection="0"/>
    <xf numFmtId="0" fontId="44" fillId="23" borderId="0" applyNumberFormat="0" applyBorder="0" applyAlignment="0" applyProtection="0"/>
    <xf numFmtId="0" fontId="6" fillId="0" borderId="0"/>
    <xf numFmtId="0" fontId="1" fillId="0" borderId="0"/>
    <xf numFmtId="0" fontId="11" fillId="0" borderId="0">
      <alignment vertical="top"/>
    </xf>
    <xf numFmtId="0" fontId="6" fillId="0" borderId="0"/>
    <xf numFmtId="0" fontId="35" fillId="0" borderId="0"/>
    <xf numFmtId="0" fontId="1" fillId="27" borderId="75" applyNumberFormat="0" applyFont="0" applyAlignment="0" applyProtection="0"/>
    <xf numFmtId="0" fontId="35" fillId="27" borderId="75" applyNumberFormat="0" applyFont="0" applyAlignment="0" applyProtection="0"/>
    <xf numFmtId="0" fontId="26" fillId="25" borderId="72" applyNumberFormat="0" applyAlignment="0" applyProtection="0"/>
    <xf numFmtId="0" fontId="45" fillId="25" borderId="72" applyNumberFormat="0" applyAlignment="0" applyProtection="0"/>
    <xf numFmtId="0" fontId="46" fillId="0" borderId="0" applyNumberFormat="0" applyFill="0" applyBorder="0" applyAlignment="0" applyProtection="0"/>
    <xf numFmtId="0" fontId="32" fillId="0" borderId="76" applyNumberFormat="0" applyFill="0" applyAlignment="0" applyProtection="0"/>
    <xf numFmtId="0" fontId="47" fillId="0" borderId="76" applyNumberFormat="0" applyFill="0" applyAlignment="0" applyProtection="0"/>
    <xf numFmtId="0" fontId="3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9" fillId="57" borderId="0" applyNumberFormat="0" applyBorder="0" applyAlignment="0" applyProtection="0"/>
    <xf numFmtId="0" fontId="49" fillId="56" borderId="0" applyNumberFormat="0" applyBorder="0" applyAlignment="0" applyProtection="0"/>
    <xf numFmtId="0" fontId="49" fillId="63" borderId="0" applyNumberFormat="0" applyBorder="0" applyAlignment="0" applyProtection="0"/>
    <xf numFmtId="0" fontId="49" fillId="65" borderId="0" applyNumberFormat="0" applyBorder="0" applyAlignment="0" applyProtection="0"/>
    <xf numFmtId="0" fontId="50" fillId="66" borderId="0" applyNumberFormat="0" applyBorder="0" applyAlignment="0" applyProtection="0"/>
    <xf numFmtId="0" fontId="50" fillId="64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67" borderId="0" applyNumberFormat="0" applyBorder="0" applyAlignment="0" applyProtection="0"/>
    <xf numFmtId="0" fontId="50" fillId="59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58" borderId="0" applyNumberFormat="0" applyBorder="0" applyAlignment="0" applyProtection="0"/>
    <xf numFmtId="0" fontId="50" fillId="67" borderId="0" applyNumberFormat="0" applyBorder="0" applyAlignment="0" applyProtection="0"/>
    <xf numFmtId="0" fontId="50" fillId="71" borderId="0" applyNumberFormat="0" applyBorder="0" applyAlignment="0" applyProtection="0"/>
    <xf numFmtId="0" fontId="51" fillId="54" borderId="0" applyNumberFormat="0" applyBorder="0" applyAlignment="0" applyProtection="0"/>
    <xf numFmtId="0" fontId="52" fillId="72" borderId="77" applyNumberFormat="0" applyAlignment="0" applyProtection="0"/>
    <xf numFmtId="0" fontId="53" fillId="73" borderId="78" applyNumberFormat="0" applyAlignment="0" applyProtection="0"/>
    <xf numFmtId="0" fontId="54" fillId="0" borderId="0" applyNumberFormat="0" applyFill="0" applyBorder="0" applyAlignment="0" applyProtection="0"/>
    <xf numFmtId="0" fontId="55" fillId="55" borderId="0" applyNumberFormat="0" applyBorder="0" applyAlignment="0" applyProtection="0"/>
    <xf numFmtId="0" fontId="56" fillId="0" borderId="79" applyNumberFormat="0" applyFill="0" applyAlignment="0" applyProtection="0"/>
    <xf numFmtId="0" fontId="57" fillId="0" borderId="80" applyNumberFormat="0" applyFill="0" applyAlignment="0" applyProtection="0"/>
    <xf numFmtId="0" fontId="58" fillId="0" borderId="81" applyNumberFormat="0" applyFill="0" applyAlignment="0" applyProtection="0"/>
    <xf numFmtId="0" fontId="58" fillId="0" borderId="0" applyNumberFormat="0" applyFill="0" applyBorder="0" applyAlignment="0" applyProtection="0"/>
    <xf numFmtId="0" fontId="59" fillId="62" borderId="77" applyNumberFormat="0" applyAlignment="0" applyProtection="0"/>
    <xf numFmtId="164" fontId="6" fillId="0" borderId="0" applyFont="0" applyFill="0" applyBorder="0" applyAlignment="0" applyProtection="0"/>
    <xf numFmtId="0" fontId="60" fillId="0" borderId="82" applyNumberFormat="0" applyFill="0" applyAlignment="0" applyProtection="0"/>
    <xf numFmtId="0" fontId="61" fillId="74" borderId="0" applyNumberFormat="0" applyBorder="0" applyAlignment="0" applyProtection="0"/>
    <xf numFmtId="0" fontId="6" fillId="75" borderId="83" applyNumberFormat="0" applyFont="0" applyAlignment="0" applyProtection="0"/>
    <xf numFmtId="0" fontId="62" fillId="72" borderId="84" applyNumberFormat="0" applyAlignment="0" applyProtection="0"/>
    <xf numFmtId="0" fontId="63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65" fillId="0" borderId="0" applyNumberFormat="0" applyFill="0" applyBorder="0" applyAlignment="0" applyProtection="0"/>
    <xf numFmtId="0" fontId="1" fillId="0" borderId="0"/>
    <xf numFmtId="0" fontId="6" fillId="0" borderId="0"/>
    <xf numFmtId="0" fontId="71" fillId="0" borderId="0"/>
  </cellStyleXfs>
  <cellXfs count="23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2" fontId="3" fillId="8" borderId="7" xfId="0" applyNumberFormat="1" applyFont="1" applyFill="1" applyBorder="1" applyAlignment="1"/>
    <xf numFmtId="2" fontId="3" fillId="8" borderId="10" xfId="0" applyNumberFormat="1" applyFont="1" applyFill="1" applyBorder="1" applyAlignment="1"/>
    <xf numFmtId="0" fontId="3" fillId="8" borderId="3" xfId="0" applyFont="1" applyFill="1" applyBorder="1"/>
    <xf numFmtId="0" fontId="3" fillId="8" borderId="7" xfId="0" applyFont="1" applyFill="1" applyBorder="1"/>
    <xf numFmtId="2" fontId="3" fillId="8" borderId="7" xfId="0" applyNumberFormat="1" applyFont="1" applyFill="1" applyBorder="1" applyAlignment="1">
      <alignment horizontal="right"/>
    </xf>
    <xf numFmtId="2" fontId="3" fillId="8" borderId="3" xfId="0" applyNumberFormat="1" applyFont="1" applyFill="1" applyBorder="1"/>
    <xf numFmtId="168" fontId="3" fillId="8" borderId="3" xfId="0" applyNumberFormat="1" applyFont="1" applyFill="1" applyBorder="1"/>
    <xf numFmtId="2" fontId="3" fillId="8" borderId="7" xfId="0" applyNumberFormat="1" applyFont="1" applyFill="1" applyBorder="1"/>
    <xf numFmtId="1" fontId="3" fillId="8" borderId="7" xfId="0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left" indent="3"/>
    </xf>
    <xf numFmtId="2" fontId="3" fillId="8" borderId="9" xfId="0" applyNumberFormat="1" applyFont="1" applyFill="1" applyBorder="1" applyAlignment="1">
      <alignment horizontal="left" indent="3"/>
    </xf>
    <xf numFmtId="2" fontId="3" fillId="8" borderId="7" xfId="0" applyNumberFormat="1" applyFont="1" applyFill="1" applyBorder="1" applyAlignment="1">
      <alignment horizontal="left" indent="3"/>
    </xf>
    <xf numFmtId="0" fontId="3" fillId="8" borderId="12" xfId="0" applyFont="1" applyFill="1" applyBorder="1" applyAlignment="1">
      <alignment horizontal="center"/>
    </xf>
    <xf numFmtId="168" fontId="3" fillId="8" borderId="7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6" borderId="7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2" fontId="3" fillId="6" borderId="3" xfId="0" applyNumberFormat="1" applyFont="1" applyFill="1" applyBorder="1" applyAlignment="1">
      <alignment horizontal="center"/>
    </xf>
    <xf numFmtId="168" fontId="3" fillId="6" borderId="3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vertical="top" wrapText="1"/>
    </xf>
    <xf numFmtId="1" fontId="3" fillId="6" borderId="7" xfId="0" applyNumberFormat="1" applyFont="1" applyFill="1" applyBorder="1" applyAlignment="1">
      <alignment horizontal="center" vertical="top"/>
    </xf>
    <xf numFmtId="167" fontId="3" fillId="6" borderId="7" xfId="0" applyNumberFormat="1" applyFont="1" applyFill="1" applyBorder="1" applyAlignment="1">
      <alignment vertical="top"/>
    </xf>
    <xf numFmtId="0" fontId="3" fillId="9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66" fontId="3" fillId="6" borderId="3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66" fontId="3" fillId="0" borderId="0" xfId="0" applyNumberFormat="1" applyFont="1"/>
    <xf numFmtId="166" fontId="3" fillId="8" borderId="3" xfId="0" applyNumberFormat="1" applyFont="1" applyFill="1" applyBorder="1"/>
    <xf numFmtId="2" fontId="3" fillId="6" borderId="7" xfId="0" applyNumberFormat="1" applyFont="1" applyFill="1" applyBorder="1" applyAlignment="1">
      <alignment horizontal="center" vertical="top"/>
    </xf>
    <xf numFmtId="168" fontId="3" fillId="6" borderId="7" xfId="0" applyNumberFormat="1" applyFont="1" applyFill="1" applyBorder="1" applyAlignment="1">
      <alignment horizontal="center" vertical="top"/>
    </xf>
    <xf numFmtId="2" fontId="3" fillId="6" borderId="10" xfId="0" applyNumberFormat="1" applyFont="1" applyFill="1" applyBorder="1" applyAlignment="1">
      <alignment horizontal="center" vertical="top"/>
    </xf>
    <xf numFmtId="166" fontId="3" fillId="6" borderId="7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167" fontId="3" fillId="4" borderId="3" xfId="0" applyNumberFormat="1" applyFont="1" applyFill="1" applyBorder="1"/>
    <xf numFmtId="0" fontId="17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3" fillId="13" borderId="0" xfId="0" applyFont="1" applyFill="1" applyBorder="1" applyAlignment="1">
      <alignment horizontal="center"/>
    </xf>
    <xf numFmtId="166" fontId="3" fillId="13" borderId="0" xfId="0" applyNumberFormat="1" applyFont="1" applyFill="1" applyBorder="1" applyAlignment="1">
      <alignment horizontal="center" vertical="center"/>
    </xf>
    <xf numFmtId="1" fontId="3" fillId="13" borderId="0" xfId="0" applyNumberFormat="1" applyFont="1" applyFill="1" applyBorder="1" applyAlignment="1">
      <alignment horizontal="center" vertical="center"/>
    </xf>
    <xf numFmtId="168" fontId="3" fillId="13" borderId="0" xfId="0" applyNumberFormat="1" applyFont="1" applyFill="1" applyBorder="1" applyAlignment="1">
      <alignment horizontal="center" vertical="center"/>
    </xf>
    <xf numFmtId="2" fontId="3" fillId="13" borderId="0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left" indent="3"/>
    </xf>
    <xf numFmtId="2" fontId="3" fillId="5" borderId="9" xfId="0" applyNumberFormat="1" applyFont="1" applyFill="1" applyBorder="1" applyAlignment="1">
      <alignment horizontal="left" indent="3"/>
    </xf>
    <xf numFmtId="0" fontId="3" fillId="15" borderId="3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168" fontId="3" fillId="4" borderId="12" xfId="0" applyNumberFormat="1" applyFont="1" applyFill="1" applyBorder="1"/>
    <xf numFmtId="0" fontId="3" fillId="14" borderId="7" xfId="0" applyFont="1" applyFill="1" applyBorder="1"/>
    <xf numFmtId="0" fontId="3" fillId="15" borderId="1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166" fontId="3" fillId="14" borderId="7" xfId="0" applyNumberFormat="1" applyFont="1" applyFill="1" applyBorder="1" applyAlignment="1">
      <alignment horizontal="center"/>
    </xf>
    <xf numFmtId="2" fontId="3" fillId="14" borderId="7" xfId="0" applyNumberFormat="1" applyFont="1" applyFill="1" applyBorder="1" applyAlignment="1">
      <alignment horizontal="center"/>
    </xf>
    <xf numFmtId="168" fontId="3" fillId="14" borderId="7" xfId="0" applyNumberFormat="1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2" fontId="3" fillId="8" borderId="10" xfId="0" applyNumberFormat="1" applyFont="1" applyFill="1" applyBorder="1" applyAlignment="1">
      <alignment horizontal="left" indent="3"/>
    </xf>
    <xf numFmtId="167" fontId="3" fillId="4" borderId="12" xfId="0" applyNumberFormat="1" applyFont="1" applyFill="1" applyBorder="1"/>
    <xf numFmtId="1" fontId="3" fillId="14" borderId="7" xfId="0" applyNumberFormat="1" applyFont="1" applyFill="1" applyBorder="1" applyAlignment="1">
      <alignment horizontal="center"/>
    </xf>
    <xf numFmtId="167" fontId="3" fillId="8" borderId="3" xfId="0" applyNumberFormat="1" applyFont="1" applyFill="1" applyBorder="1"/>
    <xf numFmtId="0" fontId="3" fillId="14" borderId="1" xfId="0" applyFont="1" applyFill="1" applyBorder="1" applyAlignment="1">
      <alignment horizontal="center"/>
    </xf>
    <xf numFmtId="2" fontId="3" fillId="14" borderId="10" xfId="0" applyNumberFormat="1" applyFont="1" applyFill="1" applyBorder="1" applyAlignment="1">
      <alignment horizontal="center"/>
    </xf>
    <xf numFmtId="2" fontId="3" fillId="8" borderId="3" xfId="0" applyNumberFormat="1" applyFont="1" applyFill="1" applyBorder="1" applyAlignment="1">
      <alignment horizontal="left" indent="4"/>
    </xf>
    <xf numFmtId="166" fontId="3" fillId="8" borderId="7" xfId="0" applyNumberFormat="1" applyFont="1" applyFill="1" applyBorder="1"/>
    <xf numFmtId="167" fontId="3" fillId="8" borderId="7" xfId="0" applyNumberFormat="1" applyFont="1" applyFill="1" applyBorder="1"/>
    <xf numFmtId="2" fontId="3" fillId="8" borderId="7" xfId="0" applyNumberFormat="1" applyFont="1" applyFill="1" applyBorder="1" applyAlignment="1">
      <alignment horizontal="left" indent="4"/>
    </xf>
    <xf numFmtId="0" fontId="3" fillId="15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167" fontId="3" fillId="4" borderId="3" xfId="0" applyNumberFormat="1" applyFont="1" applyFill="1" applyBorder="1" applyAlignment="1">
      <alignment horizontal="center"/>
    </xf>
    <xf numFmtId="168" fontId="3" fillId="4" borderId="3" xfId="0" applyNumberFormat="1" applyFont="1" applyFill="1" applyBorder="1"/>
    <xf numFmtId="2" fontId="3" fillId="4" borderId="3" xfId="0" applyNumberFormat="1" applyFont="1" applyFill="1" applyBorder="1"/>
    <xf numFmtId="2" fontId="3" fillId="4" borderId="3" xfId="0" applyNumberFormat="1" applyFont="1" applyFill="1" applyBorder="1" applyAlignment="1">
      <alignment horizontal="left" indent="3"/>
    </xf>
    <xf numFmtId="2" fontId="3" fillId="4" borderId="9" xfId="0" applyNumberFormat="1" applyFont="1" applyFill="1" applyBorder="1" applyAlignment="1">
      <alignment horizontal="left" indent="3"/>
    </xf>
    <xf numFmtId="167" fontId="3" fillId="13" borderId="0" xfId="0" applyNumberFormat="1" applyFont="1" applyFill="1" applyBorder="1"/>
    <xf numFmtId="167" fontId="3" fillId="13" borderId="0" xfId="0" applyNumberFormat="1" applyFont="1" applyFill="1" applyBorder="1" applyAlignment="1">
      <alignment horizontal="center"/>
    </xf>
    <xf numFmtId="168" fontId="3" fillId="13" borderId="0" xfId="0" applyNumberFormat="1" applyFont="1" applyFill="1" applyBorder="1"/>
    <xf numFmtId="2" fontId="3" fillId="13" borderId="0" xfId="0" applyNumberFormat="1" applyFont="1" applyFill="1" applyBorder="1"/>
    <xf numFmtId="2" fontId="3" fillId="13" borderId="0" xfId="0" applyNumberFormat="1" applyFont="1" applyFill="1" applyBorder="1" applyAlignment="1">
      <alignment horizontal="center"/>
    </xf>
    <xf numFmtId="2" fontId="3" fillId="13" borderId="0" xfId="0" applyNumberFormat="1" applyFont="1" applyFill="1" applyBorder="1" applyAlignment="1">
      <alignment horizontal="left" indent="3"/>
    </xf>
    <xf numFmtId="0" fontId="3" fillId="13" borderId="0" xfId="0" applyFont="1" applyFill="1"/>
    <xf numFmtId="0" fontId="3" fillId="10" borderId="5" xfId="0" applyFont="1" applyFill="1" applyBorder="1" applyAlignment="1">
      <alignment horizontal="center"/>
    </xf>
    <xf numFmtId="0" fontId="13" fillId="8" borderId="7" xfId="0" applyFont="1" applyFill="1" applyBorder="1"/>
    <xf numFmtId="167" fontId="3" fillId="5" borderId="3" xfId="0" applyNumberFormat="1" applyFont="1" applyFill="1" applyBorder="1"/>
    <xf numFmtId="0" fontId="3" fillId="5" borderId="7" xfId="0" applyFont="1" applyFill="1" applyBorder="1" applyAlignment="1">
      <alignment horizontal="center"/>
    </xf>
    <xf numFmtId="167" fontId="3" fillId="5" borderId="7" xfId="0" applyNumberFormat="1" applyFont="1" applyFill="1" applyBorder="1"/>
    <xf numFmtId="2" fontId="3" fillId="5" borderId="7" xfId="0" applyNumberFormat="1" applyFont="1" applyFill="1" applyBorder="1" applyAlignment="1">
      <alignment horizontal="left" indent="3"/>
    </xf>
    <xf numFmtId="2" fontId="3" fillId="5" borderId="3" xfId="0" applyNumberFormat="1" applyFont="1" applyFill="1" applyBorder="1"/>
    <xf numFmtId="0" fontId="3" fillId="11" borderId="3" xfId="6" applyFont="1" applyFill="1" applyBorder="1"/>
    <xf numFmtId="0" fontId="3" fillId="11" borderId="3" xfId="6" applyFont="1" applyFill="1" applyBorder="1" applyAlignment="1">
      <alignment horizontal="center"/>
    </xf>
    <xf numFmtId="167" fontId="3" fillId="11" borderId="3" xfId="6" applyNumberFormat="1" applyFont="1" applyFill="1" applyBorder="1"/>
    <xf numFmtId="167" fontId="3" fillId="11" borderId="3" xfId="6" applyNumberFormat="1" applyFont="1" applyFill="1" applyBorder="1" applyAlignment="1">
      <alignment horizontal="center"/>
    </xf>
    <xf numFmtId="168" fontId="3" fillId="11" borderId="3" xfId="6" applyNumberFormat="1" applyFont="1" applyFill="1" applyBorder="1"/>
    <xf numFmtId="2" fontId="3" fillId="11" borderId="3" xfId="6" applyNumberFormat="1" applyFont="1" applyFill="1" applyBorder="1"/>
    <xf numFmtId="2" fontId="3" fillId="11" borderId="3" xfId="6" applyNumberFormat="1" applyFont="1" applyFill="1" applyBorder="1" applyAlignment="1">
      <alignment horizontal="center"/>
    </xf>
    <xf numFmtId="2" fontId="3" fillId="11" borderId="9" xfId="6" applyNumberFormat="1" applyFont="1" applyFill="1" applyBorder="1" applyAlignment="1">
      <alignment horizontal="left" indent="3"/>
    </xf>
    <xf numFmtId="0" fontId="3" fillId="11" borderId="7" xfId="6" applyFont="1" applyFill="1" applyBorder="1"/>
    <xf numFmtId="0" fontId="3" fillId="11" borderId="7" xfId="6" applyFont="1" applyFill="1" applyBorder="1" applyAlignment="1">
      <alignment horizontal="center"/>
    </xf>
    <xf numFmtId="167" fontId="3" fillId="11" borderId="7" xfId="6" applyNumberFormat="1" applyFont="1" applyFill="1" applyBorder="1"/>
    <xf numFmtId="167" fontId="3" fillId="11" borderId="7" xfId="6" applyNumberFormat="1" applyFont="1" applyFill="1" applyBorder="1" applyAlignment="1">
      <alignment horizontal="center"/>
    </xf>
    <xf numFmtId="168" fontId="3" fillId="11" borderId="7" xfId="6" applyNumberFormat="1" applyFont="1" applyFill="1" applyBorder="1"/>
    <xf numFmtId="2" fontId="3" fillId="11" borderId="7" xfId="6" applyNumberFormat="1" applyFont="1" applyFill="1" applyBorder="1"/>
    <xf numFmtId="2" fontId="3" fillId="11" borderId="7" xfId="6" applyNumberFormat="1" applyFont="1" applyFill="1" applyBorder="1" applyAlignment="1">
      <alignment horizontal="center"/>
    </xf>
    <xf numFmtId="2" fontId="3" fillId="11" borderId="10" xfId="6" applyNumberFormat="1" applyFont="1" applyFill="1" applyBorder="1" applyAlignment="1">
      <alignment horizontal="left" indent="3"/>
    </xf>
    <xf numFmtId="0" fontId="3" fillId="4" borderId="5" xfId="6" applyFont="1" applyFill="1" applyBorder="1"/>
    <xf numFmtId="0" fontId="3" fillId="4" borderId="5" xfId="6" applyFont="1" applyFill="1" applyBorder="1" applyAlignment="1">
      <alignment horizontal="center"/>
    </xf>
    <xf numFmtId="167" fontId="3" fillId="4" borderId="5" xfId="6" applyNumberFormat="1" applyFont="1" applyFill="1" applyBorder="1"/>
    <xf numFmtId="167" fontId="3" fillId="4" borderId="5" xfId="6" applyNumberFormat="1" applyFont="1" applyFill="1" applyBorder="1" applyAlignment="1">
      <alignment horizontal="center"/>
    </xf>
    <xf numFmtId="168" fontId="3" fillId="4" borderId="5" xfId="6" applyNumberFormat="1" applyFont="1" applyFill="1" applyBorder="1"/>
    <xf numFmtId="2" fontId="3" fillId="4" borderId="5" xfId="6" applyNumberFormat="1" applyFont="1" applyFill="1" applyBorder="1"/>
    <xf numFmtId="2" fontId="3" fillId="4" borderId="5" xfId="6" applyNumberFormat="1" applyFont="1" applyFill="1" applyBorder="1" applyAlignment="1">
      <alignment horizontal="center"/>
    </xf>
    <xf numFmtId="2" fontId="3" fillId="4" borderId="5" xfId="6" applyNumberFormat="1" applyFont="1" applyFill="1" applyBorder="1" applyAlignment="1">
      <alignment horizontal="left" indent="3"/>
    </xf>
    <xf numFmtId="2" fontId="3" fillId="4" borderId="21" xfId="6" applyNumberFormat="1" applyFont="1" applyFill="1" applyBorder="1" applyAlignment="1">
      <alignment horizontal="left" indent="3"/>
    </xf>
    <xf numFmtId="0" fontId="3" fillId="4" borderId="3" xfId="6" applyFont="1" applyFill="1" applyBorder="1"/>
    <xf numFmtId="0" fontId="3" fillId="4" borderId="3" xfId="6" applyFont="1" applyFill="1" applyBorder="1" applyAlignment="1">
      <alignment horizontal="center"/>
    </xf>
    <xf numFmtId="167" fontId="3" fillId="4" borderId="3" xfId="6" applyNumberFormat="1" applyFont="1" applyFill="1" applyBorder="1"/>
    <xf numFmtId="167" fontId="3" fillId="4" borderId="3" xfId="6" applyNumberFormat="1" applyFont="1" applyFill="1" applyBorder="1" applyAlignment="1">
      <alignment horizontal="center"/>
    </xf>
    <xf numFmtId="168" fontId="3" fillId="4" borderId="3" xfId="6" applyNumberFormat="1" applyFont="1" applyFill="1" applyBorder="1"/>
    <xf numFmtId="2" fontId="3" fillId="4" borderId="3" xfId="6" applyNumberFormat="1" applyFont="1" applyFill="1" applyBorder="1"/>
    <xf numFmtId="2" fontId="3" fillId="4" borderId="3" xfId="6" applyNumberFormat="1" applyFont="1" applyFill="1" applyBorder="1" applyAlignment="1">
      <alignment horizontal="center"/>
    </xf>
    <xf numFmtId="2" fontId="3" fillId="4" borderId="3" xfId="6" applyNumberFormat="1" applyFont="1" applyFill="1" applyBorder="1" applyAlignment="1">
      <alignment horizontal="left" indent="3"/>
    </xf>
    <xf numFmtId="2" fontId="3" fillId="4" borderId="9" xfId="6" applyNumberFormat="1" applyFont="1" applyFill="1" applyBorder="1" applyAlignment="1">
      <alignment horizontal="left" indent="3"/>
    </xf>
    <xf numFmtId="0" fontId="3" fillId="4" borderId="7" xfId="6" applyFont="1" applyFill="1" applyBorder="1"/>
    <xf numFmtId="0" fontId="3" fillId="4" borderId="7" xfId="6" applyFont="1" applyFill="1" applyBorder="1" applyAlignment="1">
      <alignment horizontal="center"/>
    </xf>
    <xf numFmtId="167" fontId="3" fillId="4" borderId="7" xfId="6" applyNumberFormat="1" applyFont="1" applyFill="1" applyBorder="1"/>
    <xf numFmtId="167" fontId="3" fillId="4" borderId="7" xfId="6" applyNumberFormat="1" applyFont="1" applyFill="1" applyBorder="1" applyAlignment="1">
      <alignment horizontal="center"/>
    </xf>
    <xf numFmtId="168" fontId="3" fillId="4" borderId="7" xfId="6" applyNumberFormat="1" applyFont="1" applyFill="1" applyBorder="1"/>
    <xf numFmtId="2" fontId="3" fillId="4" borderId="7" xfId="6" applyNumberFormat="1" applyFont="1" applyFill="1" applyBorder="1"/>
    <xf numFmtId="2" fontId="3" fillId="4" borderId="7" xfId="6" applyNumberFormat="1" applyFont="1" applyFill="1" applyBorder="1" applyAlignment="1">
      <alignment horizontal="center"/>
    </xf>
    <xf numFmtId="2" fontId="3" fillId="4" borderId="7" xfId="6" applyNumberFormat="1" applyFont="1" applyFill="1" applyBorder="1" applyAlignment="1">
      <alignment horizontal="left" indent="3"/>
    </xf>
    <xf numFmtId="2" fontId="3" fillId="4" borderId="10" xfId="6" applyNumberFormat="1" applyFont="1" applyFill="1" applyBorder="1" applyAlignment="1">
      <alignment horizontal="left" indent="3"/>
    </xf>
    <xf numFmtId="0" fontId="3" fillId="10" borderId="3" xfId="7" applyFont="1" applyFill="1" applyBorder="1" applyAlignment="1">
      <alignment horizontal="left"/>
    </xf>
    <xf numFmtId="0" fontId="3" fillId="10" borderId="3" xfId="7" applyFont="1" applyFill="1" applyBorder="1" applyAlignment="1">
      <alignment horizontal="center"/>
    </xf>
    <xf numFmtId="167" fontId="3" fillId="10" borderId="3" xfId="7" applyNumberFormat="1" applyFont="1" applyFill="1" applyBorder="1" applyAlignment="1">
      <alignment horizontal="right"/>
    </xf>
    <xf numFmtId="167" fontId="3" fillId="10" borderId="3" xfId="7" applyNumberFormat="1" applyFont="1" applyFill="1" applyBorder="1"/>
    <xf numFmtId="167" fontId="3" fillId="10" borderId="3" xfId="7" applyNumberFormat="1" applyFont="1" applyFill="1" applyBorder="1" applyAlignment="1">
      <alignment horizontal="center"/>
    </xf>
    <xf numFmtId="168" fontId="3" fillId="10" borderId="3" xfId="7" applyNumberFormat="1" applyFont="1" applyFill="1" applyBorder="1"/>
    <xf numFmtId="2" fontId="3" fillId="10" borderId="3" xfId="7" applyNumberFormat="1" applyFont="1" applyFill="1" applyBorder="1"/>
    <xf numFmtId="2" fontId="3" fillId="10" borderId="3" xfId="7" applyNumberFormat="1" applyFont="1" applyFill="1" applyBorder="1" applyAlignment="1">
      <alignment horizontal="center"/>
    </xf>
    <xf numFmtId="2" fontId="3" fillId="10" borderId="3" xfId="7" applyNumberFormat="1" applyFont="1" applyFill="1" applyBorder="1" applyAlignment="1">
      <alignment horizontal="left" indent="3"/>
    </xf>
    <xf numFmtId="2" fontId="3" fillId="10" borderId="22" xfId="7" applyNumberFormat="1" applyFont="1" applyFill="1" applyBorder="1" applyAlignment="1">
      <alignment horizontal="left" indent="3"/>
    </xf>
    <xf numFmtId="0" fontId="3" fillId="10" borderId="7" xfId="0" applyFont="1" applyFill="1" applyBorder="1" applyAlignment="1">
      <alignment horizontal="center"/>
    </xf>
    <xf numFmtId="2" fontId="3" fillId="12" borderId="3" xfId="0" applyNumberFormat="1" applyFont="1" applyFill="1" applyBorder="1" applyAlignment="1">
      <alignment horizontal="left" vertical="center"/>
    </xf>
    <xf numFmtId="2" fontId="3" fillId="12" borderId="3" xfId="0" applyNumberFormat="1" applyFont="1" applyFill="1" applyBorder="1" applyAlignment="1">
      <alignment horizontal="center" vertical="center"/>
    </xf>
    <xf numFmtId="2" fontId="3" fillId="12" borderId="9" xfId="0" applyNumberFormat="1" applyFont="1" applyFill="1" applyBorder="1" applyAlignment="1">
      <alignment horizontal="center" vertical="center"/>
    </xf>
    <xf numFmtId="2" fontId="3" fillId="12" borderId="7" xfId="0" applyNumberFormat="1" applyFont="1" applyFill="1" applyBorder="1" applyAlignment="1">
      <alignment horizontal="left" vertical="center"/>
    </xf>
    <xf numFmtId="2" fontId="3" fillId="12" borderId="7" xfId="0" applyNumberFormat="1" applyFont="1" applyFill="1" applyBorder="1" applyAlignment="1">
      <alignment horizontal="center" vertical="center"/>
    </xf>
    <xf numFmtId="2" fontId="3" fillId="12" borderId="10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7" fontId="3" fillId="2" borderId="3" xfId="0" applyNumberFormat="1" applyFont="1" applyFill="1" applyBorder="1" applyProtection="1">
      <protection locked="0"/>
    </xf>
    <xf numFmtId="168" fontId="3" fillId="2" borderId="3" xfId="0" applyNumberFormat="1" applyFont="1" applyFill="1" applyBorder="1" applyProtection="1"/>
    <xf numFmtId="2" fontId="3" fillId="2" borderId="3" xfId="0" applyNumberFormat="1" applyFont="1" applyFill="1" applyBorder="1" applyAlignment="1" applyProtection="1">
      <alignment horizontal="left" indent="3"/>
    </xf>
    <xf numFmtId="2" fontId="3" fillId="2" borderId="9" xfId="0" applyNumberFormat="1" applyFont="1" applyFill="1" applyBorder="1" applyAlignment="1" applyProtection="1">
      <alignment horizontal="left" indent="3"/>
    </xf>
    <xf numFmtId="167" fontId="3" fillId="3" borderId="5" xfId="0" applyNumberFormat="1" applyFont="1" applyFill="1" applyBorder="1" applyProtection="1">
      <protection locked="0"/>
    </xf>
    <xf numFmtId="168" fontId="3" fillId="3" borderId="3" xfId="0" applyNumberFormat="1" applyFont="1" applyFill="1" applyBorder="1" applyProtection="1"/>
    <xf numFmtId="167" fontId="3" fillId="3" borderId="3" xfId="0" applyNumberFormat="1" applyFont="1" applyFill="1" applyBorder="1" applyProtection="1">
      <protection locked="0"/>
    </xf>
    <xf numFmtId="2" fontId="3" fillId="3" borderId="3" xfId="0" applyNumberFormat="1" applyFont="1" applyFill="1" applyBorder="1" applyAlignment="1" applyProtection="1">
      <alignment horizontal="left" indent="3"/>
    </xf>
    <xf numFmtId="2" fontId="3" fillId="3" borderId="9" xfId="0" applyNumberFormat="1" applyFont="1" applyFill="1" applyBorder="1" applyAlignment="1" applyProtection="1">
      <alignment horizontal="left" indent="3"/>
    </xf>
    <xf numFmtId="168" fontId="3" fillId="4" borderId="3" xfId="0" applyNumberFormat="1" applyFont="1" applyFill="1" applyBorder="1" applyProtection="1"/>
    <xf numFmtId="167" fontId="3" fillId="4" borderId="3" xfId="0" applyNumberFormat="1" applyFont="1" applyFill="1" applyBorder="1" applyProtection="1">
      <protection locked="0"/>
    </xf>
    <xf numFmtId="2" fontId="3" fillId="4" borderId="3" xfId="0" applyNumberFormat="1" applyFont="1" applyFill="1" applyBorder="1" applyAlignment="1" applyProtection="1">
      <alignment horizontal="left" indent="3"/>
    </xf>
    <xf numFmtId="2" fontId="3" fillId="4" borderId="9" xfId="0" applyNumberFormat="1" applyFont="1" applyFill="1" applyBorder="1" applyAlignment="1" applyProtection="1">
      <alignment horizontal="left" indent="3"/>
    </xf>
    <xf numFmtId="0" fontId="10" fillId="9" borderId="12" xfId="4" applyFont="1" applyFill="1" applyBorder="1"/>
    <xf numFmtId="0" fontId="10" fillId="9" borderId="12" xfId="4" applyFont="1" applyFill="1" applyBorder="1" applyAlignment="1">
      <alignment horizontal="center"/>
    </xf>
    <xf numFmtId="167" fontId="3" fillId="9" borderId="12" xfId="4" applyNumberFormat="1" applyFont="1" applyFill="1" applyBorder="1"/>
    <xf numFmtId="167" fontId="3" fillId="9" borderId="12" xfId="4" applyNumberFormat="1" applyFont="1" applyFill="1" applyBorder="1" applyAlignment="1">
      <alignment horizontal="center"/>
    </xf>
    <xf numFmtId="168" fontId="3" fillId="9" borderId="12" xfId="4" applyNumberFormat="1" applyFont="1" applyFill="1" applyBorder="1"/>
    <xf numFmtId="2" fontId="3" fillId="9" borderId="12" xfId="4" applyNumberFormat="1" applyFont="1" applyFill="1" applyBorder="1"/>
    <xf numFmtId="2" fontId="3" fillId="9" borderId="12" xfId="4" applyNumberFormat="1" applyFont="1" applyFill="1" applyBorder="1" applyAlignment="1">
      <alignment horizontal="center"/>
    </xf>
    <xf numFmtId="2" fontId="3" fillId="9" borderId="12" xfId="4" applyNumberFormat="1" applyFont="1" applyFill="1" applyBorder="1" applyAlignment="1">
      <alignment horizontal="left" indent="3"/>
    </xf>
    <xf numFmtId="2" fontId="3" fillId="9" borderId="22" xfId="4" applyNumberFormat="1" applyFont="1" applyFill="1" applyBorder="1" applyAlignment="1">
      <alignment horizontal="left" indent="3"/>
    </xf>
    <xf numFmtId="0" fontId="3" fillId="12" borderId="3" xfId="4" applyFont="1" applyFill="1" applyBorder="1"/>
    <xf numFmtId="0" fontId="3" fillId="12" borderId="3" xfId="4" applyFont="1" applyFill="1" applyBorder="1" applyAlignment="1">
      <alignment horizontal="center"/>
    </xf>
    <xf numFmtId="167" fontId="3" fillId="12" borderId="3" xfId="4" applyNumberFormat="1" applyFont="1" applyFill="1" applyBorder="1"/>
    <xf numFmtId="167" fontId="3" fillId="12" borderId="3" xfId="4" applyNumberFormat="1" applyFont="1" applyFill="1" applyBorder="1" applyAlignment="1">
      <alignment horizontal="center"/>
    </xf>
    <xf numFmtId="168" fontId="3" fillId="12" borderId="3" xfId="4" applyNumberFormat="1" applyFont="1" applyFill="1" applyBorder="1"/>
    <xf numFmtId="2" fontId="3" fillId="12" borderId="3" xfId="4" applyNumberFormat="1" applyFont="1" applyFill="1" applyBorder="1"/>
    <xf numFmtId="2" fontId="3" fillId="12" borderId="3" xfId="4" applyNumberFormat="1" applyFont="1" applyFill="1" applyBorder="1" applyAlignment="1">
      <alignment horizontal="center"/>
    </xf>
    <xf numFmtId="2" fontId="3" fillId="12" borderId="3" xfId="4" applyNumberFormat="1" applyFont="1" applyFill="1" applyBorder="1" applyAlignment="1">
      <alignment horizontal="left" indent="3"/>
    </xf>
    <xf numFmtId="2" fontId="3" fillId="12" borderId="9" xfId="4" applyNumberFormat="1" applyFont="1" applyFill="1" applyBorder="1" applyAlignment="1">
      <alignment horizontal="left" indent="3"/>
    </xf>
    <xf numFmtId="0" fontId="3" fillId="12" borderId="7" xfId="4" applyFont="1" applyFill="1" applyBorder="1"/>
    <xf numFmtId="0" fontId="3" fillId="12" borderId="7" xfId="4" applyFont="1" applyFill="1" applyBorder="1" applyAlignment="1">
      <alignment horizontal="center"/>
    </xf>
    <xf numFmtId="167" fontId="3" fillId="12" borderId="7" xfId="4" applyNumberFormat="1" applyFont="1" applyFill="1" applyBorder="1"/>
    <xf numFmtId="167" fontId="3" fillId="12" borderId="7" xfId="4" applyNumberFormat="1" applyFont="1" applyFill="1" applyBorder="1" applyAlignment="1">
      <alignment horizontal="center"/>
    </xf>
    <xf numFmtId="168" fontId="3" fillId="12" borderId="7" xfId="4" applyNumberFormat="1" applyFont="1" applyFill="1" applyBorder="1"/>
    <xf numFmtId="2" fontId="3" fillId="12" borderId="7" xfId="4" applyNumberFormat="1" applyFont="1" applyFill="1" applyBorder="1"/>
    <xf numFmtId="2" fontId="3" fillId="12" borderId="7" xfId="4" applyNumberFormat="1" applyFont="1" applyFill="1" applyBorder="1" applyAlignment="1">
      <alignment horizontal="center"/>
    </xf>
    <xf numFmtId="2" fontId="3" fillId="12" borderId="7" xfId="4" applyNumberFormat="1" applyFont="1" applyFill="1" applyBorder="1" applyAlignment="1">
      <alignment horizontal="left" indent="3"/>
    </xf>
    <xf numFmtId="2" fontId="3" fillId="12" borderId="10" xfId="4" applyNumberFormat="1" applyFont="1" applyFill="1" applyBorder="1" applyAlignment="1">
      <alignment horizontal="left" indent="3"/>
    </xf>
    <xf numFmtId="0" fontId="3" fillId="13" borderId="0" xfId="0" applyFont="1" applyFill="1" applyAlignment="1">
      <alignment horizontal="center"/>
    </xf>
    <xf numFmtId="0" fontId="5" fillId="13" borderId="0" xfId="0" applyFont="1" applyFill="1"/>
    <xf numFmtId="0" fontId="3" fillId="13" borderId="0" xfId="0" applyFont="1" applyFill="1" applyBorder="1" applyAlignment="1">
      <alignment vertical="center" wrapText="1"/>
    </xf>
    <xf numFmtId="167" fontId="3" fillId="2" borderId="12" xfId="0" applyNumberFormat="1" applyFont="1" applyFill="1" applyBorder="1" applyProtection="1">
      <protection locked="0"/>
    </xf>
    <xf numFmtId="169" fontId="3" fillId="8" borderId="3" xfId="0" applyNumberFormat="1" applyFont="1" applyFill="1" applyBorder="1"/>
    <xf numFmtId="169" fontId="3" fillId="8" borderId="7" xfId="0" applyNumberFormat="1" applyFont="1" applyFill="1" applyBorder="1"/>
    <xf numFmtId="167" fontId="3" fillId="2" borderId="1" xfId="0" applyNumberFormat="1" applyFont="1" applyFill="1" applyBorder="1" applyProtection="1">
      <protection locked="0"/>
    </xf>
    <xf numFmtId="168" fontId="3" fillId="2" borderId="1" xfId="0" applyNumberFormat="1" applyFont="1" applyFill="1" applyBorder="1" applyProtection="1"/>
    <xf numFmtId="167" fontId="3" fillId="4" borderId="5" xfId="0" applyNumberFormat="1" applyFont="1" applyFill="1" applyBorder="1" applyProtection="1">
      <protection locked="0"/>
    </xf>
    <xf numFmtId="0" fontId="3" fillId="4" borderId="7" xfId="4" applyFont="1" applyFill="1" applyBorder="1"/>
    <xf numFmtId="0" fontId="3" fillId="4" borderId="7" xfId="4" applyFont="1" applyFill="1" applyBorder="1" applyAlignment="1">
      <alignment horizontal="center"/>
    </xf>
    <xf numFmtId="167" fontId="3" fillId="4" borderId="7" xfId="4" applyNumberFormat="1" applyFont="1" applyFill="1" applyBorder="1"/>
    <xf numFmtId="167" fontId="3" fillId="4" borderId="7" xfId="4" applyNumberFormat="1" applyFont="1" applyFill="1" applyBorder="1" applyAlignment="1">
      <alignment horizontal="center"/>
    </xf>
    <xf numFmtId="168" fontId="3" fillId="4" borderId="7" xfId="4" applyNumberFormat="1" applyFont="1" applyFill="1" applyBorder="1"/>
    <xf numFmtId="2" fontId="3" fillId="4" borderId="7" xfId="4" applyNumberFormat="1" applyFont="1" applyFill="1" applyBorder="1"/>
    <xf numFmtId="2" fontId="3" fillId="4" borderId="7" xfId="4" applyNumberFormat="1" applyFont="1" applyFill="1" applyBorder="1" applyAlignment="1">
      <alignment horizontal="center"/>
    </xf>
    <xf numFmtId="2" fontId="3" fillId="4" borderId="7" xfId="4" applyNumberFormat="1" applyFont="1" applyFill="1" applyBorder="1" applyAlignment="1">
      <alignment horizontal="left" indent="3"/>
    </xf>
    <xf numFmtId="2" fontId="3" fillId="4" borderId="10" xfId="4" applyNumberFormat="1" applyFont="1" applyFill="1" applyBorder="1" applyAlignment="1">
      <alignment horizontal="left" indent="3"/>
    </xf>
    <xf numFmtId="0" fontId="3" fillId="4" borderId="7" xfId="11" applyFont="1" applyFill="1" applyBorder="1"/>
    <xf numFmtId="0" fontId="3" fillId="4" borderId="7" xfId="11" applyFont="1" applyFill="1" applyBorder="1" applyAlignment="1">
      <alignment horizontal="center"/>
    </xf>
    <xf numFmtId="167" fontId="3" fillId="4" borderId="7" xfId="11" applyNumberFormat="1" applyFont="1" applyFill="1" applyBorder="1"/>
    <xf numFmtId="167" fontId="3" fillId="4" borderId="7" xfId="11" applyNumberFormat="1" applyFont="1" applyFill="1" applyBorder="1" applyAlignment="1">
      <alignment horizontal="center"/>
    </xf>
    <xf numFmtId="168" fontId="3" fillId="4" borderId="7" xfId="11" applyNumberFormat="1" applyFont="1" applyFill="1" applyBorder="1"/>
    <xf numFmtId="2" fontId="3" fillId="4" borderId="7" xfId="11" applyNumberFormat="1" applyFont="1" applyFill="1" applyBorder="1"/>
    <xf numFmtId="2" fontId="3" fillId="4" borderId="7" xfId="11" applyNumberFormat="1" applyFont="1" applyFill="1" applyBorder="1" applyAlignment="1">
      <alignment horizontal="center"/>
    </xf>
    <xf numFmtId="2" fontId="3" fillId="4" borderId="7" xfId="11" applyNumberFormat="1" applyFont="1" applyFill="1" applyBorder="1" applyAlignment="1">
      <alignment horizontal="left" indent="3"/>
    </xf>
    <xf numFmtId="2" fontId="3" fillId="4" borderId="10" xfId="11" applyNumberFormat="1" applyFont="1" applyFill="1" applyBorder="1" applyAlignment="1">
      <alignment horizontal="left" indent="3"/>
    </xf>
    <xf numFmtId="0" fontId="3" fillId="2" borderId="12" xfId="0" applyFont="1" applyFill="1" applyBorder="1" applyAlignment="1" applyProtection="1">
      <alignment horizontal="center"/>
      <protection locked="0"/>
    </xf>
    <xf numFmtId="167" fontId="3" fillId="2" borderId="12" xfId="0" applyNumberFormat="1" applyFont="1" applyFill="1" applyBorder="1" applyAlignment="1" applyProtection="1">
      <alignment horizontal="left" indent="4"/>
      <protection locked="0"/>
    </xf>
    <xf numFmtId="168" fontId="3" fillId="2" borderId="12" xfId="0" applyNumberFormat="1" applyFont="1" applyFill="1" applyBorder="1" applyProtection="1"/>
    <xf numFmtId="2" fontId="3" fillId="4" borderId="12" xfId="0" applyNumberFormat="1" applyFont="1" applyFill="1" applyBorder="1" applyProtection="1">
      <protection locked="0"/>
    </xf>
    <xf numFmtId="2" fontId="3" fillId="6" borderId="15" xfId="0" applyNumberFormat="1" applyFont="1" applyFill="1" applyBorder="1" applyAlignment="1" applyProtection="1">
      <alignment horizontal="left" indent="3"/>
    </xf>
    <xf numFmtId="2" fontId="3" fillId="6" borderId="21" xfId="0" applyNumberFormat="1" applyFont="1" applyFill="1" applyBorder="1" applyAlignment="1" applyProtection="1">
      <alignment horizontal="left" indent="3"/>
    </xf>
    <xf numFmtId="0" fontId="3" fillId="2" borderId="3" xfId="0" applyFont="1" applyFill="1" applyBorder="1" applyAlignment="1" applyProtection="1">
      <alignment horizontal="center"/>
      <protection locked="0"/>
    </xf>
    <xf numFmtId="167" fontId="3" fillId="2" borderId="3" xfId="0" applyNumberFormat="1" applyFont="1" applyFill="1" applyBorder="1" applyAlignment="1" applyProtection="1">
      <alignment horizontal="left" indent="4"/>
      <protection locked="0"/>
    </xf>
    <xf numFmtId="2" fontId="3" fillId="6" borderId="3" xfId="0" applyNumberFormat="1" applyFont="1" applyFill="1" applyBorder="1" applyAlignment="1" applyProtection="1">
      <alignment horizontal="left" indent="3"/>
    </xf>
    <xf numFmtId="2" fontId="3" fillId="6" borderId="9" xfId="0" applyNumberFormat="1" applyFont="1" applyFill="1" applyBorder="1" applyAlignment="1" applyProtection="1">
      <alignment horizontal="left" indent="3"/>
    </xf>
    <xf numFmtId="0" fontId="3" fillId="5" borderId="3" xfId="0" applyFont="1" applyFill="1" applyBorder="1" applyAlignment="1" applyProtection="1">
      <alignment horizontal="center"/>
      <protection locked="0"/>
    </xf>
    <xf numFmtId="167" fontId="3" fillId="5" borderId="3" xfId="0" applyNumberFormat="1" applyFont="1" applyFill="1" applyBorder="1" applyProtection="1">
      <protection locked="0"/>
    </xf>
    <xf numFmtId="167" fontId="3" fillId="5" borderId="5" xfId="0" applyNumberFormat="1" applyFont="1" applyFill="1" applyBorder="1" applyProtection="1">
      <protection locked="0"/>
    </xf>
    <xf numFmtId="167" fontId="3" fillId="5" borderId="5" xfId="0" applyNumberFormat="1" applyFont="1" applyFill="1" applyBorder="1" applyAlignment="1" applyProtection="1">
      <alignment horizontal="left" indent="4"/>
      <protection locked="0"/>
    </xf>
    <xf numFmtId="168" fontId="3" fillId="5" borderId="12" xfId="0" applyNumberFormat="1" applyFont="1" applyFill="1" applyBorder="1" applyProtection="1"/>
    <xf numFmtId="2" fontId="3" fillId="5" borderId="12" xfId="0" applyNumberFormat="1" applyFont="1" applyFill="1" applyBorder="1" applyAlignment="1" applyProtection="1">
      <alignment horizontal="left" indent="3"/>
    </xf>
    <xf numFmtId="2" fontId="3" fillId="5" borderId="22" xfId="0" applyNumberFormat="1" applyFont="1" applyFill="1" applyBorder="1" applyAlignment="1" applyProtection="1">
      <alignment horizontal="left" indent="3"/>
    </xf>
    <xf numFmtId="0" fontId="3" fillId="16" borderId="3" xfId="0" applyFont="1" applyFill="1" applyBorder="1" applyProtection="1">
      <protection locked="0"/>
    </xf>
    <xf numFmtId="167" fontId="3" fillId="5" borderId="3" xfId="0" applyNumberFormat="1" applyFont="1" applyFill="1" applyBorder="1" applyAlignment="1" applyProtection="1">
      <alignment horizontal="left" indent="4"/>
      <protection locked="0"/>
    </xf>
    <xf numFmtId="168" fontId="3" fillId="5" borderId="3" xfId="0" applyNumberFormat="1" applyFont="1" applyFill="1" applyBorder="1" applyProtection="1"/>
    <xf numFmtId="2" fontId="3" fillId="5" borderId="9" xfId="0" applyNumberFormat="1" applyFont="1" applyFill="1" applyBorder="1" applyAlignment="1" applyProtection="1">
      <alignment horizontal="left" indent="3"/>
    </xf>
    <xf numFmtId="167" fontId="3" fillId="3" borderId="5" xfId="0" applyNumberFormat="1" applyFont="1" applyFill="1" applyBorder="1" applyAlignment="1" applyProtection="1">
      <alignment horizontal="left" indent="4"/>
      <protection locked="0"/>
    </xf>
    <xf numFmtId="167" fontId="3" fillId="3" borderId="12" xfId="0" applyNumberFormat="1" applyFont="1" applyFill="1" applyBorder="1" applyProtection="1">
      <protection locked="0"/>
    </xf>
    <xf numFmtId="168" fontId="3" fillId="3" borderId="12" xfId="0" applyNumberFormat="1" applyFont="1" applyFill="1" applyBorder="1" applyProtection="1"/>
    <xf numFmtId="2" fontId="3" fillId="3" borderId="12" xfId="0" applyNumberFormat="1" applyFont="1" applyFill="1" applyBorder="1" applyAlignment="1" applyProtection="1">
      <alignment horizontal="left" indent="3"/>
    </xf>
    <xf numFmtId="2" fontId="3" fillId="3" borderId="22" xfId="0" applyNumberFormat="1" applyFont="1" applyFill="1" applyBorder="1" applyAlignment="1" applyProtection="1">
      <alignment horizontal="left" indent="3"/>
    </xf>
    <xf numFmtId="167" fontId="3" fillId="3" borderId="3" xfId="0" applyNumberFormat="1" applyFont="1" applyFill="1" applyBorder="1" applyAlignment="1" applyProtection="1">
      <alignment horizontal="left" indent="4"/>
      <protection locked="0"/>
    </xf>
    <xf numFmtId="0" fontId="3" fillId="4" borderId="5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167" fontId="3" fillId="4" borderId="5" xfId="0" applyNumberFormat="1" applyFont="1" applyFill="1" applyBorder="1" applyAlignment="1" applyProtection="1">
      <alignment horizontal="left" indent="4"/>
      <protection locked="0"/>
    </xf>
    <xf numFmtId="167" fontId="3" fillId="4" borderId="12" xfId="0" applyNumberFormat="1" applyFont="1" applyFill="1" applyBorder="1" applyProtection="1">
      <protection locked="0"/>
    </xf>
    <xf numFmtId="168" fontId="3" fillId="4" borderId="12" xfId="0" applyNumberFormat="1" applyFont="1" applyFill="1" applyBorder="1" applyProtection="1"/>
    <xf numFmtId="2" fontId="3" fillId="4" borderId="12" xfId="0" applyNumberFormat="1" applyFont="1" applyFill="1" applyBorder="1" applyAlignment="1" applyProtection="1">
      <alignment horizontal="left" indent="3"/>
    </xf>
    <xf numFmtId="2" fontId="3" fillId="4" borderId="22" xfId="0" applyNumberFormat="1" applyFont="1" applyFill="1" applyBorder="1" applyAlignment="1" applyProtection="1">
      <alignment horizontal="left" indent="3"/>
    </xf>
    <xf numFmtId="167" fontId="3" fillId="4" borderId="3" xfId="0" applyNumberFormat="1" applyFont="1" applyFill="1" applyBorder="1" applyAlignment="1" applyProtection="1">
      <alignment horizontal="left" indent="4"/>
      <protection locked="0"/>
    </xf>
    <xf numFmtId="2" fontId="3" fillId="14" borderId="3" xfId="0" applyNumberFormat="1" applyFont="1" applyFill="1" applyBorder="1" applyAlignment="1">
      <alignment horizontal="left" indent="3"/>
    </xf>
    <xf numFmtId="2" fontId="3" fillId="14" borderId="9" xfId="0" applyNumberFormat="1" applyFont="1" applyFill="1" applyBorder="1" applyAlignment="1">
      <alignment horizontal="left" indent="3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 applyProtection="1">
      <alignment horizontal="left" indent="3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2" fontId="3" fillId="3" borderId="7" xfId="0" applyNumberFormat="1" applyFont="1" applyFill="1" applyBorder="1" applyAlignment="1" applyProtection="1">
      <alignment horizontal="left" indent="3"/>
    </xf>
    <xf numFmtId="2" fontId="3" fillId="3" borderId="10" xfId="0" applyNumberFormat="1" applyFont="1" applyFill="1" applyBorder="1" applyAlignment="1" applyProtection="1">
      <alignment horizontal="left" indent="3"/>
    </xf>
    <xf numFmtId="2" fontId="3" fillId="4" borderId="5" xfId="0" applyNumberFormat="1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2" fontId="3" fillId="4" borderId="7" xfId="0" applyNumberFormat="1" applyFont="1" applyFill="1" applyBorder="1" applyAlignment="1" applyProtection="1">
      <alignment horizontal="left" indent="3"/>
    </xf>
    <xf numFmtId="2" fontId="3" fillId="4" borderId="10" xfId="0" applyNumberFormat="1" applyFont="1" applyFill="1" applyBorder="1" applyAlignment="1" applyProtection="1">
      <alignment horizontal="left" indent="3"/>
    </xf>
    <xf numFmtId="2" fontId="3" fillId="3" borderId="3" xfId="0" applyNumberFormat="1" applyFont="1" applyFill="1" applyBorder="1" applyProtection="1">
      <protection locked="0"/>
    </xf>
    <xf numFmtId="2" fontId="3" fillId="4" borderId="3" xfId="0" applyNumberFormat="1" applyFont="1" applyFill="1" applyBorder="1" applyProtection="1">
      <protection locked="0"/>
    </xf>
    <xf numFmtId="168" fontId="3" fillId="4" borderId="7" xfId="0" applyNumberFormat="1" applyFont="1" applyFill="1" applyBorder="1" applyProtection="1"/>
    <xf numFmtId="2" fontId="3" fillId="4" borderId="7" xfId="0" applyNumberFormat="1" applyFont="1" applyFill="1" applyBorder="1" applyProtection="1">
      <protection locked="0"/>
    </xf>
    <xf numFmtId="168" fontId="3" fillId="2" borderId="7" xfId="0" applyNumberFormat="1" applyFont="1" applyFill="1" applyBorder="1" applyProtection="1"/>
    <xf numFmtId="2" fontId="3" fillId="2" borderId="7" xfId="0" applyNumberFormat="1" applyFont="1" applyFill="1" applyBorder="1" applyProtection="1">
      <protection locked="0"/>
    </xf>
    <xf numFmtId="168" fontId="3" fillId="3" borderId="7" xfId="0" applyNumberFormat="1" applyFont="1" applyFill="1" applyBorder="1" applyProtection="1"/>
    <xf numFmtId="2" fontId="3" fillId="3" borderId="7" xfId="0" applyNumberFormat="1" applyFont="1" applyFill="1" applyBorder="1" applyProtection="1">
      <protection locked="0"/>
    </xf>
    <xf numFmtId="166" fontId="3" fillId="2" borderId="12" xfId="0" applyNumberFormat="1" applyFont="1" applyFill="1" applyBorder="1" applyAlignment="1" applyProtection="1">
      <alignment horizontal="center"/>
      <protection locked="0"/>
    </xf>
    <xf numFmtId="166" fontId="3" fillId="2" borderId="3" xfId="0" applyNumberFormat="1" applyFont="1" applyFill="1" applyBorder="1" applyProtection="1">
      <protection locked="0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2" fontId="3" fillId="6" borderId="11" xfId="0" applyNumberFormat="1" applyFont="1" applyFill="1" applyBorder="1" applyAlignment="1" applyProtection="1">
      <alignment horizontal="left" indent="3"/>
    </xf>
    <xf numFmtId="2" fontId="3" fillId="6" borderId="7" xfId="0" applyNumberFormat="1" applyFont="1" applyFill="1" applyBorder="1" applyAlignment="1" applyProtection="1">
      <alignment horizontal="left" indent="3"/>
    </xf>
    <xf numFmtId="2" fontId="3" fillId="6" borderId="10" xfId="0" applyNumberFormat="1" applyFont="1" applyFill="1" applyBorder="1" applyAlignment="1" applyProtection="1">
      <alignment horizontal="left" indent="3"/>
    </xf>
    <xf numFmtId="2" fontId="3" fillId="5" borderId="5" xfId="0" applyNumberFormat="1" applyFont="1" applyFill="1" applyBorder="1" applyProtection="1">
      <protection locked="0"/>
    </xf>
    <xf numFmtId="2" fontId="3" fillId="5" borderId="12" xfId="0" applyNumberFormat="1" applyFont="1" applyFill="1" applyBorder="1" applyProtection="1">
      <protection locked="0"/>
    </xf>
    <xf numFmtId="2" fontId="3" fillId="5" borderId="3" xfId="0" applyNumberFormat="1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2" fontId="3" fillId="5" borderId="3" xfId="0" applyNumberFormat="1" applyFont="1" applyFill="1" applyBorder="1" applyAlignment="1" applyProtection="1">
      <alignment horizontal="left" indent="3"/>
    </xf>
    <xf numFmtId="0" fontId="3" fillId="5" borderId="7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2" fontId="3" fillId="5" borderId="7" xfId="0" applyNumberFormat="1" applyFont="1" applyFill="1" applyBorder="1" applyProtection="1">
      <protection locked="0"/>
    </xf>
    <xf numFmtId="168" fontId="3" fillId="5" borderId="7" xfId="0" applyNumberFormat="1" applyFont="1" applyFill="1" applyBorder="1" applyProtection="1"/>
    <xf numFmtId="2" fontId="3" fillId="5" borderId="7" xfId="0" applyNumberFormat="1" applyFont="1" applyFill="1" applyBorder="1" applyAlignment="1" applyProtection="1">
      <alignment horizontal="left" indent="3"/>
    </xf>
    <xf numFmtId="2" fontId="3" fillId="5" borderId="10" xfId="0" applyNumberFormat="1" applyFont="1" applyFill="1" applyBorder="1" applyAlignment="1" applyProtection="1">
      <alignment horizontal="left" indent="3"/>
    </xf>
    <xf numFmtId="0" fontId="3" fillId="3" borderId="5" xfId="0" applyFont="1" applyFill="1" applyBorder="1" applyAlignment="1" applyProtection="1">
      <alignment horizontal="center"/>
      <protection locked="0"/>
    </xf>
    <xf numFmtId="166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166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6" fontId="3" fillId="3" borderId="7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6" fontId="3" fillId="4" borderId="3" xfId="0" applyNumberFormat="1" applyFont="1" applyFill="1" applyBorder="1" applyProtection="1">
      <protection locked="0"/>
    </xf>
    <xf numFmtId="166" fontId="3" fillId="4" borderId="3" xfId="0" applyNumberFormat="1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167" fontId="3" fillId="4" borderId="7" xfId="0" applyNumberFormat="1" applyFont="1" applyFill="1" applyBorder="1" applyProtection="1">
      <protection locked="0"/>
    </xf>
    <xf numFmtId="166" fontId="3" fillId="4" borderId="7" xfId="0" applyNumberFormat="1" applyFont="1" applyFill="1" applyBorder="1" applyProtection="1">
      <protection locked="0"/>
    </xf>
    <xf numFmtId="0" fontId="12" fillId="0" borderId="4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3" fillId="3" borderId="7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6" fontId="3" fillId="2" borderId="7" xfId="0" applyNumberFormat="1" applyFont="1" applyFill="1" applyBorder="1" applyAlignment="1" applyProtection="1">
      <alignment horizontal="center"/>
      <protection locked="0"/>
    </xf>
    <xf numFmtId="167" fontId="3" fillId="5" borderId="7" xfId="0" applyNumberFormat="1" applyFont="1" applyFill="1" applyBorder="1" applyProtection="1">
      <protection locked="0"/>
    </xf>
    <xf numFmtId="167" fontId="3" fillId="5" borderId="7" xfId="0" applyNumberFormat="1" applyFont="1" applyFill="1" applyBorder="1" applyAlignment="1" applyProtection="1">
      <alignment horizontal="left" indent="4"/>
      <protection locked="0"/>
    </xf>
    <xf numFmtId="167" fontId="3" fillId="3" borderId="7" xfId="0" applyNumberFormat="1" applyFont="1" applyFill="1" applyBorder="1" applyAlignment="1" applyProtection="1">
      <alignment horizontal="left" indent="4"/>
      <protection locked="0"/>
    </xf>
    <xf numFmtId="167" fontId="3" fillId="4" borderId="3" xfId="0" applyNumberFormat="1" applyFont="1" applyFill="1" applyBorder="1" applyAlignment="1" applyProtection="1">
      <alignment horizontal="center"/>
      <protection locked="0"/>
    </xf>
    <xf numFmtId="167" fontId="3" fillId="2" borderId="18" xfId="0" applyNumberFormat="1" applyFont="1" applyFill="1" applyBorder="1" applyProtection="1">
      <protection locked="0"/>
    </xf>
    <xf numFmtId="167" fontId="3" fillId="2" borderId="1" xfId="0" applyNumberFormat="1" applyFont="1" applyFill="1" applyBorder="1" applyAlignment="1" applyProtection="1">
      <alignment horizontal="left" indent="4"/>
      <protection locked="0"/>
    </xf>
    <xf numFmtId="2" fontId="3" fillId="6" borderId="6" xfId="0" applyNumberFormat="1" applyFont="1" applyFill="1" applyBorder="1" applyAlignment="1" applyProtection="1">
      <alignment horizontal="left" indent="3"/>
    </xf>
    <xf numFmtId="2" fontId="3" fillId="6" borderId="1" xfId="0" applyNumberFormat="1" applyFont="1" applyFill="1" applyBorder="1" applyAlignment="1" applyProtection="1">
      <alignment horizontal="left" indent="3"/>
    </xf>
    <xf numFmtId="2" fontId="3" fillId="6" borderId="2" xfId="0" applyNumberFormat="1" applyFont="1" applyFill="1" applyBorder="1" applyAlignment="1" applyProtection="1">
      <alignment horizontal="left" indent="3"/>
    </xf>
    <xf numFmtId="0" fontId="3" fillId="5" borderId="5" xfId="0" applyFont="1" applyFill="1" applyBorder="1" applyAlignment="1" applyProtection="1">
      <alignment horizontal="center"/>
      <protection locked="0"/>
    </xf>
    <xf numFmtId="168" fontId="3" fillId="5" borderId="5" xfId="0" applyNumberFormat="1" applyFont="1" applyFill="1" applyBorder="1" applyProtection="1"/>
    <xf numFmtId="2" fontId="3" fillId="5" borderId="5" xfId="0" applyNumberFormat="1" applyFont="1" applyFill="1" applyBorder="1" applyAlignment="1" applyProtection="1">
      <alignment horizontal="left" indent="3"/>
    </xf>
    <xf numFmtId="2" fontId="3" fillId="5" borderId="21" xfId="0" applyNumberFormat="1" applyFont="1" applyFill="1" applyBorder="1" applyAlignment="1" applyProtection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18" fillId="0" borderId="19" xfId="0" applyFont="1" applyBorder="1" applyAlignment="1"/>
    <xf numFmtId="0" fontId="18" fillId="0" borderId="19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7" fontId="3" fillId="2" borderId="7" xfId="0" applyNumberFormat="1" applyFont="1" applyFill="1" applyBorder="1" applyProtection="1">
      <protection locked="0"/>
    </xf>
    <xf numFmtId="167" fontId="3" fillId="2" borderId="7" xfId="0" applyNumberFormat="1" applyFont="1" applyFill="1" applyBorder="1" applyAlignment="1" applyProtection="1">
      <alignment horizontal="left" indent="4"/>
      <protection locked="0"/>
    </xf>
    <xf numFmtId="167" fontId="3" fillId="12" borderId="3" xfId="8" applyNumberFormat="1" applyFont="1" applyFill="1" applyBorder="1" applyAlignment="1">
      <alignment horizontal="center" vertical="center"/>
    </xf>
    <xf numFmtId="168" fontId="3" fillId="12" borderId="3" xfId="8" applyNumberFormat="1" applyFont="1" applyFill="1" applyBorder="1" applyAlignment="1">
      <alignment horizontal="center" vertical="center"/>
    </xf>
    <xf numFmtId="2" fontId="3" fillId="12" borderId="3" xfId="8" applyNumberFormat="1" applyFont="1" applyFill="1" applyBorder="1" applyAlignment="1">
      <alignment horizontal="center" vertical="center"/>
    </xf>
    <xf numFmtId="2" fontId="3" fillId="12" borderId="9" xfId="8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167" fontId="3" fillId="4" borderId="7" xfId="0" applyNumberFormat="1" applyFont="1" applyFill="1" applyBorder="1" applyAlignment="1" applyProtection="1">
      <alignment horizontal="left" indent="4"/>
      <protection locked="0"/>
    </xf>
    <xf numFmtId="2" fontId="3" fillId="8" borderId="3" xfId="0" applyNumberFormat="1" applyFont="1" applyFill="1" applyBorder="1" applyAlignment="1">
      <alignment horizontal="center"/>
    </xf>
    <xf numFmtId="167" fontId="3" fillId="8" borderId="3" xfId="0" applyNumberFormat="1" applyFont="1" applyFill="1" applyBorder="1" applyAlignment="1">
      <alignment horizontal="center"/>
    </xf>
    <xf numFmtId="167" fontId="3" fillId="8" borderId="7" xfId="0" applyNumberFormat="1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/>
    </xf>
    <xf numFmtId="0" fontId="3" fillId="17" borderId="48" xfId="12" applyFont="1" applyFill="1" applyBorder="1" applyProtection="1">
      <protection locked="0"/>
    </xf>
    <xf numFmtId="167" fontId="3" fillId="17" borderId="49" xfId="12" applyNumberFormat="1" applyFont="1" applyFill="1" applyBorder="1" applyProtection="1">
      <protection locked="0"/>
    </xf>
    <xf numFmtId="167" fontId="3" fillId="17" borderId="49" xfId="12" applyNumberFormat="1" applyFont="1" applyFill="1" applyBorder="1" applyAlignment="1" applyProtection="1">
      <alignment horizontal="left" indent="3"/>
      <protection locked="0"/>
    </xf>
    <xf numFmtId="2" fontId="3" fillId="17" borderId="49" xfId="12" applyNumberFormat="1" applyFont="1" applyFill="1" applyBorder="1" applyProtection="1">
      <protection locked="0"/>
    </xf>
    <xf numFmtId="2" fontId="3" fillId="17" borderId="50" xfId="12" applyNumberFormat="1" applyFont="1" applyFill="1" applyBorder="1" applyAlignment="1" applyProtection="1">
      <alignment horizontal="left" indent="3"/>
    </xf>
    <xf numFmtId="0" fontId="3" fillId="17" borderId="48" xfId="12" applyFont="1" applyFill="1" applyBorder="1" applyAlignment="1" applyProtection="1">
      <alignment horizontal="center"/>
      <protection locked="0"/>
    </xf>
    <xf numFmtId="167" fontId="3" fillId="17" borderId="48" xfId="12" applyNumberFormat="1" applyFont="1" applyFill="1" applyBorder="1" applyProtection="1">
      <protection locked="0"/>
    </xf>
    <xf numFmtId="168" fontId="3" fillId="17" borderId="48" xfId="12" applyNumberFormat="1" applyFont="1" applyFill="1" applyBorder="1" applyProtection="1"/>
    <xf numFmtId="2" fontId="3" fillId="17" borderId="48" xfId="12" applyNumberFormat="1" applyFont="1" applyFill="1" applyBorder="1" applyAlignment="1" applyProtection="1">
      <alignment horizontal="left" indent="3"/>
    </xf>
    <xf numFmtId="167" fontId="3" fillId="17" borderId="53" xfId="12" applyNumberFormat="1" applyFont="1" applyFill="1" applyBorder="1" applyProtection="1">
      <protection locked="0"/>
    </xf>
    <xf numFmtId="167" fontId="3" fillId="17" borderId="53" xfId="12" applyNumberFormat="1" applyFont="1" applyFill="1" applyBorder="1" applyAlignment="1" applyProtection="1">
      <alignment horizontal="left" indent="3"/>
      <protection locked="0"/>
    </xf>
    <xf numFmtId="0" fontId="3" fillId="18" borderId="59" xfId="12" applyFont="1" applyFill="1" applyBorder="1" applyProtection="1">
      <protection locked="0"/>
    </xf>
    <xf numFmtId="0" fontId="3" fillId="18" borderId="59" xfId="12" applyFont="1" applyFill="1" applyBorder="1" applyAlignment="1" applyProtection="1">
      <alignment horizontal="center"/>
      <protection locked="0"/>
    </xf>
    <xf numFmtId="0" fontId="3" fillId="18" borderId="60" xfId="12" applyFont="1" applyFill="1" applyBorder="1" applyAlignment="1" applyProtection="1">
      <alignment horizontal="center"/>
      <protection locked="0"/>
    </xf>
    <xf numFmtId="167" fontId="3" fillId="18" borderId="12" xfId="12" applyNumberFormat="1" applyFont="1" applyFill="1" applyBorder="1" applyProtection="1">
      <protection locked="0"/>
    </xf>
    <xf numFmtId="167" fontId="3" fillId="18" borderId="58" xfId="12" applyNumberFormat="1" applyFont="1" applyFill="1" applyBorder="1" applyProtection="1">
      <protection locked="0"/>
    </xf>
    <xf numFmtId="167" fontId="3" fillId="18" borderId="59" xfId="12" applyNumberFormat="1" applyFont="1" applyFill="1" applyBorder="1" applyProtection="1">
      <protection locked="0"/>
    </xf>
    <xf numFmtId="167" fontId="3" fillId="18" borderId="49" xfId="12" applyNumberFormat="1" applyFont="1" applyFill="1" applyBorder="1" applyAlignment="1" applyProtection="1">
      <alignment horizontal="left" indent="3"/>
      <protection locked="0"/>
    </xf>
    <xf numFmtId="167" fontId="3" fillId="18" borderId="49" xfId="12" applyNumberFormat="1" applyFont="1" applyFill="1" applyBorder="1" applyProtection="1">
      <protection locked="0"/>
    </xf>
    <xf numFmtId="168" fontId="3" fillId="18" borderId="49" xfId="12" applyNumberFormat="1" applyFont="1" applyFill="1" applyBorder="1" applyProtection="1"/>
    <xf numFmtId="2" fontId="3" fillId="18" borderId="49" xfId="12" applyNumberFormat="1" applyFont="1" applyFill="1" applyBorder="1" applyProtection="1">
      <protection locked="0"/>
    </xf>
    <xf numFmtId="2" fontId="3" fillId="18" borderId="49" xfId="12" applyNumberFormat="1" applyFont="1" applyFill="1" applyBorder="1" applyAlignment="1" applyProtection="1">
      <alignment horizontal="left" indent="3"/>
    </xf>
    <xf numFmtId="2" fontId="3" fillId="18" borderId="62" xfId="12" applyNumberFormat="1" applyFont="1" applyFill="1" applyBorder="1" applyAlignment="1" applyProtection="1">
      <alignment horizontal="left" indent="3"/>
    </xf>
    <xf numFmtId="0" fontId="3" fillId="18" borderId="48" xfId="12" applyFont="1" applyFill="1" applyBorder="1" applyProtection="1">
      <protection locked="0"/>
    </xf>
    <xf numFmtId="0" fontId="3" fillId="18" borderId="48" xfId="12" applyFont="1" applyFill="1" applyBorder="1" applyAlignment="1" applyProtection="1">
      <alignment horizontal="center"/>
      <protection locked="0"/>
    </xf>
    <xf numFmtId="0" fontId="3" fillId="18" borderId="57" xfId="12" applyFont="1" applyFill="1" applyBorder="1" applyAlignment="1" applyProtection="1">
      <alignment horizontal="center"/>
      <protection locked="0"/>
    </xf>
    <xf numFmtId="167" fontId="3" fillId="18" borderId="3" xfId="12" applyNumberFormat="1" applyFont="1" applyFill="1" applyBorder="1" applyProtection="1">
      <protection locked="0"/>
    </xf>
    <xf numFmtId="167" fontId="3" fillId="18" borderId="63" xfId="12" applyNumberFormat="1" applyFont="1" applyFill="1" applyBorder="1" applyProtection="1">
      <protection locked="0"/>
    </xf>
    <xf numFmtId="167" fontId="3" fillId="18" borderId="48" xfId="12" applyNumberFormat="1" applyFont="1" applyFill="1" applyBorder="1" applyProtection="1">
      <protection locked="0"/>
    </xf>
    <xf numFmtId="168" fontId="3" fillId="18" borderId="48" xfId="12" applyNumberFormat="1" applyFont="1" applyFill="1" applyBorder="1" applyProtection="1"/>
    <xf numFmtId="2" fontId="3" fillId="18" borderId="48" xfId="12" applyNumberFormat="1" applyFont="1" applyFill="1" applyBorder="1" applyAlignment="1" applyProtection="1">
      <alignment horizontal="left" indent="3"/>
    </xf>
    <xf numFmtId="2" fontId="3" fillId="18" borderId="51" xfId="12" applyNumberFormat="1" applyFont="1" applyFill="1" applyBorder="1" applyAlignment="1" applyProtection="1">
      <alignment horizontal="left" indent="3"/>
    </xf>
    <xf numFmtId="0" fontId="3" fillId="18" borderId="52" xfId="12" applyFont="1" applyFill="1" applyBorder="1" applyAlignment="1" applyProtection="1">
      <alignment horizontal="center"/>
      <protection locked="0"/>
    </xf>
    <xf numFmtId="167" fontId="3" fillId="18" borderId="54" xfId="12" applyNumberFormat="1" applyFont="1" applyFill="1" applyBorder="1" applyProtection="1">
      <protection locked="0"/>
    </xf>
    <xf numFmtId="167" fontId="3" fillId="18" borderId="52" xfId="12" applyNumberFormat="1" applyFont="1" applyFill="1" applyBorder="1" applyProtection="1">
      <protection locked="0"/>
    </xf>
    <xf numFmtId="167" fontId="3" fillId="18" borderId="53" xfId="12" applyNumberFormat="1" applyFont="1" applyFill="1" applyBorder="1" applyAlignment="1" applyProtection="1">
      <alignment horizontal="left" indent="3"/>
      <protection locked="0"/>
    </xf>
    <xf numFmtId="167" fontId="3" fillId="18" borderId="53" xfId="12" applyNumberFormat="1" applyFont="1" applyFill="1" applyBorder="1" applyProtection="1">
      <protection locked="0"/>
    </xf>
    <xf numFmtId="168" fontId="3" fillId="18" borderId="52" xfId="12" applyNumberFormat="1" applyFont="1" applyFill="1" applyBorder="1" applyProtection="1"/>
    <xf numFmtId="2" fontId="3" fillId="18" borderId="52" xfId="12" applyNumberFormat="1" applyFont="1" applyFill="1" applyBorder="1" applyAlignment="1" applyProtection="1">
      <alignment horizontal="left" indent="3"/>
    </xf>
    <xf numFmtId="2" fontId="3" fillId="18" borderId="56" xfId="12" applyNumberFormat="1" applyFont="1" applyFill="1" applyBorder="1" applyAlignment="1" applyProtection="1">
      <alignment horizontal="left" indent="3"/>
    </xf>
    <xf numFmtId="0" fontId="3" fillId="19" borderId="59" xfId="12" applyFont="1" applyFill="1" applyBorder="1" applyAlignment="1" applyProtection="1">
      <alignment horizontal="center"/>
      <protection locked="0"/>
    </xf>
    <xf numFmtId="0" fontId="3" fillId="19" borderId="60" xfId="12" applyFont="1" applyFill="1" applyBorder="1" applyAlignment="1" applyProtection="1">
      <alignment horizontal="center"/>
      <protection locked="0"/>
    </xf>
    <xf numFmtId="167" fontId="3" fillId="19" borderId="12" xfId="12" applyNumberFormat="1" applyFont="1" applyFill="1" applyBorder="1" applyProtection="1">
      <protection locked="0"/>
    </xf>
    <xf numFmtId="167" fontId="3" fillId="19" borderId="58" xfId="12" applyNumberFormat="1" applyFont="1" applyFill="1" applyBorder="1" applyProtection="1">
      <protection locked="0"/>
    </xf>
    <xf numFmtId="167" fontId="3" fillId="19" borderId="59" xfId="12" applyNumberFormat="1" applyFont="1" applyFill="1" applyBorder="1" applyProtection="1">
      <protection locked="0"/>
    </xf>
    <xf numFmtId="167" fontId="3" fillId="19" borderId="60" xfId="12" applyNumberFormat="1" applyFont="1" applyFill="1" applyBorder="1" applyProtection="1">
      <protection locked="0"/>
    </xf>
    <xf numFmtId="167" fontId="3" fillId="19" borderId="12" xfId="12" applyNumberFormat="1" applyFont="1" applyFill="1" applyBorder="1" applyAlignment="1" applyProtection="1">
      <alignment horizontal="left" indent="3"/>
      <protection locked="0"/>
    </xf>
    <xf numFmtId="167" fontId="3" fillId="19" borderId="61" xfId="12" applyNumberFormat="1" applyFont="1" applyFill="1" applyBorder="1" applyProtection="1">
      <protection locked="0"/>
    </xf>
    <xf numFmtId="168" fontId="3" fillId="19" borderId="49" xfId="12" applyNumberFormat="1" applyFont="1" applyFill="1" applyBorder="1" applyProtection="1"/>
    <xf numFmtId="2" fontId="3" fillId="19" borderId="49" xfId="12" applyNumberFormat="1" applyFont="1" applyFill="1" applyBorder="1" applyProtection="1">
      <protection locked="0"/>
    </xf>
    <xf numFmtId="2" fontId="3" fillId="19" borderId="49" xfId="12" applyNumberFormat="1" applyFont="1" applyFill="1" applyBorder="1" applyAlignment="1" applyProtection="1">
      <alignment horizontal="left" indent="3"/>
    </xf>
    <xf numFmtId="2" fontId="3" fillId="19" borderId="62" xfId="12" applyNumberFormat="1" applyFont="1" applyFill="1" applyBorder="1" applyAlignment="1" applyProtection="1">
      <alignment horizontal="left" indent="3"/>
    </xf>
    <xf numFmtId="0" fontId="3" fillId="19" borderId="48" xfId="12" applyFont="1" applyFill="1" applyBorder="1" applyProtection="1">
      <protection locked="0"/>
    </xf>
    <xf numFmtId="0" fontId="3" fillId="19" borderId="48" xfId="12" applyFont="1" applyFill="1" applyBorder="1" applyAlignment="1" applyProtection="1">
      <alignment horizontal="center"/>
      <protection locked="0"/>
    </xf>
    <xf numFmtId="0" fontId="3" fillId="19" borderId="57" xfId="12" applyFont="1" applyFill="1" applyBorder="1" applyAlignment="1" applyProtection="1">
      <alignment horizontal="center"/>
      <protection locked="0"/>
    </xf>
    <xf numFmtId="167" fontId="3" fillId="19" borderId="3" xfId="12" applyNumberFormat="1" applyFont="1" applyFill="1" applyBorder="1" applyProtection="1">
      <protection locked="0"/>
    </xf>
    <xf numFmtId="167" fontId="3" fillId="19" borderId="63" xfId="12" applyNumberFormat="1" applyFont="1" applyFill="1" applyBorder="1" applyProtection="1">
      <protection locked="0"/>
    </xf>
    <xf numFmtId="167" fontId="3" fillId="19" borderId="48" xfId="12" applyNumberFormat="1" applyFont="1" applyFill="1" applyBorder="1" applyProtection="1">
      <protection locked="0"/>
    </xf>
    <xf numFmtId="167" fontId="3" fillId="19" borderId="57" xfId="12" applyNumberFormat="1" applyFont="1" applyFill="1" applyBorder="1" applyProtection="1">
      <protection locked="0"/>
    </xf>
    <xf numFmtId="167" fontId="3" fillId="19" borderId="3" xfId="12" applyNumberFormat="1" applyFont="1" applyFill="1" applyBorder="1" applyAlignment="1" applyProtection="1">
      <alignment horizontal="left" indent="3"/>
      <protection locked="0"/>
    </xf>
    <xf numFmtId="168" fontId="3" fillId="19" borderId="48" xfId="12" applyNumberFormat="1" applyFont="1" applyFill="1" applyBorder="1" applyProtection="1"/>
    <xf numFmtId="2" fontId="3" fillId="19" borderId="48" xfId="12" applyNumberFormat="1" applyFont="1" applyFill="1" applyBorder="1" applyAlignment="1" applyProtection="1">
      <alignment horizontal="left" indent="3"/>
    </xf>
    <xf numFmtId="2" fontId="3" fillId="19" borderId="51" xfId="12" applyNumberFormat="1" applyFont="1" applyFill="1" applyBorder="1" applyAlignment="1" applyProtection="1">
      <alignment horizontal="left" indent="3"/>
    </xf>
    <xf numFmtId="2" fontId="3" fillId="19" borderId="63" xfId="12" applyNumberFormat="1" applyFont="1" applyFill="1" applyBorder="1" applyProtection="1">
      <protection locked="0"/>
    </xf>
    <xf numFmtId="0" fontId="3" fillId="19" borderId="52" xfId="12" applyFont="1" applyFill="1" applyBorder="1" applyAlignment="1" applyProtection="1">
      <alignment horizontal="center"/>
      <protection locked="0"/>
    </xf>
    <xf numFmtId="167" fontId="3" fillId="19" borderId="54" xfId="12" applyNumberFormat="1" applyFont="1" applyFill="1" applyBorder="1" applyProtection="1">
      <protection locked="0"/>
    </xf>
    <xf numFmtId="2" fontId="3" fillId="19" borderId="52" xfId="12" applyNumberFormat="1" applyFont="1" applyFill="1" applyBorder="1" applyProtection="1">
      <protection locked="0"/>
    </xf>
    <xf numFmtId="0" fontId="3" fillId="19" borderId="52" xfId="12" applyFont="1" applyFill="1" applyBorder="1" applyProtection="1">
      <protection locked="0"/>
    </xf>
    <xf numFmtId="167" fontId="3" fillId="19" borderId="52" xfId="12" applyNumberFormat="1" applyFont="1" applyFill="1" applyBorder="1" applyProtection="1">
      <protection locked="0"/>
    </xf>
    <xf numFmtId="167" fontId="3" fillId="19" borderId="65" xfId="12" applyNumberFormat="1" applyFont="1" applyFill="1" applyBorder="1" applyAlignment="1" applyProtection="1">
      <alignment horizontal="left" indent="3"/>
      <protection locked="0"/>
    </xf>
    <xf numFmtId="167" fontId="3" fillId="19" borderId="66" xfId="12" applyNumberFormat="1" applyFont="1" applyFill="1" applyBorder="1" applyProtection="1">
      <protection locked="0"/>
    </xf>
    <xf numFmtId="168" fontId="3" fillId="19" borderId="52" xfId="12" applyNumberFormat="1" applyFont="1" applyFill="1" applyBorder="1" applyProtection="1"/>
    <xf numFmtId="2" fontId="3" fillId="19" borderId="52" xfId="12" applyNumberFormat="1" applyFont="1" applyFill="1" applyBorder="1" applyAlignment="1" applyProtection="1">
      <alignment horizontal="left" indent="3"/>
    </xf>
    <xf numFmtId="2" fontId="3" fillId="19" borderId="56" xfId="12" applyNumberFormat="1" applyFont="1" applyFill="1" applyBorder="1" applyAlignment="1" applyProtection="1">
      <alignment horizontal="left" indent="3"/>
    </xf>
    <xf numFmtId="0" fontId="3" fillId="10" borderId="3" xfId="4" applyFont="1" applyFill="1" applyBorder="1" applyAlignment="1">
      <alignment horizontal="left"/>
    </xf>
    <xf numFmtId="0" fontId="3" fillId="10" borderId="3" xfId="4" applyFont="1" applyFill="1" applyBorder="1" applyAlignment="1">
      <alignment horizontal="center"/>
    </xf>
    <xf numFmtId="167" fontId="3" fillId="10" borderId="3" xfId="4" applyNumberFormat="1" applyFont="1" applyFill="1" applyBorder="1" applyAlignment="1">
      <alignment horizontal="right"/>
    </xf>
    <xf numFmtId="167" fontId="3" fillId="10" borderId="3" xfId="4" applyNumberFormat="1" applyFont="1" applyFill="1" applyBorder="1"/>
    <xf numFmtId="167" fontId="3" fillId="10" borderId="3" xfId="4" applyNumberFormat="1" applyFont="1" applyFill="1" applyBorder="1" applyAlignment="1">
      <alignment horizontal="center"/>
    </xf>
    <xf numFmtId="168" fontId="3" fillId="10" borderId="3" xfId="4" applyNumberFormat="1" applyFont="1" applyFill="1" applyBorder="1"/>
    <xf numFmtId="2" fontId="3" fillId="10" borderId="3" xfId="4" applyNumberFormat="1" applyFont="1" applyFill="1" applyBorder="1"/>
    <xf numFmtId="2" fontId="3" fillId="10" borderId="3" xfId="4" applyNumberFormat="1" applyFont="1" applyFill="1" applyBorder="1" applyAlignment="1">
      <alignment horizontal="center"/>
    </xf>
    <xf numFmtId="2" fontId="3" fillId="10" borderId="3" xfId="4" applyNumberFormat="1" applyFont="1" applyFill="1" applyBorder="1" applyAlignment="1">
      <alignment horizontal="left" indent="3"/>
    </xf>
    <xf numFmtId="0" fontId="3" fillId="9" borderId="12" xfId="6" applyFont="1" applyFill="1" applyBorder="1"/>
    <xf numFmtId="0" fontId="3" fillId="9" borderId="12" xfId="6" applyFont="1" applyFill="1" applyBorder="1" applyAlignment="1">
      <alignment horizontal="center"/>
    </xf>
    <xf numFmtId="167" fontId="3" fillId="9" borderId="12" xfId="6" applyNumberFormat="1" applyFont="1" applyFill="1" applyBorder="1"/>
    <xf numFmtId="167" fontId="3" fillId="9" borderId="12" xfId="6" applyNumberFormat="1" applyFont="1" applyFill="1" applyBorder="1" applyAlignment="1">
      <alignment horizontal="center"/>
    </xf>
    <xf numFmtId="168" fontId="3" fillId="9" borderId="12" xfId="6" applyNumberFormat="1" applyFont="1" applyFill="1" applyBorder="1"/>
    <xf numFmtId="2" fontId="3" fillId="9" borderId="12" xfId="6" applyNumberFormat="1" applyFont="1" applyFill="1" applyBorder="1"/>
    <xf numFmtId="2" fontId="3" fillId="9" borderId="12" xfId="6" applyNumberFormat="1" applyFont="1" applyFill="1" applyBorder="1" applyAlignment="1">
      <alignment horizontal="center"/>
    </xf>
    <xf numFmtId="2" fontId="3" fillId="9" borderId="12" xfId="6" applyNumberFormat="1" applyFont="1" applyFill="1" applyBorder="1" applyAlignment="1">
      <alignment horizontal="left" indent="3"/>
    </xf>
    <xf numFmtId="2" fontId="3" fillId="9" borderId="22" xfId="6" applyNumberFormat="1" applyFont="1" applyFill="1" applyBorder="1" applyAlignment="1">
      <alignment horizontal="left" indent="3"/>
    </xf>
    <xf numFmtId="0" fontId="3" fillId="9" borderId="18" xfId="6" applyFont="1" applyFill="1" applyBorder="1"/>
    <xf numFmtId="0" fontId="3" fillId="9" borderId="18" xfId="6" applyFont="1" applyFill="1" applyBorder="1" applyAlignment="1">
      <alignment horizontal="center"/>
    </xf>
    <xf numFmtId="167" fontId="3" fillId="9" borderId="18" xfId="6" applyNumberFormat="1" applyFont="1" applyFill="1" applyBorder="1"/>
    <xf numFmtId="167" fontId="3" fillId="9" borderId="18" xfId="6" applyNumberFormat="1" applyFont="1" applyFill="1" applyBorder="1" applyAlignment="1">
      <alignment horizontal="center"/>
    </xf>
    <xf numFmtId="168" fontId="3" fillId="9" borderId="18" xfId="6" applyNumberFormat="1" applyFont="1" applyFill="1" applyBorder="1"/>
    <xf numFmtId="2" fontId="3" fillId="9" borderId="18" xfId="6" applyNumberFormat="1" applyFont="1" applyFill="1" applyBorder="1"/>
    <xf numFmtId="2" fontId="3" fillId="9" borderId="18" xfId="6" applyNumberFormat="1" applyFont="1" applyFill="1" applyBorder="1" applyAlignment="1">
      <alignment horizontal="center"/>
    </xf>
    <xf numFmtId="2" fontId="3" fillId="9" borderId="18" xfId="6" applyNumberFormat="1" applyFont="1" applyFill="1" applyBorder="1" applyAlignment="1">
      <alignment horizontal="left" indent="3"/>
    </xf>
    <xf numFmtId="2" fontId="3" fillId="9" borderId="23" xfId="6" applyNumberFormat="1" applyFont="1" applyFill="1" applyBorder="1" applyAlignment="1">
      <alignment horizontal="left" indent="3"/>
    </xf>
    <xf numFmtId="0" fontId="3" fillId="9" borderId="3" xfId="6" applyFont="1" applyFill="1" applyBorder="1" applyAlignment="1">
      <alignment horizontal="center"/>
    </xf>
    <xf numFmtId="167" fontId="3" fillId="9" borderId="3" xfId="6" applyNumberFormat="1" applyFont="1" applyFill="1" applyBorder="1"/>
    <xf numFmtId="167" fontId="3" fillId="9" borderId="3" xfId="6" applyNumberFormat="1" applyFont="1" applyFill="1" applyBorder="1" applyAlignment="1">
      <alignment horizontal="center"/>
    </xf>
    <xf numFmtId="168" fontId="3" fillId="9" borderId="3" xfId="6" applyNumberFormat="1" applyFont="1" applyFill="1" applyBorder="1"/>
    <xf numFmtId="2" fontId="3" fillId="9" borderId="3" xfId="6" applyNumberFormat="1" applyFont="1" applyFill="1" applyBorder="1"/>
    <xf numFmtId="2" fontId="3" fillId="9" borderId="3" xfId="6" applyNumberFormat="1" applyFont="1" applyFill="1" applyBorder="1" applyAlignment="1">
      <alignment horizontal="center"/>
    </xf>
    <xf numFmtId="2" fontId="3" fillId="9" borderId="3" xfId="6" applyNumberFormat="1" applyFont="1" applyFill="1" applyBorder="1" applyAlignment="1">
      <alignment horizontal="left" indent="3"/>
    </xf>
    <xf numFmtId="0" fontId="3" fillId="8" borderId="3" xfId="6" applyFont="1" applyFill="1" applyBorder="1" applyAlignment="1">
      <alignment horizontal="center"/>
    </xf>
    <xf numFmtId="167" fontId="3" fillId="8" borderId="3" xfId="6" applyNumberFormat="1" applyFont="1" applyFill="1" applyBorder="1"/>
    <xf numFmtId="167" fontId="3" fillId="8" borderId="3" xfId="6" applyNumberFormat="1" applyFont="1" applyFill="1" applyBorder="1" applyAlignment="1">
      <alignment horizontal="center"/>
    </xf>
    <xf numFmtId="168" fontId="3" fillId="8" borderId="3" xfId="6" applyNumberFormat="1" applyFont="1" applyFill="1" applyBorder="1"/>
    <xf numFmtId="2" fontId="3" fillId="8" borderId="3" xfId="6" applyNumberFormat="1" applyFont="1" applyFill="1" applyBorder="1"/>
    <xf numFmtId="2" fontId="3" fillId="8" borderId="3" xfId="6" applyNumberFormat="1" applyFont="1" applyFill="1" applyBorder="1" applyAlignment="1">
      <alignment horizontal="center"/>
    </xf>
    <xf numFmtId="2" fontId="3" fillId="8" borderId="3" xfId="6" applyNumberFormat="1" applyFont="1" applyFill="1" applyBorder="1" applyAlignment="1">
      <alignment horizontal="left" indent="3"/>
    </xf>
    <xf numFmtId="0" fontId="3" fillId="9" borderId="3" xfId="6" applyFont="1" applyFill="1" applyBorder="1"/>
    <xf numFmtId="2" fontId="3" fillId="9" borderId="9" xfId="6" applyNumberFormat="1" applyFont="1" applyFill="1" applyBorder="1" applyAlignment="1">
      <alignment horizontal="left" indent="3"/>
    </xf>
    <xf numFmtId="0" fontId="3" fillId="9" borderId="7" xfId="6" applyFont="1" applyFill="1" applyBorder="1"/>
    <xf numFmtId="0" fontId="3" fillId="9" borderId="7" xfId="6" applyFont="1" applyFill="1" applyBorder="1" applyAlignment="1">
      <alignment horizontal="center"/>
    </xf>
    <xf numFmtId="167" fontId="3" fillId="9" borderId="7" xfId="6" applyNumberFormat="1" applyFont="1" applyFill="1" applyBorder="1"/>
    <xf numFmtId="167" fontId="3" fillId="9" borderId="7" xfId="6" applyNumberFormat="1" applyFont="1" applyFill="1" applyBorder="1" applyAlignment="1">
      <alignment horizontal="center"/>
    </xf>
    <xf numFmtId="168" fontId="3" fillId="9" borderId="7" xfId="6" applyNumberFormat="1" applyFont="1" applyFill="1" applyBorder="1"/>
    <xf numFmtId="2" fontId="3" fillId="9" borderId="7" xfId="6" applyNumberFormat="1" applyFont="1" applyFill="1" applyBorder="1"/>
    <xf numFmtId="2" fontId="3" fillId="9" borderId="7" xfId="6" applyNumberFormat="1" applyFont="1" applyFill="1" applyBorder="1" applyAlignment="1">
      <alignment horizontal="center"/>
    </xf>
    <xf numFmtId="2" fontId="3" fillId="9" borderId="7" xfId="6" applyNumberFormat="1" applyFont="1" applyFill="1" applyBorder="1" applyAlignment="1">
      <alignment horizontal="left" indent="3"/>
    </xf>
    <xf numFmtId="2" fontId="3" fillId="9" borderId="10" xfId="6" applyNumberFormat="1" applyFont="1" applyFill="1" applyBorder="1" applyAlignment="1">
      <alignment horizontal="left" indent="3"/>
    </xf>
    <xf numFmtId="0" fontId="3" fillId="8" borderId="12" xfId="6" applyFont="1" applyFill="1" applyBorder="1"/>
    <xf numFmtId="0" fontId="3" fillId="8" borderId="12" xfId="6" applyFont="1" applyFill="1" applyBorder="1" applyAlignment="1">
      <alignment horizontal="center"/>
    </xf>
    <xf numFmtId="167" fontId="3" fillId="8" borderId="12" xfId="6" applyNumberFormat="1" applyFont="1" applyFill="1" applyBorder="1"/>
    <xf numFmtId="167" fontId="3" fillId="8" borderId="12" xfId="6" applyNumberFormat="1" applyFont="1" applyFill="1" applyBorder="1" applyAlignment="1">
      <alignment horizontal="center"/>
    </xf>
    <xf numFmtId="168" fontId="3" fillId="8" borderId="12" xfId="6" applyNumberFormat="1" applyFont="1" applyFill="1" applyBorder="1"/>
    <xf numFmtId="2" fontId="3" fillId="8" borderId="12" xfId="6" applyNumberFormat="1" applyFont="1" applyFill="1" applyBorder="1"/>
    <xf numFmtId="2" fontId="3" fillId="8" borderId="12" xfId="6" applyNumberFormat="1" applyFont="1" applyFill="1" applyBorder="1" applyAlignment="1">
      <alignment horizontal="center"/>
    </xf>
    <xf numFmtId="2" fontId="3" fillId="8" borderId="12" xfId="6" applyNumberFormat="1" applyFont="1" applyFill="1" applyBorder="1" applyAlignment="1">
      <alignment horizontal="left" indent="3"/>
    </xf>
    <xf numFmtId="2" fontId="3" fillId="8" borderId="22" xfId="6" applyNumberFormat="1" applyFont="1" applyFill="1" applyBorder="1" applyAlignment="1">
      <alignment horizontal="left" indent="3"/>
    </xf>
    <xf numFmtId="0" fontId="3" fillId="8" borderId="3" xfId="6" applyFont="1" applyFill="1" applyBorder="1"/>
    <xf numFmtId="2" fontId="3" fillId="8" borderId="9" xfId="6" applyNumberFormat="1" applyFont="1" applyFill="1" applyBorder="1" applyAlignment="1">
      <alignment horizontal="left" indent="3"/>
    </xf>
    <xf numFmtId="0" fontId="3" fillId="8" borderId="7" xfId="6" applyFont="1" applyFill="1" applyBorder="1"/>
    <xf numFmtId="0" fontId="3" fillId="8" borderId="7" xfId="6" applyFont="1" applyFill="1" applyBorder="1" applyAlignment="1">
      <alignment horizontal="center"/>
    </xf>
    <xf numFmtId="167" fontId="3" fillId="8" borderId="7" xfId="6" applyNumberFormat="1" applyFont="1" applyFill="1" applyBorder="1"/>
    <xf numFmtId="167" fontId="3" fillId="8" borderId="7" xfId="6" applyNumberFormat="1" applyFont="1" applyFill="1" applyBorder="1" applyAlignment="1">
      <alignment horizontal="center"/>
    </xf>
    <xf numFmtId="168" fontId="3" fillId="8" borderId="7" xfId="6" applyNumberFormat="1" applyFont="1" applyFill="1" applyBorder="1"/>
    <xf numFmtId="2" fontId="3" fillId="8" borderId="7" xfId="6" applyNumberFormat="1" applyFont="1" applyFill="1" applyBorder="1"/>
    <xf numFmtId="2" fontId="3" fillId="8" borderId="7" xfId="6" applyNumberFormat="1" applyFont="1" applyFill="1" applyBorder="1" applyAlignment="1">
      <alignment horizontal="center"/>
    </xf>
    <xf numFmtId="2" fontId="3" fillId="8" borderId="7" xfId="6" applyNumberFormat="1" applyFont="1" applyFill="1" applyBorder="1" applyAlignment="1">
      <alignment horizontal="left" indent="3"/>
    </xf>
    <xf numFmtId="2" fontId="3" fillId="8" borderId="10" xfId="6" applyNumberFormat="1" applyFont="1" applyFill="1" applyBorder="1" applyAlignment="1">
      <alignment horizontal="left" indent="3"/>
    </xf>
    <xf numFmtId="167" fontId="3" fillId="11" borderId="3" xfId="6" applyNumberFormat="1" applyFont="1" applyFill="1" applyBorder="1" applyAlignment="1">
      <alignment horizontal="left" indent="3"/>
    </xf>
    <xf numFmtId="167" fontId="3" fillId="11" borderId="7" xfId="6" applyNumberFormat="1" applyFont="1" applyFill="1" applyBorder="1" applyAlignment="1">
      <alignment horizontal="left" indent="3"/>
    </xf>
    <xf numFmtId="0" fontId="3" fillId="4" borderId="3" xfId="9" applyFont="1" applyFill="1" applyBorder="1"/>
    <xf numFmtId="0" fontId="3" fillId="4" borderId="3" xfId="9" applyFont="1" applyFill="1" applyBorder="1" applyAlignment="1">
      <alignment horizontal="center"/>
    </xf>
    <xf numFmtId="167" fontId="3" fillId="4" borderId="3" xfId="9" applyNumberFormat="1" applyFont="1" applyFill="1" applyBorder="1"/>
    <xf numFmtId="167" fontId="3" fillId="4" borderId="3" xfId="9" applyNumberFormat="1" applyFont="1" applyFill="1" applyBorder="1" applyAlignment="1">
      <alignment horizontal="center"/>
    </xf>
    <xf numFmtId="168" fontId="3" fillId="4" borderId="3" xfId="9" applyNumberFormat="1" applyFont="1" applyFill="1" applyBorder="1"/>
    <xf numFmtId="2" fontId="3" fillId="4" borderId="3" xfId="9" applyNumberFormat="1" applyFont="1" applyFill="1" applyBorder="1"/>
    <xf numFmtId="2" fontId="3" fillId="4" borderId="3" xfId="9" applyNumberFormat="1" applyFont="1" applyFill="1" applyBorder="1" applyAlignment="1">
      <alignment horizontal="center"/>
    </xf>
    <xf numFmtId="2" fontId="3" fillId="4" borderId="3" xfId="9" applyNumberFormat="1" applyFont="1" applyFill="1" applyBorder="1" applyAlignment="1">
      <alignment horizontal="left" indent="3"/>
    </xf>
    <xf numFmtId="2" fontId="3" fillId="4" borderId="9" xfId="9" applyNumberFormat="1" applyFont="1" applyFill="1" applyBorder="1" applyAlignment="1">
      <alignment horizontal="left" indent="3"/>
    </xf>
    <xf numFmtId="2" fontId="3" fillId="6" borderId="3" xfId="4" applyNumberFormat="1" applyFont="1" applyFill="1" applyBorder="1" applyAlignment="1">
      <alignment horizontal="center" vertical="center"/>
    </xf>
    <xf numFmtId="2" fontId="3" fillId="6" borderId="9" xfId="4" applyNumberFormat="1" applyFont="1" applyFill="1" applyBorder="1" applyAlignment="1">
      <alignment horizontal="center" vertical="center"/>
    </xf>
    <xf numFmtId="0" fontId="10" fillId="9" borderId="12" xfId="4" applyFont="1" applyFill="1" applyBorder="1" applyAlignment="1">
      <alignment horizontal="center" vertical="center"/>
    </xf>
    <xf numFmtId="167" fontId="3" fillId="9" borderId="12" xfId="4" applyNumberFormat="1" applyFont="1" applyFill="1" applyBorder="1" applyAlignment="1">
      <alignment horizontal="center" vertical="center"/>
    </xf>
    <xf numFmtId="168" fontId="3" fillId="9" borderId="12" xfId="4" applyNumberFormat="1" applyFont="1" applyFill="1" applyBorder="1" applyAlignment="1">
      <alignment horizontal="center" vertical="center"/>
    </xf>
    <xf numFmtId="2" fontId="3" fillId="9" borderId="12" xfId="4" applyNumberFormat="1" applyFont="1" applyFill="1" applyBorder="1" applyAlignment="1">
      <alignment horizontal="center" vertical="center"/>
    </xf>
    <xf numFmtId="2" fontId="3" fillId="9" borderId="22" xfId="4" applyNumberFormat="1" applyFont="1" applyFill="1" applyBorder="1" applyAlignment="1">
      <alignment horizontal="center" vertical="center"/>
    </xf>
    <xf numFmtId="2" fontId="3" fillId="12" borderId="3" xfId="4" applyNumberFormat="1" applyFont="1" applyFill="1" applyBorder="1" applyAlignment="1">
      <alignment horizontal="center" vertical="center"/>
    </xf>
    <xf numFmtId="2" fontId="3" fillId="12" borderId="9" xfId="4" applyNumberFormat="1" applyFont="1" applyFill="1" applyBorder="1" applyAlignment="1">
      <alignment horizontal="center" vertical="center"/>
    </xf>
    <xf numFmtId="2" fontId="3" fillId="6" borderId="3" xfId="4" applyNumberFormat="1" applyFont="1" applyFill="1" applyBorder="1" applyAlignment="1">
      <alignment horizontal="left" vertical="center"/>
    </xf>
    <xf numFmtId="0" fontId="10" fillId="9" borderId="12" xfId="4" applyFont="1" applyFill="1" applyBorder="1" applyAlignment="1">
      <alignment horizontal="left" vertical="center"/>
    </xf>
    <xf numFmtId="0" fontId="10" fillId="9" borderId="4" xfId="4" applyFont="1" applyFill="1" applyBorder="1" applyAlignment="1">
      <alignment horizontal="left" vertical="center"/>
    </xf>
    <xf numFmtId="0" fontId="10" fillId="9" borderId="4" xfId="4" applyFont="1" applyFill="1" applyBorder="1" applyAlignment="1">
      <alignment horizontal="center" vertical="center"/>
    </xf>
    <xf numFmtId="167" fontId="3" fillId="9" borderId="4" xfId="4" applyNumberFormat="1" applyFont="1" applyFill="1" applyBorder="1" applyAlignment="1">
      <alignment horizontal="center" vertical="center"/>
    </xf>
    <xf numFmtId="168" fontId="3" fillId="9" borderId="4" xfId="4" applyNumberFormat="1" applyFont="1" applyFill="1" applyBorder="1" applyAlignment="1">
      <alignment horizontal="center" vertical="center"/>
    </xf>
    <xf numFmtId="2" fontId="3" fillId="9" borderId="4" xfId="4" applyNumberFormat="1" applyFont="1" applyFill="1" applyBorder="1" applyAlignment="1">
      <alignment horizontal="center" vertical="center"/>
    </xf>
    <xf numFmtId="2" fontId="3" fillId="9" borderId="16" xfId="4" applyNumberFormat="1" applyFont="1" applyFill="1" applyBorder="1" applyAlignment="1">
      <alignment horizontal="center" vertical="center"/>
    </xf>
    <xf numFmtId="2" fontId="3" fillId="12" borderId="3" xfId="4" applyNumberFormat="1" applyFont="1" applyFill="1" applyBorder="1" applyAlignment="1">
      <alignment horizontal="left" vertical="center"/>
    </xf>
    <xf numFmtId="2" fontId="3" fillId="10" borderId="9" xfId="4" applyNumberFormat="1" applyFont="1" applyFill="1" applyBorder="1" applyAlignment="1">
      <alignment horizontal="left" indent="3"/>
    </xf>
    <xf numFmtId="167" fontId="3" fillId="2" borderId="4" xfId="0" applyNumberFormat="1" applyFont="1" applyFill="1" applyBorder="1" applyProtection="1">
      <protection locked="0"/>
    </xf>
    <xf numFmtId="166" fontId="3" fillId="3" borderId="12" xfId="0" applyNumberFormat="1" applyFont="1" applyFill="1" applyBorder="1" applyProtection="1">
      <protection locked="0"/>
    </xf>
    <xf numFmtId="166" fontId="3" fillId="4" borderId="12" xfId="0" applyNumberFormat="1" applyFont="1" applyFill="1" applyBorder="1" applyProtection="1"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left" indent="3"/>
    </xf>
    <xf numFmtId="2" fontId="3" fillId="4" borderId="22" xfId="0" applyNumberFormat="1" applyFont="1" applyFill="1" applyBorder="1" applyAlignment="1">
      <alignment horizontal="left" indent="3"/>
    </xf>
    <xf numFmtId="0" fontId="3" fillId="13" borderId="0" xfId="0" applyFont="1" applyFill="1" applyBorder="1" applyProtection="1">
      <protection locked="0"/>
    </xf>
    <xf numFmtId="0" fontId="3" fillId="13" borderId="0" xfId="0" applyFont="1" applyFill="1" applyBorder="1" applyAlignment="1" applyProtection="1">
      <alignment horizontal="center"/>
      <protection locked="0"/>
    </xf>
    <xf numFmtId="167" fontId="3" fillId="13" borderId="0" xfId="0" applyNumberFormat="1" applyFont="1" applyFill="1" applyBorder="1" applyProtection="1">
      <protection locked="0"/>
    </xf>
    <xf numFmtId="167" fontId="3" fillId="13" borderId="0" xfId="0" applyNumberFormat="1" applyFont="1" applyFill="1" applyBorder="1" applyAlignment="1" applyProtection="1">
      <alignment horizontal="left" indent="4"/>
      <protection locked="0"/>
    </xf>
    <xf numFmtId="168" fontId="3" fillId="13" borderId="0" xfId="0" applyNumberFormat="1" applyFont="1" applyFill="1" applyBorder="1" applyProtection="1"/>
    <xf numFmtId="2" fontId="3" fillId="13" borderId="0" xfId="0" applyNumberFormat="1" applyFont="1" applyFill="1" applyBorder="1" applyAlignment="1" applyProtection="1">
      <alignment horizontal="left" indent="3"/>
    </xf>
    <xf numFmtId="0" fontId="3" fillId="4" borderId="12" xfId="0" applyFont="1" applyFill="1" applyBorder="1"/>
    <xf numFmtId="167" fontId="3" fillId="4" borderId="12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 applyProtection="1">
      <alignment horizontal="left" indent="4"/>
      <protection locked="0"/>
    </xf>
    <xf numFmtId="166" fontId="3" fillId="4" borderId="3" xfId="0" applyNumberFormat="1" applyFont="1" applyFill="1" applyBorder="1" applyAlignment="1" applyProtection="1">
      <alignment horizontal="left" indent="4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2" fontId="3" fillId="13" borderId="0" xfId="0" applyNumberFormat="1" applyFont="1" applyFill="1" applyBorder="1" applyAlignment="1" applyProtection="1">
      <alignment horizontal="right"/>
      <protection locked="0"/>
    </xf>
    <xf numFmtId="2" fontId="3" fillId="6" borderId="22" xfId="0" applyNumberFormat="1" applyFont="1" applyFill="1" applyBorder="1" applyAlignment="1" applyProtection="1">
      <alignment horizontal="left" indent="3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6" fontId="3" fillId="4" borderId="7" xfId="0" applyNumberFormat="1" applyFont="1" applyFill="1" applyBorder="1" applyAlignment="1" applyProtection="1">
      <alignment horizontal="center"/>
      <protection locked="0"/>
    </xf>
    <xf numFmtId="167" fontId="3" fillId="5" borderId="1" xfId="0" applyNumberFormat="1" applyFont="1" applyFill="1" applyBorder="1" applyProtection="1">
      <protection locked="0"/>
    </xf>
    <xf numFmtId="2" fontId="3" fillId="8" borderId="3" xfId="0" applyNumberFormat="1" applyFont="1" applyFill="1" applyBorder="1" applyProtection="1">
      <protection locked="0"/>
    </xf>
    <xf numFmtId="165" fontId="3" fillId="8" borderId="3" xfId="0" applyNumberFormat="1" applyFont="1" applyFill="1" applyBorder="1"/>
    <xf numFmtId="165" fontId="3" fillId="8" borderId="7" xfId="0" applyNumberFormat="1" applyFont="1" applyFill="1" applyBorder="1"/>
    <xf numFmtId="164" fontId="3" fillId="8" borderId="3" xfId="1" applyNumberFormat="1" applyFont="1" applyFill="1" applyBorder="1" applyAlignment="1">
      <alignment horizontal="right"/>
    </xf>
    <xf numFmtId="164" fontId="3" fillId="8" borderId="7" xfId="1" applyNumberFormat="1" applyFont="1" applyFill="1" applyBorder="1" applyAlignment="1">
      <alignment horizontal="right"/>
    </xf>
    <xf numFmtId="167" fontId="3" fillId="9" borderId="12" xfId="5" applyNumberFormat="1" applyFont="1" applyFill="1" applyBorder="1"/>
    <xf numFmtId="0" fontId="3" fillId="4" borderId="3" xfId="5" applyFont="1" applyFill="1" applyBorder="1"/>
    <xf numFmtId="0" fontId="3" fillId="4" borderId="3" xfId="5" applyFont="1" applyFill="1" applyBorder="1" applyAlignment="1">
      <alignment horizontal="center"/>
    </xf>
    <xf numFmtId="167" fontId="3" fillId="4" borderId="3" xfId="5" applyNumberFormat="1" applyFont="1" applyFill="1" applyBorder="1"/>
    <xf numFmtId="0" fontId="3" fillId="6" borderId="4" xfId="0" applyFont="1" applyFill="1" applyBorder="1" applyAlignment="1">
      <alignment horizontal="center"/>
    </xf>
    <xf numFmtId="0" fontId="3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67" fontId="3" fillId="5" borderId="1" xfId="0" applyNumberFormat="1" applyFont="1" applyFill="1" applyBorder="1" applyAlignment="1" applyProtection="1">
      <alignment horizontal="left" indent="4"/>
      <protection locked="0"/>
    </xf>
    <xf numFmtId="168" fontId="3" fillId="5" borderId="1" xfId="0" applyNumberFormat="1" applyFont="1" applyFill="1" applyBorder="1" applyProtection="1"/>
    <xf numFmtId="2" fontId="3" fillId="5" borderId="1" xfId="0" applyNumberFormat="1" applyFont="1" applyFill="1" applyBorder="1" applyAlignment="1" applyProtection="1">
      <alignment horizontal="left" indent="3"/>
    </xf>
    <xf numFmtId="2" fontId="3" fillId="5" borderId="2" xfId="0" applyNumberFormat="1" applyFont="1" applyFill="1" applyBorder="1" applyAlignment="1" applyProtection="1">
      <alignment horizontal="left" indent="3"/>
    </xf>
    <xf numFmtId="0" fontId="3" fillId="17" borderId="67" xfId="12" applyFont="1" applyFill="1" applyBorder="1" applyProtection="1">
      <protection locked="0"/>
    </xf>
    <xf numFmtId="167" fontId="3" fillId="17" borderId="67" xfId="12" applyNumberFormat="1" applyFont="1" applyFill="1" applyBorder="1" applyProtection="1">
      <protection locked="0"/>
    </xf>
    <xf numFmtId="167" fontId="3" fillId="17" borderId="3" xfId="12" applyNumberFormat="1" applyFont="1" applyFill="1" applyBorder="1" applyProtection="1">
      <protection locked="0"/>
    </xf>
    <xf numFmtId="0" fontId="3" fillId="17" borderId="3" xfId="12" applyFont="1" applyFill="1" applyBorder="1" applyProtection="1">
      <protection locked="0"/>
    </xf>
    <xf numFmtId="0" fontId="3" fillId="17" borderId="63" xfId="12" applyFont="1" applyFill="1" applyBorder="1" applyAlignment="1" applyProtection="1">
      <alignment horizontal="center"/>
      <protection locked="0"/>
    </xf>
    <xf numFmtId="167" fontId="3" fillId="17" borderId="57" xfId="12" applyNumberFormat="1" applyFont="1" applyFill="1" applyBorder="1" applyProtection="1">
      <protection locked="0"/>
    </xf>
    <xf numFmtId="167" fontId="3" fillId="17" borderId="61" xfId="12" applyNumberFormat="1" applyFont="1" applyFill="1" applyBorder="1" applyAlignment="1" applyProtection="1">
      <alignment horizontal="left" indent="3"/>
      <protection locked="0"/>
    </xf>
    <xf numFmtId="2" fontId="3" fillId="18" borderId="53" xfId="12" applyNumberFormat="1" applyFont="1" applyFill="1" applyBorder="1" applyProtection="1">
      <protection locked="0"/>
    </xf>
    <xf numFmtId="0" fontId="3" fillId="9" borderId="12" xfId="10" applyFont="1" applyFill="1" applyBorder="1"/>
    <xf numFmtId="0" fontId="3" fillId="9" borderId="12" xfId="10" applyFont="1" applyFill="1" applyBorder="1" applyAlignment="1">
      <alignment horizontal="center"/>
    </xf>
    <xf numFmtId="167" fontId="3" fillId="9" borderId="12" xfId="10" applyNumberFormat="1" applyFont="1" applyFill="1" applyBorder="1"/>
    <xf numFmtId="167" fontId="3" fillId="9" borderId="12" xfId="10" applyNumberFormat="1" applyFont="1" applyFill="1" applyBorder="1" applyAlignment="1">
      <alignment horizontal="center"/>
    </xf>
    <xf numFmtId="168" fontId="3" fillId="9" borderId="12" xfId="10" applyNumberFormat="1" applyFont="1" applyFill="1" applyBorder="1"/>
    <xf numFmtId="2" fontId="3" fillId="9" borderId="12" xfId="10" applyNumberFormat="1" applyFont="1" applyFill="1" applyBorder="1"/>
    <xf numFmtId="2" fontId="3" fillId="9" borderId="12" xfId="10" applyNumberFormat="1" applyFont="1" applyFill="1" applyBorder="1" applyAlignment="1">
      <alignment horizontal="center"/>
    </xf>
    <xf numFmtId="2" fontId="3" fillId="9" borderId="12" xfId="10" applyNumberFormat="1" applyFont="1" applyFill="1" applyBorder="1" applyAlignment="1">
      <alignment horizontal="left" indent="3"/>
    </xf>
    <xf numFmtId="2" fontId="3" fillId="9" borderId="22" xfId="10" applyNumberFormat="1" applyFont="1" applyFill="1" applyBorder="1" applyAlignment="1">
      <alignment horizontal="left" indent="3"/>
    </xf>
    <xf numFmtId="0" fontId="3" fillId="6" borderId="7" xfId="10" applyFont="1" applyFill="1" applyBorder="1" applyAlignment="1">
      <alignment horizontal="center"/>
    </xf>
    <xf numFmtId="167" fontId="3" fillId="6" borderId="7" xfId="10" applyNumberFormat="1" applyFont="1" applyFill="1" applyBorder="1" applyAlignment="1">
      <alignment horizontal="center"/>
    </xf>
    <xf numFmtId="2" fontId="3" fillId="6" borderId="7" xfId="10" applyNumberFormat="1" applyFont="1" applyFill="1" applyBorder="1" applyAlignment="1">
      <alignment horizontal="center"/>
    </xf>
    <xf numFmtId="2" fontId="3" fillId="6" borderId="7" xfId="10" applyNumberFormat="1" applyFont="1" applyFill="1" applyBorder="1" applyAlignment="1">
      <alignment horizontal="left" indent="3"/>
    </xf>
    <xf numFmtId="2" fontId="3" fillId="6" borderId="10" xfId="10" applyNumberFormat="1" applyFont="1" applyFill="1" applyBorder="1" applyAlignment="1">
      <alignment horizontal="left" indent="3"/>
    </xf>
    <xf numFmtId="0" fontId="3" fillId="6" borderId="7" xfId="10" applyFont="1" applyFill="1" applyBorder="1"/>
    <xf numFmtId="167" fontId="3" fillId="6" borderId="7" xfId="10" applyNumberFormat="1" applyFont="1" applyFill="1" applyBorder="1"/>
    <xf numFmtId="168" fontId="3" fillId="6" borderId="7" xfId="10" applyNumberFormat="1" applyFont="1" applyFill="1" applyBorder="1"/>
    <xf numFmtId="2" fontId="3" fillId="6" borderId="7" xfId="10" applyNumberFormat="1" applyFont="1" applyFill="1" applyBorder="1"/>
    <xf numFmtId="0" fontId="3" fillId="12" borderId="3" xfId="8" applyFont="1" applyFill="1" applyBorder="1"/>
    <xf numFmtId="0" fontId="3" fillId="12" borderId="3" xfId="8" applyFont="1" applyFill="1" applyBorder="1" applyAlignment="1">
      <alignment horizontal="center"/>
    </xf>
    <xf numFmtId="167" fontId="3" fillId="12" borderId="3" xfId="8" applyNumberFormat="1" applyFont="1" applyFill="1" applyBorder="1"/>
    <xf numFmtId="167" fontId="3" fillId="12" borderId="3" xfId="8" applyNumberFormat="1" applyFont="1" applyFill="1" applyBorder="1" applyAlignment="1">
      <alignment horizontal="center"/>
    </xf>
    <xf numFmtId="168" fontId="3" fillId="12" borderId="3" xfId="8" applyNumberFormat="1" applyFont="1" applyFill="1" applyBorder="1"/>
    <xf numFmtId="2" fontId="3" fillId="12" borderId="3" xfId="8" applyNumberFormat="1" applyFont="1" applyFill="1" applyBorder="1"/>
    <xf numFmtId="2" fontId="3" fillId="12" borderId="3" xfId="8" applyNumberFormat="1" applyFont="1" applyFill="1" applyBorder="1" applyAlignment="1">
      <alignment horizontal="center"/>
    </xf>
    <xf numFmtId="2" fontId="3" fillId="12" borderId="3" xfId="8" applyNumberFormat="1" applyFont="1" applyFill="1" applyBorder="1" applyAlignment="1">
      <alignment horizontal="left" indent="3"/>
    </xf>
    <xf numFmtId="2" fontId="3" fillId="12" borderId="9" xfId="8" applyNumberFormat="1" applyFont="1" applyFill="1" applyBorder="1" applyAlignment="1">
      <alignment horizontal="left" indent="3"/>
    </xf>
    <xf numFmtId="0" fontId="3" fillId="12" borderId="7" xfId="8" applyFont="1" applyFill="1" applyBorder="1"/>
    <xf numFmtId="0" fontId="3" fillId="12" borderId="7" xfId="8" applyFont="1" applyFill="1" applyBorder="1" applyAlignment="1">
      <alignment horizontal="center"/>
    </xf>
    <xf numFmtId="167" fontId="3" fillId="12" borderId="7" xfId="8" applyNumberFormat="1" applyFont="1" applyFill="1" applyBorder="1"/>
    <xf numFmtId="167" fontId="3" fillId="12" borderId="7" xfId="8" applyNumberFormat="1" applyFont="1" applyFill="1" applyBorder="1" applyAlignment="1">
      <alignment horizontal="center"/>
    </xf>
    <xf numFmtId="168" fontId="3" fillId="12" borderId="7" xfId="8" applyNumberFormat="1" applyFont="1" applyFill="1" applyBorder="1"/>
    <xf numFmtId="2" fontId="3" fillId="12" borderId="7" xfId="8" applyNumberFormat="1" applyFont="1" applyFill="1" applyBorder="1"/>
    <xf numFmtId="2" fontId="3" fillId="12" borderId="7" xfId="8" applyNumberFormat="1" applyFont="1" applyFill="1" applyBorder="1" applyAlignment="1">
      <alignment horizontal="center"/>
    </xf>
    <xf numFmtId="2" fontId="3" fillId="12" borderId="7" xfId="8" applyNumberFormat="1" applyFont="1" applyFill="1" applyBorder="1" applyAlignment="1">
      <alignment horizontal="left" indent="3"/>
    </xf>
    <xf numFmtId="2" fontId="3" fillId="12" borderId="10" xfId="8" applyNumberFormat="1" applyFont="1" applyFill="1" applyBorder="1" applyAlignment="1">
      <alignment horizontal="left" indent="3"/>
    </xf>
    <xf numFmtId="0" fontId="3" fillId="4" borderId="3" xfId="8" applyFont="1" applyFill="1" applyBorder="1"/>
    <xf numFmtId="0" fontId="3" fillId="4" borderId="3" xfId="8" applyFont="1" applyFill="1" applyBorder="1" applyAlignment="1">
      <alignment horizontal="center"/>
    </xf>
    <xf numFmtId="167" fontId="3" fillId="4" borderId="3" xfId="8" applyNumberFormat="1" applyFont="1" applyFill="1" applyBorder="1"/>
    <xf numFmtId="167" fontId="3" fillId="4" borderId="3" xfId="8" applyNumberFormat="1" applyFont="1" applyFill="1" applyBorder="1" applyAlignment="1">
      <alignment horizontal="center"/>
    </xf>
    <xf numFmtId="168" fontId="3" fillId="4" borderId="3" xfId="8" applyNumberFormat="1" applyFont="1" applyFill="1" applyBorder="1"/>
    <xf numFmtId="2" fontId="3" fillId="4" borderId="3" xfId="8" applyNumberFormat="1" applyFont="1" applyFill="1" applyBorder="1"/>
    <xf numFmtId="2" fontId="3" fillId="4" borderId="3" xfId="8" applyNumberFormat="1" applyFont="1" applyFill="1" applyBorder="1" applyAlignment="1">
      <alignment horizontal="center"/>
    </xf>
    <xf numFmtId="2" fontId="3" fillId="4" borderId="3" xfId="8" applyNumberFormat="1" applyFont="1" applyFill="1" applyBorder="1" applyAlignment="1">
      <alignment horizontal="left" indent="3"/>
    </xf>
    <xf numFmtId="2" fontId="3" fillId="4" borderId="9" xfId="8" applyNumberFormat="1" applyFont="1" applyFill="1" applyBorder="1" applyAlignment="1">
      <alignment horizontal="left" indent="3"/>
    </xf>
    <xf numFmtId="167" fontId="3" fillId="4" borderId="3" xfId="5" applyNumberFormat="1" applyFont="1" applyFill="1" applyBorder="1" applyAlignment="1">
      <alignment horizontal="center"/>
    </xf>
    <xf numFmtId="168" fontId="3" fillId="4" borderId="3" xfId="5" applyNumberFormat="1" applyFont="1" applyFill="1" applyBorder="1"/>
    <xf numFmtId="2" fontId="3" fillId="4" borderId="3" xfId="5" applyNumberFormat="1" applyFont="1" applyFill="1" applyBorder="1"/>
    <xf numFmtId="2" fontId="3" fillId="4" borderId="3" xfId="5" applyNumberFormat="1" applyFont="1" applyFill="1" applyBorder="1" applyAlignment="1">
      <alignment horizontal="center"/>
    </xf>
    <xf numFmtId="2" fontId="3" fillId="4" borderId="3" xfId="5" applyNumberFormat="1" applyFont="1" applyFill="1" applyBorder="1" applyAlignment="1">
      <alignment horizontal="left" indent="3"/>
    </xf>
    <xf numFmtId="2" fontId="3" fillId="4" borderId="9" xfId="5" applyNumberFormat="1" applyFont="1" applyFill="1" applyBorder="1" applyAlignment="1">
      <alignment horizontal="left" indent="3"/>
    </xf>
    <xf numFmtId="0" fontId="10" fillId="9" borderId="12" xfId="5" applyFont="1" applyFill="1" applyBorder="1" applyAlignment="1">
      <alignment horizontal="left" vertical="center"/>
    </xf>
    <xf numFmtId="0" fontId="10" fillId="9" borderId="12" xfId="5" applyFont="1" applyFill="1" applyBorder="1" applyAlignment="1">
      <alignment horizontal="center" vertical="center"/>
    </xf>
    <xf numFmtId="167" fontId="3" fillId="9" borderId="12" xfId="5" applyNumberFormat="1" applyFont="1" applyFill="1" applyBorder="1" applyAlignment="1">
      <alignment horizontal="center" vertical="center"/>
    </xf>
    <xf numFmtId="168" fontId="3" fillId="9" borderId="12" xfId="5" applyNumberFormat="1" applyFont="1" applyFill="1" applyBorder="1" applyAlignment="1">
      <alignment horizontal="center" vertical="center"/>
    </xf>
    <xf numFmtId="2" fontId="3" fillId="9" borderId="12" xfId="5" applyNumberFormat="1" applyFont="1" applyFill="1" applyBorder="1" applyAlignment="1">
      <alignment horizontal="center" vertical="center"/>
    </xf>
    <xf numFmtId="2" fontId="3" fillId="9" borderId="22" xfId="5" applyNumberFormat="1" applyFont="1" applyFill="1" applyBorder="1" applyAlignment="1">
      <alignment horizontal="center" vertical="center"/>
    </xf>
    <xf numFmtId="0" fontId="3" fillId="10" borderId="7" xfId="4" applyFont="1" applyFill="1" applyBorder="1" applyAlignment="1">
      <alignment horizontal="left"/>
    </xf>
    <xf numFmtId="0" fontId="3" fillId="10" borderId="7" xfId="4" applyFont="1" applyFill="1" applyBorder="1" applyAlignment="1">
      <alignment horizontal="center"/>
    </xf>
    <xf numFmtId="167" fontId="3" fillId="10" borderId="7" xfId="4" applyNumberFormat="1" applyFont="1" applyFill="1" applyBorder="1" applyAlignment="1">
      <alignment horizontal="right"/>
    </xf>
    <xf numFmtId="167" fontId="3" fillId="10" borderId="7" xfId="4" applyNumberFormat="1" applyFont="1" applyFill="1" applyBorder="1"/>
    <xf numFmtId="167" fontId="3" fillId="10" borderId="7" xfId="4" applyNumberFormat="1" applyFont="1" applyFill="1" applyBorder="1" applyAlignment="1">
      <alignment horizontal="center"/>
    </xf>
    <xf numFmtId="168" fontId="3" fillId="10" borderId="7" xfId="4" applyNumberFormat="1" applyFont="1" applyFill="1" applyBorder="1"/>
    <xf numFmtId="2" fontId="3" fillId="10" borderId="7" xfId="4" applyNumberFormat="1" applyFont="1" applyFill="1" applyBorder="1"/>
    <xf numFmtId="2" fontId="3" fillId="10" borderId="7" xfId="4" applyNumberFormat="1" applyFont="1" applyFill="1" applyBorder="1" applyAlignment="1">
      <alignment horizontal="center"/>
    </xf>
    <xf numFmtId="2" fontId="3" fillId="10" borderId="7" xfId="4" applyNumberFormat="1" applyFont="1" applyFill="1" applyBorder="1" applyAlignment="1">
      <alignment horizontal="left" indent="3"/>
    </xf>
    <xf numFmtId="2" fontId="3" fillId="10" borderId="10" xfId="4" applyNumberFormat="1" applyFont="1" applyFill="1" applyBorder="1" applyAlignment="1">
      <alignment horizontal="left" indent="3"/>
    </xf>
    <xf numFmtId="0" fontId="10" fillId="9" borderId="12" xfId="13" applyFont="1" applyFill="1" applyBorder="1"/>
    <xf numFmtId="0" fontId="10" fillId="9" borderId="12" xfId="13" applyFont="1" applyFill="1" applyBorder="1" applyAlignment="1">
      <alignment horizontal="center"/>
    </xf>
    <xf numFmtId="167" fontId="3" fillId="9" borderId="12" xfId="13" applyNumberFormat="1" applyFont="1" applyFill="1" applyBorder="1"/>
    <xf numFmtId="167" fontId="3" fillId="9" borderId="12" xfId="13" applyNumberFormat="1" applyFont="1" applyFill="1" applyBorder="1" applyAlignment="1">
      <alignment horizontal="center"/>
    </xf>
    <xf numFmtId="168" fontId="3" fillId="9" borderId="12" xfId="13" applyNumberFormat="1" applyFont="1" applyFill="1" applyBorder="1"/>
    <xf numFmtId="2" fontId="3" fillId="9" borderId="12" xfId="13" applyNumberFormat="1" applyFont="1" applyFill="1" applyBorder="1"/>
    <xf numFmtId="2" fontId="3" fillId="9" borderId="12" xfId="13" applyNumberFormat="1" applyFont="1" applyFill="1" applyBorder="1" applyAlignment="1">
      <alignment horizontal="center"/>
    </xf>
    <xf numFmtId="2" fontId="3" fillId="9" borderId="12" xfId="13" applyNumberFormat="1" applyFont="1" applyFill="1" applyBorder="1" applyAlignment="1">
      <alignment horizontal="left" indent="3"/>
    </xf>
    <xf numFmtId="2" fontId="3" fillId="9" borderId="22" xfId="13" applyNumberFormat="1" applyFont="1" applyFill="1" applyBorder="1" applyAlignment="1">
      <alignment horizontal="left" indent="3"/>
    </xf>
    <xf numFmtId="0" fontId="3" fillId="12" borderId="3" xfId="13" applyFont="1" applyFill="1" applyBorder="1"/>
    <xf numFmtId="0" fontId="3" fillId="12" borderId="3" xfId="13" applyFont="1" applyFill="1" applyBorder="1" applyAlignment="1">
      <alignment horizontal="center"/>
    </xf>
    <xf numFmtId="167" fontId="3" fillId="12" borderId="3" xfId="13" applyNumberFormat="1" applyFont="1" applyFill="1" applyBorder="1"/>
    <xf numFmtId="167" fontId="3" fillId="12" borderId="3" xfId="13" applyNumberFormat="1" applyFont="1" applyFill="1" applyBorder="1" applyAlignment="1">
      <alignment horizontal="center"/>
    </xf>
    <xf numFmtId="168" fontId="3" fillId="12" borderId="3" xfId="13" applyNumberFormat="1" applyFont="1" applyFill="1" applyBorder="1"/>
    <xf numFmtId="2" fontId="3" fillId="12" borderId="3" xfId="13" applyNumberFormat="1" applyFont="1" applyFill="1" applyBorder="1"/>
    <xf numFmtId="2" fontId="3" fillId="12" borderId="3" xfId="13" applyNumberFormat="1" applyFont="1" applyFill="1" applyBorder="1" applyAlignment="1">
      <alignment horizontal="center"/>
    </xf>
    <xf numFmtId="2" fontId="3" fillId="12" borderId="3" xfId="13" applyNumberFormat="1" applyFont="1" applyFill="1" applyBorder="1" applyAlignment="1">
      <alignment horizontal="left" indent="3"/>
    </xf>
    <xf numFmtId="2" fontId="3" fillId="12" borderId="9" xfId="13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Protection="1">
      <protection locked="0"/>
    </xf>
    <xf numFmtId="0" fontId="3" fillId="0" borderId="0" xfId="110" applyFont="1"/>
    <xf numFmtId="0" fontId="3" fillId="0" borderId="0" xfId="110" applyFont="1" applyAlignment="1">
      <alignment horizontal="left"/>
    </xf>
    <xf numFmtId="0" fontId="3" fillId="52" borderId="0" xfId="110" applyFont="1" applyFill="1" applyBorder="1" applyAlignment="1">
      <alignment horizontal="center"/>
    </xf>
    <xf numFmtId="0" fontId="34" fillId="52" borderId="0" xfId="110" applyFont="1" applyFill="1" applyBorder="1" applyAlignment="1">
      <alignment horizontal="center"/>
    </xf>
    <xf numFmtId="0" fontId="3" fillId="52" borderId="0" xfId="110" applyFont="1" applyFill="1" applyBorder="1" applyAlignment="1">
      <alignment horizontal="left"/>
    </xf>
    <xf numFmtId="0" fontId="3" fillId="52" borderId="0" xfId="110" applyFont="1" applyFill="1" applyBorder="1"/>
    <xf numFmtId="0" fontId="3" fillId="60" borderId="0" xfId="110" applyFont="1" applyFill="1" applyAlignment="1">
      <alignment horizontal="center"/>
    </xf>
    <xf numFmtId="0" fontId="3" fillId="0" borderId="0" xfId="110" applyFont="1"/>
    <xf numFmtId="0" fontId="3" fillId="0" borderId="0" xfId="110" applyFont="1" applyAlignment="1">
      <alignment horizontal="left"/>
    </xf>
    <xf numFmtId="0" fontId="3" fillId="52" borderId="0" xfId="110" applyFont="1" applyFill="1" applyBorder="1" applyAlignment="1">
      <alignment horizontal="center"/>
    </xf>
    <xf numFmtId="0" fontId="34" fillId="52" borderId="0" xfId="110" applyFont="1" applyFill="1" applyBorder="1" applyAlignment="1">
      <alignment horizontal="center"/>
    </xf>
    <xf numFmtId="0" fontId="3" fillId="52" borderId="0" xfId="110" applyFont="1" applyFill="1" applyBorder="1" applyAlignment="1">
      <alignment horizontal="left"/>
    </xf>
    <xf numFmtId="0" fontId="3" fillId="52" borderId="0" xfId="110" applyFont="1" applyFill="1" applyBorder="1"/>
    <xf numFmtId="0" fontId="3" fillId="60" borderId="0" xfId="110" applyFont="1" applyFill="1" applyAlignment="1">
      <alignment horizontal="center"/>
    </xf>
    <xf numFmtId="0" fontId="3" fillId="0" borderId="44" xfId="0" applyFont="1" applyBorder="1"/>
    <xf numFmtId="0" fontId="3" fillId="0" borderId="18" xfId="0" applyFont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1" xfId="110" applyFont="1" applyFill="1" applyBorder="1" applyAlignment="1">
      <alignment horizontal="center"/>
    </xf>
    <xf numFmtId="0" fontId="3" fillId="2" borderId="3" xfId="110" applyFont="1" applyFill="1" applyBorder="1" applyAlignment="1">
      <alignment horizontal="center"/>
    </xf>
    <xf numFmtId="0" fontId="3" fillId="5" borderId="3" xfId="110" applyFont="1" applyFill="1" applyBorder="1" applyAlignment="1">
      <alignment horizontal="center"/>
    </xf>
    <xf numFmtId="0" fontId="3" fillId="4" borderId="3" xfId="110" applyFont="1" applyFill="1" applyBorder="1" applyAlignment="1">
      <alignment horizontal="center"/>
    </xf>
    <xf numFmtId="0" fontId="3" fillId="3" borderId="3" xfId="110" applyFont="1" applyFill="1" applyBorder="1" applyAlignment="1">
      <alignment horizontal="center"/>
    </xf>
    <xf numFmtId="0" fontId="3" fillId="2" borderId="5" xfId="110" applyFont="1" applyFill="1" applyBorder="1" applyAlignment="1">
      <alignment horizontal="center"/>
    </xf>
    <xf numFmtId="0" fontId="3" fillId="5" borderId="5" xfId="110" applyFont="1" applyFill="1" applyBorder="1" applyAlignment="1">
      <alignment horizontal="center"/>
    </xf>
    <xf numFmtId="0" fontId="3" fillId="3" borderId="5" xfId="110" applyFont="1" applyFill="1" applyBorder="1" applyAlignment="1">
      <alignment horizontal="center"/>
    </xf>
    <xf numFmtId="0" fontId="3" fillId="4" borderId="5" xfId="110" applyFont="1" applyFill="1" applyBorder="1" applyAlignment="1">
      <alignment horizontal="center"/>
    </xf>
    <xf numFmtId="0" fontId="3" fillId="5" borderId="1" xfId="11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10" fillId="9" borderId="4" xfId="4" applyFont="1" applyFill="1" applyBorder="1"/>
    <xf numFmtId="0" fontId="10" fillId="9" borderId="4" xfId="4" applyFont="1" applyFill="1" applyBorder="1" applyAlignment="1">
      <alignment horizontal="center"/>
    </xf>
    <xf numFmtId="167" fontId="3" fillId="9" borderId="4" xfId="4" applyNumberFormat="1" applyFont="1" applyFill="1" applyBorder="1"/>
    <xf numFmtId="167" fontId="3" fillId="9" borderId="4" xfId="4" applyNumberFormat="1" applyFont="1" applyFill="1" applyBorder="1" applyAlignment="1">
      <alignment horizontal="center"/>
    </xf>
    <xf numFmtId="168" fontId="3" fillId="9" borderId="4" xfId="4" applyNumberFormat="1" applyFont="1" applyFill="1" applyBorder="1"/>
    <xf numFmtId="2" fontId="3" fillId="9" borderId="4" xfId="4" applyNumberFormat="1" applyFont="1" applyFill="1" applyBorder="1"/>
    <xf numFmtId="2" fontId="3" fillId="9" borderId="4" xfId="4" applyNumberFormat="1" applyFont="1" applyFill="1" applyBorder="1" applyAlignment="1">
      <alignment horizontal="center"/>
    </xf>
    <xf numFmtId="2" fontId="3" fillId="9" borderId="4" xfId="4" applyNumberFormat="1" applyFont="1" applyFill="1" applyBorder="1" applyAlignment="1">
      <alignment horizontal="left" indent="3"/>
    </xf>
    <xf numFmtId="2" fontId="3" fillId="9" borderId="16" xfId="4" applyNumberFormat="1" applyFont="1" applyFill="1" applyBorder="1" applyAlignment="1">
      <alignment horizontal="left" indent="3"/>
    </xf>
    <xf numFmtId="0" fontId="3" fillId="10" borderId="7" xfId="7" applyFont="1" applyFill="1" applyBorder="1" applyAlignment="1">
      <alignment horizontal="left"/>
    </xf>
    <xf numFmtId="0" fontId="3" fillId="10" borderId="7" xfId="7" applyFont="1" applyFill="1" applyBorder="1" applyAlignment="1">
      <alignment horizontal="center"/>
    </xf>
    <xf numFmtId="167" fontId="3" fillId="10" borderId="7" xfId="7" applyNumberFormat="1" applyFont="1" applyFill="1" applyBorder="1" applyAlignment="1">
      <alignment horizontal="right"/>
    </xf>
    <xf numFmtId="167" fontId="3" fillId="10" borderId="7" xfId="7" applyNumberFormat="1" applyFont="1" applyFill="1" applyBorder="1"/>
    <xf numFmtId="167" fontId="3" fillId="10" borderId="7" xfId="7" applyNumberFormat="1" applyFont="1" applyFill="1" applyBorder="1" applyAlignment="1">
      <alignment horizontal="center"/>
    </xf>
    <xf numFmtId="168" fontId="3" fillId="10" borderId="7" xfId="7" applyNumberFormat="1" applyFont="1" applyFill="1" applyBorder="1"/>
    <xf numFmtId="2" fontId="3" fillId="10" borderId="7" xfId="7" applyNumberFormat="1" applyFont="1" applyFill="1" applyBorder="1"/>
    <xf numFmtId="2" fontId="3" fillId="10" borderId="7" xfId="7" applyNumberFormat="1" applyFont="1" applyFill="1" applyBorder="1" applyAlignment="1">
      <alignment horizontal="center"/>
    </xf>
    <xf numFmtId="2" fontId="3" fillId="10" borderId="7" xfId="7" applyNumberFormat="1" applyFont="1" applyFill="1" applyBorder="1" applyAlignment="1">
      <alignment horizontal="left" indent="3"/>
    </xf>
    <xf numFmtId="2" fontId="3" fillId="10" borderId="16" xfId="7" applyNumberFormat="1" applyFont="1" applyFill="1" applyBorder="1" applyAlignment="1">
      <alignment horizontal="left" indent="3"/>
    </xf>
    <xf numFmtId="2" fontId="3" fillId="3" borderId="5" xfId="0" applyNumberFormat="1" applyFont="1" applyFill="1" applyBorder="1" applyProtection="1">
      <protection locked="0"/>
    </xf>
    <xf numFmtId="166" fontId="3" fillId="5" borderId="12" xfId="0" applyNumberFormat="1" applyFont="1" applyFill="1" applyBorder="1" applyProtection="1">
      <protection locked="0"/>
    </xf>
    <xf numFmtId="2" fontId="3" fillId="2" borderId="21" xfId="0" applyNumberFormat="1" applyFont="1" applyFill="1" applyBorder="1" applyAlignment="1" applyProtection="1">
      <alignment horizontal="left" indent="3"/>
    </xf>
    <xf numFmtId="0" fontId="3" fillId="8" borderId="5" xfId="0" applyFont="1" applyFill="1" applyBorder="1" applyProtection="1">
      <protection locked="0"/>
    </xf>
    <xf numFmtId="0" fontId="3" fillId="8" borderId="5" xfId="0" applyFont="1" applyFill="1" applyBorder="1" applyAlignment="1" applyProtection="1">
      <alignment horizontal="center"/>
      <protection locked="0"/>
    </xf>
    <xf numFmtId="2" fontId="3" fillId="8" borderId="12" xfId="0" applyNumberFormat="1" applyFont="1" applyFill="1" applyBorder="1" applyAlignment="1" applyProtection="1">
      <alignment horizontal="left" indent="3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167" fontId="3" fillId="8" borderId="3" xfId="0" applyNumberFormat="1" applyFont="1" applyFill="1" applyBorder="1" applyProtection="1">
      <protection locked="0"/>
    </xf>
    <xf numFmtId="167" fontId="3" fillId="8" borderId="3" xfId="0" applyNumberFormat="1" applyFont="1" applyFill="1" applyBorder="1" applyAlignment="1" applyProtection="1">
      <alignment horizontal="left" indent="4"/>
      <protection locked="0"/>
    </xf>
    <xf numFmtId="168" fontId="3" fillId="8" borderId="3" xfId="0" applyNumberFormat="1" applyFont="1" applyFill="1" applyBorder="1" applyProtection="1"/>
    <xf numFmtId="2" fontId="3" fillId="8" borderId="3" xfId="0" applyNumberFormat="1" applyFont="1" applyFill="1" applyBorder="1" applyAlignment="1" applyProtection="1">
      <alignment horizontal="left" indent="3"/>
    </xf>
    <xf numFmtId="2" fontId="3" fillId="8" borderId="9" xfId="0" applyNumberFormat="1" applyFont="1" applyFill="1" applyBorder="1" applyAlignment="1" applyProtection="1">
      <alignment horizontal="left" indent="3"/>
    </xf>
    <xf numFmtId="0" fontId="3" fillId="8" borderId="7" xfId="0" applyFont="1" applyFill="1" applyBorder="1" applyProtection="1"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168" fontId="3" fillId="8" borderId="7" xfId="0" applyNumberFormat="1" applyFont="1" applyFill="1" applyBorder="1" applyProtection="1"/>
    <xf numFmtId="2" fontId="3" fillId="8" borderId="7" xfId="0" applyNumberFormat="1" applyFont="1" applyFill="1" applyBorder="1" applyAlignment="1" applyProtection="1">
      <alignment horizontal="left" indent="3"/>
    </xf>
    <xf numFmtId="2" fontId="3" fillId="8" borderId="10" xfId="0" applyNumberFormat="1" applyFont="1" applyFill="1" applyBorder="1" applyAlignment="1" applyProtection="1">
      <alignment horizontal="left" indent="3"/>
    </xf>
    <xf numFmtId="168" fontId="3" fillId="3" borderId="5" xfId="0" applyNumberFormat="1" applyFont="1" applyFill="1" applyBorder="1" applyProtection="1"/>
    <xf numFmtId="2" fontId="3" fillId="3" borderId="5" xfId="0" applyNumberFormat="1" applyFont="1" applyFill="1" applyBorder="1" applyAlignment="1" applyProtection="1">
      <alignment horizontal="left" indent="3"/>
    </xf>
    <xf numFmtId="2" fontId="3" fillId="3" borderId="21" xfId="0" applyNumberFormat="1" applyFont="1" applyFill="1" applyBorder="1" applyAlignment="1" applyProtection="1">
      <alignment horizontal="left" indent="3"/>
    </xf>
    <xf numFmtId="166" fontId="3" fillId="60" borderId="3" xfId="0" applyNumberFormat="1" applyFont="1" applyFill="1" applyBorder="1" applyAlignment="1">
      <alignment horizontal="center"/>
    </xf>
    <xf numFmtId="166" fontId="3" fillId="60" borderId="7" xfId="0" applyNumberFormat="1" applyFont="1" applyFill="1" applyBorder="1" applyAlignment="1">
      <alignment horizontal="center"/>
    </xf>
    <xf numFmtId="2" fontId="3" fillId="8" borderId="5" xfId="0" applyNumberFormat="1" applyFont="1" applyFill="1" applyBorder="1" applyAlignment="1">
      <alignment horizontal="center"/>
    </xf>
    <xf numFmtId="166" fontId="3" fillId="8" borderId="3" xfId="0" applyNumberFormat="1" applyFont="1" applyFill="1" applyBorder="1" applyAlignment="1">
      <alignment horizontal="center"/>
    </xf>
    <xf numFmtId="166" fontId="3" fillId="8" borderId="7" xfId="0" applyNumberFormat="1" applyFont="1" applyFill="1" applyBorder="1" applyAlignment="1">
      <alignment horizontal="center"/>
    </xf>
    <xf numFmtId="167" fontId="3" fillId="8" borderId="5" xfId="0" applyNumberFormat="1" applyFont="1" applyFill="1" applyBorder="1"/>
    <xf numFmtId="167" fontId="3" fillId="8" borderId="5" xfId="0" applyNumberFormat="1" applyFont="1" applyFill="1" applyBorder="1" applyAlignment="1">
      <alignment horizontal="center"/>
    </xf>
    <xf numFmtId="168" fontId="3" fillId="8" borderId="5" xfId="0" applyNumberFormat="1" applyFont="1" applyFill="1" applyBorder="1" applyAlignment="1">
      <alignment horizontal="center"/>
    </xf>
    <xf numFmtId="2" fontId="3" fillId="8" borderId="5" xfId="0" applyNumberFormat="1" applyFont="1" applyFill="1" applyBorder="1" applyAlignment="1">
      <alignment horizontal="left" indent="3"/>
    </xf>
    <xf numFmtId="2" fontId="3" fillId="8" borderId="21" xfId="0" applyNumberFormat="1" applyFont="1" applyFill="1" applyBorder="1" applyAlignment="1">
      <alignment horizontal="left" indent="3"/>
    </xf>
    <xf numFmtId="168" fontId="3" fillId="8" borderId="3" xfId="0" applyNumberFormat="1" applyFont="1" applyFill="1" applyBorder="1" applyAlignment="1">
      <alignment horizontal="center"/>
    </xf>
    <xf numFmtId="168" fontId="3" fillId="8" borderId="7" xfId="0" applyNumberFormat="1" applyFont="1" applyFill="1" applyBorder="1" applyAlignment="1">
      <alignment horizontal="center"/>
    </xf>
    <xf numFmtId="2" fontId="3" fillId="14" borderId="5" xfId="0" applyNumberFormat="1" applyFont="1" applyFill="1" applyBorder="1" applyAlignment="1">
      <alignment horizontal="center"/>
    </xf>
    <xf numFmtId="2" fontId="3" fillId="14" borderId="3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 vertical="top"/>
    </xf>
    <xf numFmtId="167" fontId="3" fillId="14" borderId="5" xfId="0" applyNumberFormat="1" applyFont="1" applyFill="1" applyBorder="1"/>
    <xf numFmtId="167" fontId="3" fillId="14" borderId="5" xfId="0" applyNumberFormat="1" applyFont="1" applyFill="1" applyBorder="1" applyAlignment="1">
      <alignment horizontal="center"/>
    </xf>
    <xf numFmtId="168" fontId="3" fillId="14" borderId="5" xfId="0" applyNumberFormat="1" applyFont="1" applyFill="1" applyBorder="1" applyAlignment="1">
      <alignment horizontal="center"/>
    </xf>
    <xf numFmtId="2" fontId="3" fillId="14" borderId="5" xfId="0" applyNumberFormat="1" applyFont="1" applyFill="1" applyBorder="1" applyAlignment="1">
      <alignment horizontal="left" indent="3"/>
    </xf>
    <xf numFmtId="2" fontId="3" fillId="14" borderId="21" xfId="0" applyNumberFormat="1" applyFont="1" applyFill="1" applyBorder="1" applyAlignment="1">
      <alignment horizontal="left" indent="3"/>
    </xf>
    <xf numFmtId="167" fontId="3" fillId="14" borderId="3" xfId="0" applyNumberFormat="1" applyFont="1" applyFill="1" applyBorder="1"/>
    <xf numFmtId="167" fontId="3" fillId="14" borderId="3" xfId="0" applyNumberFormat="1" applyFont="1" applyFill="1" applyBorder="1" applyAlignment="1">
      <alignment horizontal="center"/>
    </xf>
    <xf numFmtId="168" fontId="3" fillId="14" borderId="3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167" fontId="3" fillId="6" borderId="5" xfId="0" applyNumberFormat="1" applyFont="1" applyFill="1" applyBorder="1"/>
    <xf numFmtId="166" fontId="3" fillId="6" borderId="5" xfId="0" applyNumberFormat="1" applyFont="1" applyFill="1" applyBorder="1" applyAlignment="1">
      <alignment horizontal="center"/>
    </xf>
    <xf numFmtId="167" fontId="3" fillId="6" borderId="5" xfId="0" applyNumberFormat="1" applyFont="1" applyFill="1" applyBorder="1" applyAlignment="1">
      <alignment horizontal="center"/>
    </xf>
    <xf numFmtId="168" fontId="3" fillId="6" borderId="5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left" indent="3"/>
    </xf>
    <xf numFmtId="2" fontId="3" fillId="6" borderId="21" xfId="0" applyNumberFormat="1" applyFont="1" applyFill="1" applyBorder="1" applyAlignment="1">
      <alignment horizontal="left" indent="3"/>
    </xf>
    <xf numFmtId="167" fontId="3" fillId="6" borderId="3" xfId="0" applyNumberFormat="1" applyFont="1" applyFill="1" applyBorder="1"/>
    <xf numFmtId="167" fontId="3" fillId="6" borderId="3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left" indent="3"/>
    </xf>
    <xf numFmtId="2" fontId="3" fillId="6" borderId="9" xfId="0" applyNumberFormat="1" applyFont="1" applyFill="1" applyBorder="1" applyAlignment="1">
      <alignment horizontal="left" indent="3"/>
    </xf>
    <xf numFmtId="0" fontId="3" fillId="16" borderId="3" xfId="110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/>
    <xf numFmtId="165" fontId="3" fillId="2" borderId="5" xfId="0" applyNumberFormat="1" applyFont="1" applyFill="1" applyBorder="1"/>
    <xf numFmtId="2" fontId="3" fillId="2" borderId="5" xfId="0" applyNumberFormat="1" applyFont="1" applyFill="1" applyBorder="1" applyAlignment="1">
      <alignment horizontal="left" indent="3"/>
    </xf>
    <xf numFmtId="2" fontId="3" fillId="2" borderId="21" xfId="0" applyNumberFormat="1" applyFont="1" applyFill="1" applyBorder="1" applyAlignment="1">
      <alignment horizontal="left" indent="3"/>
    </xf>
    <xf numFmtId="0" fontId="3" fillId="2" borderId="3" xfId="0" applyFont="1" applyFill="1" applyBorder="1" applyAlignment="1">
      <alignment horizontal="center"/>
    </xf>
    <xf numFmtId="165" fontId="3" fillId="2" borderId="3" xfId="0" applyNumberFormat="1" applyFont="1" applyFill="1" applyBorder="1"/>
    <xf numFmtId="2" fontId="3" fillId="2" borderId="3" xfId="0" applyNumberFormat="1" applyFont="1" applyFill="1" applyBorder="1"/>
    <xf numFmtId="167" fontId="3" fillId="2" borderId="3" xfId="0" applyNumberFormat="1" applyFont="1" applyFill="1" applyBorder="1"/>
    <xf numFmtId="2" fontId="3" fillId="2" borderId="3" xfId="0" applyNumberFormat="1" applyFont="1" applyFill="1" applyBorder="1" applyAlignment="1">
      <alignment horizontal="left" indent="3"/>
    </xf>
    <xf numFmtId="2" fontId="3" fillId="2" borderId="9" xfId="0" applyNumberFormat="1" applyFont="1" applyFill="1" applyBorder="1" applyAlignment="1">
      <alignment horizontal="left" indent="3"/>
    </xf>
    <xf numFmtId="0" fontId="3" fillId="2" borderId="7" xfId="0" applyFont="1" applyFill="1" applyBorder="1" applyAlignment="1">
      <alignment horizontal="center"/>
    </xf>
    <xf numFmtId="165" fontId="3" fillId="2" borderId="7" xfId="0" applyNumberFormat="1" applyFont="1" applyFill="1" applyBorder="1"/>
    <xf numFmtId="2" fontId="3" fillId="2" borderId="7" xfId="0" applyNumberFormat="1" applyFont="1" applyFill="1" applyBorder="1" applyAlignment="1">
      <alignment horizontal="left" indent="3"/>
    </xf>
    <xf numFmtId="2" fontId="3" fillId="2" borderId="10" xfId="0" applyNumberFormat="1" applyFont="1" applyFill="1" applyBorder="1" applyAlignment="1">
      <alignment horizontal="left" indent="3"/>
    </xf>
    <xf numFmtId="0" fontId="3" fillId="5" borderId="5" xfId="0" applyFont="1" applyFill="1" applyBorder="1" applyAlignment="1">
      <alignment horizontal="center"/>
    </xf>
    <xf numFmtId="2" fontId="3" fillId="5" borderId="5" xfId="0" applyNumberFormat="1" applyFont="1" applyFill="1" applyBorder="1"/>
    <xf numFmtId="165" fontId="3" fillId="5" borderId="5" xfId="0" applyNumberFormat="1" applyFont="1" applyFill="1" applyBorder="1"/>
    <xf numFmtId="2" fontId="3" fillId="5" borderId="5" xfId="0" applyNumberFormat="1" applyFont="1" applyFill="1" applyBorder="1" applyAlignment="1">
      <alignment horizontal="left" indent="3"/>
    </xf>
    <xf numFmtId="2" fontId="3" fillId="5" borderId="21" xfId="0" applyNumberFormat="1" applyFont="1" applyFill="1" applyBorder="1" applyAlignment="1">
      <alignment horizontal="left" indent="3"/>
    </xf>
    <xf numFmtId="165" fontId="3" fillId="5" borderId="3" xfId="0" applyNumberFormat="1" applyFont="1" applyFill="1" applyBorder="1"/>
    <xf numFmtId="165" fontId="3" fillId="5" borderId="7" xfId="0" applyNumberFormat="1" applyFont="1" applyFill="1" applyBorder="1"/>
    <xf numFmtId="2" fontId="3" fillId="5" borderId="10" xfId="0" applyNumberFormat="1" applyFont="1" applyFill="1" applyBorder="1" applyAlignment="1">
      <alignment horizontal="left" indent="3"/>
    </xf>
    <xf numFmtId="0" fontId="3" fillId="3" borderId="5" xfId="0" applyFont="1" applyFill="1" applyBorder="1" applyAlignment="1">
      <alignment horizontal="center"/>
    </xf>
    <xf numFmtId="2" fontId="3" fillId="3" borderId="5" xfId="0" applyNumberFormat="1" applyFont="1" applyFill="1" applyBorder="1"/>
    <xf numFmtId="165" fontId="3" fillId="3" borderId="5" xfId="0" applyNumberFormat="1" applyFont="1" applyFill="1" applyBorder="1"/>
    <xf numFmtId="2" fontId="3" fillId="3" borderId="5" xfId="0" applyNumberFormat="1" applyFont="1" applyFill="1" applyBorder="1" applyAlignment="1">
      <alignment horizontal="left" indent="3"/>
    </xf>
    <xf numFmtId="2" fontId="3" fillId="3" borderId="21" xfId="0" applyNumberFormat="1" applyFont="1" applyFill="1" applyBorder="1" applyAlignment="1">
      <alignment horizontal="left" indent="3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/>
    <xf numFmtId="165" fontId="3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left" indent="3"/>
    </xf>
    <xf numFmtId="2" fontId="3" fillId="3" borderId="9" xfId="0" applyNumberFormat="1" applyFont="1" applyFill="1" applyBorder="1" applyAlignment="1">
      <alignment horizontal="left" indent="3"/>
    </xf>
    <xf numFmtId="167" fontId="3" fillId="3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2" fontId="3" fillId="4" borderId="5" xfId="0" applyNumberFormat="1" applyFont="1" applyFill="1" applyBorder="1"/>
    <xf numFmtId="167" fontId="3" fillId="4" borderId="5" xfId="0" applyNumberFormat="1" applyFont="1" applyFill="1" applyBorder="1"/>
    <xf numFmtId="2" fontId="3" fillId="4" borderId="5" xfId="0" applyNumberFormat="1" applyFont="1" applyFill="1" applyBorder="1" applyAlignment="1">
      <alignment horizontal="left" indent="3"/>
    </xf>
    <xf numFmtId="2" fontId="3" fillId="4" borderId="21" xfId="0" applyNumberFormat="1" applyFont="1" applyFill="1" applyBorder="1" applyAlignment="1">
      <alignment horizontal="left" indent="3"/>
    </xf>
    <xf numFmtId="2" fontId="3" fillId="4" borderId="3" xfId="0" applyNumberFormat="1" applyFont="1" applyFill="1" applyBorder="1" applyAlignment="1">
      <alignment horizontal="left" indent="4"/>
    </xf>
    <xf numFmtId="169" fontId="3" fillId="4" borderId="3" xfId="0" applyNumberFormat="1" applyFont="1" applyFill="1" applyBorder="1"/>
    <xf numFmtId="166" fontId="3" fillId="4" borderId="3" xfId="0" applyNumberFormat="1" applyFont="1" applyFill="1" applyBorder="1"/>
    <xf numFmtId="0" fontId="3" fillId="5" borderId="12" xfId="0" applyFont="1" applyFill="1" applyBorder="1" applyAlignment="1" applyProtection="1">
      <alignment horizontal="center"/>
      <protection locked="0"/>
    </xf>
    <xf numFmtId="166" fontId="3" fillId="5" borderId="3" xfId="0" applyNumberFormat="1" applyFont="1" applyFill="1" applyBorder="1" applyAlignment="1" applyProtection="1">
      <alignment horizontal="center"/>
      <protection locked="0"/>
    </xf>
    <xf numFmtId="166" fontId="3" fillId="5" borderId="7" xfId="0" applyNumberFormat="1" applyFont="1" applyFill="1" applyBorder="1" applyAlignment="1" applyProtection="1">
      <alignment horizontal="center"/>
      <protection locked="0"/>
    </xf>
    <xf numFmtId="0" fontId="3" fillId="17" borderId="49" xfId="12" applyFont="1" applyFill="1" applyBorder="1" applyAlignment="1" applyProtection="1">
      <alignment horizontal="center"/>
      <protection locked="0"/>
    </xf>
    <xf numFmtId="168" fontId="3" fillId="17" borderId="49" xfId="12" applyNumberFormat="1" applyFont="1" applyFill="1" applyBorder="1" applyProtection="1"/>
    <xf numFmtId="2" fontId="3" fillId="17" borderId="51" xfId="12" applyNumberFormat="1" applyFont="1" applyFill="1" applyBorder="1" applyAlignment="1" applyProtection="1">
      <alignment horizontal="left" indent="3"/>
    </xf>
    <xf numFmtId="0" fontId="3" fillId="17" borderId="86" xfId="12" applyFont="1" applyFill="1" applyBorder="1" applyProtection="1">
      <protection locked="0"/>
    </xf>
    <xf numFmtId="0" fontId="3" fillId="17" borderId="52" xfId="12" applyFont="1" applyFill="1" applyBorder="1" applyAlignment="1" applyProtection="1">
      <alignment horizontal="center"/>
      <protection locked="0"/>
    </xf>
    <xf numFmtId="167" fontId="3" fillId="17" borderId="52" xfId="12" applyNumberFormat="1" applyFont="1" applyFill="1" applyBorder="1" applyProtection="1">
      <protection locked="0"/>
    </xf>
    <xf numFmtId="167" fontId="3" fillId="17" borderId="86" xfId="12" applyNumberFormat="1" applyFont="1" applyFill="1" applyBorder="1" applyProtection="1">
      <protection locked="0"/>
    </xf>
    <xf numFmtId="168" fontId="3" fillId="17" borderId="52" xfId="12" applyNumberFormat="1" applyFont="1" applyFill="1" applyBorder="1" applyProtection="1"/>
    <xf numFmtId="2" fontId="3" fillId="17" borderId="55" xfId="12" applyNumberFormat="1" applyFont="1" applyFill="1" applyBorder="1" applyAlignment="1" applyProtection="1">
      <alignment horizontal="left" indent="3"/>
    </xf>
    <xf numFmtId="2" fontId="3" fillId="17" borderId="52" xfId="12" applyNumberFormat="1" applyFont="1" applyFill="1" applyBorder="1" applyAlignment="1" applyProtection="1">
      <alignment horizontal="left" indent="3"/>
    </xf>
    <xf numFmtId="2" fontId="3" fillId="17" borderId="56" xfId="12" applyNumberFormat="1" applyFont="1" applyFill="1" applyBorder="1" applyAlignment="1" applyProtection="1">
      <alignment horizontal="left" indent="3"/>
    </xf>
    <xf numFmtId="0" fontId="3" fillId="19" borderId="87" xfId="12" applyFont="1" applyFill="1" applyBorder="1" applyProtection="1">
      <protection locked="0"/>
    </xf>
    <xf numFmtId="0" fontId="3" fillId="19" borderId="88" xfId="12" applyFont="1" applyFill="1" applyBorder="1" applyProtection="1">
      <protection locked="0"/>
    </xf>
    <xf numFmtId="0" fontId="3" fillId="10" borderId="3" xfId="11" applyFont="1" applyFill="1" applyBorder="1" applyAlignment="1">
      <alignment horizontal="left"/>
    </xf>
    <xf numFmtId="0" fontId="3" fillId="10" borderId="3" xfId="11" applyFont="1" applyFill="1" applyBorder="1" applyAlignment="1">
      <alignment horizontal="center"/>
    </xf>
    <xf numFmtId="167" fontId="3" fillId="10" borderId="3" xfId="11" applyNumberFormat="1" applyFont="1" applyFill="1" applyBorder="1" applyAlignment="1">
      <alignment horizontal="right"/>
    </xf>
    <xf numFmtId="167" fontId="3" fillId="10" borderId="3" xfId="11" applyNumberFormat="1" applyFont="1" applyFill="1" applyBorder="1"/>
    <xf numFmtId="167" fontId="3" fillId="10" borderId="3" xfId="11" applyNumberFormat="1" applyFont="1" applyFill="1" applyBorder="1" applyAlignment="1">
      <alignment horizontal="center"/>
    </xf>
    <xf numFmtId="168" fontId="3" fillId="10" borderId="3" xfId="11" applyNumberFormat="1" applyFont="1" applyFill="1" applyBorder="1"/>
    <xf numFmtId="2" fontId="3" fillId="10" borderId="3" xfId="11" applyNumberFormat="1" applyFont="1" applyFill="1" applyBorder="1"/>
    <xf numFmtId="2" fontId="3" fillId="10" borderId="3" xfId="11" applyNumberFormat="1" applyFont="1" applyFill="1" applyBorder="1" applyAlignment="1">
      <alignment horizontal="center"/>
    </xf>
    <xf numFmtId="2" fontId="3" fillId="10" borderId="3" xfId="11" applyNumberFormat="1" applyFont="1" applyFill="1" applyBorder="1" applyAlignment="1">
      <alignment horizontal="left" indent="3"/>
    </xf>
    <xf numFmtId="2" fontId="3" fillId="10" borderId="21" xfId="11" applyNumberFormat="1" applyFont="1" applyFill="1" applyBorder="1" applyAlignment="1">
      <alignment horizontal="left" indent="3"/>
    </xf>
    <xf numFmtId="2" fontId="3" fillId="10" borderId="22" xfId="11" applyNumberFormat="1" applyFont="1" applyFill="1" applyBorder="1" applyAlignment="1">
      <alignment horizontal="left" indent="3"/>
    </xf>
    <xf numFmtId="0" fontId="3" fillId="6" borderId="5" xfId="11" applyFont="1" applyFill="1" applyBorder="1"/>
    <xf numFmtId="0" fontId="3" fillId="6" borderId="5" xfId="11" applyFont="1" applyFill="1" applyBorder="1" applyAlignment="1">
      <alignment horizontal="center"/>
    </xf>
    <xf numFmtId="167" fontId="3" fillId="6" borderId="5" xfId="11" applyNumberFormat="1" applyFont="1" applyFill="1" applyBorder="1"/>
    <xf numFmtId="167" fontId="3" fillId="6" borderId="5" xfId="11" applyNumberFormat="1" applyFont="1" applyFill="1" applyBorder="1" applyAlignment="1">
      <alignment horizontal="center"/>
    </xf>
    <xf numFmtId="168" fontId="3" fillId="6" borderId="5" xfId="11" applyNumberFormat="1" applyFont="1" applyFill="1" applyBorder="1"/>
    <xf numFmtId="2" fontId="3" fillId="6" borderId="5" xfId="11" applyNumberFormat="1" applyFont="1" applyFill="1" applyBorder="1"/>
    <xf numFmtId="2" fontId="3" fillId="6" borderId="5" xfId="11" applyNumberFormat="1" applyFont="1" applyFill="1" applyBorder="1" applyAlignment="1">
      <alignment horizontal="center"/>
    </xf>
    <xf numFmtId="2" fontId="3" fillId="6" borderId="5" xfId="11" applyNumberFormat="1" applyFont="1" applyFill="1" applyBorder="1" applyAlignment="1">
      <alignment horizontal="left" indent="3"/>
    </xf>
    <xf numFmtId="2" fontId="3" fillId="6" borderId="21" xfId="11" applyNumberFormat="1" applyFont="1" applyFill="1" applyBorder="1" applyAlignment="1">
      <alignment horizontal="left" indent="3"/>
    </xf>
    <xf numFmtId="0" fontId="3" fillId="6" borderId="3" xfId="11" applyFont="1" applyFill="1" applyBorder="1"/>
    <xf numFmtId="0" fontId="3" fillId="6" borderId="3" xfId="11" applyFont="1" applyFill="1" applyBorder="1" applyAlignment="1">
      <alignment horizontal="center"/>
    </xf>
    <xf numFmtId="167" fontId="3" fillId="6" borderId="3" xfId="11" applyNumberFormat="1" applyFont="1" applyFill="1" applyBorder="1"/>
    <xf numFmtId="167" fontId="3" fillId="6" borderId="3" xfId="11" applyNumberFormat="1" applyFont="1" applyFill="1" applyBorder="1" applyAlignment="1">
      <alignment horizontal="center"/>
    </xf>
    <xf numFmtId="168" fontId="3" fillId="6" borderId="3" xfId="11" applyNumberFormat="1" applyFont="1" applyFill="1" applyBorder="1"/>
    <xf numFmtId="2" fontId="3" fillId="6" borderId="3" xfId="11" applyNumberFormat="1" applyFont="1" applyFill="1" applyBorder="1"/>
    <xf numFmtId="2" fontId="3" fillId="6" borderId="3" xfId="11" applyNumberFormat="1" applyFont="1" applyFill="1" applyBorder="1" applyAlignment="1">
      <alignment horizontal="center"/>
    </xf>
    <xf numFmtId="2" fontId="3" fillId="6" borderId="3" xfId="11" applyNumberFormat="1" applyFont="1" applyFill="1" applyBorder="1" applyAlignment="1">
      <alignment horizontal="left" indent="3"/>
    </xf>
    <xf numFmtId="2" fontId="3" fillId="6" borderId="9" xfId="11" applyNumberFormat="1" applyFont="1" applyFill="1" applyBorder="1" applyAlignment="1">
      <alignment horizontal="left" indent="3"/>
    </xf>
    <xf numFmtId="0" fontId="3" fillId="11" borderId="5" xfId="11" applyFont="1" applyFill="1" applyBorder="1"/>
    <xf numFmtId="0" fontId="3" fillId="11" borderId="5" xfId="11" applyFont="1" applyFill="1" applyBorder="1" applyAlignment="1">
      <alignment horizontal="center"/>
    </xf>
    <xf numFmtId="167" fontId="3" fillId="11" borderId="5" xfId="11" applyNumberFormat="1" applyFont="1" applyFill="1" applyBorder="1"/>
    <xf numFmtId="167" fontId="3" fillId="11" borderId="5" xfId="11" applyNumberFormat="1" applyFont="1" applyFill="1" applyBorder="1" applyAlignment="1">
      <alignment horizontal="center"/>
    </xf>
    <xf numFmtId="168" fontId="3" fillId="11" borderId="5" xfId="11" applyNumberFormat="1" applyFont="1" applyFill="1" applyBorder="1"/>
    <xf numFmtId="2" fontId="3" fillId="11" borderId="5" xfId="11" applyNumberFormat="1" applyFont="1" applyFill="1" applyBorder="1"/>
    <xf numFmtId="2" fontId="3" fillId="11" borderId="5" xfId="11" applyNumberFormat="1" applyFont="1" applyFill="1" applyBorder="1" applyAlignment="1">
      <alignment horizontal="center"/>
    </xf>
    <xf numFmtId="2" fontId="3" fillId="11" borderId="21" xfId="11" applyNumberFormat="1" applyFont="1" applyFill="1" applyBorder="1" applyAlignment="1">
      <alignment horizontal="left" indent="3"/>
    </xf>
    <xf numFmtId="0" fontId="3" fillId="9" borderId="12" xfId="11" applyFont="1" applyFill="1" applyBorder="1"/>
    <xf numFmtId="0" fontId="3" fillId="9" borderId="12" xfId="11" applyFont="1" applyFill="1" applyBorder="1" applyAlignment="1">
      <alignment horizontal="center"/>
    </xf>
    <xf numFmtId="167" fontId="3" fillId="9" borderId="12" xfId="11" applyNumberFormat="1" applyFont="1" applyFill="1" applyBorder="1"/>
    <xf numFmtId="167" fontId="3" fillId="9" borderId="12" xfId="11" applyNumberFormat="1" applyFont="1" applyFill="1" applyBorder="1" applyAlignment="1">
      <alignment horizontal="center"/>
    </xf>
    <xf numFmtId="168" fontId="3" fillId="9" borderId="12" xfId="11" applyNumberFormat="1" applyFont="1" applyFill="1" applyBorder="1"/>
    <xf numFmtId="2" fontId="3" fillId="9" borderId="12" xfId="11" applyNumberFormat="1" applyFont="1" applyFill="1" applyBorder="1"/>
    <xf numFmtId="2" fontId="3" fillId="9" borderId="12" xfId="11" applyNumberFormat="1" applyFont="1" applyFill="1" applyBorder="1" applyAlignment="1">
      <alignment horizontal="center"/>
    </xf>
    <xf numFmtId="2" fontId="3" fillId="9" borderId="12" xfId="11" applyNumberFormat="1" applyFont="1" applyFill="1" applyBorder="1" applyAlignment="1">
      <alignment horizontal="left" indent="3"/>
    </xf>
    <xf numFmtId="2" fontId="3" fillId="9" borderId="22" xfId="11" applyNumberFormat="1" applyFont="1" applyFill="1" applyBorder="1" applyAlignment="1">
      <alignment horizontal="left" indent="3"/>
    </xf>
    <xf numFmtId="0" fontId="3" fillId="12" borderId="3" xfId="11" applyFont="1" applyFill="1" applyBorder="1"/>
    <xf numFmtId="0" fontId="3" fillId="12" borderId="3" xfId="11" applyFont="1" applyFill="1" applyBorder="1" applyAlignment="1">
      <alignment horizontal="center"/>
    </xf>
    <xf numFmtId="167" fontId="3" fillId="12" borderId="3" xfId="11" applyNumberFormat="1" applyFont="1" applyFill="1" applyBorder="1"/>
    <xf numFmtId="167" fontId="3" fillId="12" borderId="3" xfId="11" applyNumberFormat="1" applyFont="1" applyFill="1" applyBorder="1" applyAlignment="1">
      <alignment horizontal="center"/>
    </xf>
    <xf numFmtId="168" fontId="3" fillId="12" borderId="3" xfId="11" applyNumberFormat="1" applyFont="1" applyFill="1" applyBorder="1"/>
    <xf numFmtId="2" fontId="3" fillId="12" borderId="3" xfId="11" applyNumberFormat="1" applyFont="1" applyFill="1" applyBorder="1"/>
    <xf numFmtId="2" fontId="3" fillId="12" borderId="3" xfId="11" applyNumberFormat="1" applyFont="1" applyFill="1" applyBorder="1" applyAlignment="1">
      <alignment horizontal="center"/>
    </xf>
    <xf numFmtId="2" fontId="3" fillId="12" borderId="9" xfId="11" applyNumberFormat="1" applyFont="1" applyFill="1" applyBorder="1" applyAlignment="1">
      <alignment horizontal="left" indent="3"/>
    </xf>
    <xf numFmtId="0" fontId="3" fillId="4" borderId="3" xfId="11" applyFont="1" applyFill="1" applyBorder="1"/>
    <xf numFmtId="0" fontId="3" fillId="4" borderId="3" xfId="11" applyFont="1" applyFill="1" applyBorder="1" applyAlignment="1">
      <alignment horizontal="center"/>
    </xf>
    <xf numFmtId="167" fontId="3" fillId="4" borderId="3" xfId="11" applyNumberFormat="1" applyFont="1" applyFill="1" applyBorder="1"/>
    <xf numFmtId="167" fontId="3" fillId="4" borderId="3" xfId="11" applyNumberFormat="1" applyFont="1" applyFill="1" applyBorder="1" applyAlignment="1">
      <alignment horizontal="center"/>
    </xf>
    <xf numFmtId="168" fontId="3" fillId="4" borderId="3" xfId="11" applyNumberFormat="1" applyFont="1" applyFill="1" applyBorder="1"/>
    <xf numFmtId="2" fontId="3" fillId="4" borderId="3" xfId="11" applyNumberFormat="1" applyFont="1" applyFill="1" applyBorder="1"/>
    <xf numFmtId="2" fontId="3" fillId="4" borderId="3" xfId="11" applyNumberFormat="1" applyFont="1" applyFill="1" applyBorder="1" applyAlignment="1">
      <alignment horizontal="center"/>
    </xf>
    <xf numFmtId="2" fontId="3" fillId="4" borderId="3" xfId="11" applyNumberFormat="1" applyFont="1" applyFill="1" applyBorder="1" applyAlignment="1">
      <alignment horizontal="left" indent="3"/>
    </xf>
    <xf numFmtId="2" fontId="3" fillId="4" borderId="9" xfId="11" applyNumberFormat="1" applyFont="1" applyFill="1" applyBorder="1" applyAlignment="1">
      <alignment horizontal="left" indent="3"/>
    </xf>
    <xf numFmtId="0" fontId="3" fillId="12" borderId="7" xfId="5" applyFont="1" applyFill="1" applyBorder="1"/>
    <xf numFmtId="0" fontId="3" fillId="12" borderId="7" xfId="5" applyFont="1" applyFill="1" applyBorder="1" applyAlignment="1">
      <alignment horizontal="center"/>
    </xf>
    <xf numFmtId="167" fontId="3" fillId="12" borderId="7" xfId="5" applyNumberFormat="1" applyFont="1" applyFill="1" applyBorder="1"/>
    <xf numFmtId="167" fontId="3" fillId="12" borderId="7" xfId="5" applyNumberFormat="1" applyFont="1" applyFill="1" applyBorder="1" applyAlignment="1">
      <alignment horizontal="center"/>
    </xf>
    <xf numFmtId="168" fontId="3" fillId="12" borderId="7" xfId="5" applyNumberFormat="1" applyFont="1" applyFill="1" applyBorder="1"/>
    <xf numFmtId="2" fontId="3" fillId="12" borderId="7" xfId="5" applyNumberFormat="1" applyFont="1" applyFill="1" applyBorder="1"/>
    <xf numFmtId="2" fontId="3" fillId="12" borderId="7" xfId="5" applyNumberFormat="1" applyFont="1" applyFill="1" applyBorder="1" applyAlignment="1">
      <alignment horizontal="center"/>
    </xf>
    <xf numFmtId="167" fontId="3" fillId="12" borderId="7" xfId="5" applyNumberFormat="1" applyFont="1" applyFill="1" applyBorder="1" applyAlignment="1">
      <alignment horizontal="left" indent="3"/>
    </xf>
    <xf numFmtId="2" fontId="3" fillId="12" borderId="10" xfId="5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Protection="1">
      <protection locked="0"/>
    </xf>
    <xf numFmtId="166" fontId="3" fillId="2" borderId="7" xfId="0" applyNumberFormat="1" applyFont="1" applyFill="1" applyBorder="1" applyAlignment="1" applyProtection="1">
      <alignment horizontal="left" indent="4"/>
      <protection locked="0"/>
    </xf>
    <xf numFmtId="2" fontId="3" fillId="14" borderId="12" xfId="0" applyNumberFormat="1" applyFont="1" applyFill="1" applyBorder="1" applyAlignment="1" applyProtection="1">
      <alignment horizontal="left" indent="3"/>
    </xf>
    <xf numFmtId="0" fontId="3" fillId="14" borderId="3" xfId="0" applyFont="1" applyFill="1" applyBorder="1" applyProtection="1">
      <protection locked="0"/>
    </xf>
    <xf numFmtId="0" fontId="3" fillId="14" borderId="3" xfId="0" applyFont="1" applyFill="1" applyBorder="1" applyAlignment="1" applyProtection="1">
      <alignment horizontal="center"/>
      <protection locked="0"/>
    </xf>
    <xf numFmtId="2" fontId="3" fillId="14" borderId="3" xfId="0" applyNumberFormat="1" applyFont="1" applyFill="1" applyBorder="1" applyProtection="1">
      <protection locked="0"/>
    </xf>
    <xf numFmtId="168" fontId="3" fillId="14" borderId="3" xfId="0" applyNumberFormat="1" applyFont="1" applyFill="1" applyBorder="1" applyProtection="1"/>
    <xf numFmtId="2" fontId="3" fillId="14" borderId="9" xfId="0" applyNumberFormat="1" applyFont="1" applyFill="1" applyBorder="1" applyAlignment="1" applyProtection="1">
      <alignment horizontal="left" indent="3"/>
    </xf>
    <xf numFmtId="0" fontId="3" fillId="14" borderId="7" xfId="0" applyFont="1" applyFill="1" applyBorder="1" applyProtection="1">
      <protection locked="0"/>
    </xf>
    <xf numFmtId="0" fontId="3" fillId="14" borderId="7" xfId="0" applyFont="1" applyFill="1" applyBorder="1" applyAlignment="1" applyProtection="1">
      <alignment horizontal="center"/>
      <protection locked="0"/>
    </xf>
    <xf numFmtId="2" fontId="3" fillId="14" borderId="7" xfId="0" applyNumberFormat="1" applyFont="1" applyFill="1" applyBorder="1" applyProtection="1">
      <protection locked="0"/>
    </xf>
    <xf numFmtId="168" fontId="3" fillId="14" borderId="7" xfId="0" applyNumberFormat="1" applyFont="1" applyFill="1" applyBorder="1" applyProtection="1"/>
    <xf numFmtId="2" fontId="3" fillId="14" borderId="7" xfId="0" applyNumberFormat="1" applyFont="1" applyFill="1" applyBorder="1" applyAlignment="1" applyProtection="1">
      <alignment horizontal="left" indent="3"/>
    </xf>
    <xf numFmtId="2" fontId="3" fillId="14" borderId="10" xfId="0" applyNumberFormat="1" applyFont="1" applyFill="1" applyBorder="1" applyAlignment="1" applyProtection="1">
      <alignment horizontal="left" indent="3"/>
    </xf>
    <xf numFmtId="167" fontId="3" fillId="2" borderId="12" xfId="0" applyNumberFormat="1" applyFont="1" applyFill="1" applyBorder="1" applyAlignment="1" applyProtection="1">
      <alignment horizontal="center"/>
      <protection locked="0"/>
    </xf>
    <xf numFmtId="168" fontId="3" fillId="2" borderId="12" xfId="0" applyNumberFormat="1" applyFont="1" applyFill="1" applyBorder="1" applyAlignment="1" applyProtection="1">
      <alignment horizontal="center"/>
    </xf>
    <xf numFmtId="167" fontId="3" fillId="2" borderId="3" xfId="0" applyNumberFormat="1" applyFont="1" applyFill="1" applyBorder="1" applyAlignment="1" applyProtection="1">
      <alignment horizontal="center"/>
      <protection locked="0"/>
    </xf>
    <xf numFmtId="168" fontId="3" fillId="2" borderId="3" xfId="0" applyNumberFormat="1" applyFont="1" applyFill="1" applyBorder="1" applyAlignment="1" applyProtection="1">
      <alignment horizontal="center"/>
    </xf>
    <xf numFmtId="167" fontId="3" fillId="8" borderId="5" xfId="0" applyNumberFormat="1" applyFont="1" applyFill="1" applyBorder="1" applyAlignment="1" applyProtection="1">
      <alignment horizontal="center"/>
      <protection locked="0"/>
    </xf>
    <xf numFmtId="167" fontId="3" fillId="8" borderId="12" xfId="0" applyNumberFormat="1" applyFont="1" applyFill="1" applyBorder="1" applyAlignment="1" applyProtection="1">
      <alignment horizontal="center"/>
      <protection locked="0"/>
    </xf>
    <xf numFmtId="168" fontId="3" fillId="8" borderId="12" xfId="0" applyNumberFormat="1" applyFont="1" applyFill="1" applyBorder="1" applyAlignment="1" applyProtection="1">
      <alignment horizontal="center"/>
    </xf>
    <xf numFmtId="2" fontId="3" fillId="8" borderId="12" xfId="0" applyNumberFormat="1" applyFont="1" applyFill="1" applyBorder="1" applyAlignment="1" applyProtection="1">
      <alignment horizontal="center"/>
      <protection locked="0"/>
    </xf>
    <xf numFmtId="167" fontId="3" fillId="8" borderId="3" xfId="0" applyNumberFormat="1" applyFont="1" applyFill="1" applyBorder="1" applyAlignment="1" applyProtection="1">
      <alignment horizontal="center"/>
      <protection locked="0"/>
    </xf>
    <xf numFmtId="168" fontId="3" fillId="8" borderId="3" xfId="0" applyNumberFormat="1" applyFont="1" applyFill="1" applyBorder="1" applyAlignment="1" applyProtection="1">
      <alignment horizontal="center"/>
    </xf>
    <xf numFmtId="167" fontId="3" fillId="14" borderId="3" xfId="0" applyNumberFormat="1" applyFont="1" applyFill="1" applyBorder="1" applyProtection="1">
      <protection locked="0"/>
    </xf>
    <xf numFmtId="167" fontId="3" fillId="14" borderId="3" xfId="0" applyNumberFormat="1" applyFont="1" applyFill="1" applyBorder="1" applyAlignment="1" applyProtection="1">
      <alignment horizontal="left" indent="4"/>
      <protection locked="0"/>
    </xf>
    <xf numFmtId="2" fontId="3" fillId="14" borderId="3" xfId="0" applyNumberFormat="1" applyFont="1" applyFill="1" applyBorder="1" applyAlignment="1" applyProtection="1">
      <alignment horizontal="left" indent="3"/>
    </xf>
    <xf numFmtId="167" fontId="3" fillId="14" borderId="7" xfId="0" applyNumberFormat="1" applyFont="1" applyFill="1" applyBorder="1" applyProtection="1">
      <protection locked="0"/>
    </xf>
    <xf numFmtId="167" fontId="3" fillId="14" borderId="7" xfId="0" applyNumberFormat="1" applyFont="1" applyFill="1" applyBorder="1" applyAlignment="1" applyProtection="1">
      <alignment horizontal="left" indent="4"/>
      <protection locked="0"/>
    </xf>
    <xf numFmtId="0" fontId="3" fillId="77" borderId="5" xfId="0" applyFont="1" applyFill="1" applyBorder="1" applyAlignment="1">
      <alignment horizontal="center"/>
    </xf>
    <xf numFmtId="0" fontId="3" fillId="77" borderId="3" xfId="0" applyFont="1" applyFill="1" applyBorder="1" applyProtection="1">
      <protection locked="0"/>
    </xf>
    <xf numFmtId="0" fontId="3" fillId="77" borderId="3" xfId="0" applyFont="1" applyFill="1" applyBorder="1" applyAlignment="1" applyProtection="1">
      <alignment horizontal="center"/>
      <protection locked="0"/>
    </xf>
    <xf numFmtId="167" fontId="3" fillId="77" borderId="5" xfId="0" applyNumberFormat="1" applyFont="1" applyFill="1" applyBorder="1" applyAlignment="1" applyProtection="1">
      <alignment horizontal="center"/>
      <protection locked="0"/>
    </xf>
    <xf numFmtId="167" fontId="3" fillId="77" borderId="3" xfId="0" applyNumberFormat="1" applyFont="1" applyFill="1" applyBorder="1" applyAlignment="1" applyProtection="1">
      <alignment horizontal="center"/>
      <protection locked="0"/>
    </xf>
    <xf numFmtId="168" fontId="3" fillId="77" borderId="12" xfId="0" applyNumberFormat="1" applyFont="1" applyFill="1" applyBorder="1" applyAlignment="1" applyProtection="1">
      <alignment horizontal="center"/>
    </xf>
    <xf numFmtId="2" fontId="3" fillId="77" borderId="12" xfId="0" applyNumberFormat="1" applyFont="1" applyFill="1" applyBorder="1" applyAlignment="1" applyProtection="1">
      <alignment horizontal="center"/>
      <protection locked="0"/>
    </xf>
    <xf numFmtId="2" fontId="3" fillId="77" borderId="12" xfId="0" applyNumberFormat="1" applyFont="1" applyFill="1" applyBorder="1" applyAlignment="1" applyProtection="1">
      <alignment horizontal="center"/>
    </xf>
    <xf numFmtId="2" fontId="3" fillId="77" borderId="22" xfId="0" applyNumberFormat="1" applyFont="1" applyFill="1" applyBorder="1" applyAlignment="1" applyProtection="1">
      <alignment horizontal="center"/>
    </xf>
    <xf numFmtId="0" fontId="3" fillId="77" borderId="3" xfId="0" applyFont="1" applyFill="1" applyBorder="1" applyAlignment="1">
      <alignment horizontal="center" vertical="top"/>
    </xf>
    <xf numFmtId="2" fontId="3" fillId="77" borderId="3" xfId="0" applyNumberFormat="1" applyFont="1" applyFill="1" applyBorder="1" applyAlignment="1" applyProtection="1">
      <alignment horizontal="center"/>
      <protection locked="0"/>
    </xf>
    <xf numFmtId="0" fontId="3" fillId="77" borderId="3" xfId="0" applyFont="1" applyFill="1" applyBorder="1" applyAlignment="1">
      <alignment horizontal="center"/>
    </xf>
    <xf numFmtId="168" fontId="3" fillId="77" borderId="3" xfId="0" applyNumberFormat="1" applyFont="1" applyFill="1" applyBorder="1" applyAlignment="1" applyProtection="1">
      <alignment horizontal="center"/>
    </xf>
    <xf numFmtId="2" fontId="3" fillId="77" borderId="9" xfId="0" applyNumberFormat="1" applyFont="1" applyFill="1" applyBorder="1" applyAlignment="1" applyProtection="1">
      <alignment horizontal="center"/>
    </xf>
    <xf numFmtId="0" fontId="3" fillId="77" borderId="8" xfId="0" applyFont="1" applyFill="1" applyBorder="1" applyAlignment="1" applyProtection="1">
      <alignment horizontal="center"/>
      <protection locked="0"/>
    </xf>
    <xf numFmtId="167" fontId="3" fillId="77" borderId="3" xfId="0" applyNumberFormat="1" applyFont="1" applyFill="1" applyBorder="1" applyProtection="1">
      <protection locked="0"/>
    </xf>
    <xf numFmtId="167" fontId="3" fillId="77" borderId="26" xfId="0" applyNumberFormat="1" applyFont="1" applyFill="1" applyBorder="1" applyProtection="1">
      <protection locked="0"/>
    </xf>
    <xf numFmtId="167" fontId="3" fillId="77" borderId="3" xfId="0" applyNumberFormat="1" applyFont="1" applyFill="1" applyBorder="1" applyAlignment="1" applyProtection="1">
      <alignment horizontal="left" indent="4"/>
      <protection locked="0"/>
    </xf>
    <xf numFmtId="168" fontId="3" fillId="77" borderId="3" xfId="0" applyNumberFormat="1" applyFont="1" applyFill="1" applyBorder="1" applyProtection="1"/>
    <xf numFmtId="2" fontId="3" fillId="77" borderId="3" xfId="0" applyNumberFormat="1" applyFont="1" applyFill="1" applyBorder="1" applyProtection="1">
      <protection locked="0"/>
    </xf>
    <xf numFmtId="2" fontId="3" fillId="77" borderId="3" xfId="0" applyNumberFormat="1" applyFont="1" applyFill="1" applyBorder="1" applyAlignment="1" applyProtection="1">
      <alignment horizontal="left" indent="3"/>
    </xf>
    <xf numFmtId="2" fontId="3" fillId="77" borderId="12" xfId="0" applyNumberFormat="1" applyFont="1" applyFill="1" applyBorder="1" applyAlignment="1" applyProtection="1">
      <alignment horizontal="left" indent="3"/>
    </xf>
    <xf numFmtId="2" fontId="3" fillId="77" borderId="9" xfId="0" applyNumberFormat="1" applyFont="1" applyFill="1" applyBorder="1" applyAlignment="1" applyProtection="1">
      <alignment horizontal="left" indent="3"/>
    </xf>
    <xf numFmtId="0" fontId="3" fillId="77" borderId="1" xfId="0" applyFont="1" applyFill="1" applyBorder="1" applyAlignment="1">
      <alignment horizontal="center"/>
    </xf>
    <xf numFmtId="0" fontId="3" fillId="77" borderId="7" xfId="0" applyFont="1" applyFill="1" applyBorder="1" applyAlignment="1">
      <alignment horizontal="center"/>
    </xf>
    <xf numFmtId="0" fontId="3" fillId="77" borderId="7" xfId="0" applyFont="1" applyFill="1" applyBorder="1" applyProtection="1">
      <protection locked="0"/>
    </xf>
    <xf numFmtId="0" fontId="3" fillId="77" borderId="7" xfId="0" applyFont="1" applyFill="1" applyBorder="1" applyAlignment="1" applyProtection="1">
      <alignment horizontal="center"/>
      <protection locked="0"/>
    </xf>
    <xf numFmtId="167" fontId="3" fillId="77" borderId="4" xfId="0" applyNumberFormat="1" applyFont="1" applyFill="1" applyBorder="1" applyProtection="1">
      <protection locked="0"/>
    </xf>
    <xf numFmtId="167" fontId="3" fillId="77" borderId="7" xfId="0" applyNumberFormat="1" applyFont="1" applyFill="1" applyBorder="1" applyProtection="1">
      <protection locked="0"/>
    </xf>
    <xf numFmtId="167" fontId="3" fillId="77" borderId="7" xfId="0" applyNumberFormat="1" applyFont="1" applyFill="1" applyBorder="1" applyAlignment="1" applyProtection="1">
      <alignment horizontal="left" indent="4"/>
      <protection locked="0"/>
    </xf>
    <xf numFmtId="168" fontId="3" fillId="77" borderId="7" xfId="0" applyNumberFormat="1" applyFont="1" applyFill="1" applyBorder="1" applyProtection="1"/>
    <xf numFmtId="2" fontId="3" fillId="77" borderId="7" xfId="0" applyNumberFormat="1" applyFont="1" applyFill="1" applyBorder="1" applyProtection="1">
      <protection locked="0"/>
    </xf>
    <xf numFmtId="2" fontId="3" fillId="77" borderId="7" xfId="0" applyNumberFormat="1" applyFont="1" applyFill="1" applyBorder="1" applyAlignment="1" applyProtection="1">
      <alignment horizontal="left" indent="3"/>
    </xf>
    <xf numFmtId="2" fontId="3" fillId="77" borderId="10" xfId="0" applyNumberFormat="1" applyFont="1" applyFill="1" applyBorder="1" applyAlignment="1" applyProtection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2" fontId="3" fillId="60" borderId="5" xfId="0" applyNumberFormat="1" applyFont="1" applyFill="1" applyBorder="1" applyAlignment="1">
      <alignment horizontal="center"/>
    </xf>
    <xf numFmtId="2" fontId="3" fillId="60" borderId="3" xfId="0" applyNumberFormat="1" applyFont="1" applyFill="1" applyBorder="1" applyAlignment="1">
      <alignment horizontal="center"/>
    </xf>
    <xf numFmtId="2" fontId="3" fillId="15" borderId="3" xfId="0" applyNumberFormat="1" applyFont="1" applyFill="1" applyBorder="1" applyAlignment="1">
      <alignment horizontal="center"/>
    </xf>
    <xf numFmtId="2" fontId="3" fillId="15" borderId="5" xfId="0" applyNumberFormat="1" applyFont="1" applyFill="1" applyBorder="1" applyAlignment="1">
      <alignment horizontal="center"/>
    </xf>
    <xf numFmtId="166" fontId="3" fillId="15" borderId="3" xfId="0" applyNumberFormat="1" applyFont="1" applyFill="1" applyBorder="1" applyAlignment="1">
      <alignment horizontal="center"/>
    </xf>
    <xf numFmtId="167" fontId="3" fillId="15" borderId="5" xfId="0" applyNumberFormat="1" applyFont="1" applyFill="1" applyBorder="1"/>
    <xf numFmtId="166" fontId="3" fillId="15" borderId="5" xfId="0" applyNumberFormat="1" applyFont="1" applyFill="1" applyBorder="1" applyAlignment="1">
      <alignment horizontal="center"/>
    </xf>
    <xf numFmtId="167" fontId="3" fillId="15" borderId="5" xfId="0" applyNumberFormat="1" applyFont="1" applyFill="1" applyBorder="1" applyAlignment="1">
      <alignment horizontal="center"/>
    </xf>
    <xf numFmtId="168" fontId="3" fillId="15" borderId="5" xfId="0" applyNumberFormat="1" applyFont="1" applyFill="1" applyBorder="1" applyAlignment="1">
      <alignment horizontal="center"/>
    </xf>
    <xf numFmtId="2" fontId="3" fillId="15" borderId="5" xfId="0" applyNumberFormat="1" applyFont="1" applyFill="1" applyBorder="1" applyAlignment="1">
      <alignment horizontal="left" indent="3"/>
    </xf>
    <xf numFmtId="2" fontId="3" fillId="15" borderId="21" xfId="0" applyNumberFormat="1" applyFont="1" applyFill="1" applyBorder="1" applyAlignment="1">
      <alignment horizontal="left" indent="3"/>
    </xf>
    <xf numFmtId="167" fontId="3" fillId="15" borderId="3" xfId="0" applyNumberFormat="1" applyFont="1" applyFill="1" applyBorder="1"/>
    <xf numFmtId="167" fontId="3" fillId="15" borderId="3" xfId="0" applyNumberFormat="1" applyFont="1" applyFill="1" applyBorder="1" applyAlignment="1">
      <alignment horizontal="center"/>
    </xf>
    <xf numFmtId="168" fontId="3" fillId="15" borderId="3" xfId="0" applyNumberFormat="1" applyFont="1" applyFill="1" applyBorder="1" applyAlignment="1">
      <alignment horizontal="center"/>
    </xf>
    <xf numFmtId="2" fontId="3" fillId="15" borderId="3" xfId="0" applyNumberFormat="1" applyFont="1" applyFill="1" applyBorder="1" applyAlignment="1">
      <alignment horizontal="left" indent="3"/>
    </xf>
    <xf numFmtId="2" fontId="3" fillId="15" borderId="9" xfId="0" applyNumberFormat="1" applyFont="1" applyFill="1" applyBorder="1" applyAlignment="1">
      <alignment horizontal="left" indent="3"/>
    </xf>
    <xf numFmtId="0" fontId="3" fillId="3" borderId="1" xfId="110" applyFont="1" applyFill="1" applyBorder="1" applyAlignment="1">
      <alignment horizontal="center"/>
    </xf>
    <xf numFmtId="166" fontId="3" fillId="5" borderId="5" xfId="0" applyNumberFormat="1" applyFont="1" applyFill="1" applyBorder="1" applyAlignment="1" applyProtection="1">
      <alignment horizontal="center"/>
      <protection locked="0"/>
    </xf>
    <xf numFmtId="0" fontId="3" fillId="5" borderId="5" xfId="5" applyFont="1" applyFill="1" applyBorder="1"/>
    <xf numFmtId="0" fontId="3" fillId="5" borderId="5" xfId="5" applyFont="1" applyFill="1" applyBorder="1" applyAlignment="1">
      <alignment horizontal="center"/>
    </xf>
    <xf numFmtId="167" fontId="3" fillId="5" borderId="3" xfId="5" applyNumberFormat="1" applyFont="1" applyFill="1" applyBorder="1"/>
    <xf numFmtId="167" fontId="3" fillId="5" borderId="5" xfId="5" applyNumberFormat="1" applyFont="1" applyFill="1" applyBorder="1"/>
    <xf numFmtId="167" fontId="3" fillId="5" borderId="5" xfId="5" applyNumberFormat="1" applyFont="1" applyFill="1" applyBorder="1" applyAlignment="1">
      <alignment horizontal="left" indent="4"/>
    </xf>
    <xf numFmtId="0" fontId="3" fillId="5" borderId="3" xfId="5" applyFont="1" applyFill="1" applyBorder="1"/>
    <xf numFmtId="0" fontId="3" fillId="5" borderId="3" xfId="5" applyFont="1" applyFill="1" applyBorder="1" applyAlignment="1">
      <alignment horizontal="center"/>
    </xf>
    <xf numFmtId="167" fontId="3" fillId="5" borderId="3" xfId="5" applyNumberFormat="1" applyFont="1" applyFill="1" applyBorder="1" applyAlignment="1">
      <alignment horizontal="left" indent="4"/>
    </xf>
    <xf numFmtId="0" fontId="3" fillId="3" borderId="3" xfId="5" applyFont="1" applyFill="1" applyBorder="1"/>
    <xf numFmtId="0" fontId="3" fillId="3" borderId="3" xfId="5" applyFont="1" applyFill="1" applyBorder="1" applyAlignment="1">
      <alignment horizontal="center"/>
    </xf>
    <xf numFmtId="167" fontId="3" fillId="3" borderId="3" xfId="5" applyNumberFormat="1" applyFont="1" applyFill="1" applyBorder="1"/>
    <xf numFmtId="167" fontId="3" fillId="3" borderId="3" xfId="5" applyNumberFormat="1" applyFont="1" applyFill="1" applyBorder="1" applyAlignment="1">
      <alignment horizontal="left" indent="4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17" borderId="89" xfId="12" applyFont="1" applyFill="1" applyBorder="1" applyProtection="1">
      <protection locked="0"/>
    </xf>
    <xf numFmtId="0" fontId="3" fillId="17" borderId="90" xfId="12" applyFont="1" applyFill="1" applyBorder="1" applyProtection="1">
      <protection locked="0"/>
    </xf>
    <xf numFmtId="167" fontId="3" fillId="17" borderId="89" xfId="12" applyNumberFormat="1" applyFont="1" applyFill="1" applyBorder="1" applyProtection="1">
      <protection locked="0"/>
    </xf>
    <xf numFmtId="2" fontId="3" fillId="76" borderId="22" xfId="8" applyNumberFormat="1" applyFont="1" applyFill="1" applyBorder="1" applyAlignment="1">
      <alignment horizontal="center" vertical="center"/>
    </xf>
    <xf numFmtId="0" fontId="10" fillId="9" borderId="12" xfId="8" applyFont="1" applyFill="1" applyBorder="1" applyAlignment="1">
      <alignment horizontal="center" vertical="center"/>
    </xf>
    <xf numFmtId="167" fontId="3" fillId="9" borderId="12" xfId="8" applyNumberFormat="1" applyFont="1" applyFill="1" applyBorder="1" applyAlignment="1">
      <alignment horizontal="center" vertical="center"/>
    </xf>
    <xf numFmtId="168" fontId="3" fillId="9" borderId="12" xfId="8" applyNumberFormat="1" applyFont="1" applyFill="1" applyBorder="1" applyAlignment="1">
      <alignment horizontal="center" vertical="center"/>
    </xf>
    <xf numFmtId="2" fontId="3" fillId="9" borderId="12" xfId="8" applyNumberFormat="1" applyFont="1" applyFill="1" applyBorder="1" applyAlignment="1">
      <alignment horizontal="center" vertical="center"/>
    </xf>
    <xf numFmtId="2" fontId="3" fillId="9" borderId="22" xfId="8" applyNumberFormat="1" applyFont="1" applyFill="1" applyBorder="1" applyAlignment="1">
      <alignment horizontal="center" vertical="center"/>
    </xf>
    <xf numFmtId="0" fontId="3" fillId="12" borderId="12" xfId="8" applyFont="1" applyFill="1" applyBorder="1" applyAlignment="1">
      <alignment horizontal="center" vertical="center"/>
    </xf>
    <xf numFmtId="167" fontId="3" fillId="12" borderId="12" xfId="8" applyNumberFormat="1" applyFont="1" applyFill="1" applyBorder="1" applyAlignment="1">
      <alignment horizontal="center" vertical="center"/>
    </xf>
    <xf numFmtId="168" fontId="3" fillId="12" borderId="12" xfId="8" applyNumberFormat="1" applyFont="1" applyFill="1" applyBorder="1" applyAlignment="1">
      <alignment horizontal="center" vertical="center"/>
    </xf>
    <xf numFmtId="2" fontId="3" fillId="12" borderId="12" xfId="8" applyNumberFormat="1" applyFont="1" applyFill="1" applyBorder="1" applyAlignment="1">
      <alignment horizontal="center" vertical="center"/>
    </xf>
    <xf numFmtId="2" fontId="3" fillId="12" borderId="22" xfId="8" applyNumberFormat="1" applyFont="1" applyFill="1" applyBorder="1" applyAlignment="1">
      <alignment horizontal="center" vertical="center"/>
    </xf>
    <xf numFmtId="0" fontId="3" fillId="76" borderId="5" xfId="8" applyFont="1" applyFill="1" applyBorder="1" applyAlignment="1">
      <alignment horizontal="left" vertical="center"/>
    </xf>
    <xf numFmtId="0" fontId="3" fillId="76" borderId="5" xfId="8" applyFont="1" applyFill="1" applyBorder="1" applyAlignment="1">
      <alignment horizontal="center" vertical="center"/>
    </xf>
    <xf numFmtId="167" fontId="3" fillId="76" borderId="5" xfId="8" applyNumberFormat="1" applyFont="1" applyFill="1" applyBorder="1" applyAlignment="1">
      <alignment horizontal="center" vertical="center"/>
    </xf>
    <xf numFmtId="168" fontId="3" fillId="76" borderId="5" xfId="8" applyNumberFormat="1" applyFont="1" applyFill="1" applyBorder="1" applyAlignment="1">
      <alignment horizontal="center" vertical="center"/>
    </xf>
    <xf numFmtId="2" fontId="3" fillId="76" borderId="5" xfId="8" applyNumberFormat="1" applyFont="1" applyFill="1" applyBorder="1" applyAlignment="1">
      <alignment horizontal="center" vertical="center"/>
    </xf>
    <xf numFmtId="2" fontId="3" fillId="76" borderId="21" xfId="8" applyNumberFormat="1" applyFont="1" applyFill="1" applyBorder="1" applyAlignment="1">
      <alignment horizontal="center" vertical="center"/>
    </xf>
    <xf numFmtId="0" fontId="3" fillId="76" borderId="3" xfId="8" applyFont="1" applyFill="1" applyBorder="1" applyAlignment="1">
      <alignment horizontal="left" vertical="center"/>
    </xf>
    <xf numFmtId="0" fontId="3" fillId="76" borderId="3" xfId="8" applyFont="1" applyFill="1" applyBorder="1" applyAlignment="1">
      <alignment horizontal="center" vertical="center"/>
    </xf>
    <xf numFmtId="167" fontId="3" fillId="76" borderId="3" xfId="8" applyNumberFormat="1" applyFont="1" applyFill="1" applyBorder="1" applyAlignment="1">
      <alignment horizontal="center" vertical="center"/>
    </xf>
    <xf numFmtId="168" fontId="3" fillId="76" borderId="3" xfId="8" applyNumberFormat="1" applyFont="1" applyFill="1" applyBorder="1" applyAlignment="1">
      <alignment horizontal="center" vertical="center"/>
    </xf>
    <xf numFmtId="2" fontId="3" fillId="76" borderId="3" xfId="8" applyNumberFormat="1" applyFont="1" applyFill="1" applyBorder="1" applyAlignment="1">
      <alignment horizontal="center" vertical="center"/>
    </xf>
    <xf numFmtId="2" fontId="3" fillId="76" borderId="9" xfId="8" applyNumberFormat="1" applyFont="1" applyFill="1" applyBorder="1" applyAlignment="1">
      <alignment horizontal="center" vertical="center"/>
    </xf>
    <xf numFmtId="2" fontId="3" fillId="12" borderId="12" xfId="8" applyNumberFormat="1" applyFont="1" applyFill="1" applyBorder="1" applyAlignment="1">
      <alignment horizontal="left" vertical="center"/>
    </xf>
    <xf numFmtId="2" fontId="3" fillId="12" borderId="3" xfId="8" applyNumberFormat="1" applyFont="1" applyFill="1" applyBorder="1" applyAlignment="1">
      <alignment horizontal="left" vertical="center"/>
    </xf>
    <xf numFmtId="1" fontId="3" fillId="12" borderId="3" xfId="8" applyNumberFormat="1" applyFont="1" applyFill="1" applyBorder="1" applyAlignment="1">
      <alignment horizontal="center" vertical="center"/>
    </xf>
    <xf numFmtId="0" fontId="3" fillId="76" borderId="5" xfId="8" applyFont="1" applyFill="1" applyBorder="1" applyAlignment="1">
      <alignment vertical="center"/>
    </xf>
    <xf numFmtId="167" fontId="3" fillId="76" borderId="5" xfId="8" applyNumberFormat="1" applyFont="1" applyFill="1" applyBorder="1" applyAlignment="1">
      <alignment vertical="center"/>
    </xf>
    <xf numFmtId="165" fontId="3" fillId="76" borderId="5" xfId="8" applyNumberFormat="1" applyFont="1" applyFill="1" applyBorder="1" applyAlignment="1">
      <alignment horizontal="center" vertical="center"/>
    </xf>
    <xf numFmtId="2" fontId="3" fillId="76" borderId="5" xfId="8" applyNumberFormat="1" applyFont="1" applyFill="1" applyBorder="1" applyAlignment="1">
      <alignment vertical="center"/>
    </xf>
    <xf numFmtId="0" fontId="3" fillId="76" borderId="3" xfId="8" applyFont="1" applyFill="1" applyBorder="1" applyAlignment="1">
      <alignment vertical="center"/>
    </xf>
    <xf numFmtId="167" fontId="3" fillId="76" borderId="3" xfId="8" applyNumberFormat="1" applyFont="1" applyFill="1" applyBorder="1" applyAlignment="1">
      <alignment vertical="center"/>
    </xf>
    <xf numFmtId="165" fontId="3" fillId="76" borderId="3" xfId="8" applyNumberFormat="1" applyFont="1" applyFill="1" applyBorder="1" applyAlignment="1">
      <alignment horizontal="center" vertical="center"/>
    </xf>
    <xf numFmtId="2" fontId="3" fillId="76" borderId="3" xfId="8" applyNumberFormat="1" applyFont="1" applyFill="1" applyBorder="1" applyAlignment="1">
      <alignment vertical="center"/>
    </xf>
    <xf numFmtId="0" fontId="10" fillId="9" borderId="12" xfId="8" applyFont="1" applyFill="1" applyBorder="1"/>
    <xf numFmtId="0" fontId="10" fillId="9" borderId="12" xfId="8" applyFont="1" applyFill="1" applyBorder="1" applyAlignment="1">
      <alignment horizontal="center"/>
    </xf>
    <xf numFmtId="167" fontId="3" fillId="9" borderId="12" xfId="8" applyNumberFormat="1" applyFont="1" applyFill="1" applyBorder="1"/>
    <xf numFmtId="167" fontId="3" fillId="9" borderId="12" xfId="8" applyNumberFormat="1" applyFont="1" applyFill="1" applyBorder="1" applyAlignment="1">
      <alignment horizontal="center"/>
    </xf>
    <xf numFmtId="168" fontId="3" fillId="9" borderId="12" xfId="8" applyNumberFormat="1" applyFont="1" applyFill="1" applyBorder="1"/>
    <xf numFmtId="2" fontId="3" fillId="9" borderId="12" xfId="8" applyNumberFormat="1" applyFont="1" applyFill="1" applyBorder="1"/>
    <xf numFmtId="2" fontId="3" fillId="9" borderId="12" xfId="8" applyNumberFormat="1" applyFont="1" applyFill="1" applyBorder="1" applyAlignment="1">
      <alignment horizontal="center"/>
    </xf>
    <xf numFmtId="2" fontId="3" fillId="9" borderId="12" xfId="8" applyNumberFormat="1" applyFont="1" applyFill="1" applyBorder="1" applyAlignment="1">
      <alignment horizontal="left" indent="3"/>
    </xf>
    <xf numFmtId="2" fontId="3" fillId="9" borderId="22" xfId="8" applyNumberFormat="1" applyFont="1" applyFill="1" applyBorder="1" applyAlignment="1">
      <alignment horizontal="left" indent="3"/>
    </xf>
    <xf numFmtId="0" fontId="3" fillId="12" borderId="5" xfId="8" applyFont="1" applyFill="1" applyBorder="1"/>
    <xf numFmtId="0" fontId="3" fillId="12" borderId="5" xfId="8" applyFont="1" applyFill="1" applyBorder="1" applyAlignment="1">
      <alignment horizontal="center"/>
    </xf>
    <xf numFmtId="167" fontId="3" fillId="12" borderId="5" xfId="8" applyNumberFormat="1" applyFont="1" applyFill="1" applyBorder="1"/>
    <xf numFmtId="167" fontId="3" fillId="12" borderId="5" xfId="8" applyNumberFormat="1" applyFont="1" applyFill="1" applyBorder="1" applyAlignment="1">
      <alignment horizontal="center"/>
    </xf>
    <xf numFmtId="168" fontId="3" fillId="12" borderId="5" xfId="8" applyNumberFormat="1" applyFont="1" applyFill="1" applyBorder="1"/>
    <xf numFmtId="2" fontId="3" fillId="12" borderId="5" xfId="8" applyNumberFormat="1" applyFont="1" applyFill="1" applyBorder="1"/>
    <xf numFmtId="2" fontId="3" fillId="12" borderId="5" xfId="8" applyNumberFormat="1" applyFont="1" applyFill="1" applyBorder="1" applyAlignment="1">
      <alignment horizontal="center"/>
    </xf>
    <xf numFmtId="2" fontId="3" fillId="12" borderId="21" xfId="8" applyNumberFormat="1" applyFont="1" applyFill="1" applyBorder="1" applyAlignment="1">
      <alignment horizontal="left" indent="3"/>
    </xf>
    <xf numFmtId="168" fontId="3" fillId="76" borderId="3" xfId="8" applyNumberFormat="1" applyFont="1" applyFill="1" applyBorder="1" applyAlignment="1">
      <alignment vertical="center"/>
    </xf>
    <xf numFmtId="0" fontId="3" fillId="9" borderId="12" xfId="8" applyFont="1" applyFill="1" applyBorder="1"/>
    <xf numFmtId="0" fontId="3" fillId="9" borderId="12" xfId="8" applyFont="1" applyFill="1" applyBorder="1" applyAlignment="1">
      <alignment horizontal="center"/>
    </xf>
    <xf numFmtId="2" fontId="3" fillId="12" borderId="5" xfId="8" applyNumberFormat="1" applyFont="1" applyFill="1" applyBorder="1" applyAlignment="1">
      <alignment horizontal="left" indent="3"/>
    </xf>
    <xf numFmtId="0" fontId="3" fillId="4" borderId="5" xfId="8" applyFont="1" applyFill="1" applyBorder="1"/>
    <xf numFmtId="0" fontId="3" fillId="4" borderId="5" xfId="8" applyFont="1" applyFill="1" applyBorder="1" applyAlignment="1">
      <alignment horizontal="center"/>
    </xf>
    <xf numFmtId="167" fontId="3" fillId="4" borderId="5" xfId="8" applyNumberFormat="1" applyFont="1" applyFill="1" applyBorder="1"/>
    <xf numFmtId="167" fontId="3" fillId="4" borderId="5" xfId="8" applyNumberFormat="1" applyFont="1" applyFill="1" applyBorder="1" applyAlignment="1">
      <alignment horizontal="center"/>
    </xf>
    <xf numFmtId="168" fontId="3" fillId="4" borderId="5" xfId="8" applyNumberFormat="1" applyFont="1" applyFill="1" applyBorder="1"/>
    <xf numFmtId="2" fontId="3" fillId="4" borderId="5" xfId="8" applyNumberFormat="1" applyFont="1" applyFill="1" applyBorder="1"/>
    <xf numFmtId="2" fontId="3" fillId="4" borderId="5" xfId="8" applyNumberFormat="1" applyFont="1" applyFill="1" applyBorder="1" applyAlignment="1">
      <alignment horizontal="center"/>
    </xf>
    <xf numFmtId="2" fontId="3" fillId="4" borderId="5" xfId="8" applyNumberFormat="1" applyFont="1" applyFill="1" applyBorder="1" applyAlignment="1">
      <alignment horizontal="left" indent="3"/>
    </xf>
    <xf numFmtId="2" fontId="3" fillId="4" borderId="21" xfId="8" applyNumberFormat="1" applyFont="1" applyFill="1" applyBorder="1" applyAlignment="1">
      <alignment horizontal="left" indent="3"/>
    </xf>
    <xf numFmtId="0" fontId="3" fillId="76" borderId="5" xfId="8" applyFont="1" applyFill="1" applyBorder="1" applyAlignment="1">
      <alignment horizontal="left"/>
    </xf>
    <xf numFmtId="0" fontId="3" fillId="76" borderId="5" xfId="8" applyFont="1" applyFill="1" applyBorder="1" applyAlignment="1">
      <alignment horizontal="center"/>
    </xf>
    <xf numFmtId="167" fontId="3" fillId="76" borderId="5" xfId="8" applyNumberFormat="1" applyFont="1" applyFill="1" applyBorder="1" applyAlignment="1">
      <alignment horizontal="center"/>
    </xf>
    <xf numFmtId="168" fontId="3" fillId="76" borderId="5" xfId="8" applyNumberFormat="1" applyFont="1" applyFill="1" applyBorder="1" applyAlignment="1">
      <alignment horizontal="center"/>
    </xf>
    <xf numFmtId="2" fontId="3" fillId="76" borderId="5" xfId="8" applyNumberFormat="1" applyFont="1" applyFill="1" applyBorder="1" applyAlignment="1">
      <alignment horizontal="center"/>
    </xf>
    <xf numFmtId="2" fontId="3" fillId="76" borderId="21" xfId="8" applyNumberFormat="1" applyFont="1" applyFill="1" applyBorder="1" applyAlignment="1">
      <alignment horizontal="center"/>
    </xf>
    <xf numFmtId="0" fontId="3" fillId="76" borderId="3" xfId="8" applyFont="1" applyFill="1" applyBorder="1" applyAlignment="1">
      <alignment horizontal="left"/>
    </xf>
    <xf numFmtId="0" fontId="3" fillId="76" borderId="3" xfId="8" applyFont="1" applyFill="1" applyBorder="1" applyAlignment="1">
      <alignment horizontal="center"/>
    </xf>
    <xf numFmtId="167" fontId="3" fillId="76" borderId="3" xfId="8" applyNumberFormat="1" applyFont="1" applyFill="1" applyBorder="1" applyAlignment="1">
      <alignment horizontal="center"/>
    </xf>
    <xf numFmtId="168" fontId="3" fillId="76" borderId="3" xfId="8" applyNumberFormat="1" applyFont="1" applyFill="1" applyBorder="1" applyAlignment="1">
      <alignment horizontal="center"/>
    </xf>
    <xf numFmtId="2" fontId="3" fillId="76" borderId="3" xfId="8" applyNumberFormat="1" applyFont="1" applyFill="1" applyBorder="1" applyAlignment="1">
      <alignment horizontal="center"/>
    </xf>
    <xf numFmtId="2" fontId="3" fillId="76" borderId="9" xfId="8" applyNumberFormat="1" applyFont="1" applyFill="1" applyBorder="1" applyAlignment="1">
      <alignment horizontal="center"/>
    </xf>
    <xf numFmtId="167" fontId="3" fillId="4" borderId="5" xfId="8" applyNumberFormat="1" applyFont="1" applyFill="1" applyBorder="1" applyAlignment="1">
      <alignment horizontal="right"/>
    </xf>
    <xf numFmtId="167" fontId="3" fillId="4" borderId="12" xfId="8" applyNumberFormat="1" applyFont="1" applyFill="1" applyBorder="1"/>
    <xf numFmtId="0" fontId="3" fillId="76" borderId="0" xfId="11" applyFont="1" applyFill="1" applyAlignment="1">
      <alignment vertical="center"/>
    </xf>
    <xf numFmtId="0" fontId="7" fillId="0" borderId="0" xfId="11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67" fillId="0" borderId="19" xfId="0" applyFont="1" applyBorder="1" applyAlignment="1"/>
    <xf numFmtId="0" fontId="67" fillId="0" borderId="19" xfId="0" applyFont="1" applyBorder="1" applyAlignment="1">
      <alignment horizontal="left"/>
    </xf>
    <xf numFmtId="0" fontId="68" fillId="0" borderId="0" xfId="0" applyFont="1" applyAlignment="1">
      <alignment vertical="center"/>
    </xf>
    <xf numFmtId="2" fontId="3" fillId="14" borderId="12" xfId="0" applyNumberFormat="1" applyFont="1" applyFill="1" applyBorder="1" applyProtection="1">
      <protection locked="0"/>
    </xf>
    <xf numFmtId="2" fontId="3" fillId="6" borderId="12" xfId="0" applyNumberFormat="1" applyFont="1" applyFill="1" applyBorder="1" applyAlignment="1" applyProtection="1">
      <alignment horizontal="left" indent="3"/>
    </xf>
    <xf numFmtId="2" fontId="3" fillId="8" borderId="5" xfId="0" applyNumberFormat="1" applyFont="1" applyFill="1" applyBorder="1" applyProtection="1"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2" xfId="5" applyFont="1" applyFill="1" applyBorder="1"/>
    <xf numFmtId="0" fontId="3" fillId="6" borderId="12" xfId="5" applyFont="1" applyFill="1" applyBorder="1" applyAlignment="1">
      <alignment horizontal="center"/>
    </xf>
    <xf numFmtId="167" fontId="3" fillId="6" borderId="12" xfId="5" applyNumberFormat="1" applyFont="1" applyFill="1" applyBorder="1"/>
    <xf numFmtId="167" fontId="3" fillId="6" borderId="12" xfId="5" applyNumberFormat="1" applyFont="1" applyFill="1" applyBorder="1" applyAlignment="1">
      <alignment horizontal="left" indent="4"/>
    </xf>
    <xf numFmtId="168" fontId="3" fillId="6" borderId="12" xfId="0" applyNumberFormat="1" applyFont="1" applyFill="1" applyBorder="1" applyProtection="1"/>
    <xf numFmtId="0" fontId="3" fillId="0" borderId="3" xfId="0" applyFont="1" applyFill="1" applyBorder="1" applyAlignment="1">
      <alignment horizontal="center" vertical="center" wrapText="1"/>
    </xf>
    <xf numFmtId="2" fontId="3" fillId="8" borderId="22" xfId="0" applyNumberFormat="1" applyFont="1" applyFill="1" applyBorder="1" applyAlignment="1" applyProtection="1">
      <alignment horizontal="left" indent="3"/>
    </xf>
    <xf numFmtId="0" fontId="3" fillId="5" borderId="5" xfId="0" applyFont="1" applyFill="1" applyBorder="1" applyProtection="1">
      <protection locked="0"/>
    </xf>
    <xf numFmtId="0" fontId="3" fillId="4" borderId="5" xfId="110" applyFont="1" applyFill="1" applyBorder="1" applyProtection="1">
      <protection locked="0"/>
    </xf>
    <xf numFmtId="0" fontId="3" fillId="4" borderId="5" xfId="110" applyFont="1" applyFill="1" applyBorder="1" applyAlignment="1" applyProtection="1">
      <alignment horizontal="center"/>
      <protection locked="0"/>
    </xf>
    <xf numFmtId="0" fontId="5" fillId="4" borderId="3" xfId="110" applyFont="1" applyFill="1" applyBorder="1" applyProtection="1">
      <protection locked="0"/>
    </xf>
    <xf numFmtId="0" fontId="5" fillId="4" borderId="7" xfId="110" applyFont="1" applyFill="1" applyBorder="1" applyProtection="1">
      <protection locked="0"/>
    </xf>
    <xf numFmtId="0" fontId="3" fillId="16" borderId="3" xfId="0" applyFont="1" applyFill="1" applyBorder="1" applyAlignment="1" applyProtection="1">
      <alignment horizontal="center"/>
      <protection locked="0"/>
    </xf>
    <xf numFmtId="167" fontId="3" fillId="16" borderId="5" xfId="0" applyNumberFormat="1" applyFont="1" applyFill="1" applyBorder="1" applyProtection="1">
      <protection locked="0"/>
    </xf>
    <xf numFmtId="167" fontId="3" fillId="16" borderId="12" xfId="0" applyNumberFormat="1" applyFont="1" applyFill="1" applyBorder="1" applyProtection="1">
      <protection locked="0"/>
    </xf>
    <xf numFmtId="167" fontId="3" fillId="16" borderId="12" xfId="0" applyNumberFormat="1" applyFont="1" applyFill="1" applyBorder="1" applyAlignment="1" applyProtection="1">
      <alignment horizontal="left" indent="4"/>
      <protection locked="0"/>
    </xf>
    <xf numFmtId="168" fontId="3" fillId="16" borderId="12" xfId="0" applyNumberFormat="1" applyFont="1" applyFill="1" applyBorder="1" applyProtection="1"/>
    <xf numFmtId="2" fontId="3" fillId="16" borderId="12" xfId="0" applyNumberFormat="1" applyFont="1" applyFill="1" applyBorder="1" applyProtection="1">
      <protection locked="0"/>
    </xf>
    <xf numFmtId="2" fontId="3" fillId="16" borderId="12" xfId="0" applyNumberFormat="1" applyFont="1" applyFill="1" applyBorder="1" applyAlignment="1" applyProtection="1">
      <alignment horizontal="left" indent="3"/>
    </xf>
    <xf numFmtId="2" fontId="3" fillId="16" borderId="22" xfId="0" applyNumberFormat="1" applyFont="1" applyFill="1" applyBorder="1" applyAlignment="1" applyProtection="1">
      <alignment horizontal="left" indent="3"/>
    </xf>
    <xf numFmtId="167" fontId="3" fillId="16" borderId="3" xfId="0" applyNumberFormat="1" applyFont="1" applyFill="1" applyBorder="1" applyProtection="1">
      <protection locked="0"/>
    </xf>
    <xf numFmtId="168" fontId="3" fillId="16" borderId="3" xfId="0" applyNumberFormat="1" applyFont="1" applyFill="1" applyBorder="1" applyProtection="1"/>
    <xf numFmtId="2" fontId="3" fillId="16" borderId="9" xfId="0" applyNumberFormat="1" applyFont="1" applyFill="1" applyBorder="1" applyAlignment="1" applyProtection="1">
      <alignment horizontal="left" indent="3"/>
    </xf>
    <xf numFmtId="2" fontId="3" fillId="16" borderId="3" xfId="0" applyNumberFormat="1" applyFont="1" applyFill="1" applyBorder="1" applyAlignment="1" applyProtection="1">
      <alignment horizontal="left" indent="3"/>
    </xf>
    <xf numFmtId="0" fontId="3" fillId="16" borderId="7" xfId="0" applyFont="1" applyFill="1" applyBorder="1" applyAlignment="1" applyProtection="1">
      <alignment horizontal="center"/>
      <protection locked="0"/>
    </xf>
    <xf numFmtId="167" fontId="3" fillId="16" borderId="7" xfId="0" applyNumberFormat="1" applyFont="1" applyFill="1" applyBorder="1" applyProtection="1">
      <protection locked="0"/>
    </xf>
    <xf numFmtId="168" fontId="3" fillId="16" borderId="7" xfId="0" applyNumberFormat="1" applyFont="1" applyFill="1" applyBorder="1" applyProtection="1"/>
    <xf numFmtId="2" fontId="3" fillId="16" borderId="7" xfId="0" applyNumberFormat="1" applyFont="1" applyFill="1" applyBorder="1" applyAlignment="1" applyProtection="1">
      <alignment horizontal="left" indent="3"/>
    </xf>
    <xf numFmtId="2" fontId="3" fillId="16" borderId="10" xfId="0" applyNumberFormat="1" applyFont="1" applyFill="1" applyBorder="1" applyAlignment="1" applyProtection="1">
      <alignment horizontal="left" indent="3"/>
    </xf>
    <xf numFmtId="0" fontId="3" fillId="14" borderId="5" xfId="0" applyFont="1" applyFill="1" applyBorder="1" applyAlignment="1" applyProtection="1">
      <alignment horizontal="center"/>
      <protection locked="0"/>
    </xf>
    <xf numFmtId="167" fontId="3" fillId="14" borderId="5" xfId="0" applyNumberFormat="1" applyFont="1" applyFill="1" applyBorder="1" applyProtection="1">
      <protection locked="0"/>
    </xf>
    <xf numFmtId="167" fontId="3" fillId="14" borderId="12" xfId="0" applyNumberFormat="1" applyFont="1" applyFill="1" applyBorder="1" applyProtection="1">
      <protection locked="0"/>
    </xf>
    <xf numFmtId="167" fontId="3" fillId="14" borderId="12" xfId="0" applyNumberFormat="1" applyFont="1" applyFill="1" applyBorder="1" applyAlignment="1" applyProtection="1">
      <alignment horizontal="left" indent="4"/>
      <protection locked="0"/>
    </xf>
    <xf numFmtId="0" fontId="3" fillId="20" borderId="5" xfId="0" applyFont="1" applyFill="1" applyBorder="1" applyAlignment="1" applyProtection="1">
      <alignment horizontal="center"/>
      <protection locked="0"/>
    </xf>
    <xf numFmtId="167" fontId="3" fillId="20" borderId="5" xfId="0" applyNumberFormat="1" applyFont="1" applyFill="1" applyBorder="1" applyProtection="1">
      <protection locked="0"/>
    </xf>
    <xf numFmtId="167" fontId="3" fillId="20" borderId="12" xfId="0" applyNumberFormat="1" applyFont="1" applyFill="1" applyBorder="1" applyProtection="1">
      <protection locked="0"/>
    </xf>
    <xf numFmtId="167" fontId="3" fillId="20" borderId="12" xfId="0" applyNumberFormat="1" applyFont="1" applyFill="1" applyBorder="1" applyAlignment="1" applyProtection="1">
      <alignment horizontal="left" indent="4"/>
      <protection locked="0"/>
    </xf>
    <xf numFmtId="2" fontId="3" fillId="20" borderId="12" xfId="0" applyNumberFormat="1" applyFont="1" applyFill="1" applyBorder="1" applyProtection="1">
      <protection locked="0"/>
    </xf>
    <xf numFmtId="2" fontId="3" fillId="20" borderId="12" xfId="0" applyNumberFormat="1" applyFont="1" applyFill="1" applyBorder="1" applyAlignment="1" applyProtection="1">
      <alignment horizontal="left" indent="3"/>
    </xf>
    <xf numFmtId="0" fontId="3" fillId="20" borderId="3" xfId="0" applyFont="1" applyFill="1" applyBorder="1" applyProtection="1">
      <protection locked="0"/>
    </xf>
    <xf numFmtId="0" fontId="3" fillId="20" borderId="3" xfId="0" applyFont="1" applyFill="1" applyBorder="1" applyAlignment="1" applyProtection="1">
      <alignment horizontal="center"/>
      <protection locked="0"/>
    </xf>
    <xf numFmtId="167" fontId="3" fillId="20" borderId="3" xfId="0" applyNumberFormat="1" applyFont="1" applyFill="1" applyBorder="1" applyProtection="1">
      <protection locked="0"/>
    </xf>
    <xf numFmtId="168" fontId="3" fillId="20" borderId="3" xfId="0" applyNumberFormat="1" applyFont="1" applyFill="1" applyBorder="1" applyProtection="1"/>
    <xf numFmtId="2" fontId="3" fillId="20" borderId="3" xfId="0" applyNumberFormat="1" applyFont="1" applyFill="1" applyBorder="1" applyAlignment="1" applyProtection="1">
      <alignment horizontal="left" indent="3"/>
    </xf>
    <xf numFmtId="2" fontId="3" fillId="20" borderId="9" xfId="0" applyNumberFormat="1" applyFont="1" applyFill="1" applyBorder="1" applyAlignment="1" applyProtection="1">
      <alignment horizontal="left" indent="3"/>
    </xf>
    <xf numFmtId="0" fontId="3" fillId="20" borderId="7" xfId="0" applyFont="1" applyFill="1" applyBorder="1" applyAlignment="1" applyProtection="1">
      <alignment horizontal="center"/>
      <protection locked="0"/>
    </xf>
    <xf numFmtId="0" fontId="3" fillId="20" borderId="7" xfId="0" applyFont="1" applyFill="1" applyBorder="1" applyProtection="1">
      <protection locked="0"/>
    </xf>
    <xf numFmtId="168" fontId="3" fillId="20" borderId="7" xfId="0" applyNumberFormat="1" applyFont="1" applyFill="1" applyBorder="1" applyProtection="1"/>
    <xf numFmtId="2" fontId="3" fillId="20" borderId="7" xfId="0" applyNumberFormat="1" applyFont="1" applyFill="1" applyBorder="1" applyAlignment="1" applyProtection="1">
      <alignment horizontal="left" indent="3"/>
    </xf>
    <xf numFmtId="2" fontId="3" fillId="20" borderId="10" xfId="0" applyNumberFormat="1" applyFont="1" applyFill="1" applyBorder="1" applyAlignment="1" applyProtection="1">
      <alignment horizontal="left" indent="3"/>
    </xf>
    <xf numFmtId="0" fontId="3" fillId="6" borderId="5" xfId="5" applyFont="1" applyFill="1" applyBorder="1" applyAlignment="1" applyProtection="1">
      <alignment horizontal="center" vertical="center" wrapText="1"/>
      <protection locked="0"/>
    </xf>
    <xf numFmtId="0" fontId="3" fillId="6" borderId="5" xfId="5" applyFont="1" applyFill="1" applyBorder="1" applyAlignment="1" applyProtection="1">
      <alignment horizontal="center" vertical="center"/>
      <protection locked="0"/>
    </xf>
    <xf numFmtId="2" fontId="3" fillId="6" borderId="5" xfId="0" applyNumberFormat="1" applyFont="1" applyFill="1" applyBorder="1" applyProtection="1">
      <protection locked="0"/>
    </xf>
    <xf numFmtId="0" fontId="3" fillId="6" borderId="3" xfId="5" applyFont="1" applyFill="1" applyBorder="1" applyAlignment="1" applyProtection="1">
      <alignment vertical="center" wrapText="1"/>
      <protection locked="0"/>
    </xf>
    <xf numFmtId="0" fontId="3" fillId="6" borderId="3" xfId="5" applyFont="1" applyFill="1" applyBorder="1" applyAlignment="1" applyProtection="1">
      <alignment horizontal="center" vertical="center" wrapText="1"/>
      <protection locked="0"/>
    </xf>
    <xf numFmtId="0" fontId="3" fillId="6" borderId="3" xfId="5" applyFont="1" applyFill="1" applyBorder="1" applyAlignment="1" applyProtection="1">
      <alignment horizontal="center" vertical="center"/>
      <protection locked="0"/>
    </xf>
    <xf numFmtId="4" fontId="3" fillId="6" borderId="3" xfId="0" applyNumberFormat="1" applyFont="1" applyFill="1" applyBorder="1" applyAlignment="1" applyProtection="1">
      <alignment vertical="top" wrapText="1"/>
      <protection locked="0"/>
    </xf>
    <xf numFmtId="4" fontId="3" fillId="6" borderId="3" xfId="5" applyNumberFormat="1" applyFont="1" applyFill="1" applyBorder="1" applyAlignment="1" applyProtection="1">
      <alignment horizontal="right" vertical="center" wrapText="1"/>
      <protection locked="0"/>
    </xf>
    <xf numFmtId="2" fontId="3" fillId="6" borderId="3" xfId="0" applyNumberFormat="1" applyFont="1" applyFill="1" applyBorder="1" applyProtection="1">
      <protection locked="0"/>
    </xf>
    <xf numFmtId="0" fontId="3" fillId="6" borderId="3" xfId="0" applyFont="1" applyFill="1" applyBorder="1" applyAlignment="1" applyProtection="1">
      <alignment vertical="center" wrapText="1"/>
      <protection locked="0"/>
    </xf>
    <xf numFmtId="4" fontId="3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7" xfId="5" applyFont="1" applyFill="1" applyBorder="1" applyAlignment="1" applyProtection="1">
      <alignment vertical="center" wrapText="1"/>
      <protection locked="0"/>
    </xf>
    <xf numFmtId="0" fontId="3" fillId="6" borderId="7" xfId="5" applyFont="1" applyFill="1" applyBorder="1" applyAlignment="1" applyProtection="1">
      <alignment horizontal="center" vertical="center" wrapText="1"/>
      <protection locked="0"/>
    </xf>
    <xf numFmtId="0" fontId="3" fillId="6" borderId="7" xfId="5" applyFont="1" applyFill="1" applyBorder="1" applyAlignment="1" applyProtection="1">
      <alignment horizontal="center" vertical="center"/>
      <protection locked="0"/>
    </xf>
    <xf numFmtId="4" fontId="3" fillId="6" borderId="7" xfId="5" applyNumberFormat="1" applyFont="1" applyFill="1" applyBorder="1" applyAlignment="1" applyProtection="1">
      <alignment horizontal="right" vertical="center" wrapText="1"/>
      <protection locked="0"/>
    </xf>
    <xf numFmtId="2" fontId="3" fillId="6" borderId="7" xfId="0" applyNumberFormat="1" applyFont="1" applyFill="1" applyBorder="1" applyProtection="1">
      <protection locked="0"/>
    </xf>
    <xf numFmtId="0" fontId="3" fillId="16" borderId="5" xfId="0" applyFont="1" applyFill="1" applyBorder="1" applyAlignment="1" applyProtection="1">
      <alignment vertical="center" wrapText="1"/>
      <protection locked="0"/>
    </xf>
    <xf numFmtId="0" fontId="3" fillId="16" borderId="5" xfId="5" applyFont="1" applyFill="1" applyBorder="1" applyAlignment="1" applyProtection="1">
      <alignment horizontal="center" vertical="center"/>
      <protection locked="0"/>
    </xf>
    <xf numFmtId="4" fontId="3" fillId="16" borderId="5" xfId="0" applyNumberFormat="1" applyFont="1" applyFill="1" applyBorder="1" applyAlignment="1" applyProtection="1">
      <alignment vertical="top" wrapText="1"/>
      <protection locked="0"/>
    </xf>
    <xf numFmtId="2" fontId="3" fillId="16" borderId="5" xfId="0" applyNumberFormat="1" applyFont="1" applyFill="1" applyBorder="1" applyProtection="1">
      <protection locked="0"/>
    </xf>
    <xf numFmtId="0" fontId="3" fillId="16" borderId="3" xfId="0" applyFont="1" applyFill="1" applyBorder="1" applyAlignment="1" applyProtection="1">
      <alignment vertical="center" wrapText="1"/>
      <protection locked="0"/>
    </xf>
    <xf numFmtId="0" fontId="3" fillId="16" borderId="3" xfId="5" applyFont="1" applyFill="1" applyBorder="1" applyAlignment="1" applyProtection="1">
      <alignment horizontal="center" vertical="center" wrapText="1"/>
      <protection locked="0"/>
    </xf>
    <xf numFmtId="0" fontId="3" fillId="16" borderId="3" xfId="5" applyFont="1" applyFill="1" applyBorder="1" applyAlignment="1" applyProtection="1">
      <alignment horizontal="center" vertical="center"/>
      <protection locked="0"/>
    </xf>
    <xf numFmtId="4" fontId="3" fillId="16" borderId="3" xfId="0" applyNumberFormat="1" applyFont="1" applyFill="1" applyBorder="1" applyAlignment="1" applyProtection="1">
      <alignment vertical="top" wrapText="1"/>
      <protection locked="0"/>
    </xf>
    <xf numFmtId="4" fontId="3" fillId="16" borderId="3" xfId="5" applyNumberFormat="1" applyFont="1" applyFill="1" applyBorder="1" applyAlignment="1" applyProtection="1">
      <alignment horizontal="right" vertical="center" wrapText="1"/>
      <protection locked="0"/>
    </xf>
    <xf numFmtId="2" fontId="3" fillId="16" borderId="3" xfId="0" applyNumberFormat="1" applyFont="1" applyFill="1" applyBorder="1" applyProtection="1">
      <protection locked="0"/>
    </xf>
    <xf numFmtId="0" fontId="3" fillId="16" borderId="7" xfId="0" applyFont="1" applyFill="1" applyBorder="1" applyAlignment="1" applyProtection="1">
      <alignment vertical="center" wrapText="1"/>
      <protection locked="0"/>
    </xf>
    <xf numFmtId="0" fontId="3" fillId="16" borderId="7" xfId="5" applyFont="1" applyFill="1" applyBorder="1" applyAlignment="1" applyProtection="1">
      <alignment horizontal="center" vertical="center" wrapText="1"/>
      <protection locked="0"/>
    </xf>
    <xf numFmtId="0" fontId="3" fillId="16" borderId="7" xfId="5" applyFont="1" applyFill="1" applyBorder="1" applyAlignment="1" applyProtection="1">
      <alignment horizontal="center" vertical="center"/>
      <protection locked="0"/>
    </xf>
    <xf numFmtId="4" fontId="3" fillId="16" borderId="7" xfId="0" applyNumberFormat="1" applyFont="1" applyFill="1" applyBorder="1" applyAlignment="1" applyProtection="1">
      <alignment vertical="top" wrapText="1"/>
      <protection locked="0"/>
    </xf>
    <xf numFmtId="4" fontId="3" fillId="16" borderId="7" xfId="5" applyNumberFormat="1" applyFont="1" applyFill="1" applyBorder="1" applyAlignment="1" applyProtection="1">
      <alignment horizontal="right" vertical="center" wrapText="1"/>
      <protection locked="0"/>
    </xf>
    <xf numFmtId="2" fontId="3" fillId="16" borderId="7" xfId="0" applyNumberFormat="1" applyFont="1" applyFill="1" applyBorder="1" applyProtection="1">
      <protection locked="0"/>
    </xf>
    <xf numFmtId="0" fontId="3" fillId="9" borderId="5" xfId="5" applyFont="1" applyFill="1" applyBorder="1" applyAlignment="1" applyProtection="1">
      <alignment horizontal="center" vertical="center" wrapText="1"/>
      <protection locked="0"/>
    </xf>
    <xf numFmtId="0" fontId="3" fillId="9" borderId="5" xfId="5" applyFont="1" applyFill="1" applyBorder="1" applyAlignment="1" applyProtection="1">
      <alignment horizontal="center" vertical="center"/>
      <protection locked="0"/>
    </xf>
    <xf numFmtId="4" fontId="3" fillId="9" borderId="5" xfId="0" applyNumberFormat="1" applyFont="1" applyFill="1" applyBorder="1" applyAlignment="1" applyProtection="1">
      <alignment vertical="top" wrapText="1"/>
      <protection locked="0"/>
    </xf>
    <xf numFmtId="4" fontId="3" fillId="9" borderId="5" xfId="5" applyNumberFormat="1" applyFont="1" applyFill="1" applyBorder="1" applyAlignment="1" applyProtection="1">
      <alignment horizontal="right" vertical="center" wrapText="1"/>
      <protection locked="0"/>
    </xf>
    <xf numFmtId="2" fontId="3" fillId="9" borderId="5" xfId="0" applyNumberFormat="1" applyFont="1" applyFill="1" applyBorder="1" applyProtection="1">
      <protection locked="0"/>
    </xf>
    <xf numFmtId="0" fontId="3" fillId="9" borderId="3" xfId="5" applyFont="1" applyFill="1" applyBorder="1" applyAlignment="1" applyProtection="1">
      <alignment horizontal="center" vertical="center" wrapText="1"/>
      <protection locked="0"/>
    </xf>
    <xf numFmtId="0" fontId="3" fillId="9" borderId="3" xfId="5" applyFont="1" applyFill="1" applyBorder="1" applyAlignment="1" applyProtection="1">
      <alignment horizontal="center" vertical="center"/>
      <protection locked="0"/>
    </xf>
    <xf numFmtId="4" fontId="3" fillId="9" borderId="3" xfId="0" applyNumberFormat="1" applyFont="1" applyFill="1" applyBorder="1" applyAlignment="1" applyProtection="1">
      <alignment vertical="top" wrapText="1"/>
      <protection locked="0"/>
    </xf>
    <xf numFmtId="4" fontId="3" fillId="9" borderId="3" xfId="5" applyNumberFormat="1" applyFont="1" applyFill="1" applyBorder="1" applyAlignment="1" applyProtection="1">
      <alignment horizontal="right" vertical="center" wrapText="1"/>
      <protection locked="0"/>
    </xf>
    <xf numFmtId="2" fontId="3" fillId="9" borderId="3" xfId="0" applyNumberFormat="1" applyFont="1" applyFill="1" applyBorder="1" applyProtection="1"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4" fontId="3" fillId="9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9" borderId="3" xfId="5" applyNumberFormat="1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vertical="center" wrapText="1"/>
      <protection locked="0"/>
    </xf>
    <xf numFmtId="0" fontId="3" fillId="9" borderId="7" xfId="5" applyFont="1" applyFill="1" applyBorder="1" applyAlignment="1" applyProtection="1">
      <alignment horizontal="center" vertical="center" wrapText="1"/>
      <protection locked="0"/>
    </xf>
    <xf numFmtId="4" fontId="3" fillId="9" borderId="7" xfId="0" applyNumberFormat="1" applyFont="1" applyFill="1" applyBorder="1" applyAlignment="1" applyProtection="1">
      <alignment vertical="top" wrapText="1"/>
      <protection locked="0"/>
    </xf>
    <xf numFmtId="4" fontId="3" fillId="9" borderId="7" xfId="5" applyNumberFormat="1" applyFont="1" applyFill="1" applyBorder="1" applyAlignment="1" applyProtection="1">
      <alignment horizontal="right" vertical="center" wrapText="1"/>
      <protection locked="0"/>
    </xf>
    <xf numFmtId="2" fontId="3" fillId="9" borderId="7" xfId="0" applyNumberFormat="1" applyFont="1" applyFill="1" applyBorder="1" applyProtection="1"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4" fontId="3" fillId="8" borderId="5" xfId="5" applyNumberFormat="1" applyFont="1" applyFill="1" applyBorder="1" applyAlignment="1" applyProtection="1">
      <alignment horizontal="center" vertical="center"/>
      <protection locked="0"/>
    </xf>
    <xf numFmtId="4" fontId="3" fillId="8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4" fontId="3" fillId="8" borderId="3" xfId="5" applyNumberFormat="1" applyFont="1" applyFill="1" applyBorder="1" applyAlignment="1" applyProtection="1">
      <alignment horizontal="center" vertical="center"/>
      <protection locked="0"/>
    </xf>
    <xf numFmtId="4" fontId="3" fillId="8" borderId="3" xfId="0" applyNumberFormat="1" applyFont="1" applyFill="1" applyBorder="1" applyAlignment="1" applyProtection="1">
      <alignment vertical="top" wrapText="1"/>
      <protection locked="0"/>
    </xf>
    <xf numFmtId="4" fontId="3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8" borderId="3" xfId="5" applyFont="1" applyFill="1" applyBorder="1" applyAlignment="1" applyProtection="1">
      <alignment horizontal="center" vertical="center" wrapText="1"/>
      <protection locked="0"/>
    </xf>
    <xf numFmtId="4" fontId="3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3" fillId="8" borderId="3" xfId="5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7" xfId="5" applyFont="1" applyFill="1" applyBorder="1" applyAlignment="1" applyProtection="1">
      <alignment horizontal="center" vertical="center" wrapText="1"/>
      <protection locked="0"/>
    </xf>
    <xf numFmtId="4" fontId="3" fillId="8" borderId="7" xfId="5" applyNumberFormat="1" applyFont="1" applyFill="1" applyBorder="1" applyAlignment="1" applyProtection="1">
      <alignment horizontal="center" vertical="center"/>
      <protection locked="0"/>
    </xf>
    <xf numFmtId="4" fontId="3" fillId="8" borderId="7" xfId="0" applyNumberFormat="1" applyFont="1" applyFill="1" applyBorder="1" applyAlignment="1" applyProtection="1">
      <alignment vertical="top" wrapText="1"/>
      <protection locked="0"/>
    </xf>
    <xf numFmtId="4" fontId="3" fillId="8" borderId="7" xfId="5" applyNumberFormat="1" applyFont="1" applyFill="1" applyBorder="1" applyAlignment="1" applyProtection="1">
      <alignment horizontal="right" vertical="center" wrapText="1"/>
      <protection locked="0"/>
    </xf>
    <xf numFmtId="2" fontId="3" fillId="8" borderId="7" xfId="0" applyNumberFormat="1" applyFont="1" applyFill="1" applyBorder="1" applyProtection="1">
      <protection locked="0"/>
    </xf>
    <xf numFmtId="0" fontId="3" fillId="2" borderId="37" xfId="0" applyFont="1" applyFill="1" applyBorder="1"/>
    <xf numFmtId="0" fontId="3" fillId="2" borderId="26" xfId="0" applyFont="1" applyFill="1" applyBorder="1"/>
    <xf numFmtId="0" fontId="3" fillId="2" borderId="20" xfId="0" applyFont="1" applyFill="1" applyBorder="1"/>
    <xf numFmtId="0" fontId="3" fillId="5" borderId="37" xfId="0" applyFont="1" applyFill="1" applyBorder="1"/>
    <xf numFmtId="0" fontId="3" fillId="5" borderId="26" xfId="0" applyFont="1" applyFill="1" applyBorder="1"/>
    <xf numFmtId="0" fontId="3" fillId="5" borderId="20" xfId="0" applyFont="1" applyFill="1" applyBorder="1"/>
    <xf numFmtId="0" fontId="3" fillId="3" borderId="37" xfId="0" applyFont="1" applyFill="1" applyBorder="1"/>
    <xf numFmtId="0" fontId="3" fillId="3" borderId="26" xfId="0" applyFont="1" applyFill="1" applyBorder="1"/>
    <xf numFmtId="0" fontId="3" fillId="2" borderId="12" xfId="110" applyFont="1" applyFill="1" applyBorder="1" applyProtection="1">
      <protection locked="0"/>
    </xf>
    <xf numFmtId="0" fontId="3" fillId="2" borderId="12" xfId="110" applyFont="1" applyFill="1" applyBorder="1" applyAlignment="1" applyProtection="1">
      <alignment horizontal="center"/>
      <protection locked="0"/>
    </xf>
    <xf numFmtId="0" fontId="3" fillId="5" borderId="3" xfId="110" applyFont="1" applyFill="1" applyBorder="1" applyProtection="1">
      <protection locked="0"/>
    </xf>
    <xf numFmtId="0" fontId="3" fillId="5" borderId="3" xfId="110" applyFont="1" applyFill="1" applyBorder="1" applyAlignment="1" applyProtection="1">
      <alignment horizontal="center"/>
      <protection locked="0"/>
    </xf>
    <xf numFmtId="0" fontId="3" fillId="5" borderId="7" xfId="110" applyFont="1" applyFill="1" applyBorder="1" applyProtection="1">
      <protection locked="0"/>
    </xf>
    <xf numFmtId="0" fontId="3" fillId="5" borderId="7" xfId="110" applyFont="1" applyFill="1" applyBorder="1" applyAlignment="1" applyProtection="1">
      <alignment horizontal="center"/>
      <protection locked="0"/>
    </xf>
    <xf numFmtId="0" fontId="3" fillId="3" borderId="5" xfId="110" applyFont="1" applyFill="1" applyBorder="1" applyProtection="1">
      <protection locked="0"/>
    </xf>
    <xf numFmtId="0" fontId="3" fillId="3" borderId="5" xfId="110" applyFont="1" applyFill="1" applyBorder="1" applyAlignment="1" applyProtection="1">
      <alignment horizontal="center"/>
      <protection locked="0"/>
    </xf>
    <xf numFmtId="0" fontId="3" fillId="3" borderId="3" xfId="110" applyFont="1" applyFill="1" applyBorder="1" applyProtection="1">
      <protection locked="0"/>
    </xf>
    <xf numFmtId="0" fontId="3" fillId="3" borderId="3" xfId="110" applyFont="1" applyFill="1" applyBorder="1" applyAlignment="1" applyProtection="1">
      <alignment horizontal="center"/>
      <protection locked="0"/>
    </xf>
    <xf numFmtId="0" fontId="3" fillId="4" borderId="3" xfId="110" applyFont="1" applyFill="1" applyBorder="1" applyProtection="1">
      <protection locked="0"/>
    </xf>
    <xf numFmtId="0" fontId="3" fillId="4" borderId="3" xfId="110" applyFont="1" applyFill="1" applyBorder="1" applyAlignment="1" applyProtection="1">
      <alignment horizontal="center"/>
      <protection locked="0"/>
    </xf>
    <xf numFmtId="0" fontId="3" fillId="3" borderId="7" xfId="110" applyFont="1" applyFill="1" applyBorder="1" applyProtection="1">
      <protection locked="0"/>
    </xf>
    <xf numFmtId="0" fontId="3" fillId="3" borderId="7" xfId="110" applyFont="1" applyFill="1" applyBorder="1" applyAlignment="1" applyProtection="1">
      <alignment horizontal="center"/>
      <protection locked="0"/>
    </xf>
    <xf numFmtId="0" fontId="3" fillId="4" borderId="7" xfId="110" applyFont="1" applyFill="1" applyBorder="1" applyAlignment="1" applyProtection="1">
      <alignment horizontal="center"/>
      <protection locked="0"/>
    </xf>
    <xf numFmtId="2" fontId="3" fillId="17" borderId="91" xfId="12" applyNumberFormat="1" applyFont="1" applyFill="1" applyBorder="1" applyAlignment="1" applyProtection="1">
      <alignment horizontal="left" indent="3"/>
    </xf>
    <xf numFmtId="0" fontId="3" fillId="78" borderId="48" xfId="12" applyFont="1" applyFill="1" applyBorder="1" applyProtection="1">
      <protection locked="0"/>
    </xf>
    <xf numFmtId="0" fontId="3" fillId="78" borderId="48" xfId="12" applyFont="1" applyFill="1" applyBorder="1" applyAlignment="1" applyProtection="1">
      <alignment horizontal="center"/>
      <protection locked="0"/>
    </xf>
    <xf numFmtId="0" fontId="3" fillId="78" borderId="57" xfId="12" applyFont="1" applyFill="1" applyBorder="1" applyAlignment="1" applyProtection="1">
      <alignment horizontal="center"/>
      <protection locked="0"/>
    </xf>
    <xf numFmtId="167" fontId="3" fillId="78" borderId="12" xfId="12" applyNumberFormat="1" applyFont="1" applyFill="1" applyBorder="1" applyProtection="1">
      <protection locked="0"/>
    </xf>
    <xf numFmtId="167" fontId="3" fillId="78" borderId="58" xfId="12" applyNumberFormat="1" applyFont="1" applyFill="1" applyBorder="1" applyProtection="1">
      <protection locked="0"/>
    </xf>
    <xf numFmtId="167" fontId="3" fillId="78" borderId="59" xfId="12" applyNumberFormat="1" applyFont="1" applyFill="1" applyBorder="1" applyProtection="1">
      <protection locked="0"/>
    </xf>
    <xf numFmtId="167" fontId="3" fillId="78" borderId="48" xfId="12" applyNumberFormat="1" applyFont="1" applyFill="1" applyBorder="1" applyProtection="1">
      <protection locked="0"/>
    </xf>
    <xf numFmtId="167" fontId="3" fillId="78" borderId="57" xfId="12" applyNumberFormat="1" applyFont="1" applyFill="1" applyBorder="1" applyProtection="1">
      <protection locked="0"/>
    </xf>
    <xf numFmtId="167" fontId="3" fillId="78" borderId="12" xfId="12" applyNumberFormat="1" applyFont="1" applyFill="1" applyBorder="1" applyAlignment="1" applyProtection="1">
      <alignment horizontal="left" indent="3"/>
      <protection locked="0"/>
    </xf>
    <xf numFmtId="168" fontId="3" fillId="78" borderId="61" xfId="12" applyNumberFormat="1" applyFont="1" applyFill="1" applyBorder="1" applyProtection="1"/>
    <xf numFmtId="2" fontId="3" fillId="78" borderId="49" xfId="12" applyNumberFormat="1" applyFont="1" applyFill="1" applyBorder="1" applyProtection="1">
      <protection locked="0"/>
    </xf>
    <xf numFmtId="2" fontId="3" fillId="78" borderId="49" xfId="12" applyNumberFormat="1" applyFont="1" applyFill="1" applyBorder="1" applyAlignment="1" applyProtection="1">
      <alignment horizontal="left" indent="3"/>
    </xf>
    <xf numFmtId="2" fontId="3" fillId="78" borderId="62" xfId="12" applyNumberFormat="1" applyFont="1" applyFill="1" applyBorder="1" applyAlignment="1" applyProtection="1">
      <alignment horizontal="left" indent="3"/>
    </xf>
    <xf numFmtId="167" fontId="3" fillId="78" borderId="3" xfId="12" applyNumberFormat="1" applyFont="1" applyFill="1" applyBorder="1" applyProtection="1">
      <protection locked="0"/>
    </xf>
    <xf numFmtId="167" fontId="3" fillId="78" borderId="63" xfId="12" applyNumberFormat="1" applyFont="1" applyFill="1" applyBorder="1" applyProtection="1">
      <protection locked="0"/>
    </xf>
    <xf numFmtId="167" fontId="3" fillId="78" borderId="3" xfId="12" applyNumberFormat="1" applyFont="1" applyFill="1" applyBorder="1" applyAlignment="1" applyProtection="1">
      <alignment horizontal="left" indent="3"/>
      <protection locked="0"/>
    </xf>
    <xf numFmtId="2" fontId="3" fillId="78" borderId="51" xfId="12" applyNumberFormat="1" applyFont="1" applyFill="1" applyBorder="1" applyAlignment="1" applyProtection="1">
      <alignment horizontal="left" indent="3"/>
    </xf>
    <xf numFmtId="168" fontId="3" fillId="78" borderId="63" xfId="12" applyNumberFormat="1" applyFont="1" applyFill="1" applyBorder="1" applyProtection="1"/>
    <xf numFmtId="2" fontId="3" fillId="78" borderId="48" xfId="12" applyNumberFormat="1" applyFont="1" applyFill="1" applyBorder="1" applyAlignment="1" applyProtection="1">
      <alignment horizontal="left" indent="3"/>
    </xf>
    <xf numFmtId="0" fontId="3" fillId="78" borderId="67" xfId="12" applyFont="1" applyFill="1" applyBorder="1" applyProtection="1">
      <protection locked="0"/>
    </xf>
    <xf numFmtId="0" fontId="3" fillId="78" borderId="49" xfId="12" applyFont="1" applyFill="1" applyBorder="1" applyProtection="1">
      <protection locked="0"/>
    </xf>
    <xf numFmtId="0" fontId="3" fillId="78" borderId="52" xfId="12" applyFont="1" applyFill="1" applyBorder="1" applyProtection="1">
      <protection locked="0"/>
    </xf>
    <xf numFmtId="0" fontId="3" fillId="78" borderId="52" xfId="12" applyFont="1" applyFill="1" applyBorder="1" applyAlignment="1" applyProtection="1">
      <alignment horizontal="center"/>
      <protection locked="0"/>
    </xf>
    <xf numFmtId="167" fontId="3" fillId="78" borderId="54" xfId="12" applyNumberFormat="1" applyFont="1" applyFill="1" applyBorder="1" applyProtection="1">
      <protection locked="0"/>
    </xf>
    <xf numFmtId="167" fontId="3" fillId="78" borderId="52" xfId="12" applyNumberFormat="1" applyFont="1" applyFill="1" applyBorder="1" applyProtection="1">
      <protection locked="0"/>
    </xf>
    <xf numFmtId="167" fontId="3" fillId="78" borderId="55" xfId="12" applyNumberFormat="1" applyFont="1" applyFill="1" applyBorder="1" applyProtection="1">
      <protection locked="0"/>
    </xf>
    <xf numFmtId="167" fontId="3" fillId="78" borderId="7" xfId="12" applyNumberFormat="1" applyFont="1" applyFill="1" applyBorder="1" applyAlignment="1" applyProtection="1">
      <alignment horizontal="left" indent="3"/>
      <protection locked="0"/>
    </xf>
    <xf numFmtId="167" fontId="3" fillId="78" borderId="7" xfId="12" applyNumberFormat="1" applyFont="1" applyFill="1" applyBorder="1" applyProtection="1">
      <protection locked="0"/>
    </xf>
    <xf numFmtId="168" fontId="3" fillId="78" borderId="64" xfId="12" applyNumberFormat="1" applyFont="1" applyFill="1" applyBorder="1" applyProtection="1"/>
    <xf numFmtId="2" fontId="3" fillId="78" borderId="53" xfId="12" applyNumberFormat="1" applyFont="1" applyFill="1" applyBorder="1" applyProtection="1">
      <protection locked="0"/>
    </xf>
    <xf numFmtId="2" fontId="3" fillId="78" borderId="52" xfId="12" applyNumberFormat="1" applyFont="1" applyFill="1" applyBorder="1" applyAlignment="1" applyProtection="1">
      <alignment horizontal="left" indent="3"/>
    </xf>
    <xf numFmtId="2" fontId="3" fillId="78" borderId="56" xfId="12" applyNumberFormat="1" applyFont="1" applyFill="1" applyBorder="1" applyAlignment="1" applyProtection="1">
      <alignment horizontal="left" indent="3"/>
    </xf>
    <xf numFmtId="2" fontId="3" fillId="19" borderId="53" xfId="12" applyNumberFormat="1" applyFont="1" applyFill="1" applyBorder="1" applyProtection="1">
      <protection locked="0"/>
    </xf>
    <xf numFmtId="0" fontId="10" fillId="9" borderId="12" xfId="8" applyFont="1" applyFill="1" applyBorder="1" applyAlignment="1">
      <alignment horizontal="left" vertical="center"/>
    </xf>
    <xf numFmtId="167" fontId="3" fillId="10" borderId="3" xfId="11" applyNumberFormat="1" applyFont="1" applyFill="1" applyBorder="1" applyAlignment="1">
      <alignment horizontal="left" indent="3"/>
    </xf>
    <xf numFmtId="167" fontId="3" fillId="6" borderId="5" xfId="11" applyNumberFormat="1" applyFont="1" applyFill="1" applyBorder="1" applyAlignment="1">
      <alignment horizontal="left" indent="3"/>
    </xf>
    <xf numFmtId="167" fontId="3" fillId="6" borderId="3" xfId="11" applyNumberFormat="1" applyFont="1" applyFill="1" applyBorder="1" applyAlignment="1">
      <alignment horizontal="left" indent="3"/>
    </xf>
    <xf numFmtId="167" fontId="3" fillId="11" borderId="5" xfId="11" applyNumberFormat="1" applyFont="1" applyFill="1" applyBorder="1" applyAlignment="1">
      <alignment horizontal="left" indent="3"/>
    </xf>
    <xf numFmtId="0" fontId="10" fillId="9" borderId="12" xfId="11" applyFont="1" applyFill="1" applyBorder="1"/>
    <xf numFmtId="0" fontId="10" fillId="9" borderId="12" xfId="11" applyFont="1" applyFill="1" applyBorder="1" applyAlignment="1">
      <alignment horizontal="center"/>
    </xf>
    <xf numFmtId="167" fontId="3" fillId="9" borderId="12" xfId="11" applyNumberFormat="1" applyFont="1" applyFill="1" applyBorder="1" applyAlignment="1">
      <alignment horizontal="left" indent="3"/>
    </xf>
    <xf numFmtId="0" fontId="10" fillId="9" borderId="18" xfId="11" applyFont="1" applyFill="1" applyBorder="1"/>
    <xf numFmtId="0" fontId="10" fillId="9" borderId="18" xfId="11" applyFont="1" applyFill="1" applyBorder="1" applyAlignment="1">
      <alignment horizontal="center"/>
    </xf>
    <xf numFmtId="167" fontId="3" fillId="9" borderId="18" xfId="11" applyNumberFormat="1" applyFont="1" applyFill="1" applyBorder="1"/>
    <xf numFmtId="167" fontId="3" fillId="9" borderId="18" xfId="11" applyNumberFormat="1" applyFont="1" applyFill="1" applyBorder="1" applyAlignment="1">
      <alignment horizontal="center"/>
    </xf>
    <xf numFmtId="168" fontId="3" fillId="9" borderId="18" xfId="11" applyNumberFormat="1" applyFont="1" applyFill="1" applyBorder="1"/>
    <xf numFmtId="2" fontId="3" fillId="9" borderId="18" xfId="11" applyNumberFormat="1" applyFont="1" applyFill="1" applyBorder="1"/>
    <xf numFmtId="2" fontId="3" fillId="9" borderId="18" xfId="11" applyNumberFormat="1" applyFont="1" applyFill="1" applyBorder="1" applyAlignment="1">
      <alignment horizontal="center"/>
    </xf>
    <xf numFmtId="167" fontId="3" fillId="9" borderId="18" xfId="11" applyNumberFormat="1" applyFont="1" applyFill="1" applyBorder="1" applyAlignment="1">
      <alignment horizontal="left" indent="3"/>
    </xf>
    <xf numFmtId="2" fontId="3" fillId="9" borderId="23" xfId="11" applyNumberFormat="1" applyFont="1" applyFill="1" applyBorder="1" applyAlignment="1">
      <alignment horizontal="left" indent="3"/>
    </xf>
    <xf numFmtId="0" fontId="3" fillId="12" borderId="5" xfId="11" applyFont="1" applyFill="1" applyBorder="1"/>
    <xf numFmtId="0" fontId="3" fillId="12" borderId="5" xfId="11" applyFont="1" applyFill="1" applyBorder="1" applyAlignment="1">
      <alignment horizontal="center"/>
    </xf>
    <xf numFmtId="167" fontId="3" fillId="12" borderId="5" xfId="11" applyNumberFormat="1" applyFont="1" applyFill="1" applyBorder="1"/>
    <xf numFmtId="167" fontId="3" fillId="12" borderId="5" xfId="11" applyNumberFormat="1" applyFont="1" applyFill="1" applyBorder="1" applyAlignment="1">
      <alignment horizontal="center"/>
    </xf>
    <xf numFmtId="168" fontId="3" fillId="12" borderId="5" xfId="11" applyNumberFormat="1" applyFont="1" applyFill="1" applyBorder="1"/>
    <xf numFmtId="2" fontId="3" fillId="12" borderId="5" xfId="11" applyNumberFormat="1" applyFont="1" applyFill="1" applyBorder="1"/>
    <xf numFmtId="2" fontId="3" fillId="12" borderId="5" xfId="11" applyNumberFormat="1" applyFont="1" applyFill="1" applyBorder="1" applyAlignment="1">
      <alignment horizontal="center"/>
    </xf>
    <xf numFmtId="167" fontId="3" fillId="12" borderId="5" xfId="11" applyNumberFormat="1" applyFont="1" applyFill="1" applyBorder="1" applyAlignment="1">
      <alignment horizontal="left" indent="3"/>
    </xf>
    <xf numFmtId="2" fontId="3" fillId="12" borderId="21" xfId="11" applyNumberFormat="1" applyFont="1" applyFill="1" applyBorder="1" applyAlignment="1">
      <alignment horizontal="left" indent="3"/>
    </xf>
    <xf numFmtId="167" fontId="3" fillId="12" borderId="3" xfId="11" applyNumberFormat="1" applyFont="1" applyFill="1" applyBorder="1" applyAlignment="1">
      <alignment horizontal="left" indent="3"/>
    </xf>
    <xf numFmtId="0" fontId="3" fillId="12" borderId="1" xfId="11" applyFont="1" applyFill="1" applyBorder="1"/>
    <xf numFmtId="0" fontId="3" fillId="12" borderId="1" xfId="11" applyFont="1" applyFill="1" applyBorder="1" applyAlignment="1">
      <alignment horizontal="center"/>
    </xf>
    <xf numFmtId="167" fontId="3" fillId="12" borderId="1" xfId="11" applyNumberFormat="1" applyFont="1" applyFill="1" applyBorder="1"/>
    <xf numFmtId="167" fontId="3" fillId="12" borderId="1" xfId="11" applyNumberFormat="1" applyFont="1" applyFill="1" applyBorder="1" applyAlignment="1">
      <alignment horizontal="center"/>
    </xf>
    <xf numFmtId="168" fontId="3" fillId="12" borderId="1" xfId="11" applyNumberFormat="1" applyFont="1" applyFill="1" applyBorder="1"/>
    <xf numFmtId="2" fontId="3" fillId="12" borderId="1" xfId="11" applyNumberFormat="1" applyFont="1" applyFill="1" applyBorder="1"/>
    <xf numFmtId="2" fontId="3" fillId="12" borderId="1" xfId="11" applyNumberFormat="1" applyFont="1" applyFill="1" applyBorder="1" applyAlignment="1">
      <alignment horizontal="center"/>
    </xf>
    <xf numFmtId="167" fontId="3" fillId="12" borderId="1" xfId="11" applyNumberFormat="1" applyFont="1" applyFill="1" applyBorder="1" applyAlignment="1">
      <alignment horizontal="left" indent="3"/>
    </xf>
    <xf numFmtId="2" fontId="3" fillId="12" borderId="2" xfId="11" applyNumberFormat="1" applyFont="1" applyFill="1" applyBorder="1" applyAlignment="1">
      <alignment horizontal="left" indent="3"/>
    </xf>
    <xf numFmtId="0" fontId="3" fillId="10" borderId="5" xfId="11" applyFont="1" applyFill="1" applyBorder="1" applyAlignment="1">
      <alignment horizontal="left"/>
    </xf>
    <xf numFmtId="0" fontId="3" fillId="10" borderId="5" xfId="11" applyFont="1" applyFill="1" applyBorder="1" applyAlignment="1">
      <alignment horizontal="center"/>
    </xf>
    <xf numFmtId="167" fontId="3" fillId="10" borderId="5" xfId="11" applyNumberFormat="1" applyFont="1" applyFill="1" applyBorder="1" applyAlignment="1">
      <alignment horizontal="right"/>
    </xf>
    <xf numFmtId="167" fontId="3" fillId="10" borderId="5" xfId="11" applyNumberFormat="1" applyFont="1" applyFill="1" applyBorder="1"/>
    <xf numFmtId="167" fontId="3" fillId="10" borderId="5" xfId="11" applyNumberFormat="1" applyFont="1" applyFill="1" applyBorder="1" applyAlignment="1">
      <alignment horizontal="center"/>
    </xf>
    <xf numFmtId="168" fontId="3" fillId="10" borderId="5" xfId="11" applyNumberFormat="1" applyFont="1" applyFill="1" applyBorder="1"/>
    <xf numFmtId="2" fontId="3" fillId="10" borderId="5" xfId="11" applyNumberFormat="1" applyFont="1" applyFill="1" applyBorder="1"/>
    <xf numFmtId="2" fontId="3" fillId="10" borderId="5" xfId="11" applyNumberFormat="1" applyFont="1" applyFill="1" applyBorder="1" applyAlignment="1">
      <alignment horizontal="center"/>
    </xf>
    <xf numFmtId="0" fontId="3" fillId="10" borderId="7" xfId="11" applyFont="1" applyFill="1" applyBorder="1" applyAlignment="1">
      <alignment horizontal="left"/>
    </xf>
    <xf numFmtId="0" fontId="3" fillId="10" borderId="7" xfId="11" applyFont="1" applyFill="1" applyBorder="1" applyAlignment="1">
      <alignment horizontal="center"/>
    </xf>
    <xf numFmtId="167" fontId="3" fillId="10" borderId="7" xfId="11" applyNumberFormat="1" applyFont="1" applyFill="1" applyBorder="1" applyAlignment="1">
      <alignment horizontal="right"/>
    </xf>
    <xf numFmtId="167" fontId="3" fillId="10" borderId="7" xfId="11" applyNumberFormat="1" applyFont="1" applyFill="1" applyBorder="1"/>
    <xf numFmtId="167" fontId="3" fillId="10" borderId="7" xfId="11" applyNumberFormat="1" applyFont="1" applyFill="1" applyBorder="1" applyAlignment="1">
      <alignment horizontal="center"/>
    </xf>
    <xf numFmtId="168" fontId="3" fillId="10" borderId="7" xfId="11" applyNumberFormat="1" applyFont="1" applyFill="1" applyBorder="1"/>
    <xf numFmtId="2" fontId="3" fillId="10" borderId="7" xfId="11" applyNumberFormat="1" applyFont="1" applyFill="1" applyBorder="1"/>
    <xf numFmtId="2" fontId="3" fillId="10" borderId="7" xfId="11" applyNumberFormat="1" applyFont="1" applyFill="1" applyBorder="1" applyAlignment="1">
      <alignment horizontal="center"/>
    </xf>
    <xf numFmtId="167" fontId="3" fillId="10" borderId="7" xfId="11" applyNumberFormat="1" applyFont="1" applyFill="1" applyBorder="1" applyAlignment="1">
      <alignment horizontal="left" indent="3"/>
    </xf>
    <xf numFmtId="2" fontId="3" fillId="10" borderId="16" xfId="11" applyNumberFormat="1" applyFont="1" applyFill="1" applyBorder="1" applyAlignment="1">
      <alignment horizontal="left" indent="3"/>
    </xf>
    <xf numFmtId="0" fontId="3" fillId="10" borderId="1" xfId="0" applyFont="1" applyFill="1" applyBorder="1" applyAlignment="1">
      <alignment horizontal="center"/>
    </xf>
    <xf numFmtId="0" fontId="3" fillId="10" borderId="1" xfId="6" applyFont="1" applyFill="1" applyBorder="1" applyAlignment="1">
      <alignment horizontal="left"/>
    </xf>
    <xf numFmtId="0" fontId="3" fillId="10" borderId="1" xfId="6" applyFont="1" applyFill="1" applyBorder="1" applyAlignment="1">
      <alignment horizontal="center"/>
    </xf>
    <xf numFmtId="167" fontId="3" fillId="10" borderId="1" xfId="6" applyNumberFormat="1" applyFont="1" applyFill="1" applyBorder="1" applyAlignment="1">
      <alignment horizontal="right"/>
    </xf>
    <xf numFmtId="167" fontId="3" fillId="10" borderId="1" xfId="6" applyNumberFormat="1" applyFont="1" applyFill="1" applyBorder="1"/>
    <xf numFmtId="167" fontId="3" fillId="10" borderId="1" xfId="6" applyNumberFormat="1" applyFont="1" applyFill="1" applyBorder="1" applyAlignment="1">
      <alignment horizontal="center"/>
    </xf>
    <xf numFmtId="168" fontId="3" fillId="10" borderId="1" xfId="6" applyNumberFormat="1" applyFont="1" applyFill="1" applyBorder="1"/>
    <xf numFmtId="2" fontId="3" fillId="10" borderId="1" xfId="6" applyNumberFormat="1" applyFont="1" applyFill="1" applyBorder="1"/>
    <xf numFmtId="2" fontId="3" fillId="10" borderId="1" xfId="6" applyNumberFormat="1" applyFont="1" applyFill="1" applyBorder="1" applyAlignment="1">
      <alignment horizontal="center"/>
    </xf>
    <xf numFmtId="2" fontId="3" fillId="10" borderId="1" xfId="6" applyNumberFormat="1" applyFont="1" applyFill="1" applyBorder="1" applyAlignment="1">
      <alignment horizontal="left" indent="3"/>
    </xf>
    <xf numFmtId="2" fontId="3" fillId="10" borderId="23" xfId="6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/>
    </xf>
    <xf numFmtId="0" fontId="3" fillId="3" borderId="12" xfId="0" applyFont="1" applyFill="1" applyBorder="1" applyProtection="1">
      <protection locked="0"/>
    </xf>
    <xf numFmtId="0" fontId="3" fillId="15" borderId="5" xfId="0" applyFont="1" applyFill="1" applyBorder="1" applyAlignment="1">
      <alignment horizontal="center" vertical="top"/>
    </xf>
    <xf numFmtId="2" fontId="3" fillId="5" borderId="4" xfId="0" applyNumberFormat="1" applyFont="1" applyFill="1" applyBorder="1" applyAlignment="1" applyProtection="1">
      <alignment horizontal="left" indent="3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167" fontId="3" fillId="2" borderId="18" xfId="0" applyNumberFormat="1" applyFont="1" applyFill="1" applyBorder="1" applyAlignment="1" applyProtection="1">
      <alignment horizontal="left" indent="4"/>
      <protection locked="0"/>
    </xf>
    <xf numFmtId="2" fontId="3" fillId="2" borderId="18" xfId="0" applyNumberFormat="1" applyFont="1" applyFill="1" applyBorder="1" applyProtection="1">
      <protection locked="0"/>
    </xf>
    <xf numFmtId="0" fontId="3" fillId="16" borderId="24" xfId="0" applyFont="1" applyFill="1" applyBorder="1" applyProtection="1">
      <protection locked="0"/>
    </xf>
    <xf numFmtId="0" fontId="3" fillId="16" borderId="5" xfId="0" applyFont="1" applyFill="1" applyBorder="1" applyAlignment="1" applyProtection="1">
      <alignment horizontal="center"/>
      <protection locked="0"/>
    </xf>
    <xf numFmtId="167" fontId="3" fillId="16" borderId="5" xfId="0" applyNumberFormat="1" applyFont="1" applyFill="1" applyBorder="1" applyAlignment="1" applyProtection="1">
      <alignment horizontal="left" indent="4"/>
      <protection locked="0"/>
    </xf>
    <xf numFmtId="168" fontId="3" fillId="16" borderId="5" xfId="0" applyNumberFormat="1" applyFont="1" applyFill="1" applyBorder="1" applyProtection="1"/>
    <xf numFmtId="2" fontId="3" fillId="16" borderId="5" xfId="0" applyNumberFormat="1" applyFont="1" applyFill="1" applyBorder="1" applyAlignment="1" applyProtection="1">
      <alignment horizontal="left" indent="3"/>
    </xf>
    <xf numFmtId="2" fontId="3" fillId="16" borderId="21" xfId="0" applyNumberFormat="1" applyFont="1" applyFill="1" applyBorder="1" applyAlignment="1" applyProtection="1">
      <alignment horizontal="left" indent="3"/>
    </xf>
    <xf numFmtId="0" fontId="3" fillId="16" borderId="25" xfId="0" applyFont="1" applyFill="1" applyBorder="1" applyProtection="1">
      <protection locked="0"/>
    </xf>
    <xf numFmtId="0" fontId="3" fillId="16" borderId="27" xfId="0" applyFont="1" applyFill="1" applyBorder="1" applyProtection="1">
      <protection locked="0"/>
    </xf>
    <xf numFmtId="167" fontId="3" fillId="16" borderId="4" xfId="0" applyNumberFormat="1" applyFont="1" applyFill="1" applyBorder="1" applyProtection="1">
      <protection locked="0"/>
    </xf>
    <xf numFmtId="167" fontId="3" fillId="16" borderId="4" xfId="0" applyNumberFormat="1" applyFont="1" applyFill="1" applyBorder="1" applyAlignment="1" applyProtection="1">
      <alignment horizontal="left" indent="4"/>
      <protection locked="0"/>
    </xf>
    <xf numFmtId="2" fontId="3" fillId="16" borderId="4" xfId="0" applyNumberFormat="1" applyFont="1" applyFill="1" applyBorder="1" applyProtection="1">
      <protection locked="0"/>
    </xf>
    <xf numFmtId="0" fontId="3" fillId="14" borderId="24" xfId="0" applyFont="1" applyFill="1" applyBorder="1" applyProtection="1">
      <protection locked="0"/>
    </xf>
    <xf numFmtId="167" fontId="3" fillId="14" borderId="5" xfId="0" applyNumberFormat="1" applyFont="1" applyFill="1" applyBorder="1" applyAlignment="1" applyProtection="1">
      <alignment horizontal="left" indent="4"/>
      <protection locked="0"/>
    </xf>
    <xf numFmtId="168" fontId="3" fillId="14" borderId="5" xfId="0" applyNumberFormat="1" applyFont="1" applyFill="1" applyBorder="1" applyProtection="1"/>
    <xf numFmtId="2" fontId="3" fillId="14" borderId="5" xfId="0" applyNumberFormat="1" applyFont="1" applyFill="1" applyBorder="1" applyProtection="1">
      <protection locked="0"/>
    </xf>
    <xf numFmtId="2" fontId="3" fillId="14" borderId="5" xfId="0" applyNumberFormat="1" applyFont="1" applyFill="1" applyBorder="1" applyAlignment="1" applyProtection="1">
      <alignment horizontal="left" indent="3"/>
    </xf>
    <xf numFmtId="2" fontId="3" fillId="14" borderId="21" xfId="0" applyNumberFormat="1" applyFont="1" applyFill="1" applyBorder="1" applyAlignment="1" applyProtection="1">
      <alignment horizontal="left" indent="3"/>
    </xf>
    <xf numFmtId="0" fontId="3" fillId="14" borderId="25" xfId="0" applyFont="1" applyFill="1" applyBorder="1" applyProtection="1">
      <protection locked="0"/>
    </xf>
    <xf numFmtId="0" fontId="3" fillId="14" borderId="27" xfId="0" applyFont="1" applyFill="1" applyBorder="1" applyProtection="1">
      <protection locked="0"/>
    </xf>
    <xf numFmtId="167" fontId="3" fillId="14" borderId="4" xfId="0" applyNumberFormat="1" applyFont="1" applyFill="1" applyBorder="1" applyProtection="1">
      <protection locked="0"/>
    </xf>
    <xf numFmtId="167" fontId="3" fillId="14" borderId="4" xfId="0" applyNumberFormat="1" applyFont="1" applyFill="1" applyBorder="1" applyAlignment="1" applyProtection="1">
      <alignment horizontal="left" indent="4"/>
      <protection locked="0"/>
    </xf>
    <xf numFmtId="2" fontId="3" fillId="14" borderId="4" xfId="0" applyNumberFormat="1" applyFont="1" applyFill="1" applyBorder="1" applyProtection="1">
      <protection locked="0"/>
    </xf>
    <xf numFmtId="0" fontId="3" fillId="20" borderId="24" xfId="0" applyFont="1" applyFill="1" applyBorder="1" applyProtection="1">
      <protection locked="0"/>
    </xf>
    <xf numFmtId="167" fontId="3" fillId="20" borderId="5" xfId="0" applyNumberFormat="1" applyFont="1" applyFill="1" applyBorder="1" applyAlignment="1" applyProtection="1">
      <alignment horizontal="left" indent="4"/>
      <protection locked="0"/>
    </xf>
    <xf numFmtId="168" fontId="3" fillId="20" borderId="5" xfId="0" applyNumberFormat="1" applyFont="1" applyFill="1" applyBorder="1" applyProtection="1"/>
    <xf numFmtId="2" fontId="3" fillId="20" borderId="5" xfId="0" applyNumberFormat="1" applyFont="1" applyFill="1" applyBorder="1" applyProtection="1">
      <protection locked="0"/>
    </xf>
    <xf numFmtId="2" fontId="3" fillId="20" borderId="5" xfId="0" applyNumberFormat="1" applyFont="1" applyFill="1" applyBorder="1" applyAlignment="1" applyProtection="1">
      <alignment horizontal="left" indent="3"/>
    </xf>
    <xf numFmtId="2" fontId="3" fillId="20" borderId="21" xfId="0" applyNumberFormat="1" applyFont="1" applyFill="1" applyBorder="1" applyAlignment="1" applyProtection="1">
      <alignment horizontal="left" indent="3"/>
    </xf>
    <xf numFmtId="0" fontId="3" fillId="20" borderId="25" xfId="0" applyFont="1" applyFill="1" applyBorder="1" applyProtection="1">
      <protection locked="0"/>
    </xf>
    <xf numFmtId="0" fontId="5" fillId="20" borderId="25" xfId="0" applyFont="1" applyFill="1" applyBorder="1" applyProtection="1">
      <protection locked="0"/>
    </xf>
    <xf numFmtId="0" fontId="5" fillId="20" borderId="27" xfId="0" applyFont="1" applyFill="1" applyBorder="1" applyProtection="1">
      <protection locked="0"/>
    </xf>
    <xf numFmtId="167" fontId="3" fillId="20" borderId="4" xfId="0" applyNumberFormat="1" applyFont="1" applyFill="1" applyBorder="1" applyProtection="1">
      <protection locked="0"/>
    </xf>
    <xf numFmtId="167" fontId="3" fillId="20" borderId="4" xfId="0" applyNumberFormat="1" applyFont="1" applyFill="1" applyBorder="1" applyAlignment="1" applyProtection="1">
      <alignment horizontal="left" indent="4"/>
      <protection locked="0"/>
    </xf>
    <xf numFmtId="2" fontId="3" fillId="20" borderId="4" xfId="0" applyNumberFormat="1" applyFont="1" applyFill="1" applyBorder="1" applyProtection="1"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167" fontId="3" fillId="2" borderId="3" xfId="0" applyNumberFormat="1" applyFont="1" applyFill="1" applyBorder="1" applyAlignment="1" applyProtection="1">
      <alignment horizontal="center" vertical="center"/>
      <protection locked="0"/>
    </xf>
    <xf numFmtId="167" fontId="3" fillId="2" borderId="7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5" borderId="12" xfId="0" applyNumberFormat="1" applyFont="1" applyFill="1" applyBorder="1" applyAlignment="1" applyProtection="1">
      <alignment horizontal="center"/>
      <protection locked="0"/>
    </xf>
    <xf numFmtId="167" fontId="3" fillId="5" borderId="3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/>
      <protection locked="0"/>
    </xf>
    <xf numFmtId="167" fontId="3" fillId="5" borderId="7" xfId="0" applyNumberFormat="1" applyFont="1" applyFill="1" applyBorder="1" applyAlignment="1" applyProtection="1">
      <alignment horizontal="center" vertical="center"/>
      <protection locked="0"/>
    </xf>
    <xf numFmtId="2" fontId="3" fillId="5" borderId="7" xfId="0" applyNumberFormat="1" applyFont="1" applyFill="1" applyBorder="1" applyAlignment="1" applyProtection="1">
      <alignment horizontal="center"/>
      <protection locked="0"/>
    </xf>
    <xf numFmtId="167" fontId="3" fillId="3" borderId="5" xfId="0" applyNumberFormat="1" applyFont="1" applyFill="1" applyBorder="1" applyAlignment="1" applyProtection="1">
      <alignment horizontal="center" vertical="center"/>
      <protection locked="0"/>
    </xf>
    <xf numFmtId="167" fontId="3" fillId="3" borderId="3" xfId="0" applyNumberFormat="1" applyFont="1" applyFill="1" applyBorder="1" applyAlignment="1" applyProtection="1">
      <alignment horizontal="center" vertical="center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167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167" fontId="3" fillId="4" borderId="5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167" fontId="3" fillId="4" borderId="3" xfId="0" applyNumberFormat="1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/>
      <protection locked="0"/>
    </xf>
    <xf numFmtId="0" fontId="3" fillId="6" borderId="5" xfId="5" applyFont="1" applyFill="1" applyBorder="1" applyAlignment="1" applyProtection="1">
      <alignment vertical="center" wrapText="1"/>
      <protection locked="0"/>
    </xf>
    <xf numFmtId="4" fontId="69" fillId="6" borderId="5" xfId="0" applyNumberFormat="1" applyFont="1" applyFill="1" applyBorder="1" applyAlignment="1" applyProtection="1">
      <alignment vertical="top" wrapText="1"/>
      <protection locked="0"/>
    </xf>
    <xf numFmtId="4" fontId="69" fillId="6" borderId="3" xfId="0" applyNumberFormat="1" applyFont="1" applyFill="1" applyBorder="1" applyAlignment="1" applyProtection="1">
      <alignment vertical="top" wrapText="1"/>
      <protection locked="0"/>
    </xf>
    <xf numFmtId="4" fontId="69" fillId="6" borderId="7" xfId="0" applyNumberFormat="1" applyFont="1" applyFill="1" applyBorder="1" applyAlignment="1" applyProtection="1">
      <alignment vertical="top" wrapText="1"/>
      <protection locked="0"/>
    </xf>
    <xf numFmtId="0" fontId="3" fillId="16" borderId="5" xfId="5" applyFont="1" applyFill="1" applyBorder="1" applyAlignment="1" applyProtection="1">
      <alignment horizontal="center" vertical="center" wrapText="1"/>
      <protection locked="0"/>
    </xf>
    <xf numFmtId="4" fontId="69" fillId="16" borderId="5" xfId="0" applyNumberFormat="1" applyFont="1" applyFill="1" applyBorder="1" applyAlignment="1" applyProtection="1">
      <alignment vertical="top" wrapText="1"/>
      <protection locked="0"/>
    </xf>
    <xf numFmtId="4" fontId="3" fillId="16" borderId="5" xfId="5" applyNumberFormat="1" applyFont="1" applyFill="1" applyBorder="1" applyAlignment="1" applyProtection="1">
      <alignment horizontal="right" vertical="center" wrapText="1"/>
      <protection locked="0"/>
    </xf>
    <xf numFmtId="4" fontId="69" fillId="16" borderId="3" xfId="0" applyNumberFormat="1" applyFont="1" applyFill="1" applyBorder="1" applyAlignment="1" applyProtection="1">
      <alignment vertical="top" wrapText="1"/>
      <protection locked="0"/>
    </xf>
    <xf numFmtId="0" fontId="3" fillId="16" borderId="3" xfId="0" applyFont="1" applyFill="1" applyBorder="1" applyAlignment="1" applyProtection="1">
      <alignment horizontal="center" vertical="center" wrapText="1"/>
      <protection locked="0"/>
    </xf>
    <xf numFmtId="4" fontId="3" fillId="16" borderId="3" xfId="0" applyNumberFormat="1" applyFont="1" applyFill="1" applyBorder="1" applyAlignment="1" applyProtection="1">
      <alignment horizontal="right" vertical="center" wrapText="1"/>
      <protection locked="0"/>
    </xf>
    <xf numFmtId="4" fontId="69" fillId="16" borderId="7" xfId="0" applyNumberFormat="1" applyFont="1" applyFill="1" applyBorder="1" applyAlignment="1" applyProtection="1">
      <alignment vertical="top" wrapText="1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4" fontId="69" fillId="9" borderId="5" xfId="0" applyNumberFormat="1" applyFont="1" applyFill="1" applyBorder="1" applyAlignment="1" applyProtection="1">
      <alignment vertical="top" wrapText="1"/>
      <protection locked="0"/>
    </xf>
    <xf numFmtId="4" fontId="69" fillId="9" borderId="3" xfId="0" applyNumberFormat="1" applyFont="1" applyFill="1" applyBorder="1" applyAlignment="1" applyProtection="1">
      <alignment vertical="top" wrapText="1"/>
      <protection locked="0"/>
    </xf>
    <xf numFmtId="0" fontId="3" fillId="9" borderId="7" xfId="5" applyFont="1" applyFill="1" applyBorder="1" applyAlignment="1" applyProtection="1">
      <alignment horizontal="center" vertical="center"/>
      <protection locked="0"/>
    </xf>
    <xf numFmtId="4" fontId="69" fillId="9" borderId="7" xfId="0" applyNumberFormat="1" applyFont="1" applyFill="1" applyBorder="1" applyAlignment="1" applyProtection="1">
      <alignment vertical="top" wrapText="1"/>
      <protection locked="0"/>
    </xf>
    <xf numFmtId="4" fontId="69" fillId="8" borderId="5" xfId="0" applyNumberFormat="1" applyFont="1" applyFill="1" applyBorder="1" applyAlignment="1" applyProtection="1">
      <alignment vertical="top" wrapText="1"/>
      <protection locked="0"/>
    </xf>
    <xf numFmtId="2" fontId="3" fillId="8" borderId="12" xfId="0" applyNumberFormat="1" applyFont="1" applyFill="1" applyBorder="1" applyProtection="1">
      <protection locked="0"/>
    </xf>
    <xf numFmtId="4" fontId="69" fillId="8" borderId="3" xfId="0" applyNumberFormat="1" applyFont="1" applyFill="1" applyBorder="1" applyAlignment="1" applyProtection="1">
      <alignment vertical="top" wrapText="1"/>
      <protection locked="0"/>
    </xf>
    <xf numFmtId="4" fontId="69" fillId="8" borderId="7" xfId="0" applyNumberFormat="1" applyFont="1" applyFill="1" applyBorder="1" applyAlignment="1" applyProtection="1">
      <alignment vertical="top" wrapText="1"/>
      <protection locked="0"/>
    </xf>
    <xf numFmtId="165" fontId="3" fillId="2" borderId="12" xfId="0" applyNumberFormat="1" applyFont="1" applyFill="1" applyBorder="1" applyAlignment="1" applyProtection="1">
      <alignment horizontal="center"/>
    </xf>
    <xf numFmtId="165" fontId="3" fillId="2" borderId="3" xfId="0" applyNumberFormat="1" applyFont="1" applyFill="1" applyBorder="1" applyAlignment="1" applyProtection="1">
      <alignment horizontal="center"/>
    </xf>
    <xf numFmtId="165" fontId="3" fillId="2" borderId="7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left" indent="3"/>
    </xf>
    <xf numFmtId="2" fontId="3" fillId="2" borderId="7" xfId="0" applyNumberFormat="1" applyFont="1" applyFill="1" applyBorder="1" applyAlignment="1" applyProtection="1">
      <alignment horizontal="left" indent="3"/>
    </xf>
    <xf numFmtId="2" fontId="3" fillId="2" borderId="10" xfId="0" applyNumberFormat="1" applyFont="1" applyFill="1" applyBorder="1" applyAlignment="1" applyProtection="1">
      <alignment horizontal="left" indent="3"/>
    </xf>
    <xf numFmtId="0" fontId="3" fillId="5" borderId="12" xfId="0" applyFont="1" applyFill="1" applyBorder="1" applyProtection="1">
      <protection locked="0"/>
    </xf>
    <xf numFmtId="166" fontId="3" fillId="5" borderId="12" xfId="0" applyNumberFormat="1" applyFont="1" applyFill="1" applyBorder="1" applyAlignment="1" applyProtection="1">
      <alignment horizontal="center"/>
      <protection locked="0"/>
    </xf>
    <xf numFmtId="165" fontId="3" fillId="5" borderId="12" xfId="0" applyNumberFormat="1" applyFont="1" applyFill="1" applyBorder="1" applyAlignment="1" applyProtection="1">
      <alignment horizontal="center"/>
    </xf>
    <xf numFmtId="165" fontId="3" fillId="5" borderId="3" xfId="0" applyNumberFormat="1" applyFont="1" applyFill="1" applyBorder="1" applyAlignment="1" applyProtection="1">
      <alignment horizontal="center"/>
    </xf>
    <xf numFmtId="165" fontId="3" fillId="5" borderId="7" xfId="0" applyNumberFormat="1" applyFont="1" applyFill="1" applyBorder="1" applyAlignment="1" applyProtection="1">
      <alignment horizontal="center"/>
    </xf>
    <xf numFmtId="166" fontId="3" fillId="3" borderId="12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5" fontId="3" fillId="3" borderId="12" xfId="0" applyNumberFormat="1" applyFont="1" applyFill="1" applyBorder="1" applyAlignment="1" applyProtection="1">
      <alignment horizontal="center"/>
    </xf>
    <xf numFmtId="165" fontId="3" fillId="3" borderId="3" xfId="0" applyNumberFormat="1" applyFont="1" applyFill="1" applyBorder="1" applyAlignment="1" applyProtection="1">
      <alignment horizontal="center"/>
    </xf>
    <xf numFmtId="165" fontId="3" fillId="3" borderId="7" xfId="0" applyNumberFormat="1" applyFont="1" applyFill="1" applyBorder="1" applyAlignment="1" applyProtection="1">
      <alignment horizontal="center"/>
    </xf>
    <xf numFmtId="166" fontId="3" fillId="4" borderId="12" xfId="0" applyNumberFormat="1" applyFont="1" applyFill="1" applyBorder="1" applyAlignment="1" applyProtection="1">
      <alignment horizontal="center"/>
      <protection locked="0"/>
    </xf>
    <xf numFmtId="165" fontId="3" fillId="4" borderId="12" xfId="0" applyNumberFormat="1" applyFont="1" applyFill="1" applyBorder="1" applyAlignment="1" applyProtection="1">
      <alignment horizontal="center"/>
    </xf>
    <xf numFmtId="166" fontId="3" fillId="4" borderId="26" xfId="0" applyNumberFormat="1" applyFont="1" applyFill="1" applyBorder="1" applyAlignment="1" applyProtection="1">
      <alignment horizontal="center"/>
      <protection locked="0"/>
    </xf>
    <xf numFmtId="165" fontId="3" fillId="4" borderId="3" xfId="0" applyNumberFormat="1" applyFont="1" applyFill="1" applyBorder="1" applyAlignment="1" applyProtection="1">
      <alignment horizontal="center"/>
    </xf>
    <xf numFmtId="2" fontId="3" fillId="4" borderId="7" xfId="0" applyNumberFormat="1" applyFont="1" applyFill="1" applyBorder="1" applyAlignment="1" applyProtection="1">
      <alignment horizontal="center"/>
      <protection locked="0"/>
    </xf>
    <xf numFmtId="165" fontId="3" fillId="4" borderId="7" xfId="0" applyNumberFormat="1" applyFont="1" applyFill="1" applyBorder="1" applyAlignment="1" applyProtection="1">
      <alignment horizontal="center"/>
    </xf>
    <xf numFmtId="2" fontId="3" fillId="17" borderId="53" xfId="12" applyNumberFormat="1" applyFont="1" applyFill="1" applyBorder="1" applyProtection="1">
      <protection locked="0"/>
    </xf>
    <xf numFmtId="0" fontId="3" fillId="0" borderId="3" xfId="0" applyFont="1" applyFill="1" applyBorder="1" applyAlignment="1">
      <alignment horizontal="center" vertical="center" wrapText="1"/>
    </xf>
    <xf numFmtId="165" fontId="3" fillId="6" borderId="21" xfId="0" applyNumberFormat="1" applyFont="1" applyFill="1" applyBorder="1" applyAlignment="1" applyProtection="1">
      <alignment horizontal="left" indent="3"/>
    </xf>
    <xf numFmtId="168" fontId="3" fillId="6" borderId="3" xfId="0" applyNumberFormat="1" applyFont="1" applyFill="1" applyBorder="1" applyAlignment="1" applyProtection="1">
      <alignment horizontal="left" indent="3"/>
    </xf>
    <xf numFmtId="165" fontId="3" fillId="6" borderId="9" xfId="0" applyNumberFormat="1" applyFont="1" applyFill="1" applyBorder="1" applyAlignment="1" applyProtection="1">
      <alignment horizontal="left" indent="3"/>
    </xf>
    <xf numFmtId="168" fontId="3" fillId="6" borderId="11" xfId="0" applyNumberFormat="1" applyFont="1" applyFill="1" applyBorder="1" applyAlignment="1" applyProtection="1">
      <alignment horizontal="left" indent="3"/>
    </xf>
    <xf numFmtId="165" fontId="3" fillId="6" borderId="10" xfId="0" applyNumberFormat="1" applyFont="1" applyFill="1" applyBorder="1" applyAlignment="1" applyProtection="1">
      <alignment horizontal="left" indent="3"/>
    </xf>
    <xf numFmtId="0" fontId="3" fillId="6" borderId="5" xfId="0" applyFont="1" applyFill="1" applyBorder="1" applyAlignment="1">
      <alignment horizontal="center" vertical="top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166" fontId="3" fillId="2" borderId="5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166" fontId="3" fillId="2" borderId="5" xfId="0" applyNumberFormat="1" applyFont="1" applyFill="1" applyBorder="1" applyAlignment="1" applyProtection="1">
      <alignment horizontal="left" indent="4"/>
      <protection locked="0"/>
    </xf>
    <xf numFmtId="168" fontId="3" fillId="2" borderId="5" xfId="0" applyNumberFormat="1" applyFont="1" applyFill="1" applyBorder="1" applyProtection="1"/>
    <xf numFmtId="168" fontId="3" fillId="6" borderId="13" xfId="0" applyNumberFormat="1" applyFont="1" applyFill="1" applyBorder="1" applyAlignment="1" applyProtection="1">
      <alignment horizontal="left" indent="3"/>
    </xf>
    <xf numFmtId="2" fontId="3" fillId="6" borderId="13" xfId="0" applyNumberFormat="1" applyFont="1" applyFill="1" applyBorder="1" applyAlignment="1" applyProtection="1">
      <alignment horizontal="left" indent="3"/>
    </xf>
    <xf numFmtId="2" fontId="3" fillId="2" borderId="4" xfId="0" applyNumberFormat="1" applyFont="1" applyFill="1" applyBorder="1" applyProtection="1">
      <protection locked="0"/>
    </xf>
    <xf numFmtId="0" fontId="3" fillId="9" borderId="12" xfId="0" applyFont="1" applyFill="1" applyBorder="1" applyProtection="1">
      <protection locked="0"/>
    </xf>
    <xf numFmtId="0" fontId="3" fillId="9" borderId="12" xfId="0" applyFont="1" applyFill="1" applyBorder="1" applyAlignment="1" applyProtection="1">
      <alignment horizontal="center"/>
      <protection locked="0"/>
    </xf>
    <xf numFmtId="2" fontId="3" fillId="9" borderId="12" xfId="0" applyNumberFormat="1" applyFont="1" applyFill="1" applyBorder="1" applyProtection="1">
      <protection locked="0"/>
    </xf>
    <xf numFmtId="2" fontId="3" fillId="9" borderId="12" xfId="0" applyNumberFormat="1" applyFont="1" applyFill="1" applyBorder="1" applyAlignment="1" applyProtection="1">
      <alignment horizontal="left" indent="3"/>
    </xf>
    <xf numFmtId="0" fontId="3" fillId="9" borderId="3" xfId="0" applyFont="1" applyFill="1" applyBorder="1" applyProtection="1">
      <protection locked="0"/>
    </xf>
    <xf numFmtId="0" fontId="3" fillId="9" borderId="3" xfId="0" applyFont="1" applyFill="1" applyBorder="1" applyAlignment="1" applyProtection="1">
      <alignment horizontal="center"/>
      <protection locked="0"/>
    </xf>
    <xf numFmtId="168" fontId="3" fillId="9" borderId="3" xfId="0" applyNumberFormat="1" applyFont="1" applyFill="1" applyBorder="1" applyProtection="1"/>
    <xf numFmtId="0" fontId="3" fillId="9" borderId="7" xfId="0" applyFont="1" applyFill="1" applyBorder="1" applyProtection="1">
      <protection locked="0"/>
    </xf>
    <xf numFmtId="0" fontId="3" fillId="9" borderId="7" xfId="0" applyFont="1" applyFill="1" applyBorder="1" applyAlignment="1" applyProtection="1">
      <alignment horizontal="center"/>
      <protection locked="0"/>
    </xf>
    <xf numFmtId="168" fontId="3" fillId="9" borderId="7" xfId="0" applyNumberFormat="1" applyFont="1" applyFill="1" applyBorder="1" applyProtection="1"/>
    <xf numFmtId="2" fontId="3" fillId="9" borderId="7" xfId="0" applyNumberFormat="1" applyFont="1" applyFill="1" applyBorder="1" applyAlignment="1" applyProtection="1">
      <alignment horizontal="left" indent="3"/>
    </xf>
    <xf numFmtId="2" fontId="3" fillId="15" borderId="12" xfId="0" applyNumberFormat="1" applyFont="1" applyFill="1" applyBorder="1" applyProtection="1">
      <protection locked="0"/>
    </xf>
    <xf numFmtId="168" fontId="3" fillId="15" borderId="12" xfId="0" applyNumberFormat="1" applyFont="1" applyFill="1" applyBorder="1" applyProtection="1"/>
    <xf numFmtId="168" fontId="3" fillId="15" borderId="12" xfId="0" applyNumberFormat="1" applyFont="1" applyFill="1" applyBorder="1" applyAlignment="1" applyProtection="1">
      <alignment horizontal="left" indent="3"/>
    </xf>
    <xf numFmtId="2" fontId="3" fillId="15" borderId="12" xfId="0" applyNumberFormat="1" applyFont="1" applyFill="1" applyBorder="1" applyAlignment="1" applyProtection="1">
      <alignment horizontal="left" indent="3"/>
    </xf>
    <xf numFmtId="165" fontId="3" fillId="15" borderId="22" xfId="0" applyNumberFormat="1" applyFont="1" applyFill="1" applyBorder="1" applyAlignment="1" applyProtection="1">
      <alignment horizontal="left" indent="3"/>
    </xf>
    <xf numFmtId="0" fontId="3" fillId="15" borderId="3" xfId="0" applyFont="1" applyFill="1" applyBorder="1" applyProtection="1">
      <protection locked="0"/>
    </xf>
    <xf numFmtId="0" fontId="3" fillId="15" borderId="3" xfId="0" applyFont="1" applyFill="1" applyBorder="1" applyAlignment="1" applyProtection="1">
      <alignment horizontal="center"/>
      <protection locked="0"/>
    </xf>
    <xf numFmtId="166" fontId="3" fillId="15" borderId="3" xfId="0" applyNumberFormat="1" applyFont="1" applyFill="1" applyBorder="1" applyProtection="1">
      <protection locked="0"/>
    </xf>
    <xf numFmtId="2" fontId="3" fillId="15" borderId="3" xfId="0" applyNumberFormat="1" applyFont="1" applyFill="1" applyBorder="1" applyProtection="1">
      <protection locked="0"/>
    </xf>
    <xf numFmtId="2" fontId="3" fillId="15" borderId="3" xfId="0" applyNumberFormat="1" applyFont="1" applyFill="1" applyBorder="1" applyAlignment="1" applyProtection="1">
      <alignment horizontal="left" indent="4"/>
      <protection locked="0"/>
    </xf>
    <xf numFmtId="166" fontId="3" fillId="15" borderId="3" xfId="0" applyNumberFormat="1" applyFont="1" applyFill="1" applyBorder="1" applyAlignment="1" applyProtection="1">
      <alignment horizontal="left" indent="4"/>
      <protection locked="0"/>
    </xf>
    <xf numFmtId="168" fontId="3" fillId="15" borderId="3" xfId="0" applyNumberFormat="1" applyFont="1" applyFill="1" applyBorder="1" applyProtection="1"/>
    <xf numFmtId="165" fontId="3" fillId="15" borderId="9" xfId="0" applyNumberFormat="1" applyFont="1" applyFill="1" applyBorder="1" applyAlignment="1" applyProtection="1">
      <alignment horizontal="left" indent="3"/>
    </xf>
    <xf numFmtId="168" fontId="3" fillId="15" borderId="3" xfId="0" applyNumberFormat="1" applyFont="1" applyFill="1" applyBorder="1" applyAlignment="1" applyProtection="1">
      <alignment horizontal="left" indent="3"/>
    </xf>
    <xf numFmtId="0" fontId="3" fillId="15" borderId="7" xfId="0" applyFont="1" applyFill="1" applyBorder="1" applyProtection="1">
      <protection locked="0"/>
    </xf>
    <xf numFmtId="0" fontId="3" fillId="15" borderId="7" xfId="0" applyFont="1" applyFill="1" applyBorder="1" applyAlignment="1" applyProtection="1">
      <alignment horizontal="center"/>
      <protection locked="0"/>
    </xf>
    <xf numFmtId="166" fontId="3" fillId="15" borderId="7" xfId="0" applyNumberFormat="1" applyFont="1" applyFill="1" applyBorder="1" applyProtection="1">
      <protection locked="0"/>
    </xf>
    <xf numFmtId="2" fontId="3" fillId="15" borderId="7" xfId="0" applyNumberFormat="1" applyFont="1" applyFill="1" applyBorder="1" applyProtection="1">
      <protection locked="0"/>
    </xf>
    <xf numFmtId="166" fontId="3" fillId="15" borderId="7" xfId="0" applyNumberFormat="1" applyFont="1" applyFill="1" applyBorder="1" applyAlignment="1" applyProtection="1">
      <alignment horizontal="left" indent="4"/>
      <protection locked="0"/>
    </xf>
    <xf numFmtId="168" fontId="3" fillId="15" borderId="7" xfId="0" applyNumberFormat="1" applyFont="1" applyFill="1" applyBorder="1" applyProtection="1"/>
    <xf numFmtId="168" fontId="3" fillId="15" borderId="7" xfId="0" applyNumberFormat="1" applyFont="1" applyFill="1" applyBorder="1" applyAlignment="1" applyProtection="1">
      <alignment horizontal="left" indent="3"/>
    </xf>
    <xf numFmtId="2" fontId="3" fillId="15" borderId="7" xfId="0" applyNumberFormat="1" applyFont="1" applyFill="1" applyBorder="1" applyAlignment="1" applyProtection="1">
      <alignment horizontal="left" indent="3"/>
    </xf>
    <xf numFmtId="165" fontId="3" fillId="15" borderId="10" xfId="0" applyNumberFormat="1" applyFont="1" applyFill="1" applyBorder="1" applyAlignment="1" applyProtection="1">
      <alignment horizontal="left" indent="3"/>
    </xf>
    <xf numFmtId="0" fontId="3" fillId="8" borderId="12" xfId="0" applyFont="1" applyFill="1" applyBorder="1" applyProtection="1">
      <protection locked="0"/>
    </xf>
    <xf numFmtId="0" fontId="3" fillId="8" borderId="12" xfId="0" applyFont="1" applyFill="1" applyBorder="1" applyAlignment="1" applyProtection="1">
      <alignment horizontal="center"/>
      <protection locked="0"/>
    </xf>
    <xf numFmtId="168" fontId="3" fillId="8" borderId="12" xfId="0" applyNumberFormat="1" applyFont="1" applyFill="1" applyBorder="1" applyProtection="1"/>
    <xf numFmtId="166" fontId="3" fillId="8" borderId="3" xfId="0" applyNumberFormat="1" applyFont="1" applyFill="1" applyBorder="1" applyProtection="1">
      <protection locked="0"/>
    </xf>
    <xf numFmtId="166" fontId="3" fillId="8" borderId="3" xfId="0" applyNumberFormat="1" applyFont="1" applyFill="1" applyBorder="1" applyAlignment="1" applyProtection="1">
      <alignment horizontal="left" indent="4"/>
      <protection locked="0"/>
    </xf>
    <xf numFmtId="168" fontId="3" fillId="8" borderId="3" xfId="0" applyNumberFormat="1" applyFont="1" applyFill="1" applyBorder="1" applyAlignment="1" applyProtection="1">
      <alignment horizontal="left" indent="3"/>
    </xf>
    <xf numFmtId="0" fontId="3" fillId="15" borderId="5" xfId="0" applyFont="1" applyFill="1" applyBorder="1" applyProtection="1">
      <protection locked="0"/>
    </xf>
    <xf numFmtId="0" fontId="3" fillId="15" borderId="5" xfId="0" applyFont="1" applyFill="1" applyBorder="1" applyAlignment="1" applyProtection="1">
      <alignment horizontal="center"/>
      <protection locked="0"/>
    </xf>
    <xf numFmtId="166" fontId="3" fillId="15" borderId="5" xfId="0" applyNumberFormat="1" applyFont="1" applyFill="1" applyBorder="1" applyProtection="1">
      <protection locked="0"/>
    </xf>
    <xf numFmtId="2" fontId="3" fillId="15" borderId="5" xfId="0" applyNumberFormat="1" applyFont="1" applyFill="1" applyBorder="1" applyProtection="1">
      <protection locked="0"/>
    </xf>
    <xf numFmtId="166" fontId="3" fillId="15" borderId="5" xfId="0" applyNumberFormat="1" applyFont="1" applyFill="1" applyBorder="1" applyAlignment="1" applyProtection="1">
      <alignment horizontal="left" indent="4"/>
      <protection locked="0"/>
    </xf>
    <xf numFmtId="168" fontId="3" fillId="15" borderId="5" xfId="0" applyNumberFormat="1" applyFont="1" applyFill="1" applyBorder="1" applyProtection="1"/>
    <xf numFmtId="168" fontId="3" fillId="15" borderId="5" xfId="0" applyNumberFormat="1" applyFont="1" applyFill="1" applyBorder="1" applyAlignment="1" applyProtection="1">
      <alignment horizontal="left" indent="3"/>
    </xf>
    <xf numFmtId="2" fontId="3" fillId="15" borderId="5" xfId="0" applyNumberFormat="1" applyFont="1" applyFill="1" applyBorder="1" applyAlignment="1" applyProtection="1">
      <alignment horizontal="left" indent="3"/>
    </xf>
    <xf numFmtId="165" fontId="3" fillId="15" borderId="21" xfId="0" applyNumberFormat="1" applyFont="1" applyFill="1" applyBorder="1" applyAlignment="1" applyProtection="1">
      <alignment horizontal="left" indent="3"/>
    </xf>
    <xf numFmtId="2" fontId="3" fillId="15" borderId="4" xfId="0" applyNumberFormat="1" applyFont="1" applyFill="1" applyBorder="1" applyProtection="1">
      <protection locked="0"/>
    </xf>
    <xf numFmtId="0" fontId="3" fillId="14" borderId="12" xfId="0" applyFont="1" applyFill="1" applyBorder="1" applyProtection="1">
      <protection locked="0"/>
    </xf>
    <xf numFmtId="0" fontId="3" fillId="14" borderId="12" xfId="0" applyFont="1" applyFill="1" applyBorder="1" applyAlignment="1" applyProtection="1">
      <alignment horizontal="center"/>
      <protection locked="0"/>
    </xf>
    <xf numFmtId="166" fontId="3" fillId="14" borderId="12" xfId="0" applyNumberFormat="1" applyFont="1" applyFill="1" applyBorder="1" applyProtection="1">
      <protection locked="0"/>
    </xf>
    <xf numFmtId="166" fontId="3" fillId="14" borderId="12" xfId="0" applyNumberFormat="1" applyFont="1" applyFill="1" applyBorder="1" applyAlignment="1" applyProtection="1">
      <alignment horizontal="left" indent="4"/>
      <protection locked="0"/>
    </xf>
    <xf numFmtId="168" fontId="3" fillId="14" borderId="12" xfId="0" applyNumberFormat="1" applyFont="1" applyFill="1" applyBorder="1" applyProtection="1"/>
    <xf numFmtId="168" fontId="3" fillId="14" borderId="12" xfId="0" applyNumberFormat="1" applyFont="1" applyFill="1" applyBorder="1" applyAlignment="1" applyProtection="1">
      <alignment horizontal="left" indent="3"/>
    </xf>
    <xf numFmtId="165" fontId="3" fillId="14" borderId="22" xfId="0" applyNumberFormat="1" applyFont="1" applyFill="1" applyBorder="1" applyAlignment="1" applyProtection="1">
      <alignment horizontal="left" indent="3"/>
    </xf>
    <xf numFmtId="166" fontId="3" fillId="14" borderId="3" xfId="0" applyNumberFormat="1" applyFont="1" applyFill="1" applyBorder="1" applyProtection="1">
      <protection locked="0"/>
    </xf>
    <xf numFmtId="166" fontId="3" fillId="14" borderId="3" xfId="0" applyNumberFormat="1" applyFont="1" applyFill="1" applyBorder="1" applyAlignment="1" applyProtection="1">
      <alignment horizontal="left" indent="4"/>
      <protection locked="0"/>
    </xf>
    <xf numFmtId="168" fontId="3" fillId="14" borderId="3" xfId="0" applyNumberFormat="1" applyFont="1" applyFill="1" applyBorder="1" applyAlignment="1" applyProtection="1">
      <alignment horizontal="left" indent="3"/>
    </xf>
    <xf numFmtId="165" fontId="3" fillId="14" borderId="9" xfId="0" applyNumberFormat="1" applyFont="1" applyFill="1" applyBorder="1" applyAlignment="1" applyProtection="1">
      <alignment horizontal="left" indent="3"/>
    </xf>
    <xf numFmtId="0" fontId="3" fillId="9" borderId="5" xfId="0" applyFont="1" applyFill="1" applyBorder="1" applyProtection="1">
      <protection locked="0"/>
    </xf>
    <xf numFmtId="0" fontId="3" fillId="9" borderId="5" xfId="0" applyFont="1" applyFill="1" applyBorder="1" applyAlignment="1" applyProtection="1">
      <alignment horizontal="center"/>
      <protection locked="0"/>
    </xf>
    <xf numFmtId="167" fontId="3" fillId="9" borderId="5" xfId="0" applyNumberFormat="1" applyFont="1" applyFill="1" applyBorder="1" applyProtection="1">
      <protection locked="0"/>
    </xf>
    <xf numFmtId="167" fontId="3" fillId="9" borderId="3" xfId="0" applyNumberFormat="1" applyFont="1" applyFill="1" applyBorder="1" applyProtection="1">
      <protection locked="0"/>
    </xf>
    <xf numFmtId="2" fontId="3" fillId="9" borderId="9" xfId="0" applyNumberFormat="1" applyFont="1" applyFill="1" applyBorder="1" applyAlignment="1" applyProtection="1">
      <alignment horizontal="left" indent="3"/>
    </xf>
    <xf numFmtId="2" fontId="3" fillId="9" borderId="3" xfId="0" applyNumberFormat="1" applyFont="1" applyFill="1" applyBorder="1" applyAlignment="1" applyProtection="1">
      <alignment horizontal="left" indent="3"/>
    </xf>
    <xf numFmtId="2" fontId="3" fillId="9" borderId="10" xfId="0" applyNumberFormat="1" applyFont="1" applyFill="1" applyBorder="1" applyAlignment="1" applyProtection="1">
      <alignment horizontal="left" indent="3"/>
    </xf>
    <xf numFmtId="166" fontId="3" fillId="8" borderId="5" xfId="0" applyNumberFormat="1" applyFont="1" applyFill="1" applyBorder="1" applyProtection="1">
      <protection locked="0"/>
    </xf>
    <xf numFmtId="167" fontId="3" fillId="8" borderId="5" xfId="0" applyNumberFormat="1" applyFont="1" applyFill="1" applyBorder="1" applyProtection="1">
      <protection locked="0"/>
    </xf>
    <xf numFmtId="166" fontId="3" fillId="8" borderId="5" xfId="0" applyNumberFormat="1" applyFont="1" applyFill="1" applyBorder="1" applyAlignment="1" applyProtection="1">
      <alignment horizontal="left" indent="4"/>
      <protection locked="0"/>
    </xf>
    <xf numFmtId="0" fontId="3" fillId="8" borderId="3" xfId="5" applyFont="1" applyFill="1" applyBorder="1"/>
    <xf numFmtId="0" fontId="3" fillId="8" borderId="3" xfId="5" applyFont="1" applyFill="1" applyBorder="1" applyAlignment="1">
      <alignment horizontal="center"/>
    </xf>
    <xf numFmtId="167" fontId="3" fillId="8" borderId="3" xfId="5" applyNumberFormat="1" applyFont="1" applyFill="1" applyBorder="1"/>
    <xf numFmtId="167" fontId="3" fillId="8" borderId="3" xfId="5" applyNumberFormat="1" applyFont="1" applyFill="1" applyBorder="1" applyAlignment="1">
      <alignment horizontal="left" indent="4"/>
    </xf>
    <xf numFmtId="166" fontId="3" fillId="8" borderId="3" xfId="0" applyNumberFormat="1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Protection="1">
      <protection locked="0"/>
    </xf>
    <xf numFmtId="0" fontId="5" fillId="8" borderId="7" xfId="0" applyFont="1" applyFill="1" applyBorder="1" applyProtection="1">
      <protection locked="0"/>
    </xf>
    <xf numFmtId="166" fontId="3" fillId="8" borderId="7" xfId="0" applyNumberFormat="1" applyFont="1" applyFill="1" applyBorder="1" applyAlignment="1" applyProtection="1">
      <alignment horizontal="center"/>
      <protection locked="0"/>
    </xf>
    <xf numFmtId="0" fontId="3" fillId="14" borderId="1" xfId="0" applyFont="1" applyFill="1" applyBorder="1" applyProtection="1">
      <protection locked="0"/>
    </xf>
    <xf numFmtId="0" fontId="3" fillId="14" borderId="1" xfId="0" applyFont="1" applyFill="1" applyBorder="1" applyAlignment="1" applyProtection="1">
      <alignment horizontal="center"/>
      <protection locked="0"/>
    </xf>
    <xf numFmtId="167" fontId="3" fillId="14" borderId="1" xfId="0" applyNumberFormat="1" applyFont="1" applyFill="1" applyBorder="1" applyProtection="1">
      <protection locked="0"/>
    </xf>
    <xf numFmtId="166" fontId="3" fillId="14" borderId="1" xfId="0" applyNumberFormat="1" applyFont="1" applyFill="1" applyBorder="1" applyProtection="1">
      <protection locked="0"/>
    </xf>
    <xf numFmtId="2" fontId="3" fillId="14" borderId="1" xfId="0" applyNumberFormat="1" applyFont="1" applyFill="1" applyBorder="1" applyProtection="1">
      <protection locked="0"/>
    </xf>
    <xf numFmtId="167" fontId="3" fillId="14" borderId="1" xfId="0" applyNumberFormat="1" applyFont="1" applyFill="1" applyBorder="1" applyAlignment="1" applyProtection="1">
      <alignment horizontal="left" indent="4"/>
      <protection locked="0"/>
    </xf>
    <xf numFmtId="168" fontId="3" fillId="14" borderId="1" xfId="0" applyNumberFormat="1" applyFont="1" applyFill="1" applyBorder="1" applyProtection="1"/>
    <xf numFmtId="2" fontId="3" fillId="14" borderId="18" xfId="0" applyNumberFormat="1" applyFont="1" applyFill="1" applyBorder="1" applyProtection="1">
      <protection locked="0"/>
    </xf>
    <xf numFmtId="168" fontId="3" fillId="14" borderId="1" xfId="0" applyNumberFormat="1" applyFont="1" applyFill="1" applyBorder="1" applyAlignment="1" applyProtection="1">
      <alignment horizontal="left" indent="3"/>
    </xf>
    <xf numFmtId="2" fontId="3" fillId="14" borderId="1" xfId="0" applyNumberFormat="1" applyFont="1" applyFill="1" applyBorder="1" applyAlignment="1" applyProtection="1">
      <alignment horizontal="left" indent="3"/>
    </xf>
    <xf numFmtId="165" fontId="3" fillId="14" borderId="2" xfId="0" applyNumberFormat="1" applyFont="1" applyFill="1" applyBorder="1" applyAlignment="1" applyProtection="1">
      <alignment horizontal="left" indent="3"/>
    </xf>
    <xf numFmtId="168" fontId="3" fillId="8" borderId="5" xfId="0" applyNumberFormat="1" applyFont="1" applyFill="1" applyBorder="1" applyProtection="1"/>
    <xf numFmtId="168" fontId="3" fillId="8" borderId="5" xfId="0" applyNumberFormat="1" applyFont="1" applyFill="1" applyBorder="1" applyAlignment="1" applyProtection="1">
      <alignment horizontal="left" indent="3"/>
    </xf>
    <xf numFmtId="2" fontId="3" fillId="8" borderId="5" xfId="0" applyNumberFormat="1" applyFont="1" applyFill="1" applyBorder="1" applyAlignment="1" applyProtection="1">
      <alignment horizontal="left" indent="3"/>
    </xf>
    <xf numFmtId="2" fontId="3" fillId="8" borderId="21" xfId="0" applyNumberFormat="1" applyFont="1" applyFill="1" applyBorder="1" applyAlignment="1" applyProtection="1">
      <alignment horizontal="left" indent="3"/>
    </xf>
    <xf numFmtId="167" fontId="3" fillId="3" borderId="5" xfId="0" applyNumberFormat="1" applyFont="1" applyFill="1" applyBorder="1" applyAlignment="1" applyProtection="1">
      <alignment horizontal="center"/>
      <protection locked="0"/>
    </xf>
    <xf numFmtId="167" fontId="3" fillId="3" borderId="12" xfId="0" applyNumberFormat="1" applyFont="1" applyFill="1" applyBorder="1" applyAlignment="1" applyProtection="1">
      <alignment horizontal="center"/>
      <protection locked="0"/>
    </xf>
    <xf numFmtId="168" fontId="3" fillId="3" borderId="12" xfId="0" applyNumberFormat="1" applyFont="1" applyFill="1" applyBorder="1" applyAlignment="1" applyProtection="1">
      <alignment horizontal="center"/>
    </xf>
    <xf numFmtId="167" fontId="3" fillId="3" borderId="3" xfId="0" applyNumberFormat="1" applyFont="1" applyFill="1" applyBorder="1" applyAlignment="1" applyProtection="1">
      <alignment horizontal="center"/>
      <protection locked="0"/>
    </xf>
    <xf numFmtId="168" fontId="3" fillId="3" borderId="3" xfId="0" applyNumberFormat="1" applyFont="1" applyFill="1" applyBorder="1" applyAlignment="1" applyProtection="1">
      <alignment horizontal="center"/>
    </xf>
    <xf numFmtId="167" fontId="3" fillId="15" borderId="12" xfId="0" applyNumberFormat="1" applyFont="1" applyFill="1" applyBorder="1" applyProtection="1">
      <protection locked="0"/>
    </xf>
    <xf numFmtId="167" fontId="3" fillId="15" borderId="12" xfId="0" applyNumberFormat="1" applyFont="1" applyFill="1" applyBorder="1" applyAlignment="1" applyProtection="1">
      <alignment horizontal="left" indent="4"/>
      <protection locked="0"/>
    </xf>
    <xf numFmtId="2" fontId="3" fillId="15" borderId="22" xfId="0" applyNumberFormat="1" applyFont="1" applyFill="1" applyBorder="1" applyAlignment="1" applyProtection="1">
      <alignment horizontal="left" indent="3"/>
    </xf>
    <xf numFmtId="167" fontId="3" fillId="15" borderId="3" xfId="0" applyNumberFormat="1" applyFont="1" applyFill="1" applyBorder="1" applyProtection="1">
      <protection locked="0"/>
    </xf>
    <xf numFmtId="167" fontId="3" fillId="15" borderId="3" xfId="0" applyNumberFormat="1" applyFont="1" applyFill="1" applyBorder="1" applyAlignment="1" applyProtection="1">
      <alignment horizontal="left" indent="4"/>
      <protection locked="0"/>
    </xf>
    <xf numFmtId="2" fontId="3" fillId="15" borderId="9" xfId="0" applyNumberFormat="1" applyFont="1" applyFill="1" applyBorder="1" applyAlignment="1" applyProtection="1">
      <alignment horizontal="left" indent="3"/>
    </xf>
    <xf numFmtId="2" fontId="3" fillId="15" borderId="3" xfId="0" applyNumberFormat="1" applyFont="1" applyFill="1" applyBorder="1" applyAlignment="1" applyProtection="1">
      <alignment horizontal="left" indent="3"/>
    </xf>
    <xf numFmtId="167" fontId="3" fillId="15" borderId="7" xfId="0" applyNumberFormat="1" applyFont="1" applyFill="1" applyBorder="1" applyProtection="1">
      <protection locked="0"/>
    </xf>
    <xf numFmtId="167" fontId="3" fillId="15" borderId="7" xfId="0" applyNumberFormat="1" applyFont="1" applyFill="1" applyBorder="1" applyAlignment="1" applyProtection="1">
      <alignment horizontal="left" indent="4"/>
      <protection locked="0"/>
    </xf>
    <xf numFmtId="2" fontId="3" fillId="15" borderId="10" xfId="0" applyNumberFormat="1" applyFont="1" applyFill="1" applyBorder="1" applyAlignment="1" applyProtection="1">
      <alignment horizontal="left" indent="3"/>
    </xf>
    <xf numFmtId="167" fontId="3" fillId="9" borderId="12" xfId="0" applyNumberFormat="1" applyFont="1" applyFill="1" applyBorder="1" applyProtection="1">
      <protection locked="0"/>
    </xf>
    <xf numFmtId="167" fontId="3" fillId="9" borderId="12" xfId="0" applyNumberFormat="1" applyFont="1" applyFill="1" applyBorder="1" applyAlignment="1" applyProtection="1">
      <alignment horizontal="left" indent="4"/>
      <protection locked="0"/>
    </xf>
    <xf numFmtId="167" fontId="3" fillId="9" borderId="3" xfId="0" applyNumberFormat="1" applyFont="1" applyFill="1" applyBorder="1" applyAlignment="1" applyProtection="1">
      <alignment horizontal="left" indent="4"/>
      <protection locked="0"/>
    </xf>
    <xf numFmtId="167" fontId="3" fillId="9" borderId="7" xfId="0" applyNumberFormat="1" applyFont="1" applyFill="1" applyBorder="1" applyProtection="1">
      <protection locked="0"/>
    </xf>
    <xf numFmtId="167" fontId="3" fillId="9" borderId="7" xfId="0" applyNumberFormat="1" applyFont="1" applyFill="1" applyBorder="1" applyAlignment="1" applyProtection="1">
      <alignment horizontal="left" indent="4"/>
      <protection locked="0"/>
    </xf>
    <xf numFmtId="167" fontId="3" fillId="9" borderId="5" xfId="0" applyNumberFormat="1" applyFont="1" applyFill="1" applyBorder="1" applyAlignment="1" applyProtection="1">
      <alignment horizontal="left" indent="4"/>
      <protection locked="0"/>
    </xf>
    <xf numFmtId="168" fontId="3" fillId="9" borderId="5" xfId="0" applyNumberFormat="1" applyFont="1" applyFill="1" applyBorder="1" applyProtection="1"/>
    <xf numFmtId="2" fontId="3" fillId="9" borderId="5" xfId="0" applyNumberFormat="1" applyFont="1" applyFill="1" applyBorder="1" applyAlignment="1" applyProtection="1">
      <alignment horizontal="left" indent="3"/>
    </xf>
    <xf numFmtId="2" fontId="3" fillId="9" borderId="21" xfId="0" applyNumberFormat="1" applyFont="1" applyFill="1" applyBorder="1" applyAlignment="1" applyProtection="1">
      <alignment horizontal="left" indent="3"/>
    </xf>
    <xf numFmtId="2" fontId="3" fillId="9" borderId="4" xfId="0" applyNumberFormat="1" applyFont="1" applyFill="1" applyBorder="1" applyProtection="1">
      <protection locked="0"/>
    </xf>
    <xf numFmtId="167" fontId="3" fillId="15" borderId="5" xfId="0" applyNumberFormat="1" applyFont="1" applyFill="1" applyBorder="1" applyProtection="1">
      <protection locked="0"/>
    </xf>
    <xf numFmtId="167" fontId="3" fillId="15" borderId="5" xfId="0" applyNumberFormat="1" applyFont="1" applyFill="1" applyBorder="1" applyAlignment="1" applyProtection="1">
      <alignment horizontal="left" indent="4"/>
      <protection locked="0"/>
    </xf>
    <xf numFmtId="2" fontId="3" fillId="15" borderId="21" xfId="0" applyNumberFormat="1" applyFont="1" applyFill="1" applyBorder="1" applyAlignment="1" applyProtection="1">
      <alignment horizontal="left" indent="3"/>
    </xf>
    <xf numFmtId="167" fontId="3" fillId="8" borderId="12" xfId="0" applyNumberFormat="1" applyFont="1" applyFill="1" applyBorder="1" applyProtection="1">
      <protection locked="0"/>
    </xf>
    <xf numFmtId="167" fontId="3" fillId="8" borderId="12" xfId="0" applyNumberFormat="1" applyFont="1" applyFill="1" applyBorder="1" applyAlignment="1" applyProtection="1">
      <alignment horizontal="left" indent="4"/>
      <protection locked="0"/>
    </xf>
    <xf numFmtId="166" fontId="3" fillId="4" borderId="12" xfId="0" applyNumberFormat="1" applyFont="1" applyFill="1" applyBorder="1" applyAlignment="1" applyProtection="1">
      <alignment horizontal="left" indent="4"/>
      <protection locked="0"/>
    </xf>
    <xf numFmtId="2" fontId="3" fillId="60" borderId="31" xfId="0" applyNumberFormat="1" applyFont="1" applyFill="1" applyBorder="1" applyAlignment="1">
      <alignment horizontal="center"/>
    </xf>
    <xf numFmtId="2" fontId="3" fillId="60" borderId="1" xfId="0" applyNumberFormat="1" applyFont="1" applyFill="1" applyBorder="1" applyAlignment="1">
      <alignment horizontal="center"/>
    </xf>
    <xf numFmtId="0" fontId="3" fillId="6" borderId="40" xfId="0" applyFont="1" applyFill="1" applyBorder="1"/>
    <xf numFmtId="0" fontId="3" fillId="6" borderId="24" xfId="0" applyFont="1" applyFill="1" applyBorder="1" applyAlignment="1">
      <alignment horizontal="center"/>
    </xf>
    <xf numFmtId="2" fontId="3" fillId="6" borderId="5" xfId="3" applyNumberFormat="1" applyFont="1" applyFill="1" applyBorder="1" applyAlignment="1">
      <alignment horizontal="center" vertical="top"/>
    </xf>
    <xf numFmtId="0" fontId="3" fillId="6" borderId="41" xfId="0" applyFont="1" applyFill="1" applyBorder="1"/>
    <xf numFmtId="0" fontId="3" fillId="6" borderId="25" xfId="0" applyFont="1" applyFill="1" applyBorder="1" applyAlignment="1">
      <alignment horizontal="center"/>
    </xf>
    <xf numFmtId="2" fontId="3" fillId="6" borderId="3" xfId="3" applyNumberFormat="1" applyFont="1" applyFill="1" applyBorder="1" applyAlignment="1">
      <alignment horizontal="center" vertical="top"/>
    </xf>
    <xf numFmtId="0" fontId="3" fillId="6" borderId="46" xfId="0" applyFont="1" applyFill="1" applyBorder="1"/>
    <xf numFmtId="0" fontId="3" fillId="6" borderId="27" xfId="0" applyFont="1" applyFill="1" applyBorder="1" applyAlignment="1">
      <alignment horizontal="center"/>
    </xf>
    <xf numFmtId="2" fontId="3" fillId="6" borderId="7" xfId="0" applyNumberFormat="1" applyFont="1" applyFill="1" applyBorder="1" applyAlignment="1">
      <alignment horizontal="center"/>
    </xf>
    <xf numFmtId="2" fontId="3" fillId="6" borderId="7" xfId="3" applyNumberFormat="1" applyFont="1" applyFill="1" applyBorder="1" applyAlignment="1">
      <alignment horizontal="center" vertical="top"/>
    </xf>
    <xf numFmtId="2" fontId="3" fillId="6" borderId="13" xfId="0" applyNumberFormat="1" applyFont="1" applyFill="1" applyBorder="1" applyAlignment="1">
      <alignment horizontal="left" indent="3"/>
    </xf>
    <xf numFmtId="2" fontId="3" fillId="6" borderId="15" xfId="0" applyNumberFormat="1" applyFont="1" applyFill="1" applyBorder="1" applyAlignment="1">
      <alignment horizontal="left" indent="3"/>
    </xf>
    <xf numFmtId="167" fontId="3" fillId="6" borderId="26" xfId="0" applyNumberFormat="1" applyFont="1" applyFill="1" applyBorder="1" applyAlignment="1">
      <alignment horizontal="center"/>
    </xf>
    <xf numFmtId="167" fontId="3" fillId="6" borderId="7" xfId="0" applyNumberFormat="1" applyFont="1" applyFill="1" applyBorder="1"/>
    <xf numFmtId="166" fontId="3" fillId="6" borderId="7" xfId="0" applyNumberFormat="1" applyFont="1" applyFill="1" applyBorder="1" applyAlignment="1">
      <alignment horizontal="center"/>
    </xf>
    <xf numFmtId="167" fontId="3" fillId="6" borderId="7" xfId="0" applyNumberFormat="1" applyFont="1" applyFill="1" applyBorder="1" applyAlignment="1">
      <alignment horizontal="center"/>
    </xf>
    <xf numFmtId="168" fontId="3" fillId="6" borderId="7" xfId="0" applyNumberFormat="1" applyFont="1" applyFill="1" applyBorder="1" applyAlignment="1">
      <alignment horizontal="center"/>
    </xf>
    <xf numFmtId="2" fontId="3" fillId="6" borderId="92" xfId="0" applyNumberFormat="1" applyFont="1" applyFill="1" applyBorder="1" applyAlignment="1">
      <alignment horizontal="left" indent="3"/>
    </xf>
    <xf numFmtId="2" fontId="3" fillId="6" borderId="7" xfId="0" applyNumberFormat="1" applyFont="1" applyFill="1" applyBorder="1" applyAlignment="1">
      <alignment horizontal="left" indent="3"/>
    </xf>
    <xf numFmtId="2" fontId="3" fillId="6" borderId="10" xfId="0" applyNumberFormat="1" applyFont="1" applyFill="1" applyBorder="1" applyAlignment="1">
      <alignment horizontal="left" indent="3"/>
    </xf>
    <xf numFmtId="0" fontId="3" fillId="15" borderId="41" xfId="0" applyFont="1" applyFill="1" applyBorder="1"/>
    <xf numFmtId="0" fontId="3" fillId="15" borderId="40" xfId="0" applyFont="1" applyFill="1" applyBorder="1"/>
    <xf numFmtId="0" fontId="3" fillId="15" borderId="24" xfId="0" applyFont="1" applyFill="1" applyBorder="1" applyAlignment="1">
      <alignment horizontal="center"/>
    </xf>
    <xf numFmtId="2" fontId="3" fillId="15" borderId="5" xfId="3" applyNumberFormat="1" applyFont="1" applyFill="1" applyBorder="1" applyAlignment="1">
      <alignment horizontal="center" vertical="top"/>
    </xf>
    <xf numFmtId="0" fontId="3" fillId="15" borderId="25" xfId="0" applyFont="1" applyFill="1" applyBorder="1" applyAlignment="1">
      <alignment horizontal="center"/>
    </xf>
    <xf numFmtId="2" fontId="3" fillId="15" borderId="3" xfId="3" applyNumberFormat="1" applyFont="1" applyFill="1" applyBorder="1" applyAlignment="1">
      <alignment horizontal="center" vertical="top"/>
    </xf>
    <xf numFmtId="2" fontId="3" fillId="15" borderId="13" xfId="0" applyNumberFormat="1" applyFont="1" applyFill="1" applyBorder="1" applyAlignment="1">
      <alignment horizontal="left" indent="3"/>
    </xf>
    <xf numFmtId="2" fontId="3" fillId="15" borderId="12" xfId="0" applyNumberFormat="1" applyFont="1" applyFill="1" applyBorder="1" applyAlignment="1">
      <alignment horizontal="center"/>
    </xf>
    <xf numFmtId="2" fontId="3" fillId="15" borderId="15" xfId="0" applyNumberFormat="1" applyFont="1" applyFill="1" applyBorder="1" applyAlignment="1">
      <alignment horizontal="left" indent="3"/>
    </xf>
    <xf numFmtId="0" fontId="3" fillId="14" borderId="40" xfId="0" applyFont="1" applyFill="1" applyBorder="1"/>
    <xf numFmtId="0" fontId="3" fillId="14" borderId="24" xfId="0" applyFont="1" applyFill="1" applyBorder="1" applyAlignment="1">
      <alignment horizontal="center"/>
    </xf>
    <xf numFmtId="2" fontId="3" fillId="14" borderId="5" xfId="3" applyNumberFormat="1" applyFont="1" applyFill="1" applyBorder="1" applyAlignment="1">
      <alignment horizontal="center" vertical="top"/>
    </xf>
    <xf numFmtId="0" fontId="3" fillId="14" borderId="41" xfId="0" applyFont="1" applyFill="1" applyBorder="1"/>
    <xf numFmtId="0" fontId="3" fillId="14" borderId="25" xfId="0" applyFont="1" applyFill="1" applyBorder="1" applyAlignment="1">
      <alignment horizontal="center"/>
    </xf>
    <xf numFmtId="2" fontId="3" fillId="14" borderId="3" xfId="3" applyNumberFormat="1" applyFont="1" applyFill="1" applyBorder="1" applyAlignment="1">
      <alignment horizontal="center" vertical="top"/>
    </xf>
    <xf numFmtId="0" fontId="3" fillId="14" borderId="42" xfId="0" applyFont="1" applyFill="1" applyBorder="1"/>
    <xf numFmtId="0" fontId="3" fillId="14" borderId="27" xfId="0" applyFont="1" applyFill="1" applyBorder="1" applyAlignment="1">
      <alignment horizontal="center"/>
    </xf>
    <xf numFmtId="2" fontId="3" fillId="14" borderId="7" xfId="3" applyNumberFormat="1" applyFont="1" applyFill="1" applyBorder="1" applyAlignment="1">
      <alignment horizontal="center" vertical="top"/>
    </xf>
    <xf numFmtId="2" fontId="3" fillId="14" borderId="13" xfId="0" applyNumberFormat="1" applyFont="1" applyFill="1" applyBorder="1" applyAlignment="1">
      <alignment horizontal="left" indent="3"/>
    </xf>
    <xf numFmtId="2" fontId="3" fillId="14" borderId="15" xfId="0" applyNumberFormat="1" applyFont="1" applyFill="1" applyBorder="1" applyAlignment="1">
      <alignment horizontal="left" indent="3"/>
    </xf>
    <xf numFmtId="167" fontId="3" fillId="14" borderId="7" xfId="0" applyNumberFormat="1" applyFont="1" applyFill="1" applyBorder="1"/>
    <xf numFmtId="167" fontId="3" fillId="14" borderId="7" xfId="0" applyNumberFormat="1" applyFont="1" applyFill="1" applyBorder="1" applyAlignment="1">
      <alignment horizontal="center"/>
    </xf>
    <xf numFmtId="2" fontId="3" fillId="14" borderId="92" xfId="0" applyNumberFormat="1" applyFont="1" applyFill="1" applyBorder="1" applyAlignment="1">
      <alignment horizontal="left" indent="3"/>
    </xf>
    <xf numFmtId="2" fontId="3" fillId="14" borderId="7" xfId="0" applyNumberFormat="1" applyFont="1" applyFill="1" applyBorder="1" applyAlignment="1">
      <alignment horizontal="left" indent="3"/>
    </xf>
    <xf numFmtId="2" fontId="3" fillId="14" borderId="10" xfId="0" applyNumberFormat="1" applyFont="1" applyFill="1" applyBorder="1" applyAlignment="1">
      <alignment horizontal="left" indent="3"/>
    </xf>
    <xf numFmtId="0" fontId="3" fillId="8" borderId="40" xfId="0" applyFont="1" applyFill="1" applyBorder="1"/>
    <xf numFmtId="0" fontId="3" fillId="8" borderId="24" xfId="0" applyFont="1" applyFill="1" applyBorder="1" applyAlignment="1">
      <alignment horizontal="center"/>
    </xf>
    <xf numFmtId="2" fontId="3" fillId="8" borderId="5" xfId="3" applyNumberFormat="1" applyFont="1" applyFill="1" applyBorder="1" applyAlignment="1">
      <alignment horizontal="center" vertical="top"/>
    </xf>
    <xf numFmtId="0" fontId="3" fillId="8" borderId="41" xfId="0" applyFont="1" applyFill="1" applyBorder="1"/>
    <xf numFmtId="0" fontId="3" fillId="8" borderId="25" xfId="0" applyFont="1" applyFill="1" applyBorder="1" applyAlignment="1">
      <alignment horizontal="center"/>
    </xf>
    <xf numFmtId="2" fontId="3" fillId="8" borderId="3" xfId="3" applyNumberFormat="1" applyFont="1" applyFill="1" applyBorder="1" applyAlignment="1">
      <alignment horizontal="center" vertical="top"/>
    </xf>
    <xf numFmtId="0" fontId="3" fillId="8" borderId="42" xfId="0" applyFont="1" applyFill="1" applyBorder="1"/>
    <xf numFmtId="0" fontId="3" fillId="8" borderId="27" xfId="0" applyFont="1" applyFill="1" applyBorder="1" applyAlignment="1">
      <alignment horizontal="center"/>
    </xf>
    <xf numFmtId="2" fontId="3" fillId="8" borderId="7" xfId="3" applyNumberFormat="1" applyFont="1" applyFill="1" applyBorder="1" applyAlignment="1">
      <alignment horizontal="center" vertical="top"/>
    </xf>
    <xf numFmtId="2" fontId="3" fillId="8" borderId="13" xfId="0" applyNumberFormat="1" applyFont="1" applyFill="1" applyBorder="1" applyAlignment="1">
      <alignment horizontal="left" indent="3"/>
    </xf>
    <xf numFmtId="2" fontId="3" fillId="8" borderId="12" xfId="0" applyNumberFormat="1" applyFont="1" applyFill="1" applyBorder="1" applyAlignment="1">
      <alignment horizontal="center"/>
    </xf>
    <xf numFmtId="2" fontId="3" fillId="8" borderId="15" xfId="0" applyNumberFormat="1" applyFont="1" applyFill="1" applyBorder="1" applyAlignment="1">
      <alignment horizontal="left" indent="3"/>
    </xf>
    <xf numFmtId="2" fontId="3" fillId="8" borderId="4" xfId="0" applyNumberFormat="1" applyFont="1" applyFill="1" applyBorder="1" applyAlignment="1">
      <alignment horizontal="center"/>
    </xf>
    <xf numFmtId="2" fontId="3" fillId="8" borderId="92" xfId="0" applyNumberFormat="1" applyFont="1" applyFill="1" applyBorder="1" applyAlignment="1">
      <alignment horizontal="left" indent="3"/>
    </xf>
    <xf numFmtId="167" fontId="3" fillId="10" borderId="5" xfId="11" applyNumberFormat="1" applyFont="1" applyFill="1" applyBorder="1" applyAlignment="1">
      <alignment horizontal="left" indent="3"/>
    </xf>
    <xf numFmtId="0" fontId="3" fillId="9" borderId="5" xfId="8" applyFont="1" applyFill="1" applyBorder="1"/>
    <xf numFmtId="0" fontId="3" fillId="9" borderId="5" xfId="8" applyFont="1" applyFill="1" applyBorder="1" applyAlignment="1">
      <alignment horizontal="center"/>
    </xf>
    <xf numFmtId="167" fontId="3" fillId="9" borderId="5" xfId="8" applyNumberFormat="1" applyFont="1" applyFill="1" applyBorder="1"/>
    <xf numFmtId="167" fontId="3" fillId="9" borderId="5" xfId="8" applyNumberFormat="1" applyFont="1" applyFill="1" applyBorder="1" applyAlignment="1">
      <alignment horizontal="center"/>
    </xf>
    <xf numFmtId="168" fontId="3" fillId="9" borderId="5" xfId="8" applyNumberFormat="1" applyFont="1" applyFill="1" applyBorder="1"/>
    <xf numFmtId="2" fontId="3" fillId="9" borderId="5" xfId="8" applyNumberFormat="1" applyFont="1" applyFill="1" applyBorder="1"/>
    <xf numFmtId="2" fontId="3" fillId="9" borderId="5" xfId="8" applyNumberFormat="1" applyFont="1" applyFill="1" applyBorder="1" applyAlignment="1">
      <alignment horizontal="center"/>
    </xf>
    <xf numFmtId="2" fontId="3" fillId="9" borderId="5" xfId="8" applyNumberFormat="1" applyFont="1" applyFill="1" applyBorder="1" applyAlignment="1">
      <alignment horizontal="left" indent="3"/>
    </xf>
    <xf numFmtId="2" fontId="3" fillId="9" borderId="21" xfId="8" applyNumberFormat="1" applyFont="1" applyFill="1" applyBorder="1" applyAlignment="1">
      <alignment horizontal="left" indent="3"/>
    </xf>
    <xf numFmtId="0" fontId="3" fillId="9" borderId="4" xfId="8" applyFont="1" applyFill="1" applyBorder="1"/>
    <xf numFmtId="0" fontId="3" fillId="9" borderId="4" xfId="8" applyFont="1" applyFill="1" applyBorder="1" applyAlignment="1">
      <alignment horizontal="center"/>
    </xf>
    <xf numFmtId="167" fontId="3" fillId="9" borderId="4" xfId="8" applyNumberFormat="1" applyFont="1" applyFill="1" applyBorder="1"/>
    <xf numFmtId="167" fontId="3" fillId="9" borderId="4" xfId="8" applyNumberFormat="1" applyFont="1" applyFill="1" applyBorder="1" applyAlignment="1">
      <alignment horizontal="center"/>
    </xf>
    <xf numFmtId="168" fontId="3" fillId="9" borderId="4" xfId="8" applyNumberFormat="1" applyFont="1" applyFill="1" applyBorder="1"/>
    <xf numFmtId="2" fontId="3" fillId="9" borderId="4" xfId="8" applyNumberFormat="1" applyFont="1" applyFill="1" applyBorder="1"/>
    <xf numFmtId="2" fontId="3" fillId="9" borderId="4" xfId="8" applyNumberFormat="1" applyFont="1" applyFill="1" applyBorder="1" applyAlignment="1">
      <alignment horizontal="center"/>
    </xf>
    <xf numFmtId="2" fontId="3" fillId="9" borderId="4" xfId="8" applyNumberFormat="1" applyFont="1" applyFill="1" applyBorder="1" applyAlignment="1">
      <alignment horizontal="left" indent="3"/>
    </xf>
    <xf numFmtId="2" fontId="3" fillId="9" borderId="16" xfId="8" applyNumberFormat="1" applyFont="1" applyFill="1" applyBorder="1" applyAlignment="1">
      <alignment horizontal="left" indent="3"/>
    </xf>
    <xf numFmtId="0" fontId="3" fillId="13" borderId="3" xfId="8" applyFont="1" applyFill="1" applyBorder="1" applyAlignment="1">
      <alignment vertical="center"/>
    </xf>
    <xf numFmtId="0" fontId="3" fillId="13" borderId="3" xfId="8" applyFont="1" applyFill="1" applyBorder="1" applyAlignment="1">
      <alignment horizontal="center" vertical="center"/>
    </xf>
    <xf numFmtId="167" fontId="3" fillId="13" borderId="3" xfId="8" applyNumberFormat="1" applyFont="1" applyFill="1" applyBorder="1" applyAlignment="1">
      <alignment vertical="center"/>
    </xf>
    <xf numFmtId="167" fontId="3" fillId="13" borderId="3" xfId="8" applyNumberFormat="1" applyFont="1" applyFill="1" applyBorder="1" applyAlignment="1">
      <alignment horizontal="center" vertical="center"/>
    </xf>
    <xf numFmtId="168" fontId="3" fillId="13" borderId="3" xfId="8" applyNumberFormat="1" applyFont="1" applyFill="1" applyBorder="1" applyAlignment="1">
      <alignment vertical="center"/>
    </xf>
    <xf numFmtId="2" fontId="3" fillId="13" borderId="3" xfId="8" applyNumberFormat="1" applyFont="1" applyFill="1" applyBorder="1" applyAlignment="1">
      <alignment vertical="center"/>
    </xf>
    <xf numFmtId="2" fontId="3" fillId="13" borderId="3" xfId="8" applyNumberFormat="1" applyFont="1" applyFill="1" applyBorder="1" applyAlignment="1">
      <alignment horizontal="center" vertical="center"/>
    </xf>
    <xf numFmtId="2" fontId="3" fillId="13" borderId="9" xfId="8" applyNumberFormat="1" applyFont="1" applyFill="1" applyBorder="1" applyAlignment="1">
      <alignment horizontal="center" vertical="center"/>
    </xf>
    <xf numFmtId="0" fontId="3" fillId="13" borderId="3" xfId="6" applyFont="1" applyFill="1" applyBorder="1" applyAlignment="1">
      <alignment horizontal="left"/>
    </xf>
    <xf numFmtId="0" fontId="3" fillId="13" borderId="3" xfId="6" applyFont="1" applyFill="1" applyBorder="1" applyAlignment="1">
      <alignment horizontal="center"/>
    </xf>
    <xf numFmtId="167" fontId="3" fillId="13" borderId="3" xfId="6" applyNumberFormat="1" applyFont="1" applyFill="1" applyBorder="1" applyAlignment="1">
      <alignment horizontal="right"/>
    </xf>
    <xf numFmtId="167" fontId="3" fillId="13" borderId="3" xfId="6" applyNumberFormat="1" applyFont="1" applyFill="1" applyBorder="1"/>
    <xf numFmtId="167" fontId="3" fillId="13" borderId="3" xfId="6" applyNumberFormat="1" applyFont="1" applyFill="1" applyBorder="1" applyAlignment="1">
      <alignment horizontal="center"/>
    </xf>
    <xf numFmtId="168" fontId="3" fillId="13" borderId="3" xfId="6" applyNumberFormat="1" applyFont="1" applyFill="1" applyBorder="1"/>
    <xf numFmtId="2" fontId="3" fillId="13" borderId="3" xfId="6" applyNumberFormat="1" applyFont="1" applyFill="1" applyBorder="1"/>
    <xf numFmtId="2" fontId="3" fillId="13" borderId="3" xfId="6" applyNumberFormat="1" applyFont="1" applyFill="1" applyBorder="1" applyAlignment="1">
      <alignment horizontal="center"/>
    </xf>
    <xf numFmtId="2" fontId="3" fillId="13" borderId="3" xfId="6" applyNumberFormat="1" applyFont="1" applyFill="1" applyBorder="1" applyAlignment="1">
      <alignment horizontal="left" indent="3"/>
    </xf>
    <xf numFmtId="2" fontId="3" fillId="13" borderId="22" xfId="6" applyNumberFormat="1" applyFont="1" applyFill="1" applyBorder="1" applyAlignment="1">
      <alignment horizontal="left" indent="3"/>
    </xf>
    <xf numFmtId="0" fontId="10" fillId="9" borderId="5" xfId="8" applyFont="1" applyFill="1" applyBorder="1" applyAlignment="1">
      <alignment horizontal="center" vertical="center"/>
    </xf>
    <xf numFmtId="167" fontId="3" fillId="9" borderId="5" xfId="8" applyNumberFormat="1" applyFont="1" applyFill="1" applyBorder="1" applyAlignment="1">
      <alignment horizontal="center" vertical="center"/>
    </xf>
    <xf numFmtId="168" fontId="3" fillId="9" borderId="5" xfId="8" applyNumberFormat="1" applyFont="1" applyFill="1" applyBorder="1" applyAlignment="1">
      <alignment horizontal="center" vertical="center"/>
    </xf>
    <xf numFmtId="2" fontId="3" fillId="9" borderId="5" xfId="8" applyNumberFormat="1" applyFont="1" applyFill="1" applyBorder="1" applyAlignment="1">
      <alignment horizontal="center" vertical="center"/>
    </xf>
    <xf numFmtId="2" fontId="3" fillId="9" borderId="21" xfId="8" applyNumberFormat="1" applyFont="1" applyFill="1" applyBorder="1" applyAlignment="1">
      <alignment horizontal="center" vertical="center"/>
    </xf>
    <xf numFmtId="167" fontId="3" fillId="76" borderId="12" xfId="8" applyNumberFormat="1" applyFont="1" applyFill="1" applyBorder="1" applyAlignment="1">
      <alignment horizontal="center" vertical="center"/>
    </xf>
    <xf numFmtId="168" fontId="3" fillId="76" borderId="12" xfId="8" applyNumberFormat="1" applyFont="1" applyFill="1" applyBorder="1" applyAlignment="1">
      <alignment horizontal="center" vertical="center"/>
    </xf>
    <xf numFmtId="2" fontId="3" fillId="76" borderId="12" xfId="8" applyNumberFormat="1" applyFont="1" applyFill="1" applyBorder="1" applyAlignment="1">
      <alignment horizontal="center" vertical="center"/>
    </xf>
    <xf numFmtId="0" fontId="3" fillId="76" borderId="1" xfId="8" applyFont="1" applyFill="1" applyBorder="1" applyAlignment="1">
      <alignment horizontal="center" vertical="center"/>
    </xf>
    <xf numFmtId="0" fontId="3" fillId="76" borderId="1" xfId="8" applyFont="1" applyFill="1" applyBorder="1" applyAlignment="1">
      <alignment horizontal="left" vertical="center"/>
    </xf>
    <xf numFmtId="167" fontId="3" fillId="76" borderId="1" xfId="8" applyNumberFormat="1" applyFont="1" applyFill="1" applyBorder="1" applyAlignment="1">
      <alignment horizontal="center" vertical="center"/>
    </xf>
    <xf numFmtId="168" fontId="3" fillId="76" borderId="1" xfId="8" applyNumberFormat="1" applyFont="1" applyFill="1" applyBorder="1" applyAlignment="1">
      <alignment horizontal="center" vertical="center"/>
    </xf>
    <xf numFmtId="2" fontId="3" fillId="76" borderId="1" xfId="8" applyNumberFormat="1" applyFont="1" applyFill="1" applyBorder="1" applyAlignment="1">
      <alignment horizontal="center" vertical="center"/>
    </xf>
    <xf numFmtId="2" fontId="3" fillId="76" borderId="2" xfId="8" applyNumberFormat="1" applyFont="1" applyFill="1" applyBorder="1" applyAlignment="1">
      <alignment horizontal="center" vertical="center"/>
    </xf>
    <xf numFmtId="2" fontId="3" fillId="6" borderId="7" xfId="4" applyNumberFormat="1" applyFont="1" applyFill="1" applyBorder="1" applyAlignment="1">
      <alignment horizontal="left" vertical="center"/>
    </xf>
    <xf numFmtId="2" fontId="3" fillId="6" borderId="7" xfId="4" applyNumberFormat="1" applyFont="1" applyFill="1" applyBorder="1" applyAlignment="1">
      <alignment horizontal="center" vertical="center"/>
    </xf>
    <xf numFmtId="2" fontId="3" fillId="6" borderId="10" xfId="4" applyNumberFormat="1" applyFont="1" applyFill="1" applyBorder="1" applyAlignment="1">
      <alignment horizontal="center" vertical="center"/>
    </xf>
    <xf numFmtId="167" fontId="18" fillId="0" borderId="19" xfId="0" applyNumberFormat="1" applyFont="1" applyBorder="1" applyAlignment="1"/>
    <xf numFmtId="0" fontId="3" fillId="0" borderId="3" xfId="8" applyFont="1" applyFill="1" applyBorder="1" applyAlignment="1">
      <alignment horizontal="left" vertical="center"/>
    </xf>
    <xf numFmtId="0" fontId="3" fillId="0" borderId="3" xfId="8" applyFont="1" applyFill="1" applyBorder="1" applyAlignment="1">
      <alignment horizontal="center" vertical="center"/>
    </xf>
    <xf numFmtId="1" fontId="3" fillId="0" borderId="3" xfId="8" applyNumberFormat="1" applyFont="1" applyFill="1" applyBorder="1" applyAlignment="1">
      <alignment horizontal="center" vertical="center"/>
    </xf>
    <xf numFmtId="167" fontId="3" fillId="0" borderId="3" xfId="8" applyNumberFormat="1" applyFont="1" applyFill="1" applyBorder="1" applyAlignment="1">
      <alignment horizontal="center" vertical="center"/>
    </xf>
    <xf numFmtId="168" fontId="3" fillId="0" borderId="3" xfId="8" applyNumberFormat="1" applyFont="1" applyFill="1" applyBorder="1" applyAlignment="1">
      <alignment horizontal="center" vertical="center"/>
    </xf>
    <xf numFmtId="2" fontId="3" fillId="0" borderId="3" xfId="8" applyNumberFormat="1" applyFont="1" applyFill="1" applyBorder="1" applyAlignment="1">
      <alignment horizontal="center" vertical="center"/>
    </xf>
    <xf numFmtId="2" fontId="3" fillId="0" borderId="9" xfId="8" applyNumberFormat="1" applyFont="1" applyFill="1" applyBorder="1" applyAlignment="1">
      <alignment horizontal="center" vertical="center"/>
    </xf>
    <xf numFmtId="167" fontId="3" fillId="76" borderId="12" xfId="8" applyNumberFormat="1" applyFont="1" applyFill="1" applyBorder="1" applyAlignment="1">
      <alignment vertical="center"/>
    </xf>
    <xf numFmtId="1" fontId="3" fillId="76" borderId="12" xfId="8" applyNumberFormat="1" applyFont="1" applyFill="1" applyBorder="1" applyAlignment="1">
      <alignment horizontal="center" vertical="center"/>
    </xf>
    <xf numFmtId="167" fontId="3" fillId="76" borderId="18" xfId="8" applyNumberFormat="1" applyFont="1" applyFill="1" applyBorder="1" applyAlignment="1">
      <alignment vertical="center"/>
    </xf>
    <xf numFmtId="1" fontId="3" fillId="76" borderId="18" xfId="8" applyNumberFormat="1" applyFont="1" applyFill="1" applyBorder="1" applyAlignment="1">
      <alignment horizontal="center" vertical="center"/>
    </xf>
    <xf numFmtId="167" fontId="3" fillId="76" borderId="18" xfId="8" applyNumberFormat="1" applyFont="1" applyFill="1" applyBorder="1" applyAlignment="1">
      <alignment horizontal="center" vertical="center"/>
    </xf>
    <xf numFmtId="168" fontId="3" fillId="76" borderId="18" xfId="8" applyNumberFormat="1" applyFont="1" applyFill="1" applyBorder="1" applyAlignment="1">
      <alignment horizontal="center" vertical="center"/>
    </xf>
    <xf numFmtId="2" fontId="3" fillId="76" borderId="18" xfId="8" applyNumberFormat="1" applyFont="1" applyFill="1" applyBorder="1" applyAlignment="1">
      <alignment horizontal="center" vertical="center"/>
    </xf>
    <xf numFmtId="2" fontId="3" fillId="76" borderId="23" xfId="8" applyNumberFormat="1" applyFont="1" applyFill="1" applyBorder="1" applyAlignment="1">
      <alignment horizontal="center" vertical="center"/>
    </xf>
    <xf numFmtId="0" fontId="10" fillId="9" borderId="5" xfId="8" applyFont="1" applyFill="1" applyBorder="1" applyAlignment="1">
      <alignment vertical="center"/>
    </xf>
    <xf numFmtId="1" fontId="3" fillId="9" borderId="5" xfId="8" applyNumberFormat="1" applyFont="1" applyFill="1" applyBorder="1" applyAlignment="1">
      <alignment horizontal="center" vertical="center"/>
    </xf>
    <xf numFmtId="0" fontId="10" fillId="9" borderId="12" xfId="8" applyFont="1" applyFill="1" applyBorder="1" applyAlignment="1">
      <alignment vertical="center"/>
    </xf>
    <xf numFmtId="0" fontId="10" fillId="9" borderId="4" xfId="8" applyFont="1" applyFill="1" applyBorder="1" applyAlignment="1">
      <alignment vertical="center"/>
    </xf>
    <xf numFmtId="0" fontId="10" fillId="9" borderId="4" xfId="8" applyFont="1" applyFill="1" applyBorder="1" applyAlignment="1">
      <alignment horizontal="center" vertical="center"/>
    </xf>
    <xf numFmtId="167" fontId="3" fillId="9" borderId="4" xfId="8" applyNumberFormat="1" applyFont="1" applyFill="1" applyBorder="1" applyAlignment="1">
      <alignment horizontal="center" vertical="center"/>
    </xf>
    <xf numFmtId="168" fontId="3" fillId="9" borderId="4" xfId="8" applyNumberFormat="1" applyFont="1" applyFill="1" applyBorder="1" applyAlignment="1">
      <alignment horizontal="center" vertical="center"/>
    </xf>
    <xf numFmtId="2" fontId="3" fillId="9" borderId="4" xfId="8" applyNumberFormat="1" applyFont="1" applyFill="1" applyBorder="1" applyAlignment="1">
      <alignment horizontal="center" vertical="center"/>
    </xf>
    <xf numFmtId="2" fontId="3" fillId="9" borderId="16" xfId="8" applyNumberFormat="1" applyFont="1" applyFill="1" applyBorder="1" applyAlignment="1">
      <alignment horizontal="center" vertical="center"/>
    </xf>
    <xf numFmtId="0" fontId="3" fillId="12" borderId="12" xfId="8" applyFont="1" applyFill="1" applyBorder="1" applyAlignment="1">
      <alignment vertical="center"/>
    </xf>
    <xf numFmtId="0" fontId="3" fillId="12" borderId="3" xfId="8" applyFont="1" applyFill="1" applyBorder="1" applyAlignment="1">
      <alignment vertical="center"/>
    </xf>
    <xf numFmtId="0" fontId="3" fillId="12" borderId="3" xfId="8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vertical="center"/>
    </xf>
    <xf numFmtId="0" fontId="3" fillId="12" borderId="3" xfId="0" applyFont="1" applyFill="1" applyBorder="1" applyAlignment="1">
      <alignment horizontal="center" vertical="center"/>
    </xf>
    <xf numFmtId="167" fontId="3" fillId="12" borderId="3" xfId="0" applyNumberFormat="1" applyFont="1" applyFill="1" applyBorder="1" applyAlignment="1">
      <alignment horizontal="center" vertical="center"/>
    </xf>
    <xf numFmtId="168" fontId="3" fillId="12" borderId="3" xfId="0" applyNumberFormat="1" applyFont="1" applyFill="1" applyBorder="1" applyAlignment="1">
      <alignment horizontal="center" vertical="center"/>
    </xf>
    <xf numFmtId="0" fontId="3" fillId="12" borderId="7" xfId="8" applyFont="1" applyFill="1" applyBorder="1" applyAlignment="1">
      <alignment vertical="center"/>
    </xf>
    <xf numFmtId="0" fontId="3" fillId="12" borderId="7" xfId="8" applyFont="1" applyFill="1" applyBorder="1" applyAlignment="1">
      <alignment horizontal="center" vertical="center"/>
    </xf>
    <xf numFmtId="167" fontId="3" fillId="12" borderId="7" xfId="8" applyNumberFormat="1" applyFont="1" applyFill="1" applyBorder="1" applyAlignment="1">
      <alignment horizontal="center" vertical="center"/>
    </xf>
    <xf numFmtId="168" fontId="3" fillId="12" borderId="7" xfId="8" applyNumberFormat="1" applyFont="1" applyFill="1" applyBorder="1" applyAlignment="1">
      <alignment horizontal="center" vertical="center"/>
    </xf>
    <xf numFmtId="2" fontId="3" fillId="12" borderId="7" xfId="8" applyNumberFormat="1" applyFont="1" applyFill="1" applyBorder="1" applyAlignment="1">
      <alignment horizontal="center" vertical="center"/>
    </xf>
    <xf numFmtId="2" fontId="3" fillId="12" borderId="10" xfId="8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5" borderId="3" xfId="0" applyNumberFormat="1" applyFont="1" applyFill="1" applyBorder="1" applyAlignment="1" applyProtection="1">
      <alignment horizontal="center" vertical="center"/>
      <protection locked="0"/>
    </xf>
    <xf numFmtId="1" fontId="3" fillId="5" borderId="7" xfId="0" applyNumberFormat="1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1" fontId="3" fillId="4" borderId="5" xfId="0" applyNumberFormat="1" applyFont="1" applyFill="1" applyBorder="1" applyAlignment="1" applyProtection="1">
      <alignment horizontal="center" vertical="center"/>
      <protection locked="0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7" xfId="0" applyNumberFormat="1" applyFont="1" applyFill="1" applyBorder="1" applyAlignment="1" applyProtection="1">
      <alignment horizontal="center" vertical="center"/>
      <protection locked="0"/>
    </xf>
    <xf numFmtId="167" fontId="3" fillId="4" borderId="7" xfId="0" applyNumberFormat="1" applyFont="1" applyFill="1" applyBorder="1" applyAlignment="1" applyProtection="1">
      <alignment horizontal="center" vertical="center"/>
      <protection locked="0"/>
    </xf>
    <xf numFmtId="4" fontId="3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5" xfId="5" applyFont="1" applyFill="1" applyBorder="1"/>
    <xf numFmtId="0" fontId="3" fillId="3" borderId="5" xfId="5" applyFont="1" applyFill="1" applyBorder="1" applyAlignment="1">
      <alignment horizontal="center"/>
    </xf>
    <xf numFmtId="167" fontId="3" fillId="3" borderId="5" xfId="5" applyNumberFormat="1" applyFont="1" applyFill="1" applyBorder="1"/>
    <xf numFmtId="167" fontId="3" fillId="3" borderId="5" xfId="5" applyNumberFormat="1" applyFont="1" applyFill="1" applyBorder="1" applyAlignment="1">
      <alignment horizontal="left" indent="4"/>
    </xf>
    <xf numFmtId="167" fontId="3" fillId="4" borderId="7" xfId="0" applyNumberFormat="1" applyFont="1" applyFill="1" applyBorder="1" applyAlignment="1" applyProtection="1">
      <alignment horizontal="center"/>
      <protection locked="0"/>
    </xf>
    <xf numFmtId="0" fontId="3" fillId="19" borderId="3" xfId="12" applyFont="1" applyFill="1" applyBorder="1" applyProtection="1">
      <protection locked="0"/>
    </xf>
    <xf numFmtId="0" fontId="3" fillId="19" borderId="63" xfId="12" applyFont="1" applyFill="1" applyBorder="1" applyAlignment="1" applyProtection="1">
      <alignment horizontal="center"/>
      <protection locked="0"/>
    </xf>
    <xf numFmtId="0" fontId="3" fillId="19" borderId="93" xfId="12" applyFont="1" applyFill="1" applyBorder="1" applyProtection="1">
      <protection locked="0"/>
    </xf>
    <xf numFmtId="167" fontId="3" fillId="19" borderId="50" xfId="12" applyNumberFormat="1" applyFont="1" applyFill="1" applyBorder="1" applyProtection="1">
      <protection locked="0"/>
    </xf>
    <xf numFmtId="0" fontId="3" fillId="19" borderId="53" xfId="12" applyFont="1" applyFill="1" applyBorder="1" applyProtection="1">
      <protection locked="0"/>
    </xf>
    <xf numFmtId="167" fontId="3" fillId="19" borderId="53" xfId="12" applyNumberFormat="1" applyFont="1" applyFill="1" applyBorder="1" applyProtection="1"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167" fontId="3" fillId="2" borderId="5" xfId="0" applyNumberFormat="1" applyFont="1" applyFill="1" applyBorder="1"/>
    <xf numFmtId="167" fontId="3" fillId="2" borderId="5" xfId="158" applyNumberFormat="1" applyFont="1" applyFill="1" applyBorder="1" applyAlignment="1">
      <alignment horizontal="right" vertical="distributed"/>
    </xf>
    <xf numFmtId="167" fontId="3" fillId="2" borderId="5" xfId="0" applyNumberFormat="1" applyFont="1" applyFill="1" applyBorder="1" applyAlignment="1">
      <alignment horizontal="right"/>
    </xf>
    <xf numFmtId="167" fontId="3" fillId="2" borderId="5" xfId="0" applyNumberFormat="1" applyFont="1" applyFill="1" applyBorder="1" applyAlignment="1">
      <alignment horizontal="left" indent="4"/>
    </xf>
    <xf numFmtId="167" fontId="3" fillId="2" borderId="3" xfId="0" applyNumberFormat="1" applyFont="1" applyFill="1" applyBorder="1" applyAlignment="1">
      <alignment horizontal="left" indent="4"/>
    </xf>
    <xf numFmtId="167" fontId="3" fillId="2" borderId="7" xfId="0" applyNumberFormat="1" applyFont="1" applyFill="1" applyBorder="1"/>
    <xf numFmtId="167" fontId="3" fillId="2" borderId="7" xfId="0" applyNumberFormat="1" applyFont="1" applyFill="1" applyBorder="1" applyAlignment="1">
      <alignment horizontal="left" indent="4"/>
    </xf>
    <xf numFmtId="167" fontId="3" fillId="5" borderId="5" xfId="0" applyNumberFormat="1" applyFont="1" applyFill="1" applyBorder="1"/>
    <xf numFmtId="167" fontId="3" fillId="5" borderId="5" xfId="158" applyNumberFormat="1" applyFont="1" applyFill="1" applyBorder="1" applyAlignment="1">
      <alignment horizontal="right" vertical="distributed"/>
    </xf>
    <xf numFmtId="167" fontId="3" fillId="5" borderId="5" xfId="0" applyNumberFormat="1" applyFont="1" applyFill="1" applyBorder="1" applyAlignment="1">
      <alignment horizontal="right"/>
    </xf>
    <xf numFmtId="167" fontId="3" fillId="5" borderId="5" xfId="0" applyNumberFormat="1" applyFont="1" applyFill="1" applyBorder="1" applyAlignment="1">
      <alignment horizontal="left" indent="4"/>
    </xf>
    <xf numFmtId="167" fontId="3" fillId="5" borderId="3" xfId="0" applyNumberFormat="1" applyFont="1" applyFill="1" applyBorder="1" applyAlignment="1">
      <alignment horizontal="left" indent="4"/>
    </xf>
    <xf numFmtId="167" fontId="3" fillId="5" borderId="7" xfId="158" applyNumberFormat="1" applyFont="1" applyFill="1" applyBorder="1" applyAlignment="1">
      <alignment horizontal="right"/>
    </xf>
    <xf numFmtId="167" fontId="3" fillId="5" borderId="7" xfId="0" applyNumberFormat="1" applyFont="1" applyFill="1" applyBorder="1" applyAlignment="1">
      <alignment horizontal="left" indent="4"/>
    </xf>
    <xf numFmtId="167" fontId="3" fillId="3" borderId="5" xfId="0" applyNumberFormat="1" applyFont="1" applyFill="1" applyBorder="1"/>
    <xf numFmtId="167" fontId="3" fillId="3" borderId="5" xfId="0" applyNumberFormat="1" applyFont="1" applyFill="1" applyBorder="1" applyAlignment="1">
      <alignment horizontal="left" indent="4"/>
    </xf>
    <xf numFmtId="167" fontId="3" fillId="3" borderId="3" xfId="0" applyNumberFormat="1" applyFont="1" applyFill="1" applyBorder="1" applyAlignment="1">
      <alignment horizontal="left" indent="4"/>
    </xf>
    <xf numFmtId="167" fontId="3" fillId="4" borderId="5" xfId="0" applyNumberFormat="1" applyFont="1" applyFill="1" applyBorder="1" applyAlignment="1">
      <alignment horizontal="left" indent="4"/>
    </xf>
    <xf numFmtId="167" fontId="3" fillId="4" borderId="3" xfId="0" applyNumberFormat="1" applyFont="1" applyFill="1" applyBorder="1" applyAlignment="1">
      <alignment horizontal="left" indent="4"/>
    </xf>
    <xf numFmtId="0" fontId="3" fillId="3" borderId="4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/>
    <xf numFmtId="167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left" indent="3"/>
    </xf>
    <xf numFmtId="2" fontId="3" fillId="3" borderId="2" xfId="0" applyNumberFormat="1" applyFont="1" applyFill="1" applyBorder="1" applyAlignment="1">
      <alignment horizontal="left" indent="3"/>
    </xf>
    <xf numFmtId="0" fontId="3" fillId="4" borderId="5" xfId="0" applyFont="1" applyFill="1" applyBorder="1"/>
    <xf numFmtId="165" fontId="3" fillId="3" borderId="1" xfId="0" applyNumberFormat="1" applyFont="1" applyFill="1" applyBorder="1"/>
    <xf numFmtId="165" fontId="3" fillId="4" borderId="5" xfId="0" applyNumberFormat="1" applyFont="1" applyFill="1" applyBorder="1"/>
    <xf numFmtId="165" fontId="3" fillId="4" borderId="3" xfId="0" applyNumberFormat="1" applyFont="1" applyFill="1" applyBorder="1"/>
    <xf numFmtId="2" fontId="3" fillId="3" borderId="1" xfId="0" applyNumberFormat="1" applyFont="1" applyFill="1" applyBorder="1"/>
    <xf numFmtId="165" fontId="3" fillId="5" borderId="12" xfId="0" applyNumberFormat="1" applyFont="1" applyFill="1" applyBorder="1" applyProtection="1"/>
    <xf numFmtId="165" fontId="3" fillId="5" borderId="3" xfId="0" applyNumberFormat="1" applyFont="1" applyFill="1" applyBorder="1" applyProtection="1"/>
    <xf numFmtId="165" fontId="3" fillId="5" borderId="7" xfId="0" applyNumberFormat="1" applyFont="1" applyFill="1" applyBorder="1" applyProtection="1"/>
    <xf numFmtId="165" fontId="3" fillId="3" borderId="12" xfId="0" applyNumberFormat="1" applyFont="1" applyFill="1" applyBorder="1" applyProtection="1"/>
    <xf numFmtId="165" fontId="3" fillId="3" borderId="3" xfId="0" applyNumberFormat="1" applyFont="1" applyFill="1" applyBorder="1" applyProtection="1"/>
    <xf numFmtId="165" fontId="3" fillId="3" borderId="7" xfId="0" applyNumberFormat="1" applyFont="1" applyFill="1" applyBorder="1" applyProtection="1"/>
    <xf numFmtId="165" fontId="3" fillId="4" borderId="12" xfId="0" applyNumberFormat="1" applyFont="1" applyFill="1" applyBorder="1" applyProtection="1"/>
    <xf numFmtId="165" fontId="3" fillId="4" borderId="3" xfId="0" applyNumberFormat="1" applyFont="1" applyFill="1" applyBorder="1" applyProtection="1"/>
    <xf numFmtId="165" fontId="3" fillId="4" borderId="7" xfId="0" applyNumberFormat="1" applyFont="1" applyFill="1" applyBorder="1" applyProtection="1"/>
    <xf numFmtId="167" fontId="3" fillId="2" borderId="3" xfId="0" applyNumberFormat="1" applyFont="1" applyFill="1" applyBorder="1" applyAlignment="1" applyProtection="1">
      <alignment vertical="center"/>
      <protection locked="0"/>
    </xf>
    <xf numFmtId="167" fontId="3" fillId="2" borderId="7" xfId="0" applyNumberFormat="1" applyFont="1" applyFill="1" applyBorder="1" applyAlignment="1" applyProtection="1">
      <alignment vertical="center"/>
      <protection locked="0"/>
    </xf>
    <xf numFmtId="167" fontId="3" fillId="2" borderId="7" xfId="0" applyNumberFormat="1" applyFont="1" applyFill="1" applyBorder="1" applyAlignment="1" applyProtection="1">
      <alignment horizontal="center"/>
      <protection locked="0"/>
    </xf>
    <xf numFmtId="167" fontId="3" fillId="5" borderId="5" xfId="0" applyNumberFormat="1" applyFont="1" applyFill="1" applyBorder="1" applyAlignment="1" applyProtection="1">
      <alignment vertical="center"/>
      <protection locked="0"/>
    </xf>
    <xf numFmtId="167" fontId="3" fillId="5" borderId="5" xfId="0" applyNumberFormat="1" applyFont="1" applyFill="1" applyBorder="1" applyAlignment="1" applyProtection="1">
      <alignment horizontal="center"/>
      <protection locked="0"/>
    </xf>
    <xf numFmtId="167" fontId="3" fillId="5" borderId="3" xfId="0" applyNumberFormat="1" applyFont="1" applyFill="1" applyBorder="1" applyAlignment="1" applyProtection="1">
      <alignment vertical="center"/>
      <protection locked="0"/>
    </xf>
    <xf numFmtId="167" fontId="3" fillId="5" borderId="3" xfId="0" applyNumberFormat="1" applyFont="1" applyFill="1" applyBorder="1" applyAlignment="1" applyProtection="1">
      <alignment horizontal="center"/>
      <protection locked="0"/>
    </xf>
    <xf numFmtId="167" fontId="3" fillId="5" borderId="7" xfId="0" applyNumberFormat="1" applyFont="1" applyFill="1" applyBorder="1" applyAlignment="1" applyProtection="1">
      <alignment vertical="center"/>
      <protection locked="0"/>
    </xf>
    <xf numFmtId="167" fontId="3" fillId="5" borderId="7" xfId="0" applyNumberFormat="1" applyFont="1" applyFill="1" applyBorder="1" applyAlignment="1" applyProtection="1">
      <alignment horizontal="center"/>
      <protection locked="0"/>
    </xf>
    <xf numFmtId="167" fontId="3" fillId="3" borderId="5" xfId="0" applyNumberFormat="1" applyFont="1" applyFill="1" applyBorder="1" applyAlignment="1" applyProtection="1">
      <alignment vertical="center"/>
      <protection locked="0"/>
    </xf>
    <xf numFmtId="167" fontId="3" fillId="3" borderId="3" xfId="0" applyNumberFormat="1" applyFont="1" applyFill="1" applyBorder="1" applyAlignment="1" applyProtection="1">
      <alignment vertical="center"/>
      <protection locked="0"/>
    </xf>
    <xf numFmtId="167" fontId="3" fillId="3" borderId="7" xfId="0" applyNumberFormat="1" applyFont="1" applyFill="1" applyBorder="1" applyAlignment="1" applyProtection="1">
      <alignment vertical="center"/>
      <protection locked="0"/>
    </xf>
    <xf numFmtId="167" fontId="3" fillId="3" borderId="7" xfId="0" applyNumberFormat="1" applyFont="1" applyFill="1" applyBorder="1" applyAlignment="1" applyProtection="1">
      <alignment horizontal="center"/>
      <protection locked="0"/>
    </xf>
    <xf numFmtId="167" fontId="3" fillId="4" borderId="5" xfId="0" applyNumberFormat="1" applyFont="1" applyFill="1" applyBorder="1" applyAlignment="1" applyProtection="1">
      <alignment vertical="center"/>
      <protection locked="0"/>
    </xf>
    <xf numFmtId="167" fontId="3" fillId="4" borderId="5" xfId="0" applyNumberFormat="1" applyFont="1" applyFill="1" applyBorder="1" applyAlignment="1" applyProtection="1">
      <alignment horizontal="center"/>
      <protection locked="0"/>
    </xf>
    <xf numFmtId="167" fontId="3" fillId="4" borderId="3" xfId="0" applyNumberFormat="1" applyFont="1" applyFill="1" applyBorder="1" applyAlignment="1" applyProtection="1">
      <alignment vertical="center"/>
      <protection locked="0"/>
    </xf>
    <xf numFmtId="167" fontId="3" fillId="4" borderId="7" xfId="0" applyNumberFormat="1" applyFont="1" applyFill="1" applyBorder="1" applyAlignment="1" applyProtection="1">
      <alignment vertical="center"/>
      <protection locked="0"/>
    </xf>
    <xf numFmtId="0" fontId="3" fillId="8" borderId="5" xfId="5" applyFont="1" applyFill="1" applyBorder="1"/>
    <xf numFmtId="0" fontId="3" fillId="8" borderId="5" xfId="5" applyFont="1" applyFill="1" applyBorder="1" applyAlignment="1">
      <alignment horizontal="center"/>
    </xf>
    <xf numFmtId="167" fontId="3" fillId="8" borderId="5" xfId="5" applyNumberFormat="1" applyFont="1" applyFill="1" applyBorder="1"/>
    <xf numFmtId="167" fontId="3" fillId="8" borderId="5" xfId="5" applyNumberFormat="1" applyFont="1" applyFill="1" applyBorder="1" applyAlignment="1">
      <alignment horizontal="left" indent="4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7" fontId="3" fillId="3" borderId="1" xfId="0" applyNumberFormat="1" applyFont="1" applyFill="1" applyBorder="1" applyProtection="1">
      <protection locked="0"/>
    </xf>
    <xf numFmtId="167" fontId="3" fillId="3" borderId="1" xfId="0" applyNumberFormat="1" applyFont="1" applyFill="1" applyBorder="1" applyAlignment="1" applyProtection="1">
      <alignment horizontal="left" indent="4"/>
      <protection locked="0"/>
    </xf>
    <xf numFmtId="168" fontId="3" fillId="3" borderId="1" xfId="0" applyNumberFormat="1" applyFont="1" applyFill="1" applyBorder="1" applyProtection="1"/>
    <xf numFmtId="2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left" indent="3"/>
    </xf>
    <xf numFmtId="2" fontId="3" fillId="3" borderId="2" xfId="0" applyNumberFormat="1" applyFont="1" applyFill="1" applyBorder="1" applyAlignment="1" applyProtection="1">
      <alignment horizontal="left" indent="3"/>
    </xf>
    <xf numFmtId="0" fontId="5" fillId="8" borderId="3" xfId="0" applyFont="1" applyFill="1" applyBorder="1"/>
    <xf numFmtId="0" fontId="3" fillId="8" borderId="9" xfId="0" applyFont="1" applyFill="1" applyBorder="1"/>
    <xf numFmtId="0" fontId="3" fillId="16" borderId="12" xfId="0" applyFont="1" applyFill="1" applyBorder="1" applyProtection="1">
      <protection locked="0"/>
    </xf>
    <xf numFmtId="167" fontId="3" fillId="2" borderId="5" xfId="0" applyNumberFormat="1" applyFont="1" applyFill="1" applyBorder="1" applyProtection="1">
      <protection locked="0"/>
    </xf>
    <xf numFmtId="167" fontId="3" fillId="2" borderId="5" xfId="0" applyNumberFormat="1" applyFont="1" applyFill="1" applyBorder="1" applyAlignment="1" applyProtection="1">
      <alignment horizontal="left" indent="4"/>
      <protection locked="0"/>
    </xf>
    <xf numFmtId="0" fontId="3" fillId="16" borderId="12" xfId="0" applyFont="1" applyFill="1" applyBorder="1" applyAlignment="1">
      <alignment horizontal="center"/>
    </xf>
    <xf numFmtId="0" fontId="3" fillId="16" borderId="12" xfId="0" applyFont="1" applyFill="1" applyBorder="1" applyAlignment="1" applyProtection="1">
      <alignment horizontal="center"/>
      <protection locked="0"/>
    </xf>
    <xf numFmtId="0" fontId="3" fillId="16" borderId="3" xfId="0" applyFont="1" applyFill="1" applyBorder="1" applyAlignment="1">
      <alignment horizontal="center" vertical="top"/>
    </xf>
    <xf numFmtId="167" fontId="3" fillId="16" borderId="3" xfId="0" applyNumberFormat="1" applyFont="1" applyFill="1" applyBorder="1" applyAlignment="1" applyProtection="1">
      <alignment horizontal="left" indent="4"/>
      <protection locked="0"/>
    </xf>
    <xf numFmtId="0" fontId="3" fillId="16" borderId="3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/>
    </xf>
    <xf numFmtId="0" fontId="3" fillId="16" borderId="7" xfId="0" applyFont="1" applyFill="1" applyBorder="1" applyProtection="1">
      <protection locked="0"/>
    </xf>
    <xf numFmtId="167" fontId="3" fillId="16" borderId="7" xfId="0" applyNumberFormat="1" applyFont="1" applyFill="1" applyBorder="1" applyAlignment="1" applyProtection="1">
      <alignment horizontal="left" indent="4"/>
      <protection locked="0"/>
    </xf>
    <xf numFmtId="167" fontId="3" fillId="8" borderId="5" xfId="0" applyNumberFormat="1" applyFont="1" applyFill="1" applyBorder="1" applyAlignment="1" applyProtection="1">
      <alignment horizontal="left" indent="4"/>
      <protection locked="0"/>
    </xf>
    <xf numFmtId="0" fontId="69" fillId="14" borderId="12" xfId="0" applyFont="1" applyFill="1" applyBorder="1" applyAlignment="1">
      <alignment horizontal="center"/>
    </xf>
    <xf numFmtId="0" fontId="69" fillId="14" borderId="5" xfId="0" applyFont="1" applyFill="1" applyBorder="1" applyProtection="1">
      <protection locked="0"/>
    </xf>
    <xf numFmtId="0" fontId="69" fillId="14" borderId="5" xfId="0" applyFont="1" applyFill="1" applyBorder="1" applyAlignment="1" applyProtection="1">
      <alignment horizontal="center"/>
      <protection locked="0"/>
    </xf>
    <xf numFmtId="167" fontId="69" fillId="14" borderId="5" xfId="0" applyNumberFormat="1" applyFont="1" applyFill="1" applyBorder="1" applyProtection="1">
      <protection locked="0"/>
    </xf>
    <xf numFmtId="167" fontId="69" fillId="14" borderId="5" xfId="0" applyNumberFormat="1" applyFont="1" applyFill="1" applyBorder="1" applyAlignment="1" applyProtection="1">
      <alignment horizontal="left" indent="4"/>
      <protection locked="0"/>
    </xf>
    <xf numFmtId="167" fontId="69" fillId="14" borderId="12" xfId="0" applyNumberFormat="1" applyFont="1" applyFill="1" applyBorder="1" applyProtection="1">
      <protection locked="0"/>
    </xf>
    <xf numFmtId="168" fontId="69" fillId="14" borderId="12" xfId="0" applyNumberFormat="1" applyFont="1" applyFill="1" applyBorder="1" applyProtection="1"/>
    <xf numFmtId="2" fontId="69" fillId="14" borderId="3" xfId="0" applyNumberFormat="1" applyFont="1" applyFill="1" applyBorder="1" applyProtection="1">
      <protection locked="0"/>
    </xf>
    <xf numFmtId="2" fontId="69" fillId="14" borderId="12" xfId="0" applyNumberFormat="1" applyFont="1" applyFill="1" applyBorder="1" applyAlignment="1" applyProtection="1">
      <alignment horizontal="left" indent="3"/>
    </xf>
    <xf numFmtId="2" fontId="69" fillId="14" borderId="22" xfId="0" applyNumberFormat="1" applyFont="1" applyFill="1" applyBorder="1" applyAlignment="1" applyProtection="1">
      <alignment horizontal="left" indent="3"/>
    </xf>
    <xf numFmtId="0" fontId="69" fillId="14" borderId="3" xfId="0" applyFont="1" applyFill="1" applyBorder="1" applyAlignment="1">
      <alignment horizontal="center"/>
    </xf>
    <xf numFmtId="0" fontId="69" fillId="14" borderId="3" xfId="0" applyFont="1" applyFill="1" applyBorder="1" applyProtection="1">
      <protection locked="0"/>
    </xf>
    <xf numFmtId="0" fontId="69" fillId="14" borderId="3" xfId="0" applyFont="1" applyFill="1" applyBorder="1" applyAlignment="1" applyProtection="1">
      <alignment horizontal="center"/>
      <protection locked="0"/>
    </xf>
    <xf numFmtId="167" fontId="69" fillId="14" borderId="3" xfId="0" applyNumberFormat="1" applyFont="1" applyFill="1" applyBorder="1" applyProtection="1">
      <protection locked="0"/>
    </xf>
    <xf numFmtId="167" fontId="69" fillId="14" borderId="3" xfId="0" applyNumberFormat="1" applyFont="1" applyFill="1" applyBorder="1" applyAlignment="1" applyProtection="1">
      <alignment horizontal="left" indent="4"/>
      <protection locked="0"/>
    </xf>
    <xf numFmtId="168" fontId="69" fillId="14" borderId="3" xfId="0" applyNumberFormat="1" applyFont="1" applyFill="1" applyBorder="1" applyProtection="1"/>
    <xf numFmtId="2" fontId="69" fillId="14" borderId="3" xfId="0" applyNumberFormat="1" applyFont="1" applyFill="1" applyBorder="1" applyAlignment="1" applyProtection="1">
      <alignment horizontal="left" indent="3"/>
    </xf>
    <xf numFmtId="2" fontId="69" fillId="14" borderId="9" xfId="0" applyNumberFormat="1" applyFont="1" applyFill="1" applyBorder="1" applyAlignment="1" applyProtection="1">
      <alignment horizontal="left" indent="3"/>
    </xf>
    <xf numFmtId="0" fontId="69" fillId="14" borderId="1" xfId="0" applyFont="1" applyFill="1" applyBorder="1" applyAlignment="1">
      <alignment horizontal="center"/>
    </xf>
    <xf numFmtId="0" fontId="69" fillId="14" borderId="7" xfId="0" applyFont="1" applyFill="1" applyBorder="1" applyProtection="1">
      <protection locked="0"/>
    </xf>
    <xf numFmtId="0" fontId="69" fillId="14" borderId="7" xfId="0" applyFont="1" applyFill="1" applyBorder="1" applyAlignment="1" applyProtection="1">
      <alignment horizontal="center"/>
      <protection locked="0"/>
    </xf>
    <xf numFmtId="167" fontId="69" fillId="14" borderId="7" xfId="0" applyNumberFormat="1" applyFont="1" applyFill="1" applyBorder="1" applyProtection="1">
      <protection locked="0"/>
    </xf>
    <xf numFmtId="167" fontId="69" fillId="14" borderId="7" xfId="0" applyNumberFormat="1" applyFont="1" applyFill="1" applyBorder="1" applyAlignment="1" applyProtection="1">
      <alignment horizontal="left" indent="4"/>
      <protection locked="0"/>
    </xf>
    <xf numFmtId="168" fontId="69" fillId="14" borderId="7" xfId="0" applyNumberFormat="1" applyFont="1" applyFill="1" applyBorder="1" applyProtection="1"/>
    <xf numFmtId="2" fontId="69" fillId="14" borderId="7" xfId="0" applyNumberFormat="1" applyFont="1" applyFill="1" applyBorder="1" applyAlignment="1" applyProtection="1">
      <alignment horizontal="left" indent="3"/>
    </xf>
    <xf numFmtId="2" fontId="69" fillId="14" borderId="10" xfId="0" applyNumberFormat="1" applyFont="1" applyFill="1" applyBorder="1" applyAlignment="1" applyProtection="1">
      <alignment horizontal="left" indent="3"/>
    </xf>
    <xf numFmtId="0" fontId="67" fillId="0" borderId="19" xfId="0" applyFont="1" applyBorder="1" applyAlignment="1">
      <alignment horizontal="right"/>
    </xf>
    <xf numFmtId="0" fontId="7" fillId="6" borderId="45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15" borderId="45" xfId="0" applyFont="1" applyFill="1" applyBorder="1" applyAlignment="1">
      <alignment horizontal="center" vertical="center" wrapText="1"/>
    </xf>
    <xf numFmtId="0" fontId="3" fillId="15" borderId="41" xfId="0" applyFont="1" applyFill="1" applyBorder="1" applyAlignment="1">
      <alignment horizontal="center" vertical="center" wrapText="1"/>
    </xf>
    <xf numFmtId="0" fontId="3" fillId="15" borderId="46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18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left" vertical="top" wrapText="1"/>
    </xf>
    <xf numFmtId="0" fontId="3" fillId="10" borderId="38" xfId="0" applyFont="1" applyFill="1" applyBorder="1" applyAlignment="1">
      <alignment horizontal="left" vertical="top" wrapText="1"/>
    </xf>
    <xf numFmtId="0" fontId="3" fillId="10" borderId="39" xfId="0" applyFont="1" applyFill="1" applyBorder="1" applyAlignment="1">
      <alignment horizontal="left" vertical="top" wrapText="1"/>
    </xf>
    <xf numFmtId="0" fontId="3" fillId="6" borderId="24" xfId="0" applyFont="1" applyFill="1" applyBorder="1" applyAlignment="1">
      <alignment horizontal="left" vertical="top" wrapText="1"/>
    </xf>
    <xf numFmtId="0" fontId="3" fillId="6" borderId="25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0" fontId="3" fillId="11" borderId="40" xfId="0" applyFont="1" applyFill="1" applyBorder="1" applyAlignment="1">
      <alignment horizontal="left" vertical="top" wrapText="1"/>
    </xf>
    <xf numFmtId="0" fontId="3" fillId="11" borderId="41" xfId="0" applyFont="1" applyFill="1" applyBorder="1" applyAlignment="1">
      <alignment horizontal="left" vertical="top" wrapText="1"/>
    </xf>
    <xf numFmtId="0" fontId="3" fillId="11" borderId="42" xfId="0" applyFont="1" applyFill="1" applyBorder="1" applyAlignment="1">
      <alignment horizontal="left" vertical="top" wrapText="1"/>
    </xf>
    <xf numFmtId="0" fontId="7" fillId="9" borderId="38" xfId="0" applyFont="1" applyFill="1" applyBorder="1" applyAlignment="1">
      <alignment horizontal="left" vertical="top" wrapText="1"/>
    </xf>
    <xf numFmtId="0" fontId="3" fillId="9" borderId="38" xfId="0" applyFont="1" applyFill="1" applyBorder="1" applyAlignment="1">
      <alignment horizontal="left" vertical="top" wrapText="1"/>
    </xf>
    <xf numFmtId="0" fontId="3" fillId="7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15" borderId="40" xfId="0" applyFont="1" applyFill="1" applyBorder="1" applyAlignment="1">
      <alignment horizontal="center" vertical="center" wrapText="1"/>
    </xf>
    <xf numFmtId="0" fontId="7" fillId="14" borderId="24" xfId="0" applyFont="1" applyFill="1" applyBorder="1" applyAlignment="1">
      <alignment horizontal="center" vertical="top" wrapText="1"/>
    </xf>
    <xf numFmtId="0" fontId="3" fillId="14" borderId="25" xfId="0" applyFont="1" applyFill="1" applyBorder="1" applyAlignment="1">
      <alignment horizontal="center" vertical="top" wrapText="1"/>
    </xf>
    <xf numFmtId="0" fontId="3" fillId="14" borderId="29" xfId="0" applyFont="1" applyFill="1" applyBorder="1" applyAlignment="1">
      <alignment horizontal="center" vertical="top" wrapText="1"/>
    </xf>
    <xf numFmtId="0" fontId="7" fillId="8" borderId="24" xfId="0" applyFont="1" applyFill="1" applyBorder="1" applyAlignment="1">
      <alignment horizontal="center" vertical="top" wrapText="1"/>
    </xf>
    <xf numFmtId="0" fontId="7" fillId="8" borderId="25" xfId="0" applyFont="1" applyFill="1" applyBorder="1" applyAlignment="1">
      <alignment horizontal="center" vertical="top" wrapText="1"/>
    </xf>
    <xf numFmtId="0" fontId="7" fillId="8" borderId="27" xfId="0" applyFont="1" applyFill="1" applyBorder="1" applyAlignment="1">
      <alignment horizontal="center" vertical="top" wrapText="1"/>
    </xf>
    <xf numFmtId="0" fontId="66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7" fillId="15" borderId="24" xfId="0" applyFont="1" applyFill="1" applyBorder="1" applyAlignment="1">
      <alignment horizontal="center" vertical="top" wrapText="1"/>
    </xf>
    <xf numFmtId="0" fontId="3" fillId="15" borderId="25" xfId="0" applyFont="1" applyFill="1" applyBorder="1" applyAlignment="1">
      <alignment horizontal="center" vertical="top" wrapText="1"/>
    </xf>
    <xf numFmtId="0" fontId="3" fillId="15" borderId="29" xfId="0" applyFont="1" applyFill="1" applyBorder="1" applyAlignment="1">
      <alignment horizontal="center" vertical="top" wrapText="1"/>
    </xf>
    <xf numFmtId="0" fontId="7" fillId="4" borderId="32" xfId="0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top" wrapText="1"/>
    </xf>
    <xf numFmtId="0" fontId="7" fillId="12" borderId="24" xfId="0" applyFont="1" applyFill="1" applyBorder="1" applyAlignment="1">
      <alignment horizontal="left" vertical="top" wrapText="1"/>
    </xf>
    <xf numFmtId="0" fontId="3" fillId="12" borderId="25" xfId="0" applyFont="1" applyFill="1" applyBorder="1" applyAlignment="1">
      <alignment horizontal="left" vertical="top" wrapText="1"/>
    </xf>
    <xf numFmtId="0" fontId="3" fillId="12" borderId="27" xfId="0" applyFont="1" applyFill="1" applyBorder="1" applyAlignment="1">
      <alignment horizontal="left" vertical="top" wrapText="1"/>
    </xf>
    <xf numFmtId="0" fontId="7" fillId="9" borderId="34" xfId="0" applyFont="1" applyFill="1" applyBorder="1" applyAlignment="1">
      <alignment horizontal="left" vertical="top" wrapText="1"/>
    </xf>
    <xf numFmtId="0" fontId="3" fillId="9" borderId="39" xfId="0" applyFont="1" applyFill="1" applyBorder="1" applyAlignment="1">
      <alignment horizontal="left" vertical="top" wrapText="1"/>
    </xf>
    <xf numFmtId="0" fontId="7" fillId="12" borderId="28" xfId="0" applyFont="1" applyFill="1" applyBorder="1" applyAlignment="1">
      <alignment horizontal="left" vertical="top" wrapText="1"/>
    </xf>
    <xf numFmtId="0" fontId="7" fillId="10" borderId="24" xfId="0" applyFont="1" applyFill="1" applyBorder="1" applyAlignment="1">
      <alignment horizontal="left" vertical="top" wrapText="1"/>
    </xf>
    <xf numFmtId="0" fontId="3" fillId="10" borderId="25" xfId="0" applyFont="1" applyFill="1" applyBorder="1" applyAlignment="1">
      <alignment horizontal="left" vertical="top" wrapText="1"/>
    </xf>
    <xf numFmtId="0" fontId="3" fillId="10" borderId="27" xfId="0" applyFont="1" applyFill="1" applyBorder="1" applyAlignment="1">
      <alignment horizontal="left" vertical="top" wrapText="1"/>
    </xf>
    <xf numFmtId="0" fontId="3" fillId="0" borderId="28" xfId="0" applyFont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left" vertical="top" wrapText="1"/>
    </xf>
    <xf numFmtId="0" fontId="3" fillId="6" borderId="39" xfId="0" applyFont="1" applyFill="1" applyBorder="1" applyAlignment="1">
      <alignment horizontal="left" vertical="top" wrapText="1"/>
    </xf>
    <xf numFmtId="0" fontId="3" fillId="11" borderId="34" xfId="0" applyFont="1" applyFill="1" applyBorder="1" applyAlignment="1">
      <alignment horizontal="left" vertical="top" wrapText="1"/>
    </xf>
    <xf numFmtId="0" fontId="3" fillId="11" borderId="38" xfId="0" applyFont="1" applyFill="1" applyBorder="1" applyAlignment="1">
      <alignment horizontal="left" vertical="top" wrapText="1"/>
    </xf>
    <xf numFmtId="0" fontId="3" fillId="11" borderId="39" xfId="0" applyFont="1" applyFill="1" applyBorder="1" applyAlignment="1">
      <alignment horizontal="left" vertical="top" wrapText="1"/>
    </xf>
    <xf numFmtId="2" fontId="3" fillId="0" borderId="35" xfId="0" applyNumberFormat="1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 wrapText="1"/>
    </xf>
    <xf numFmtId="0" fontId="7" fillId="8" borderId="32" xfId="0" applyFont="1" applyFill="1" applyBorder="1" applyAlignment="1">
      <alignment horizontal="center" vertical="top" wrapText="1"/>
    </xf>
    <xf numFmtId="0" fontId="7" fillId="8" borderId="44" xfId="0" applyFont="1" applyFill="1" applyBorder="1" applyAlignment="1">
      <alignment horizontal="center" vertical="top" wrapText="1"/>
    </xf>
    <xf numFmtId="0" fontId="7" fillId="8" borderId="17" xfId="0" applyFont="1" applyFill="1" applyBorder="1" applyAlignment="1">
      <alignment horizontal="center" vertical="top" wrapText="1"/>
    </xf>
    <xf numFmtId="0" fontId="7" fillId="15" borderId="24" xfId="0" applyFont="1" applyFill="1" applyBorder="1" applyAlignment="1">
      <alignment horizontal="center" vertical="center" wrapText="1"/>
    </xf>
    <xf numFmtId="0" fontId="3" fillId="15" borderId="25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top" wrapText="1"/>
    </xf>
    <xf numFmtId="0" fontId="3" fillId="10" borderId="29" xfId="0" applyFont="1" applyFill="1" applyBorder="1" applyAlignment="1">
      <alignment horizontal="left" vertical="top" wrapText="1"/>
    </xf>
    <xf numFmtId="0" fontId="3" fillId="6" borderId="27" xfId="0" applyFont="1" applyFill="1" applyBorder="1" applyAlignment="1">
      <alignment horizontal="left" vertical="top" wrapText="1"/>
    </xf>
    <xf numFmtId="0" fontId="7" fillId="9" borderId="28" xfId="0" applyFont="1" applyFill="1" applyBorder="1" applyAlignment="1">
      <alignment horizontal="left" vertical="top" wrapText="1"/>
    </xf>
    <xf numFmtId="0" fontId="3" fillId="9" borderId="25" xfId="0" applyFont="1" applyFill="1" applyBorder="1" applyAlignment="1">
      <alignment horizontal="left" vertical="top" wrapText="1"/>
    </xf>
    <xf numFmtId="0" fontId="3" fillId="9" borderId="27" xfId="0" applyFont="1" applyFill="1" applyBorder="1" applyAlignment="1">
      <alignment horizontal="left" vertical="top" wrapText="1"/>
    </xf>
    <xf numFmtId="0" fontId="3" fillId="8" borderId="24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3" fillId="14" borderId="25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6" fillId="0" borderId="0" xfId="0" applyFont="1" applyBorder="1" applyAlignment="1">
      <alignment horizontal="center"/>
    </xf>
    <xf numFmtId="0" fontId="66" fillId="13" borderId="0" xfId="0" applyFont="1" applyFill="1" applyAlignment="1">
      <alignment horizontal="center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7" fillId="14" borderId="24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 wrapText="1"/>
    </xf>
    <xf numFmtId="0" fontId="7" fillId="15" borderId="29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7" fillId="15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7" fillId="77" borderId="40" xfId="0" applyFont="1" applyFill="1" applyBorder="1" applyAlignment="1">
      <alignment horizontal="center" vertical="center" wrapText="1"/>
    </xf>
    <xf numFmtId="0" fontId="3" fillId="77" borderId="41" xfId="0" applyFont="1" applyFill="1" applyBorder="1" applyAlignment="1">
      <alignment horizontal="center" vertical="center" wrapText="1"/>
    </xf>
    <xf numFmtId="0" fontId="3" fillId="77" borderId="46" xfId="0" applyFont="1" applyFill="1" applyBorder="1" applyAlignment="1">
      <alignment horizontal="center" vertical="center" wrapText="1"/>
    </xf>
    <xf numFmtId="0" fontId="3" fillId="77" borderId="4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textRotation="90" wrapText="1"/>
      <protection locked="0"/>
    </xf>
    <xf numFmtId="0" fontId="3" fillId="2" borderId="25" xfId="0" applyFont="1" applyFill="1" applyBorder="1" applyAlignment="1" applyProtection="1">
      <alignment horizontal="center" vertical="center" textRotation="90" wrapText="1"/>
      <protection locked="0"/>
    </xf>
    <xf numFmtId="0" fontId="3" fillId="2" borderId="27" xfId="0" applyFont="1" applyFill="1" applyBorder="1" applyAlignment="1" applyProtection="1">
      <alignment horizontal="center" vertical="center" textRotation="90" wrapText="1"/>
      <protection locked="0"/>
    </xf>
    <xf numFmtId="0" fontId="7" fillId="5" borderId="24" xfId="0" applyFont="1" applyFill="1" applyBorder="1" applyAlignment="1" applyProtection="1">
      <alignment horizontal="center" vertical="center" textRotation="90" wrapText="1"/>
      <protection locked="0"/>
    </xf>
    <xf numFmtId="0" fontId="3" fillId="5" borderId="25" xfId="0" applyFont="1" applyFill="1" applyBorder="1" applyAlignment="1" applyProtection="1">
      <alignment horizontal="center" vertical="center" textRotation="90" wrapText="1"/>
      <protection locked="0"/>
    </xf>
    <xf numFmtId="0" fontId="3" fillId="5" borderId="27" xfId="0" applyFont="1" applyFill="1" applyBorder="1" applyAlignment="1" applyProtection="1">
      <alignment horizontal="center" vertical="center" textRotation="90" wrapText="1"/>
      <protection locked="0"/>
    </xf>
    <xf numFmtId="0" fontId="7" fillId="3" borderId="24" xfId="0" applyFont="1" applyFill="1" applyBorder="1" applyAlignment="1" applyProtection="1">
      <alignment horizontal="center" vertical="center" textRotation="90" wrapText="1"/>
      <protection locked="0"/>
    </xf>
    <xf numFmtId="0" fontId="3" fillId="3" borderId="25" xfId="0" applyFont="1" applyFill="1" applyBorder="1" applyAlignment="1" applyProtection="1">
      <alignment horizontal="center" vertical="center" textRotation="90" wrapText="1"/>
      <protection locked="0"/>
    </xf>
    <xf numFmtId="0" fontId="3" fillId="3" borderId="27" xfId="0" applyFont="1" applyFill="1" applyBorder="1" applyAlignment="1" applyProtection="1">
      <alignment horizontal="center" vertical="center" textRotation="90" wrapText="1"/>
      <protection locked="0"/>
    </xf>
    <xf numFmtId="0" fontId="7" fillId="4" borderId="24" xfId="0" applyFont="1" applyFill="1" applyBorder="1" applyAlignment="1" applyProtection="1">
      <alignment horizontal="center" vertical="center" textRotation="90" wrapText="1"/>
      <protection locked="0"/>
    </xf>
    <xf numFmtId="0" fontId="3" fillId="4" borderId="25" xfId="0" applyFont="1" applyFill="1" applyBorder="1" applyAlignment="1" applyProtection="1">
      <alignment horizontal="center" vertical="center" textRotation="90" wrapText="1"/>
      <protection locked="0"/>
    </xf>
    <xf numFmtId="0" fontId="3" fillId="4" borderId="27" xfId="0" applyFont="1" applyFill="1" applyBorder="1" applyAlignment="1" applyProtection="1">
      <alignment horizontal="center" vertical="center" textRotation="90" wrapText="1"/>
      <protection locked="0"/>
    </xf>
    <xf numFmtId="0" fontId="7" fillId="6" borderId="29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16" borderId="45" xfId="0" applyFont="1" applyFill="1" applyBorder="1" applyAlignment="1">
      <alignment horizontal="center" vertical="center" wrapText="1"/>
    </xf>
    <xf numFmtId="0" fontId="3" fillId="16" borderId="41" xfId="0" applyFont="1" applyFill="1" applyBorder="1" applyAlignment="1">
      <alignment horizontal="center" vertical="center" wrapText="1"/>
    </xf>
    <xf numFmtId="0" fontId="3" fillId="16" borderId="46" xfId="0" applyFont="1" applyFill="1" applyBorder="1" applyAlignment="1">
      <alignment horizontal="center" vertical="center" wrapText="1"/>
    </xf>
    <xf numFmtId="0" fontId="3" fillId="16" borderId="42" xfId="0" applyFont="1" applyFill="1" applyBorder="1" applyAlignment="1">
      <alignment horizontal="center" vertical="center" wrapText="1"/>
    </xf>
    <xf numFmtId="0" fontId="70" fillId="14" borderId="28" xfId="0" applyFont="1" applyFill="1" applyBorder="1" applyAlignment="1">
      <alignment horizontal="center" vertical="center" wrapText="1"/>
    </xf>
    <xf numFmtId="0" fontId="70" fillId="14" borderId="25" xfId="0" applyFont="1" applyFill="1" applyBorder="1" applyAlignment="1">
      <alignment horizontal="center" vertical="center" wrapText="1"/>
    </xf>
    <xf numFmtId="0" fontId="70" fillId="14" borderId="29" xfId="0" applyFont="1" applyFill="1" applyBorder="1" applyAlignment="1">
      <alignment horizontal="center" vertical="center" wrapText="1"/>
    </xf>
    <xf numFmtId="0" fontId="7" fillId="14" borderId="28" xfId="0" applyFont="1" applyFill="1" applyBorder="1" applyAlignment="1">
      <alignment horizontal="center" vertical="center" wrapText="1"/>
    </xf>
    <xf numFmtId="0" fontId="7" fillId="14" borderId="25" xfId="0" applyFont="1" applyFill="1" applyBorder="1" applyAlignment="1">
      <alignment horizontal="center" vertical="center" wrapText="1"/>
    </xf>
    <xf numFmtId="0" fontId="7" fillId="14" borderId="29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/>
    </xf>
    <xf numFmtId="167" fontId="3" fillId="10" borderId="3" xfId="0" applyNumberFormat="1" applyFont="1" applyFill="1" applyBorder="1"/>
    <xf numFmtId="168" fontId="3" fillId="10" borderId="3" xfId="0" applyNumberFormat="1" applyFont="1" applyFill="1" applyBorder="1"/>
    <xf numFmtId="2" fontId="3" fillId="10" borderId="3" xfId="0" applyNumberFormat="1" applyFont="1" applyFill="1" applyBorder="1"/>
    <xf numFmtId="2" fontId="3" fillId="10" borderId="3" xfId="0" applyNumberFormat="1" applyFont="1" applyFill="1" applyBorder="1" applyAlignment="1">
      <alignment horizontal="left" indent="3"/>
    </xf>
    <xf numFmtId="0" fontId="3" fillId="10" borderId="3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167" fontId="3" fillId="6" borderId="3" xfId="0" applyNumberFormat="1" applyFont="1" applyFill="1" applyBorder="1"/>
    <xf numFmtId="168" fontId="3" fillId="6" borderId="3" xfId="0" applyNumberFormat="1" applyFont="1" applyFill="1" applyBorder="1"/>
    <xf numFmtId="2" fontId="3" fillId="6" borderId="3" xfId="0" applyNumberFormat="1" applyFont="1" applyFill="1" applyBorder="1"/>
    <xf numFmtId="2" fontId="3" fillId="6" borderId="3" xfId="0" applyNumberFormat="1" applyFont="1" applyFill="1" applyBorder="1" applyAlignment="1">
      <alignment horizontal="left" indent="3"/>
    </xf>
    <xf numFmtId="2" fontId="3" fillId="6" borderId="9" xfId="0" applyNumberFormat="1" applyFont="1" applyFill="1" applyBorder="1" applyAlignment="1">
      <alignment horizontal="left" indent="3"/>
    </xf>
    <xf numFmtId="0" fontId="3" fillId="8" borderId="3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167" fontId="3" fillId="4" borderId="3" xfId="0" applyNumberFormat="1" applyFont="1" applyFill="1" applyBorder="1"/>
    <xf numFmtId="168" fontId="3" fillId="4" borderId="3" xfId="0" applyNumberFormat="1" applyFont="1" applyFill="1" applyBorder="1"/>
    <xf numFmtId="2" fontId="3" fillId="4" borderId="3" xfId="0" applyNumberFormat="1" applyFont="1" applyFill="1" applyBorder="1"/>
    <xf numFmtId="2" fontId="3" fillId="4" borderId="3" xfId="0" applyNumberFormat="1" applyFont="1" applyFill="1" applyBorder="1" applyAlignment="1">
      <alignment horizontal="left" indent="3"/>
    </xf>
    <xf numFmtId="2" fontId="3" fillId="4" borderId="9" xfId="0" applyNumberFormat="1" applyFont="1" applyFill="1" applyBorder="1" applyAlignment="1">
      <alignment horizontal="left" indent="3"/>
    </xf>
    <xf numFmtId="0" fontId="3" fillId="12" borderId="3" xfId="0" applyFont="1" applyFill="1" applyBorder="1" applyAlignment="1">
      <alignment horizontal="center"/>
    </xf>
    <xf numFmtId="0" fontId="3" fillId="12" borderId="3" xfId="0" applyFont="1" applyFill="1" applyBorder="1"/>
    <xf numFmtId="167" fontId="3" fillId="12" borderId="3" xfId="0" applyNumberFormat="1" applyFont="1" applyFill="1" applyBorder="1"/>
    <xf numFmtId="168" fontId="3" fillId="12" borderId="3" xfId="0" applyNumberFormat="1" applyFont="1" applyFill="1" applyBorder="1"/>
    <xf numFmtId="2" fontId="3" fillId="12" borderId="3" xfId="0" applyNumberFormat="1" applyFont="1" applyFill="1" applyBorder="1"/>
    <xf numFmtId="2" fontId="3" fillId="12" borderId="3" xfId="0" applyNumberFormat="1" applyFont="1" applyFill="1" applyBorder="1" applyAlignment="1">
      <alignment horizontal="left" indent="3"/>
    </xf>
    <xf numFmtId="2" fontId="3" fillId="12" borderId="9" xfId="0" applyNumberFormat="1" applyFont="1" applyFill="1" applyBorder="1" applyAlignment="1">
      <alignment horizontal="left" indent="3"/>
    </xf>
    <xf numFmtId="0" fontId="3" fillId="9" borderId="12" xfId="0" applyFont="1" applyFill="1" applyBorder="1" applyAlignment="1">
      <alignment horizontal="center"/>
    </xf>
    <xf numFmtId="0" fontId="3" fillId="9" borderId="12" xfId="0" applyFont="1" applyFill="1" applyBorder="1"/>
    <xf numFmtId="167" fontId="3" fillId="9" borderId="12" xfId="0" applyNumberFormat="1" applyFont="1" applyFill="1" applyBorder="1"/>
    <xf numFmtId="168" fontId="3" fillId="9" borderId="12" xfId="0" applyNumberFormat="1" applyFont="1" applyFill="1" applyBorder="1"/>
    <xf numFmtId="2" fontId="3" fillId="9" borderId="12" xfId="0" applyNumberFormat="1" applyFont="1" applyFill="1" applyBorder="1"/>
    <xf numFmtId="2" fontId="3" fillId="9" borderId="12" xfId="0" applyNumberFormat="1" applyFont="1" applyFill="1" applyBorder="1" applyAlignment="1">
      <alignment horizontal="left" indent="3"/>
    </xf>
    <xf numFmtId="2" fontId="3" fillId="9" borderId="22" xfId="0" applyNumberFormat="1" applyFont="1" applyFill="1" applyBorder="1" applyAlignment="1">
      <alignment horizontal="left" indent="3"/>
    </xf>
    <xf numFmtId="0" fontId="3" fillId="76" borderId="3" xfId="0" applyFont="1" applyFill="1" applyBorder="1" applyAlignment="1">
      <alignment horizontal="center"/>
    </xf>
    <xf numFmtId="2" fontId="3" fillId="76" borderId="3" xfId="0" applyNumberFormat="1" applyFont="1" applyFill="1" applyBorder="1" applyAlignment="1">
      <alignment horizontal="left" indent="3"/>
    </xf>
    <xf numFmtId="0" fontId="3" fillId="8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167" fontId="3" fillId="4" borderId="5" xfId="0" applyNumberFormat="1" applyFont="1" applyFill="1" applyBorder="1"/>
    <xf numFmtId="168" fontId="3" fillId="4" borderId="5" xfId="0" applyNumberFormat="1" applyFont="1" applyFill="1" applyBorder="1"/>
    <xf numFmtId="2" fontId="3" fillId="4" borderId="5" xfId="0" applyNumberFormat="1" applyFont="1" applyFill="1" applyBorder="1"/>
    <xf numFmtId="2" fontId="3" fillId="4" borderId="5" xfId="0" applyNumberFormat="1" applyFont="1" applyFill="1" applyBorder="1" applyAlignment="1">
      <alignment horizontal="left" indent="3"/>
    </xf>
    <xf numFmtId="2" fontId="3" fillId="4" borderId="21" xfId="0" applyNumberFormat="1" applyFont="1" applyFill="1" applyBorder="1" applyAlignment="1">
      <alignment horizontal="left" indent="3"/>
    </xf>
    <xf numFmtId="0" fontId="3" fillId="8" borderId="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18" xfId="0" applyFont="1" applyFill="1" applyBorder="1"/>
    <xf numFmtId="167" fontId="3" fillId="9" borderId="18" xfId="0" applyNumberFormat="1" applyFont="1" applyFill="1" applyBorder="1"/>
    <xf numFmtId="168" fontId="3" fillId="9" borderId="18" xfId="0" applyNumberFormat="1" applyFont="1" applyFill="1" applyBorder="1"/>
    <xf numFmtId="2" fontId="3" fillId="9" borderId="18" xfId="0" applyNumberFormat="1" applyFont="1" applyFill="1" applyBorder="1"/>
    <xf numFmtId="2" fontId="3" fillId="9" borderId="18" xfId="0" applyNumberFormat="1" applyFont="1" applyFill="1" applyBorder="1" applyAlignment="1">
      <alignment horizontal="left" indent="3"/>
    </xf>
    <xf numFmtId="2" fontId="3" fillId="9" borderId="23" xfId="0" applyNumberFormat="1" applyFont="1" applyFill="1" applyBorder="1" applyAlignment="1">
      <alignment horizontal="left" indent="3"/>
    </xf>
    <xf numFmtId="0" fontId="3" fillId="12" borderId="5" xfId="0" applyFont="1" applyFill="1" applyBorder="1" applyAlignment="1">
      <alignment horizontal="center"/>
    </xf>
    <xf numFmtId="0" fontId="3" fillId="76" borderId="3" xfId="0" applyFont="1" applyFill="1" applyBorder="1" applyAlignment="1">
      <alignment horizontal="left"/>
    </xf>
    <xf numFmtId="2" fontId="3" fillId="10" borderId="3" xfId="0" applyNumberFormat="1" applyFont="1" applyFill="1" applyBorder="1" applyAlignment="1">
      <alignment horizontal="center"/>
    </xf>
    <xf numFmtId="2" fontId="3" fillId="76" borderId="3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2" fontId="3" fillId="9" borderId="12" xfId="0" applyNumberFormat="1" applyFont="1" applyFill="1" applyBorder="1" applyAlignment="1">
      <alignment horizontal="center"/>
    </xf>
    <xf numFmtId="2" fontId="3" fillId="9" borderId="18" xfId="0" applyNumberFormat="1" applyFont="1" applyFill="1" applyBorder="1" applyAlignment="1">
      <alignment horizontal="center"/>
    </xf>
    <xf numFmtId="2" fontId="3" fillId="12" borderId="3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167" fontId="3" fillId="10" borderId="3" xfId="0" applyNumberFormat="1" applyFont="1" applyFill="1" applyBorder="1" applyAlignment="1">
      <alignment horizontal="right"/>
    </xf>
    <xf numFmtId="167" fontId="3" fillId="76" borderId="3" xfId="0" applyNumberFormat="1" applyFont="1" applyFill="1" applyBorder="1" applyAlignment="1">
      <alignment horizontal="right"/>
    </xf>
    <xf numFmtId="0" fontId="3" fillId="11" borderId="5" xfId="0" applyFont="1" applyFill="1" applyBorder="1"/>
    <xf numFmtId="0" fontId="3" fillId="11" borderId="5" xfId="0" applyFont="1" applyFill="1" applyBorder="1" applyAlignment="1">
      <alignment horizontal="center"/>
    </xf>
    <xf numFmtId="167" fontId="3" fillId="11" borderId="5" xfId="0" applyNumberFormat="1" applyFont="1" applyFill="1" applyBorder="1"/>
    <xf numFmtId="168" fontId="3" fillId="11" borderId="5" xfId="0" applyNumberFormat="1" applyFont="1" applyFill="1" applyBorder="1"/>
    <xf numFmtId="2" fontId="3" fillId="11" borderId="5" xfId="0" applyNumberFormat="1" applyFont="1" applyFill="1" applyBorder="1"/>
    <xf numFmtId="2" fontId="3" fillId="11" borderId="5" xfId="0" applyNumberFormat="1" applyFont="1" applyFill="1" applyBorder="1" applyAlignment="1">
      <alignment horizontal="left" indent="3"/>
    </xf>
    <xf numFmtId="2" fontId="3" fillId="11" borderId="21" xfId="0" applyNumberFormat="1" applyFont="1" applyFill="1" applyBorder="1" applyAlignment="1">
      <alignment horizontal="left" indent="3"/>
    </xf>
    <xf numFmtId="0" fontId="3" fillId="11" borderId="3" xfId="0" applyFont="1" applyFill="1" applyBorder="1"/>
    <xf numFmtId="0" fontId="3" fillId="11" borderId="3" xfId="0" applyFont="1" applyFill="1" applyBorder="1" applyAlignment="1">
      <alignment horizontal="center"/>
    </xf>
    <xf numFmtId="167" fontId="3" fillId="11" borderId="3" xfId="0" applyNumberFormat="1" applyFont="1" applyFill="1" applyBorder="1"/>
    <xf numFmtId="168" fontId="3" fillId="11" borderId="3" xfId="0" applyNumberFormat="1" applyFont="1" applyFill="1" applyBorder="1"/>
    <xf numFmtId="2" fontId="3" fillId="11" borderId="3" xfId="0" applyNumberFormat="1" applyFont="1" applyFill="1" applyBorder="1"/>
    <xf numFmtId="2" fontId="3" fillId="11" borderId="3" xfId="0" applyNumberFormat="1" applyFont="1" applyFill="1" applyBorder="1" applyAlignment="1">
      <alignment horizontal="left" indent="3"/>
    </xf>
    <xf numFmtId="2" fontId="3" fillId="11" borderId="9" xfId="0" applyNumberFormat="1" applyFont="1" applyFill="1" applyBorder="1" applyAlignment="1">
      <alignment horizontal="left" indent="3"/>
    </xf>
    <xf numFmtId="0" fontId="3" fillId="11" borderId="7" xfId="0" applyFont="1" applyFill="1" applyBorder="1"/>
    <xf numFmtId="0" fontId="3" fillId="11" borderId="7" xfId="0" applyFont="1" applyFill="1" applyBorder="1" applyAlignment="1">
      <alignment horizontal="center"/>
    </xf>
    <xf numFmtId="167" fontId="3" fillId="11" borderId="7" xfId="0" applyNumberFormat="1" applyFont="1" applyFill="1" applyBorder="1"/>
    <xf numFmtId="168" fontId="3" fillId="11" borderId="7" xfId="0" applyNumberFormat="1" applyFont="1" applyFill="1" applyBorder="1"/>
    <xf numFmtId="2" fontId="3" fillId="11" borderId="7" xfId="0" applyNumberFormat="1" applyFont="1" applyFill="1" applyBorder="1"/>
    <xf numFmtId="2" fontId="3" fillId="11" borderId="7" xfId="0" applyNumberFormat="1" applyFont="1" applyFill="1" applyBorder="1" applyAlignment="1">
      <alignment horizontal="left" indent="3"/>
    </xf>
    <xf numFmtId="2" fontId="3" fillId="11" borderId="10" xfId="0" applyNumberFormat="1" applyFont="1" applyFill="1" applyBorder="1" applyAlignment="1">
      <alignment horizontal="left" indent="3"/>
    </xf>
    <xf numFmtId="167" fontId="3" fillId="10" borderId="3" xfId="0" applyNumberFormat="1" applyFont="1" applyFill="1" applyBorder="1" applyAlignment="1">
      <alignment horizontal="center"/>
    </xf>
    <xf numFmtId="167" fontId="3" fillId="76" borderId="3" xfId="0" applyNumberFormat="1" applyFont="1" applyFill="1" applyBorder="1" applyAlignment="1">
      <alignment horizontal="center"/>
    </xf>
    <xf numFmtId="167" fontId="3" fillId="6" borderId="3" xfId="0" applyNumberFormat="1" applyFont="1" applyFill="1" applyBorder="1" applyAlignment="1">
      <alignment horizontal="center"/>
    </xf>
    <xf numFmtId="167" fontId="3" fillId="11" borderId="5" xfId="0" applyNumberFormat="1" applyFont="1" applyFill="1" applyBorder="1" applyAlignment="1">
      <alignment horizontal="center"/>
    </xf>
    <xf numFmtId="167" fontId="3" fillId="11" borderId="3" xfId="0" applyNumberFormat="1" applyFont="1" applyFill="1" applyBorder="1" applyAlignment="1">
      <alignment horizontal="center"/>
    </xf>
    <xf numFmtId="167" fontId="3" fillId="11" borderId="7" xfId="0" applyNumberFormat="1" applyFont="1" applyFill="1" applyBorder="1" applyAlignment="1">
      <alignment horizontal="center"/>
    </xf>
    <xf numFmtId="167" fontId="3" fillId="9" borderId="12" xfId="0" applyNumberFormat="1" applyFont="1" applyFill="1" applyBorder="1" applyAlignment="1">
      <alignment horizontal="center"/>
    </xf>
    <xf numFmtId="167" fontId="3" fillId="9" borderId="18" xfId="0" applyNumberFormat="1" applyFont="1" applyFill="1" applyBorder="1" applyAlignment="1">
      <alignment horizontal="center"/>
    </xf>
    <xf numFmtId="167" fontId="3" fillId="12" borderId="3" xfId="0" applyNumberFormat="1" applyFont="1" applyFill="1" applyBorder="1" applyAlignment="1">
      <alignment horizontal="center"/>
    </xf>
    <xf numFmtId="167" fontId="3" fillId="4" borderId="5" xfId="0" applyNumberFormat="1" applyFont="1" applyFill="1" applyBorder="1" applyAlignment="1">
      <alignment horizontal="center"/>
    </xf>
    <xf numFmtId="167" fontId="3" fillId="4" borderId="3" xfId="0" applyNumberFormat="1" applyFont="1" applyFill="1" applyBorder="1" applyAlignment="1">
      <alignment horizontal="center"/>
    </xf>
    <xf numFmtId="2" fontId="3" fillId="11" borderId="5" xfId="0" applyNumberFormat="1" applyFont="1" applyFill="1" applyBorder="1" applyAlignment="1">
      <alignment horizontal="center"/>
    </xf>
    <xf numFmtId="2" fontId="3" fillId="11" borderId="3" xfId="0" applyNumberFormat="1" applyFont="1" applyFill="1" applyBorder="1" applyAlignment="1">
      <alignment horizontal="center"/>
    </xf>
    <xf numFmtId="2" fontId="3" fillId="11" borderId="7" xfId="0" applyNumberFormat="1" applyFont="1" applyFill="1" applyBorder="1" applyAlignment="1">
      <alignment horizontal="center"/>
    </xf>
    <xf numFmtId="0" fontId="3" fillId="6" borderId="5" xfId="0" applyFont="1" applyFill="1" applyBorder="1"/>
    <xf numFmtId="167" fontId="3" fillId="6" borderId="5" xfId="0" applyNumberFormat="1" applyFont="1" applyFill="1" applyBorder="1"/>
    <xf numFmtId="167" fontId="3" fillId="6" borderId="5" xfId="0" applyNumberFormat="1" applyFont="1" applyFill="1" applyBorder="1" applyAlignment="1">
      <alignment horizontal="center"/>
    </xf>
    <xf numFmtId="168" fontId="3" fillId="6" borderId="5" xfId="0" applyNumberFormat="1" applyFont="1" applyFill="1" applyBorder="1"/>
    <xf numFmtId="2" fontId="3" fillId="6" borderId="5" xfId="0" applyNumberFormat="1" applyFont="1" applyFill="1" applyBorder="1"/>
    <xf numFmtId="2" fontId="3" fillId="6" borderId="5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left" indent="3"/>
    </xf>
    <xf numFmtId="2" fontId="3" fillId="6" borderId="21" xfId="0" applyNumberFormat="1" applyFont="1" applyFill="1" applyBorder="1" applyAlignment="1">
      <alignment horizontal="left" indent="3"/>
    </xf>
    <xf numFmtId="2" fontId="3" fillId="10" borderId="3" xfId="0" applyNumberFormat="1" applyFont="1" applyFill="1" applyBorder="1" applyAlignment="1">
      <alignment horizontal="right"/>
    </xf>
    <xf numFmtId="168" fontId="3" fillId="10" borderId="3" xfId="0" applyNumberFormat="1" applyFont="1" applyFill="1" applyBorder="1" applyAlignment="1">
      <alignment horizontal="right"/>
    </xf>
    <xf numFmtId="168" fontId="3" fillId="76" borderId="3" xfId="0" applyNumberFormat="1" applyFont="1" applyFill="1" applyBorder="1" applyAlignment="1">
      <alignment horizontal="right"/>
    </xf>
    <xf numFmtId="2" fontId="3" fillId="76" borderId="3" xfId="0" applyNumberFormat="1" applyFont="1" applyFill="1" applyBorder="1" applyAlignment="1">
      <alignment horizontal="right"/>
    </xf>
    <xf numFmtId="2" fontId="3" fillId="76" borderId="9" xfId="0" applyNumberFormat="1" applyFont="1" applyFill="1" applyBorder="1" applyAlignment="1">
      <alignment horizontal="left" indent="3"/>
    </xf>
    <xf numFmtId="0" fontId="3" fillId="10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left"/>
    </xf>
    <xf numFmtId="167" fontId="3" fillId="10" borderId="5" xfId="0" applyNumberFormat="1" applyFont="1" applyFill="1" applyBorder="1" applyAlignment="1">
      <alignment horizontal="right"/>
    </xf>
    <xf numFmtId="167" fontId="3" fillId="10" borderId="5" xfId="0" applyNumberFormat="1" applyFont="1" applyFill="1" applyBorder="1"/>
    <xf numFmtId="167" fontId="3" fillId="10" borderId="5" xfId="0" applyNumberFormat="1" applyFont="1" applyFill="1" applyBorder="1" applyAlignment="1">
      <alignment horizontal="center"/>
    </xf>
    <xf numFmtId="168" fontId="3" fillId="10" borderId="5" xfId="0" applyNumberFormat="1" applyFont="1" applyFill="1" applyBorder="1"/>
    <xf numFmtId="2" fontId="3" fillId="10" borderId="5" xfId="0" applyNumberFormat="1" applyFont="1" applyFill="1" applyBorder="1"/>
    <xf numFmtId="2" fontId="3" fillId="10" borderId="5" xfId="0" applyNumberFormat="1" applyFont="1" applyFill="1" applyBorder="1" applyAlignment="1">
      <alignment horizontal="center"/>
    </xf>
    <xf numFmtId="2" fontId="3" fillId="10" borderId="5" xfId="0" applyNumberFormat="1" applyFont="1" applyFill="1" applyBorder="1" applyAlignment="1">
      <alignment horizontal="left" indent="3"/>
    </xf>
    <xf numFmtId="2" fontId="3" fillId="10" borderId="21" xfId="0" applyNumberFormat="1" applyFont="1" applyFill="1" applyBorder="1" applyAlignment="1">
      <alignment horizontal="left" indent="3"/>
    </xf>
    <xf numFmtId="0" fontId="3" fillId="10" borderId="7" xfId="0" applyFont="1" applyFill="1" applyBorder="1" applyAlignment="1">
      <alignment horizontal="center"/>
    </xf>
    <xf numFmtId="2" fontId="3" fillId="10" borderId="7" xfId="11" applyNumberFormat="1" applyFont="1" applyFill="1" applyBorder="1" applyAlignment="1">
      <alignment horizontal="left" indent="3"/>
    </xf>
    <xf numFmtId="0" fontId="7" fillId="10" borderId="25" xfId="0" applyFont="1" applyFill="1" applyBorder="1" applyAlignment="1">
      <alignment horizontal="left" vertical="top" wrapText="1"/>
    </xf>
    <xf numFmtId="2" fontId="3" fillId="10" borderId="9" xfId="0" applyNumberFormat="1" applyFont="1" applyFill="1" applyBorder="1" applyAlignment="1">
      <alignment horizontal="left" indent="3"/>
    </xf>
    <xf numFmtId="2" fontId="3" fillId="10" borderId="9" xfId="11" applyNumberFormat="1" applyFont="1" applyFill="1" applyBorder="1" applyAlignment="1">
      <alignment horizontal="left" indent="3"/>
    </xf>
    <xf numFmtId="0" fontId="7" fillId="10" borderId="27" xfId="0" applyFont="1" applyFill="1" applyBorder="1" applyAlignment="1">
      <alignment horizontal="left" vertical="top" wrapText="1"/>
    </xf>
    <xf numFmtId="2" fontId="3" fillId="10" borderId="10" xfId="11" applyNumberFormat="1" applyFont="1" applyFill="1" applyBorder="1" applyAlignment="1">
      <alignment horizontal="left" indent="3"/>
    </xf>
    <xf numFmtId="0" fontId="3" fillId="9" borderId="1" xfId="11" applyFont="1" applyFill="1" applyBorder="1"/>
    <xf numFmtId="0" fontId="3" fillId="9" borderId="1" xfId="11" applyFont="1" applyFill="1" applyBorder="1" applyAlignment="1">
      <alignment horizontal="center"/>
    </xf>
    <xf numFmtId="167" fontId="3" fillId="9" borderId="1" xfId="11" applyNumberFormat="1" applyFont="1" applyFill="1" applyBorder="1"/>
    <xf numFmtId="167" fontId="3" fillId="9" borderId="1" xfId="11" applyNumberFormat="1" applyFont="1" applyFill="1" applyBorder="1" applyAlignment="1">
      <alignment horizontal="center"/>
    </xf>
    <xf numFmtId="168" fontId="3" fillId="9" borderId="1" xfId="11" applyNumberFormat="1" applyFont="1" applyFill="1" applyBorder="1"/>
    <xf numFmtId="2" fontId="3" fillId="9" borderId="1" xfId="11" applyNumberFormat="1" applyFont="1" applyFill="1" applyBorder="1"/>
    <xf numFmtId="2" fontId="3" fillId="9" borderId="1" xfId="11" applyNumberFormat="1" applyFont="1" applyFill="1" applyBorder="1" applyAlignment="1">
      <alignment horizontal="center"/>
    </xf>
    <xf numFmtId="2" fontId="3" fillId="9" borderId="1" xfId="11" applyNumberFormat="1" applyFont="1" applyFill="1" applyBorder="1" applyAlignment="1">
      <alignment horizontal="left" indent="3"/>
    </xf>
    <xf numFmtId="2" fontId="3" fillId="9" borderId="2" xfId="11" applyNumberFormat="1" applyFont="1" applyFill="1" applyBorder="1" applyAlignment="1">
      <alignment horizontal="left" indent="3"/>
    </xf>
    <xf numFmtId="0" fontId="3" fillId="12" borderId="5" xfId="0" applyFont="1" applyFill="1" applyBorder="1"/>
    <xf numFmtId="167" fontId="3" fillId="12" borderId="5" xfId="0" applyNumberFormat="1" applyFont="1" applyFill="1" applyBorder="1"/>
    <xf numFmtId="167" fontId="3" fillId="12" borderId="5" xfId="0" applyNumberFormat="1" applyFont="1" applyFill="1" applyBorder="1" applyAlignment="1">
      <alignment horizontal="center"/>
    </xf>
    <xf numFmtId="168" fontId="3" fillId="12" borderId="5" xfId="0" applyNumberFormat="1" applyFont="1" applyFill="1" applyBorder="1"/>
    <xf numFmtId="2" fontId="3" fillId="12" borderId="5" xfId="0" applyNumberFormat="1" applyFont="1" applyFill="1" applyBorder="1"/>
    <xf numFmtId="2" fontId="3" fillId="12" borderId="5" xfId="0" applyNumberFormat="1" applyFont="1" applyFill="1" applyBorder="1" applyAlignment="1">
      <alignment horizontal="center"/>
    </xf>
    <xf numFmtId="2" fontId="3" fillId="12" borderId="5" xfId="0" applyNumberFormat="1" applyFont="1" applyFill="1" applyBorder="1" applyAlignment="1">
      <alignment horizontal="left" indent="3"/>
    </xf>
    <xf numFmtId="2" fontId="3" fillId="12" borderId="21" xfId="0" applyNumberFormat="1" applyFont="1" applyFill="1" applyBorder="1" applyAlignment="1">
      <alignment horizontal="left" indent="3"/>
    </xf>
    <xf numFmtId="0" fontId="7" fillId="12" borderId="25" xfId="0" applyFont="1" applyFill="1" applyBorder="1" applyAlignment="1">
      <alignment horizontal="left" vertical="top" wrapText="1"/>
    </xf>
    <xf numFmtId="0" fontId="7" fillId="12" borderId="29" xfId="0" applyFont="1" applyFill="1" applyBorder="1" applyAlignment="1">
      <alignment horizontal="left" vertical="top" wrapText="1"/>
    </xf>
    <xf numFmtId="2" fontId="3" fillId="12" borderId="1" xfId="11" applyNumberFormat="1" applyFont="1" applyFill="1" applyBorder="1" applyAlignment="1">
      <alignment horizontal="left" indent="3"/>
    </xf>
    <xf numFmtId="0" fontId="72" fillId="0" borderId="0" xfId="0" applyFont="1" applyAlignment="1">
      <alignment vertical="center"/>
    </xf>
  </cellXfs>
  <cellStyles count="169">
    <cellStyle name="20% - Accent1 2" xfId="46"/>
    <cellStyle name="20% - Accent1 3" xfId="47"/>
    <cellStyle name="20% - Accent1 4" xfId="124"/>
    <cellStyle name="20% - Accent2 2" xfId="48"/>
    <cellStyle name="20% - Accent2 3" xfId="49"/>
    <cellStyle name="20% - Accent2 4" xfId="125"/>
    <cellStyle name="20% - Accent3 2" xfId="50"/>
    <cellStyle name="20% - Accent3 3" xfId="51"/>
    <cellStyle name="20% - Accent3 4" xfId="126"/>
    <cellStyle name="20% - Accent4 2" xfId="52"/>
    <cellStyle name="20% - Accent4 3" xfId="53"/>
    <cellStyle name="20% - Accent4 4" xfId="127"/>
    <cellStyle name="20% - Accent5" xfId="39" builtinId="46" customBuiltin="1"/>
    <cellStyle name="20% - Accent5 2" xfId="54"/>
    <cellStyle name="20% - Accent5 3" xfId="55"/>
    <cellStyle name="20% - Accent5 4" xfId="128"/>
    <cellStyle name="20% - Accent6" xfId="43" builtinId="50" customBuiltin="1"/>
    <cellStyle name="20% - Accent6 2" xfId="56"/>
    <cellStyle name="20% - Accent6 3" xfId="57"/>
    <cellStyle name="20% - Accent6 4" xfId="129"/>
    <cellStyle name="40% - Accent1" xfId="30" builtinId="31" customBuiltin="1"/>
    <cellStyle name="40% - Accent1 2" xfId="58"/>
    <cellStyle name="40% - Accent1 3" xfId="59"/>
    <cellStyle name="40% - Accent1 4" xfId="130"/>
    <cellStyle name="40% - Accent2" xfId="33" builtinId="35" customBuiltin="1"/>
    <cellStyle name="40% - Accent2 2" xfId="60"/>
    <cellStyle name="40% - Accent2 3" xfId="61"/>
    <cellStyle name="40% - Accent2 4" xfId="131"/>
    <cellStyle name="40% - Accent3 2" xfId="62"/>
    <cellStyle name="40% - Accent3 3" xfId="63"/>
    <cellStyle name="40% - Accent3 4" xfId="132"/>
    <cellStyle name="40% - Accent4" xfId="37" builtinId="43" customBuiltin="1"/>
    <cellStyle name="40% - Accent4 2" xfId="64"/>
    <cellStyle name="40% - Accent4 3" xfId="65"/>
    <cellStyle name="40% - Accent4 4" xfId="133"/>
    <cellStyle name="40% - Accent5" xfId="40" builtinId="47" customBuiltin="1"/>
    <cellStyle name="40% - Accent5 2" xfId="66"/>
    <cellStyle name="40% - Accent5 3" xfId="67"/>
    <cellStyle name="40% - Accent5 4" xfId="134"/>
    <cellStyle name="40% - Accent6" xfId="44" builtinId="51" customBuiltin="1"/>
    <cellStyle name="40% - Accent6 2" xfId="68"/>
    <cellStyle name="40% - Accent6 3" xfId="69"/>
    <cellStyle name="40% - Accent6 4" xfId="135"/>
    <cellStyle name="60% - Accent1" xfId="31" builtinId="32" customBuiltin="1"/>
    <cellStyle name="60% - Accent1 2" xfId="70"/>
    <cellStyle name="60% - Accent1 3" xfId="71"/>
    <cellStyle name="60% - Accent1 4" xfId="136"/>
    <cellStyle name="60% - Accent2" xfId="34" builtinId="36" customBuiltin="1"/>
    <cellStyle name="60% - Accent2 2" xfId="72"/>
    <cellStyle name="60% - Accent2 3" xfId="73"/>
    <cellStyle name="60% - Accent2 4" xfId="137"/>
    <cellStyle name="60% - Accent3 2" xfId="74"/>
    <cellStyle name="60% - Accent3 3" xfId="75"/>
    <cellStyle name="60% - Accent3 4" xfId="138"/>
    <cellStyle name="60% - Accent4 2" xfId="76"/>
    <cellStyle name="60% - Accent4 3" xfId="77"/>
    <cellStyle name="60% - Accent4 4" xfId="139"/>
    <cellStyle name="60% - Accent5" xfId="41" builtinId="48" customBuiltin="1"/>
    <cellStyle name="60% - Accent5 2" xfId="78"/>
    <cellStyle name="60% - Accent5 3" xfId="79"/>
    <cellStyle name="60% - Accent5 4" xfId="140"/>
    <cellStyle name="60% - Accent6 2" xfId="80"/>
    <cellStyle name="60% - Accent6 3" xfId="81"/>
    <cellStyle name="60% - Accent6 4" xfId="141"/>
    <cellStyle name="Accent1" xfId="29" builtinId="29" customBuiltin="1"/>
    <cellStyle name="Accent1 2" xfId="82"/>
    <cellStyle name="Accent1 3" xfId="83"/>
    <cellStyle name="Accent1 4" xfId="142"/>
    <cellStyle name="Accent2" xfId="32" builtinId="33" customBuiltin="1"/>
    <cellStyle name="Accent2 2" xfId="84"/>
    <cellStyle name="Accent2 3" xfId="85"/>
    <cellStyle name="Accent2 4" xfId="143"/>
    <cellStyle name="Accent3" xfId="35" builtinId="37" customBuiltin="1"/>
    <cellStyle name="Accent3 2" xfId="86"/>
    <cellStyle name="Accent3 3" xfId="87"/>
    <cellStyle name="Accent3 4" xfId="144"/>
    <cellStyle name="Accent4" xfId="36" builtinId="41" customBuiltin="1"/>
    <cellStyle name="Accent4 2" xfId="88"/>
    <cellStyle name="Accent4 3" xfId="89"/>
    <cellStyle name="Accent4 4" xfId="145"/>
    <cellStyle name="Accent5" xfId="38" builtinId="45" customBuiltin="1"/>
    <cellStyle name="Accent5 2" xfId="90"/>
    <cellStyle name="Accent5 3" xfId="91"/>
    <cellStyle name="Accent5 4" xfId="146"/>
    <cellStyle name="Accent6" xfId="42" builtinId="49" customBuiltin="1"/>
    <cellStyle name="Accent6 2" xfId="92"/>
    <cellStyle name="Accent6 3" xfId="93"/>
    <cellStyle name="Accent6 4" xfId="147"/>
    <cellStyle name="Bad" xfId="19" builtinId="27" customBuiltin="1"/>
    <cellStyle name="Bad 2" xfId="94"/>
    <cellStyle name="Bad 3" xfId="95"/>
    <cellStyle name="Bad 4" xfId="148"/>
    <cellStyle name="Calculation" xfId="23" builtinId="22" customBuiltin="1"/>
    <cellStyle name="Calculation 2" xfId="96"/>
    <cellStyle name="Calculation 3" xfId="97"/>
    <cellStyle name="Calculation 4" xfId="149"/>
    <cellStyle name="Check Cell" xfId="25" builtinId="23" customBuiltin="1"/>
    <cellStyle name="Check Cell 2" xfId="98"/>
    <cellStyle name="Check Cell 3" xfId="99"/>
    <cellStyle name="Check Cell 4" xfId="150"/>
    <cellStyle name="Comma" xfId="1" builtinId="3"/>
    <cellStyle name="Comma 2" xfId="158"/>
    <cellStyle name="Excel Built-in Normal" xfId="12"/>
    <cellStyle name="Explanatory Text" xfId="27" builtinId="53" customBuiltin="1"/>
    <cellStyle name="Explanatory Text 2" xfId="100"/>
    <cellStyle name="Explanatory Text 3" xfId="101"/>
    <cellStyle name="Explanatory Text 4" xfId="151"/>
    <cellStyle name="Good" xfId="18" builtinId="26" customBuiltin="1"/>
    <cellStyle name="Good 2" xfId="102"/>
    <cellStyle name="Good 3" xfId="103"/>
    <cellStyle name="Good 4" xfId="152"/>
    <cellStyle name="Heading 1" xfId="14" builtinId="16" customBuiltin="1"/>
    <cellStyle name="Heading 1 2" xfId="153"/>
    <cellStyle name="Heading 2" xfId="15" builtinId="17" customBuiltin="1"/>
    <cellStyle name="Heading 2 2" xfId="154"/>
    <cellStyle name="Heading 3" xfId="16" builtinId="18" customBuiltin="1"/>
    <cellStyle name="Heading 3 2" xfId="155"/>
    <cellStyle name="Heading 4" xfId="17" builtinId="19" customBuiltin="1"/>
    <cellStyle name="Heading 4 2" xfId="156"/>
    <cellStyle name="Input" xfId="21" builtinId="20" customBuiltin="1"/>
    <cellStyle name="Input 2" xfId="104"/>
    <cellStyle name="Input 3" xfId="105"/>
    <cellStyle name="Input 4" xfId="157"/>
    <cellStyle name="Įprastas 2" xfId="6"/>
    <cellStyle name="Įprastas 2 2" xfId="7"/>
    <cellStyle name="Įprastas 2 3" xfId="168"/>
    <cellStyle name="Įprastas 3" xfId="9"/>
    <cellStyle name="Įprastas 4" xfId="10"/>
    <cellStyle name="Įprastas 5" xfId="11"/>
    <cellStyle name="Įprastas 6" xfId="167"/>
    <cellStyle name="Linked Cell" xfId="24" builtinId="24" customBuiltin="1"/>
    <cellStyle name="Linked Cell 2" xfId="106"/>
    <cellStyle name="Linked Cell 3" xfId="107"/>
    <cellStyle name="Linked Cell 4" xfId="159"/>
    <cellStyle name="Neutral" xfId="20" builtinId="28" customBuiltin="1"/>
    <cellStyle name="Neutral 2" xfId="108"/>
    <cellStyle name="Neutral 3" xfId="109"/>
    <cellStyle name="Neutral 4" xfId="160"/>
    <cellStyle name="Normal" xfId="0" builtinId="0"/>
    <cellStyle name="Normal 2" xfId="2"/>
    <cellStyle name="Normal 2 2" xfId="111"/>
    <cellStyle name="Normal 2 3" xfId="110"/>
    <cellStyle name="Normal 3" xfId="3"/>
    <cellStyle name="Normal 4" xfId="45"/>
    <cellStyle name="Normal 4 2" xfId="112"/>
    <cellStyle name="Normal 5" xfId="113"/>
    <cellStyle name="Normal 6" xfId="114"/>
    <cellStyle name="Note 2" xfId="115"/>
    <cellStyle name="Note 3" xfId="116"/>
    <cellStyle name="Note 4" xfId="161"/>
    <cellStyle name="Output" xfId="22" builtinId="21" customBuiltin="1"/>
    <cellStyle name="Output 2" xfId="117"/>
    <cellStyle name="Output 3" xfId="118"/>
    <cellStyle name="Output 4" xfId="162"/>
    <cellStyle name="Paprastas 2" xfId="4"/>
    <cellStyle name="Paprastas 3" xfId="5"/>
    <cellStyle name="Paprastas 3 2" xfId="166"/>
    <cellStyle name="Paprastas 4" xfId="8"/>
    <cellStyle name="Paprastas 5" xfId="13"/>
    <cellStyle name="Title 2" xfId="119"/>
    <cellStyle name="Title 3" xfId="163"/>
    <cellStyle name="Total" xfId="28" builtinId="25" customBuiltin="1"/>
    <cellStyle name="Total 2" xfId="120"/>
    <cellStyle name="Total 3" xfId="121"/>
    <cellStyle name="Total 4" xfId="164"/>
    <cellStyle name="Warning Text" xfId="26" builtinId="11" customBuiltin="1"/>
    <cellStyle name="Warning Text 2" xfId="122"/>
    <cellStyle name="Warning Text 3" xfId="123"/>
    <cellStyle name="Warning Text 4" xfId="165"/>
  </cellStyles>
  <dxfs count="0"/>
  <tableStyles count="0" defaultTableStyle="TableStyleMedium9" defaultPivotStyle="PivotStyleLight16"/>
  <colors>
    <mruColors>
      <color rgb="FFFFFFCC"/>
      <color rgb="FFFF6600"/>
      <color rgb="FFFFCC99"/>
      <color rgb="FFFFCC00"/>
      <color rgb="FFFFFF99"/>
      <color rgb="FFFF9900"/>
      <color rgb="FFFF9966"/>
      <color rgb="FFFFCC66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5"/>
  <sheetViews>
    <sheetView tabSelected="1" zoomScaleNormal="100" workbookViewId="0">
      <selection activeCell="V7" sqref="V7"/>
    </sheetView>
  </sheetViews>
  <sheetFormatPr defaultRowHeight="11.25" x14ac:dyDescent="0.2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8.710937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10.5703125" style="1" customWidth="1"/>
    <col min="11" max="11" width="13.710937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5.85546875" style="1" customWidth="1"/>
    <col min="16" max="16" width="11.42578125" style="1" customWidth="1"/>
    <col min="17" max="17" width="13.140625" style="1" customWidth="1"/>
    <col min="18" max="18" width="12.42578125" style="1" bestFit="1" customWidth="1"/>
    <col min="19" max="16384" width="9.140625" style="1"/>
  </cols>
  <sheetData>
    <row r="1" spans="1:17" s="9" customFormat="1" ht="13.5" customHeight="1" x14ac:dyDescent="0.2">
      <c r="A1" s="2088" t="s">
        <v>756</v>
      </c>
      <c r="B1" s="2088"/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2088"/>
      <c r="O1" s="2088"/>
      <c r="P1" s="2088"/>
      <c r="Q1" s="2088"/>
    </row>
    <row r="2" spans="1:17" s="9" customFormat="1" ht="13.5" customHeight="1" x14ac:dyDescent="0.2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</row>
    <row r="3" spans="1:17" s="2302" customFormat="1" ht="18" customHeight="1" x14ac:dyDescent="0.2">
      <c r="A3" s="1987" t="s">
        <v>27</v>
      </c>
      <c r="B3" s="1987"/>
      <c r="C3" s="1987"/>
      <c r="D3" s="1987"/>
      <c r="E3" s="1987"/>
      <c r="F3" s="1987"/>
      <c r="G3" s="1987"/>
      <c r="H3" s="1987"/>
      <c r="I3" s="1987"/>
      <c r="J3" s="1987"/>
      <c r="K3" s="1987"/>
      <c r="L3" s="1987"/>
      <c r="M3" s="1987"/>
      <c r="N3" s="1987"/>
      <c r="O3" s="1987"/>
      <c r="P3" s="1987"/>
      <c r="Q3" s="1987"/>
    </row>
    <row r="4" spans="1:17" s="1163" customFormat="1" ht="13.5" customHeight="1" thickBot="1" x14ac:dyDescent="0.25">
      <c r="A4" s="1161"/>
      <c r="B4" s="1161"/>
      <c r="C4" s="1161"/>
      <c r="D4" s="1161"/>
      <c r="E4" s="1945" t="s">
        <v>253</v>
      </c>
      <c r="F4" s="1945"/>
      <c r="G4" s="1945"/>
      <c r="H4" s="1945"/>
      <c r="I4" s="1161">
        <v>5.4</v>
      </c>
      <c r="J4" s="1161" t="s">
        <v>252</v>
      </c>
      <c r="K4" s="1161" t="s">
        <v>254</v>
      </c>
      <c r="L4" s="1162">
        <v>379</v>
      </c>
      <c r="M4" s="1161"/>
      <c r="N4" s="1161"/>
      <c r="O4" s="1161"/>
      <c r="P4" s="1161"/>
      <c r="Q4" s="1161"/>
    </row>
    <row r="5" spans="1:17" s="9" customFormat="1" ht="13.5" customHeight="1" x14ac:dyDescent="0.2">
      <c r="A5" s="1988" t="s">
        <v>1</v>
      </c>
      <c r="B5" s="1965" t="s">
        <v>0</v>
      </c>
      <c r="C5" s="1968" t="s">
        <v>2</v>
      </c>
      <c r="D5" s="1968" t="s">
        <v>3</v>
      </c>
      <c r="E5" s="1968" t="s">
        <v>11</v>
      </c>
      <c r="F5" s="1972" t="s">
        <v>12</v>
      </c>
      <c r="G5" s="1973"/>
      <c r="H5" s="1973"/>
      <c r="I5" s="1974"/>
      <c r="J5" s="1968" t="s">
        <v>4</v>
      </c>
      <c r="K5" s="1968" t="s">
        <v>13</v>
      </c>
      <c r="L5" s="1968" t="s">
        <v>5</v>
      </c>
      <c r="M5" s="1968" t="s">
        <v>6</v>
      </c>
      <c r="N5" s="1968" t="s">
        <v>14</v>
      </c>
      <c r="O5" s="1968" t="s">
        <v>15</v>
      </c>
      <c r="P5" s="1968" t="s">
        <v>22</v>
      </c>
      <c r="Q5" s="1977" t="s">
        <v>23</v>
      </c>
    </row>
    <row r="6" spans="1:17" s="9" customFormat="1" ht="39" customHeight="1" x14ac:dyDescent="0.2">
      <c r="A6" s="1989"/>
      <c r="B6" s="1966"/>
      <c r="C6" s="1969"/>
      <c r="D6" s="1971"/>
      <c r="E6" s="1971"/>
      <c r="F6" s="1032" t="s">
        <v>16</v>
      </c>
      <c r="G6" s="1032" t="s">
        <v>17</v>
      </c>
      <c r="H6" s="1032" t="s">
        <v>18</v>
      </c>
      <c r="I6" s="1032" t="s">
        <v>19</v>
      </c>
      <c r="J6" s="1971"/>
      <c r="K6" s="1971"/>
      <c r="L6" s="1971"/>
      <c r="M6" s="1971"/>
      <c r="N6" s="1971"/>
      <c r="O6" s="1971"/>
      <c r="P6" s="1971"/>
      <c r="Q6" s="1978"/>
    </row>
    <row r="7" spans="1:17" s="9" customFormat="1" ht="13.5" customHeight="1" x14ac:dyDescent="0.2">
      <c r="A7" s="1990"/>
      <c r="B7" s="1991"/>
      <c r="C7" s="1971"/>
      <c r="D7" s="64" t="s">
        <v>7</v>
      </c>
      <c r="E7" s="64" t="s">
        <v>8</v>
      </c>
      <c r="F7" s="64" t="s">
        <v>9</v>
      </c>
      <c r="G7" s="64" t="s">
        <v>9</v>
      </c>
      <c r="H7" s="64" t="s">
        <v>9</v>
      </c>
      <c r="I7" s="64" t="s">
        <v>9</v>
      </c>
      <c r="J7" s="64" t="s">
        <v>20</v>
      </c>
      <c r="K7" s="64" t="s">
        <v>9</v>
      </c>
      <c r="L7" s="64" t="s">
        <v>20</v>
      </c>
      <c r="M7" s="64" t="s">
        <v>55</v>
      </c>
      <c r="N7" s="64" t="s">
        <v>269</v>
      </c>
      <c r="O7" s="64" t="s">
        <v>270</v>
      </c>
      <c r="P7" s="65" t="s">
        <v>24</v>
      </c>
      <c r="Q7" s="66" t="s">
        <v>271</v>
      </c>
    </row>
    <row r="8" spans="1:17" s="9" customFormat="1" ht="13.5" customHeight="1" thickBot="1" x14ac:dyDescent="0.25">
      <c r="A8" s="368">
        <v>1</v>
      </c>
      <c r="B8" s="369">
        <v>2</v>
      </c>
      <c r="C8" s="370">
        <v>3</v>
      </c>
      <c r="D8" s="371">
        <v>4</v>
      </c>
      <c r="E8" s="371">
        <v>5</v>
      </c>
      <c r="F8" s="371">
        <v>6</v>
      </c>
      <c r="G8" s="371">
        <v>7</v>
      </c>
      <c r="H8" s="371">
        <v>8</v>
      </c>
      <c r="I8" s="371">
        <v>9</v>
      </c>
      <c r="J8" s="371">
        <v>10</v>
      </c>
      <c r="K8" s="371">
        <v>11</v>
      </c>
      <c r="L8" s="370">
        <v>12</v>
      </c>
      <c r="M8" s="371">
        <v>13</v>
      </c>
      <c r="N8" s="371">
        <v>14</v>
      </c>
      <c r="O8" s="372">
        <v>15</v>
      </c>
      <c r="P8" s="370">
        <v>16</v>
      </c>
      <c r="Q8" s="373">
        <v>17</v>
      </c>
    </row>
    <row r="9" spans="1:17" s="9" customFormat="1" ht="13.5" customHeight="1" x14ac:dyDescent="0.2">
      <c r="A9" s="2036" t="s">
        <v>63</v>
      </c>
      <c r="B9" s="2265">
        <v>1</v>
      </c>
      <c r="C9" s="2266" t="s">
        <v>35</v>
      </c>
      <c r="D9" s="2265">
        <v>52</v>
      </c>
      <c r="E9" s="2265">
        <v>2009</v>
      </c>
      <c r="F9" s="2267">
        <v>18.704000000000001</v>
      </c>
      <c r="G9" s="2268">
        <v>9.4323809999999995</v>
      </c>
      <c r="H9" s="2268">
        <v>4.437316</v>
      </c>
      <c r="I9" s="2268">
        <v>4.8343059999999998</v>
      </c>
      <c r="J9" s="2268">
        <v>2686.29</v>
      </c>
      <c r="K9" s="2269">
        <v>4.8343059999999998</v>
      </c>
      <c r="L9" s="2268">
        <v>2686.29</v>
      </c>
      <c r="M9" s="2270">
        <v>1.7996217832028558E-3</v>
      </c>
      <c r="N9" s="2271">
        <v>45.017000000000003</v>
      </c>
      <c r="O9" s="2272">
        <v>8.1013573814442963E-2</v>
      </c>
      <c r="P9" s="2273">
        <v>107.97730699217135</v>
      </c>
      <c r="Q9" s="2274">
        <v>4.8608144288665782</v>
      </c>
    </row>
    <row r="10" spans="1:17" s="9" customFormat="1" ht="13.5" customHeight="1" x14ac:dyDescent="0.2">
      <c r="A10" s="2277"/>
      <c r="B10" s="2151">
        <v>2</v>
      </c>
      <c r="C10" s="2156" t="s">
        <v>34</v>
      </c>
      <c r="D10" s="2151">
        <v>40</v>
      </c>
      <c r="E10" s="2151">
        <v>2007</v>
      </c>
      <c r="F10" s="2215">
        <v>13.327</v>
      </c>
      <c r="G10" s="2260">
        <v>5.6045680000000004</v>
      </c>
      <c r="H10" s="2215">
        <v>3.4133200000000001</v>
      </c>
      <c r="I10" s="2215">
        <v>4.309113</v>
      </c>
      <c r="J10" s="2215">
        <v>2350.71</v>
      </c>
      <c r="K10" s="2238">
        <v>4.309113</v>
      </c>
      <c r="L10" s="2215">
        <v>2350.71</v>
      </c>
      <c r="M10" s="2261">
        <v>1.8331112727643989E-3</v>
      </c>
      <c r="N10" s="2260">
        <v>45.017000000000003</v>
      </c>
      <c r="O10" s="2207">
        <v>8.2521170166034954E-2</v>
      </c>
      <c r="P10" s="2155">
        <v>109.98667636586393</v>
      </c>
      <c r="Q10" s="2278">
        <v>4.9512702099620967</v>
      </c>
    </row>
    <row r="11" spans="1:17" s="9" customFormat="1" ht="13.5" customHeight="1" x14ac:dyDescent="0.2">
      <c r="A11" s="2277"/>
      <c r="B11" s="2151">
        <v>3</v>
      </c>
      <c r="C11" s="2156" t="s">
        <v>65</v>
      </c>
      <c r="D11" s="2151">
        <v>47</v>
      </c>
      <c r="E11" s="2151">
        <v>2007</v>
      </c>
      <c r="F11" s="2215">
        <v>19.861999999999998</v>
      </c>
      <c r="G11" s="2260">
        <v>9.4346359999999994</v>
      </c>
      <c r="H11" s="2215">
        <v>4.0106510000000002</v>
      </c>
      <c r="I11" s="2215">
        <v>6.4167160000000001</v>
      </c>
      <c r="J11" s="2215">
        <v>2876.41</v>
      </c>
      <c r="K11" s="2238">
        <v>6.4167160000000001</v>
      </c>
      <c r="L11" s="2215">
        <v>2876.41</v>
      </c>
      <c r="M11" s="2261">
        <v>2.2308071519706856E-3</v>
      </c>
      <c r="N11" s="2260">
        <v>45.017000000000003</v>
      </c>
      <c r="O11" s="2207">
        <v>0.10042424556026436</v>
      </c>
      <c r="P11" s="2155">
        <v>133.84842911824114</v>
      </c>
      <c r="Q11" s="2278">
        <v>6.0254547336158621</v>
      </c>
    </row>
    <row r="12" spans="1:17" s="9" customFormat="1" ht="13.5" customHeight="1" x14ac:dyDescent="0.2">
      <c r="A12" s="2277"/>
      <c r="B12" s="2151">
        <v>4</v>
      </c>
      <c r="C12" s="2156" t="s">
        <v>64</v>
      </c>
      <c r="D12" s="2151">
        <v>40</v>
      </c>
      <c r="E12" s="2151">
        <v>2007</v>
      </c>
      <c r="F12" s="2215">
        <v>15.994999999999999</v>
      </c>
      <c r="G12" s="2260">
        <v>6.5923340000000001</v>
      </c>
      <c r="H12" s="2215">
        <v>3.4133200000000001</v>
      </c>
      <c r="I12" s="2215">
        <v>5.9893450000000001</v>
      </c>
      <c r="J12" s="2215">
        <v>2352.7399999999998</v>
      </c>
      <c r="K12" s="2238">
        <v>5.9893450000000001</v>
      </c>
      <c r="L12" s="2215">
        <v>2352.7399999999998</v>
      </c>
      <c r="M12" s="2261">
        <v>2.5456892814335629E-3</v>
      </c>
      <c r="N12" s="2260">
        <v>45.017000000000003</v>
      </c>
      <c r="O12" s="2207">
        <v>0.11459929438229471</v>
      </c>
      <c r="P12" s="2155">
        <v>152.74135688601379</v>
      </c>
      <c r="Q12" s="2278">
        <v>6.8759576629376831</v>
      </c>
    </row>
    <row r="13" spans="1:17" s="9" customFormat="1" ht="13.5" customHeight="1" x14ac:dyDescent="0.2">
      <c r="A13" s="2277"/>
      <c r="B13" s="2151">
        <v>5</v>
      </c>
      <c r="C13" s="2156" t="s">
        <v>66</v>
      </c>
      <c r="D13" s="2151">
        <v>62</v>
      </c>
      <c r="E13" s="2151">
        <v>2007</v>
      </c>
      <c r="F13" s="2215">
        <v>21.013999999999999</v>
      </c>
      <c r="G13" s="2260">
        <v>10.91046</v>
      </c>
      <c r="H13" s="2215">
        <v>0</v>
      </c>
      <c r="I13" s="2215">
        <v>10.103539</v>
      </c>
      <c r="J13" s="2215">
        <v>3936.72</v>
      </c>
      <c r="K13" s="2238">
        <v>10.103539</v>
      </c>
      <c r="L13" s="2215">
        <v>3936.72</v>
      </c>
      <c r="M13" s="2261">
        <v>2.5664865674978154E-3</v>
      </c>
      <c r="N13" s="2260">
        <v>45.017000000000003</v>
      </c>
      <c r="O13" s="2207">
        <v>0.11553552580904916</v>
      </c>
      <c r="P13" s="2155">
        <v>153.98919404986893</v>
      </c>
      <c r="Q13" s="2278">
        <v>6.9321315485429507</v>
      </c>
    </row>
    <row r="14" spans="1:17" s="9" customFormat="1" ht="13.5" customHeight="1" x14ac:dyDescent="0.2">
      <c r="A14" s="2277"/>
      <c r="B14" s="2151">
        <v>6</v>
      </c>
      <c r="C14" s="2156" t="s">
        <v>67</v>
      </c>
      <c r="D14" s="2151">
        <v>116</v>
      </c>
      <c r="E14" s="2151">
        <v>2007</v>
      </c>
      <c r="F14" s="2215">
        <v>45.383000000000003</v>
      </c>
      <c r="G14" s="2152">
        <v>20.172944000000001</v>
      </c>
      <c r="H14" s="2152">
        <v>0</v>
      </c>
      <c r="I14" s="2152">
        <v>25.210059000000001</v>
      </c>
      <c r="J14" s="2152">
        <v>7056.51</v>
      </c>
      <c r="K14" s="2238">
        <v>25.210059000000001</v>
      </c>
      <c r="L14" s="2152">
        <v>7056.51</v>
      </c>
      <c r="M14" s="2153">
        <v>3.5725959433204231E-3</v>
      </c>
      <c r="N14" s="2154">
        <v>45.017000000000003</v>
      </c>
      <c r="O14" s="2207">
        <v>0.1608275515804555</v>
      </c>
      <c r="P14" s="2155">
        <v>214.3557565992254</v>
      </c>
      <c r="Q14" s="2278">
        <v>9.6496530948273307</v>
      </c>
    </row>
    <row r="15" spans="1:17" s="9" customFormat="1" ht="13.5" customHeight="1" x14ac:dyDescent="0.2">
      <c r="A15" s="2277"/>
      <c r="B15" s="2151">
        <v>7</v>
      </c>
      <c r="C15" s="2156" t="s">
        <v>417</v>
      </c>
      <c r="D15" s="2151">
        <v>61</v>
      </c>
      <c r="E15" s="2151">
        <v>1965</v>
      </c>
      <c r="F15" s="2215">
        <v>27.25</v>
      </c>
      <c r="G15" s="2152">
        <v>7.3457319999999999</v>
      </c>
      <c r="H15" s="2152">
        <v>10.240021</v>
      </c>
      <c r="I15" s="2152">
        <v>9.6642410000000005</v>
      </c>
      <c r="J15" s="2152">
        <v>2700.04</v>
      </c>
      <c r="K15" s="2238">
        <v>9.6642410000000005</v>
      </c>
      <c r="L15" s="2152">
        <v>2700.04</v>
      </c>
      <c r="M15" s="2153">
        <v>3.5792954919186383E-3</v>
      </c>
      <c r="N15" s="2154">
        <v>45.017000000000003</v>
      </c>
      <c r="O15" s="2207">
        <v>0.16112914515970136</v>
      </c>
      <c r="P15" s="2155">
        <v>214.75772951511829</v>
      </c>
      <c r="Q15" s="2278">
        <v>9.6677487095820798</v>
      </c>
    </row>
    <row r="16" spans="1:17" s="9" customFormat="1" ht="13.5" customHeight="1" x14ac:dyDescent="0.2">
      <c r="A16" s="2277"/>
      <c r="B16" s="2151">
        <v>8</v>
      </c>
      <c r="C16" s="2156" t="s">
        <v>1054</v>
      </c>
      <c r="D16" s="2151">
        <v>70</v>
      </c>
      <c r="E16" s="2151">
        <v>2008</v>
      </c>
      <c r="F16" s="2215">
        <v>24.134</v>
      </c>
      <c r="G16" s="2152">
        <v>6.457973</v>
      </c>
      <c r="H16" s="2152">
        <v>0</v>
      </c>
      <c r="I16" s="2152">
        <v>17.676028000000002</v>
      </c>
      <c r="J16" s="2152">
        <v>4787.37</v>
      </c>
      <c r="K16" s="2238">
        <v>17.676028000000002</v>
      </c>
      <c r="L16" s="2152">
        <v>4787.37</v>
      </c>
      <c r="M16" s="2153">
        <v>3.6922209898127786E-3</v>
      </c>
      <c r="N16" s="2154">
        <v>45.017000000000003</v>
      </c>
      <c r="O16" s="2207">
        <v>0.16621271229840187</v>
      </c>
      <c r="P16" s="2155">
        <v>221.53325938876674</v>
      </c>
      <c r="Q16" s="2278">
        <v>9.9727627379041124</v>
      </c>
    </row>
    <row r="17" spans="1:17" s="9" customFormat="1" ht="13.5" customHeight="1" x14ac:dyDescent="0.2">
      <c r="A17" s="2277"/>
      <c r="B17" s="2151">
        <v>9</v>
      </c>
      <c r="C17" s="896"/>
      <c r="D17" s="897"/>
      <c r="E17" s="897"/>
      <c r="F17" s="898"/>
      <c r="G17" s="899"/>
      <c r="H17" s="899"/>
      <c r="I17" s="899"/>
      <c r="J17" s="899"/>
      <c r="K17" s="900"/>
      <c r="L17" s="899"/>
      <c r="M17" s="901"/>
      <c r="N17" s="902"/>
      <c r="O17" s="903"/>
      <c r="P17" s="904"/>
      <c r="Q17" s="2279"/>
    </row>
    <row r="18" spans="1:17" s="9" customFormat="1" ht="13.5" customHeight="1" thickBot="1" x14ac:dyDescent="0.25">
      <c r="A18" s="2280"/>
      <c r="B18" s="2275">
        <v>10</v>
      </c>
      <c r="C18" s="1387"/>
      <c r="D18" s="1388"/>
      <c r="E18" s="1388"/>
      <c r="F18" s="1389"/>
      <c r="G18" s="1390"/>
      <c r="H18" s="1390"/>
      <c r="I18" s="1390"/>
      <c r="J18" s="1390"/>
      <c r="K18" s="1391"/>
      <c r="L18" s="1390"/>
      <c r="M18" s="1392"/>
      <c r="N18" s="1393"/>
      <c r="O18" s="1394"/>
      <c r="P18" s="2276"/>
      <c r="Q18" s="2281"/>
    </row>
    <row r="19" spans="1:17" s="9" customFormat="1" ht="13.5" customHeight="1" x14ac:dyDescent="0.2">
      <c r="A19" s="2040" t="s">
        <v>68</v>
      </c>
      <c r="B19" s="29">
        <v>1</v>
      </c>
      <c r="C19" s="2252" t="s">
        <v>72</v>
      </c>
      <c r="D19" s="2157">
        <v>49</v>
      </c>
      <c r="E19" s="2157">
        <v>2007</v>
      </c>
      <c r="F19" s="2253">
        <v>22.847000000000001</v>
      </c>
      <c r="G19" s="2253">
        <v>6.475365</v>
      </c>
      <c r="H19" s="2253">
        <v>4.2666500000000003</v>
      </c>
      <c r="I19" s="2253">
        <v>12.104979999999999</v>
      </c>
      <c r="J19" s="2253">
        <v>2531.39</v>
      </c>
      <c r="K19" s="2254">
        <v>12.104979999999999</v>
      </c>
      <c r="L19" s="2253">
        <v>2531.39</v>
      </c>
      <c r="M19" s="2255">
        <v>4.7819498378361292E-3</v>
      </c>
      <c r="N19" s="2256">
        <v>45.017000000000003</v>
      </c>
      <c r="O19" s="2257">
        <v>0.21526903584986903</v>
      </c>
      <c r="P19" s="2258">
        <v>286.91699027016779</v>
      </c>
      <c r="Q19" s="2259">
        <v>12.916142150992144</v>
      </c>
    </row>
    <row r="20" spans="1:17" s="9" customFormat="1" ht="13.5" customHeight="1" x14ac:dyDescent="0.2">
      <c r="A20" s="2040"/>
      <c r="B20" s="11">
        <v>2</v>
      </c>
      <c r="C20" s="2159" t="s">
        <v>71</v>
      </c>
      <c r="D20" s="2158">
        <v>46</v>
      </c>
      <c r="E20" s="2158">
        <v>2007</v>
      </c>
      <c r="F20" s="2160">
        <v>27.670999999999999</v>
      </c>
      <c r="G20" s="2160">
        <v>9.9021889999999999</v>
      </c>
      <c r="H20" s="2160">
        <v>3.9253179999999999</v>
      </c>
      <c r="I20" s="2160">
        <v>13.843493</v>
      </c>
      <c r="J20" s="2160">
        <v>2821.98</v>
      </c>
      <c r="K20" s="2240">
        <v>13.843493</v>
      </c>
      <c r="L20" s="2160">
        <v>2821.98</v>
      </c>
      <c r="M20" s="2161">
        <v>4.9055957164827538E-3</v>
      </c>
      <c r="N20" s="2162">
        <v>45.017000000000003</v>
      </c>
      <c r="O20" s="2209">
        <v>0.22083520236890414</v>
      </c>
      <c r="P20" s="2163">
        <v>294.33574298896525</v>
      </c>
      <c r="Q20" s="2164">
        <v>13.250112142134251</v>
      </c>
    </row>
    <row r="21" spans="1:17" s="9" customFormat="1" ht="13.5" customHeight="1" x14ac:dyDescent="0.2">
      <c r="A21" s="2040"/>
      <c r="B21" s="11">
        <v>3</v>
      </c>
      <c r="C21" s="2159" t="s">
        <v>74</v>
      </c>
      <c r="D21" s="2158">
        <v>34</v>
      </c>
      <c r="E21" s="2158">
        <v>2003</v>
      </c>
      <c r="F21" s="2160">
        <v>24.623999999999999</v>
      </c>
      <c r="G21" s="2160">
        <v>6.030519</v>
      </c>
      <c r="H21" s="2160">
        <v>5.8026780000000002</v>
      </c>
      <c r="I21" s="2160">
        <v>12.790804000000001</v>
      </c>
      <c r="J21" s="2160">
        <v>2349.59</v>
      </c>
      <c r="K21" s="2240">
        <v>12.790804000000001</v>
      </c>
      <c r="L21" s="2160">
        <v>2349.59</v>
      </c>
      <c r="M21" s="2161">
        <v>5.4438450963785173E-3</v>
      </c>
      <c r="N21" s="2162">
        <v>45.017000000000003</v>
      </c>
      <c r="O21" s="2209">
        <v>0.24506557470367174</v>
      </c>
      <c r="P21" s="2163">
        <v>326.630705782711</v>
      </c>
      <c r="Q21" s="2164">
        <v>14.703934482220301</v>
      </c>
    </row>
    <row r="22" spans="1:17" s="9" customFormat="1" ht="13.5" customHeight="1" x14ac:dyDescent="0.2">
      <c r="A22" s="2040"/>
      <c r="B22" s="11">
        <v>4</v>
      </c>
      <c r="C22" s="2159" t="s">
        <v>69</v>
      </c>
      <c r="D22" s="2158">
        <v>28</v>
      </c>
      <c r="E22" s="2158">
        <v>2001</v>
      </c>
      <c r="F22" s="2160">
        <v>21.3</v>
      </c>
      <c r="G22" s="2160">
        <v>1.9062840000000001</v>
      </c>
      <c r="H22" s="2160">
        <v>5.1200089999999996</v>
      </c>
      <c r="I22" s="2160">
        <v>14.273706000000001</v>
      </c>
      <c r="J22" s="2160">
        <v>2440.5300000000002</v>
      </c>
      <c r="K22" s="2240">
        <v>14.273706000000001</v>
      </c>
      <c r="L22" s="2160">
        <v>2440.5300000000002</v>
      </c>
      <c r="M22" s="2161">
        <v>5.8486091135941777E-3</v>
      </c>
      <c r="N22" s="2162">
        <v>45.017000000000003</v>
      </c>
      <c r="O22" s="2209">
        <v>0.26328683646666912</v>
      </c>
      <c r="P22" s="2163">
        <v>350.91654681565063</v>
      </c>
      <c r="Q22" s="2164">
        <v>15.797210188000147</v>
      </c>
    </row>
    <row r="23" spans="1:17" s="9" customFormat="1" ht="13.5" customHeight="1" x14ac:dyDescent="0.2">
      <c r="A23" s="2040"/>
      <c r="B23" s="11">
        <v>5</v>
      </c>
      <c r="C23" s="2159" t="s">
        <v>75</v>
      </c>
      <c r="D23" s="2158">
        <v>46</v>
      </c>
      <c r="E23" s="2158">
        <v>2001</v>
      </c>
      <c r="F23" s="2160">
        <v>34.088000000000001</v>
      </c>
      <c r="G23" s="2160">
        <v>7.1676209999999996</v>
      </c>
      <c r="H23" s="2160">
        <v>7.7653480000000004</v>
      </c>
      <c r="I23" s="2160">
        <v>19.155031999999999</v>
      </c>
      <c r="J23" s="2160">
        <v>3175.32</v>
      </c>
      <c r="K23" s="2240">
        <v>19.155031999999999</v>
      </c>
      <c r="L23" s="2160">
        <v>3175.32</v>
      </c>
      <c r="M23" s="2161">
        <v>6.0324729476084289E-3</v>
      </c>
      <c r="N23" s="2162">
        <v>45.017000000000003</v>
      </c>
      <c r="O23" s="2209">
        <v>0.27156383468248868</v>
      </c>
      <c r="P23" s="2163">
        <v>361.94837685650572</v>
      </c>
      <c r="Q23" s="2164">
        <v>16.29383008094932</v>
      </c>
    </row>
    <row r="24" spans="1:17" s="9" customFormat="1" ht="13.5" customHeight="1" x14ac:dyDescent="0.2">
      <c r="A24" s="2040"/>
      <c r="B24" s="11">
        <v>6</v>
      </c>
      <c r="C24" s="2159" t="s">
        <v>418</v>
      </c>
      <c r="D24" s="2158">
        <v>50</v>
      </c>
      <c r="E24" s="2158">
        <v>2006</v>
      </c>
      <c r="F24" s="2160">
        <v>26.609000000000002</v>
      </c>
      <c r="G24" s="2160">
        <v>6.8448979999999997</v>
      </c>
      <c r="H24" s="2160">
        <v>4.2666500000000003</v>
      </c>
      <c r="I24" s="2160">
        <v>15.497446</v>
      </c>
      <c r="J24" s="2160">
        <v>2532.42</v>
      </c>
      <c r="K24" s="2240">
        <v>15.497446</v>
      </c>
      <c r="L24" s="2160">
        <v>2532.42</v>
      </c>
      <c r="M24" s="2161">
        <v>6.1196191784932989E-3</v>
      </c>
      <c r="N24" s="2162">
        <v>45.017000000000003</v>
      </c>
      <c r="O24" s="2209">
        <v>0.27548689655823283</v>
      </c>
      <c r="P24" s="2163">
        <v>367.17715070959792</v>
      </c>
      <c r="Q24" s="2164">
        <v>16.52921379349397</v>
      </c>
    </row>
    <row r="25" spans="1:17" s="9" customFormat="1" ht="13.5" customHeight="1" x14ac:dyDescent="0.2">
      <c r="A25" s="2040"/>
      <c r="B25" s="11">
        <v>7</v>
      </c>
      <c r="C25" s="2159" t="s">
        <v>73</v>
      </c>
      <c r="D25" s="2158">
        <v>46</v>
      </c>
      <c r="E25" s="2158">
        <v>2006</v>
      </c>
      <c r="F25" s="2160">
        <v>31.77</v>
      </c>
      <c r="G25" s="2160">
        <v>9.0966670000000001</v>
      </c>
      <c r="H25" s="2160">
        <v>3.9253179999999999</v>
      </c>
      <c r="I25" s="2160">
        <v>18.748016</v>
      </c>
      <c r="J25" s="2160">
        <v>2989.78</v>
      </c>
      <c r="K25" s="2240">
        <v>18.748016</v>
      </c>
      <c r="L25" s="2160">
        <v>2989.78</v>
      </c>
      <c r="M25" s="2161">
        <v>6.2707008542434552E-3</v>
      </c>
      <c r="N25" s="2162">
        <v>45.017000000000003</v>
      </c>
      <c r="O25" s="2209">
        <v>0.28228814035547767</v>
      </c>
      <c r="P25" s="2163">
        <v>376.2420512546073</v>
      </c>
      <c r="Q25" s="2164">
        <v>16.93728842132866</v>
      </c>
    </row>
    <row r="26" spans="1:17" s="9" customFormat="1" ht="13.5" customHeight="1" x14ac:dyDescent="0.2">
      <c r="A26" s="2040"/>
      <c r="B26" s="11">
        <v>8</v>
      </c>
      <c r="C26" s="2159" t="s">
        <v>70</v>
      </c>
      <c r="D26" s="2158">
        <v>16</v>
      </c>
      <c r="E26" s="2158">
        <v>2005</v>
      </c>
      <c r="F26" s="2160">
        <v>10.833</v>
      </c>
      <c r="G26" s="2160">
        <v>2.9076840000000002</v>
      </c>
      <c r="H26" s="2160">
        <v>0</v>
      </c>
      <c r="I26" s="2160">
        <v>7.9253169999999997</v>
      </c>
      <c r="J26" s="2160">
        <v>1150.31</v>
      </c>
      <c r="K26" s="2240">
        <v>7.9253169999999997</v>
      </c>
      <c r="L26" s="2160">
        <v>1150.31</v>
      </c>
      <c r="M26" s="2161">
        <v>6.8897227703836354E-3</v>
      </c>
      <c r="N26" s="2162">
        <v>45.017000000000003</v>
      </c>
      <c r="O26" s="2209">
        <v>0.31015464995436015</v>
      </c>
      <c r="P26" s="2163">
        <v>413.38336622301813</v>
      </c>
      <c r="Q26" s="2164">
        <v>18.609278997261608</v>
      </c>
    </row>
    <row r="27" spans="1:17" s="9" customFormat="1" ht="13.5" customHeight="1" x14ac:dyDescent="0.2">
      <c r="A27" s="2040"/>
      <c r="B27" s="11">
        <v>9</v>
      </c>
      <c r="C27" s="2206" t="s">
        <v>419</v>
      </c>
      <c r="D27" s="2187">
        <v>60</v>
      </c>
      <c r="E27" s="2187">
        <v>1978</v>
      </c>
      <c r="F27" s="2216">
        <v>48.814</v>
      </c>
      <c r="G27" s="2216">
        <v>8.4250220000000002</v>
      </c>
      <c r="H27" s="2216">
        <v>12.288012</v>
      </c>
      <c r="I27" s="2216">
        <v>28.100964999999999</v>
      </c>
      <c r="J27" s="2216">
        <v>3663.79</v>
      </c>
      <c r="K27" s="2239">
        <v>28.100964999999999</v>
      </c>
      <c r="L27" s="2216">
        <v>3663.79</v>
      </c>
      <c r="M27" s="2262">
        <v>7.669916943929646E-3</v>
      </c>
      <c r="N27" s="2263">
        <v>45.017000000000003</v>
      </c>
      <c r="O27" s="2208">
        <v>0.34527665106488087</v>
      </c>
      <c r="P27" s="2188">
        <v>460.19501663577876</v>
      </c>
      <c r="Q27" s="2264">
        <v>20.716599063892854</v>
      </c>
    </row>
    <row r="28" spans="1:17" s="9" customFormat="1" ht="13.5" customHeight="1" thickBot="1" x14ac:dyDescent="0.25">
      <c r="A28" s="2041"/>
      <c r="B28" s="30">
        <v>10</v>
      </c>
      <c r="C28" s="2159" t="s">
        <v>76</v>
      </c>
      <c r="D28" s="2158">
        <v>23</v>
      </c>
      <c r="E28" s="2158">
        <v>2002</v>
      </c>
      <c r="F28" s="2160">
        <v>13.759</v>
      </c>
      <c r="G28" s="2160">
        <v>0</v>
      </c>
      <c r="H28" s="2160">
        <v>0</v>
      </c>
      <c r="I28" s="2160">
        <v>13.759</v>
      </c>
      <c r="J28" s="2160">
        <v>1743.26</v>
      </c>
      <c r="K28" s="2240">
        <v>13.759</v>
      </c>
      <c r="L28" s="2160">
        <v>1743.26</v>
      </c>
      <c r="M28" s="2161">
        <v>7.8926838222640339E-3</v>
      </c>
      <c r="N28" s="2162">
        <v>45.017000000000003</v>
      </c>
      <c r="O28" s="2209">
        <v>0.35530494762686005</v>
      </c>
      <c r="P28" s="2163">
        <v>473.56102933584202</v>
      </c>
      <c r="Q28" s="2164">
        <v>21.3182968576116</v>
      </c>
    </row>
    <row r="29" spans="1:17" ht="12.75" customHeight="1" x14ac:dyDescent="0.2">
      <c r="A29" s="2042" t="s">
        <v>77</v>
      </c>
      <c r="B29" s="74">
        <v>1</v>
      </c>
      <c r="C29" s="2217" t="s">
        <v>79</v>
      </c>
      <c r="D29" s="2218">
        <v>36</v>
      </c>
      <c r="E29" s="2218">
        <v>1987</v>
      </c>
      <c r="F29" s="2219">
        <v>21.140999999999998</v>
      </c>
      <c r="G29" s="2219">
        <v>4.6838480000000002</v>
      </c>
      <c r="H29" s="2219">
        <v>9.2159999999999993</v>
      </c>
      <c r="I29" s="2219">
        <v>7.2411570000000003</v>
      </c>
      <c r="J29" s="2219">
        <v>2176.88</v>
      </c>
      <c r="K29" s="2241">
        <v>7.2411570000000003</v>
      </c>
      <c r="L29" s="2219">
        <v>2176.88</v>
      </c>
      <c r="M29" s="2220">
        <v>3.3263923597074713E-3</v>
      </c>
      <c r="N29" s="2221">
        <v>45.017000000000003</v>
      </c>
      <c r="O29" s="2249">
        <v>0.14974420485695125</v>
      </c>
      <c r="P29" s="2222">
        <v>199.58354158244828</v>
      </c>
      <c r="Q29" s="2223">
        <v>8.9846522914170741</v>
      </c>
    </row>
    <row r="30" spans="1:17" s="2" customFormat="1" ht="12.75" customHeight="1" x14ac:dyDescent="0.2">
      <c r="A30" s="2043"/>
      <c r="B30" s="75">
        <v>2</v>
      </c>
      <c r="C30" s="2224" t="s">
        <v>83</v>
      </c>
      <c r="D30" s="2225">
        <v>37</v>
      </c>
      <c r="E30" s="2225">
        <v>1985</v>
      </c>
      <c r="F30" s="2226">
        <v>30.739000000000001</v>
      </c>
      <c r="G30" s="2226">
        <v>5.904585</v>
      </c>
      <c r="H30" s="2226">
        <v>9.2159999999999993</v>
      </c>
      <c r="I30" s="2226">
        <v>15.618417999999998</v>
      </c>
      <c r="J30" s="2226">
        <v>2212.4</v>
      </c>
      <c r="K30" s="2242">
        <v>15.618417999999998</v>
      </c>
      <c r="L30" s="2226">
        <v>2212.4</v>
      </c>
      <c r="M30" s="2227">
        <v>7.0594910504429564E-3</v>
      </c>
      <c r="N30" s="2228">
        <v>45.017000000000003</v>
      </c>
      <c r="O30" s="2250">
        <v>0.31779710861779059</v>
      </c>
      <c r="P30" s="2229">
        <v>423.56946302657741</v>
      </c>
      <c r="Q30" s="2230">
        <v>19.067826517067434</v>
      </c>
    </row>
    <row r="31" spans="1:17" s="3" customFormat="1" ht="13.5" customHeight="1" x14ac:dyDescent="0.2">
      <c r="A31" s="2043"/>
      <c r="B31" s="75">
        <v>3</v>
      </c>
      <c r="C31" s="2224" t="s">
        <v>81</v>
      </c>
      <c r="D31" s="2225">
        <v>72</v>
      </c>
      <c r="E31" s="2225">
        <v>1985</v>
      </c>
      <c r="F31" s="2226">
        <v>69.718999999999994</v>
      </c>
      <c r="G31" s="2226">
        <v>10.73498</v>
      </c>
      <c r="H31" s="2226">
        <v>18.431999999999999</v>
      </c>
      <c r="I31" s="2226">
        <v>40.552023000000005</v>
      </c>
      <c r="J31" s="2226">
        <v>4428.07</v>
      </c>
      <c r="K31" s="2242">
        <v>40.552023000000005</v>
      </c>
      <c r="L31" s="2226">
        <v>4428.07</v>
      </c>
      <c r="M31" s="2227">
        <v>9.157945335100847E-3</v>
      </c>
      <c r="N31" s="2228">
        <v>45.017000000000003</v>
      </c>
      <c r="O31" s="2250">
        <v>0.41226322515023484</v>
      </c>
      <c r="P31" s="2229">
        <v>549.47672010605083</v>
      </c>
      <c r="Q31" s="2230">
        <v>24.735793509014094</v>
      </c>
    </row>
    <row r="32" spans="1:17" ht="12.75" customHeight="1" x14ac:dyDescent="0.2">
      <c r="A32" s="2043"/>
      <c r="B32" s="75">
        <v>4</v>
      </c>
      <c r="C32" s="2224" t="s">
        <v>80</v>
      </c>
      <c r="D32" s="2225">
        <v>20</v>
      </c>
      <c r="E32" s="2225">
        <v>1982</v>
      </c>
      <c r="F32" s="2226">
        <v>17.058</v>
      </c>
      <c r="G32" s="2226">
        <v>2.8330690000000001</v>
      </c>
      <c r="H32" s="2226">
        <v>3.4133399999999998</v>
      </c>
      <c r="I32" s="2226">
        <v>10.811589</v>
      </c>
      <c r="J32" s="2226">
        <v>1071.97</v>
      </c>
      <c r="K32" s="2242">
        <v>10.811589</v>
      </c>
      <c r="L32" s="2226">
        <v>1071.97</v>
      </c>
      <c r="M32" s="2227">
        <v>1.0085719749619857E-2</v>
      </c>
      <c r="N32" s="2228">
        <v>45.017000000000003</v>
      </c>
      <c r="O32" s="2250">
        <v>0.45402884596863713</v>
      </c>
      <c r="P32" s="2229">
        <v>605.14318497719148</v>
      </c>
      <c r="Q32" s="2230">
        <v>27.241730758118234</v>
      </c>
    </row>
    <row r="33" spans="1:17" ht="11.25" customHeight="1" x14ac:dyDescent="0.2">
      <c r="A33" s="2043"/>
      <c r="B33" s="75">
        <v>5</v>
      </c>
      <c r="C33" s="2224" t="s">
        <v>86</v>
      </c>
      <c r="D33" s="2225">
        <v>40</v>
      </c>
      <c r="E33" s="2225">
        <v>1983</v>
      </c>
      <c r="F33" s="2226">
        <v>34.935000000000002</v>
      </c>
      <c r="G33" s="2226">
        <v>5.2669740000000003</v>
      </c>
      <c r="H33" s="2226">
        <v>6.8266799999999996</v>
      </c>
      <c r="I33" s="2226">
        <v>22.841349000000001</v>
      </c>
      <c r="J33" s="2226">
        <v>2186.7199999999998</v>
      </c>
      <c r="K33" s="2242">
        <v>22.841349000000001</v>
      </c>
      <c r="L33" s="2226">
        <v>2186.7199999999998</v>
      </c>
      <c r="M33" s="2227">
        <v>1.0445484104046244E-2</v>
      </c>
      <c r="N33" s="2228">
        <v>45.017000000000003</v>
      </c>
      <c r="O33" s="2250">
        <v>0.4702243579118498</v>
      </c>
      <c r="P33" s="2229">
        <v>626.72904624277464</v>
      </c>
      <c r="Q33" s="2230">
        <v>28.213461474710989</v>
      </c>
    </row>
    <row r="34" spans="1:17" ht="11.25" customHeight="1" x14ac:dyDescent="0.2">
      <c r="A34" s="2043"/>
      <c r="B34" s="75">
        <v>6</v>
      </c>
      <c r="C34" s="2224" t="s">
        <v>84</v>
      </c>
      <c r="D34" s="2225">
        <v>20</v>
      </c>
      <c r="E34" s="2225">
        <v>1975</v>
      </c>
      <c r="F34" s="2226">
        <v>17.739999999999998</v>
      </c>
      <c r="G34" s="2226">
        <v>2.8384369999999999</v>
      </c>
      <c r="H34" s="2226">
        <v>3.4133399999999998</v>
      </c>
      <c r="I34" s="2226">
        <v>11.48822</v>
      </c>
      <c r="J34" s="2226">
        <v>1098.2</v>
      </c>
      <c r="K34" s="2242">
        <v>11.48822</v>
      </c>
      <c r="L34" s="2226">
        <v>1098.2</v>
      </c>
      <c r="M34" s="2227">
        <v>1.0460954288836278E-2</v>
      </c>
      <c r="N34" s="2228">
        <v>45.017000000000003</v>
      </c>
      <c r="O34" s="2250">
        <v>0.47092077922054276</v>
      </c>
      <c r="P34" s="2229">
        <v>627.65725733017666</v>
      </c>
      <c r="Q34" s="2230">
        <v>28.255246753232566</v>
      </c>
    </row>
    <row r="35" spans="1:17" ht="11.25" customHeight="1" x14ac:dyDescent="0.2">
      <c r="A35" s="2043"/>
      <c r="B35" s="75">
        <v>7</v>
      </c>
      <c r="C35" s="2224" t="s">
        <v>78</v>
      </c>
      <c r="D35" s="2225">
        <v>35</v>
      </c>
      <c r="E35" s="2225" t="s">
        <v>36</v>
      </c>
      <c r="F35" s="2226">
        <v>39.365000000000002</v>
      </c>
      <c r="G35" s="2226">
        <v>4.9964810000000002</v>
      </c>
      <c r="H35" s="2226">
        <v>9.2159999999999993</v>
      </c>
      <c r="I35" s="2226">
        <v>25.152518000000001</v>
      </c>
      <c r="J35" s="2226">
        <v>2212.0500000000002</v>
      </c>
      <c r="K35" s="2242">
        <v>25.152518000000001</v>
      </c>
      <c r="L35" s="2226">
        <v>2212.0500000000002</v>
      </c>
      <c r="M35" s="2227">
        <v>1.1370682398679957E-2</v>
      </c>
      <c r="N35" s="2228">
        <v>45.017000000000003</v>
      </c>
      <c r="O35" s="2250">
        <v>0.51187400954137563</v>
      </c>
      <c r="P35" s="2229">
        <v>682.24094392079746</v>
      </c>
      <c r="Q35" s="2230">
        <v>30.712440572482542</v>
      </c>
    </row>
    <row r="36" spans="1:17" ht="11.25" customHeight="1" x14ac:dyDescent="0.2">
      <c r="A36" s="2043"/>
      <c r="B36" s="75">
        <v>8</v>
      </c>
      <c r="C36" s="2224" t="s">
        <v>82</v>
      </c>
      <c r="D36" s="2225">
        <v>72</v>
      </c>
      <c r="E36" s="2225">
        <v>1989</v>
      </c>
      <c r="F36" s="2226">
        <v>76.236999999999995</v>
      </c>
      <c r="G36" s="2226">
        <v>9.6489799999999999</v>
      </c>
      <c r="H36" s="2226">
        <v>18.431999999999999</v>
      </c>
      <c r="I36" s="2226">
        <v>48.156021000000003</v>
      </c>
      <c r="J36" s="2226">
        <v>4195.87</v>
      </c>
      <c r="K36" s="2242">
        <v>48.156021000000003</v>
      </c>
      <c r="L36" s="2226">
        <v>4195.87</v>
      </c>
      <c r="M36" s="2227">
        <v>1.1477005007304803E-2</v>
      </c>
      <c r="N36" s="2228">
        <v>45.017000000000003</v>
      </c>
      <c r="O36" s="2250">
        <v>0.51666033441384029</v>
      </c>
      <c r="P36" s="2229">
        <v>688.62030043828815</v>
      </c>
      <c r="Q36" s="2230">
        <v>30.999620064830417</v>
      </c>
    </row>
    <row r="37" spans="1:17" ht="11.25" customHeight="1" x14ac:dyDescent="0.2">
      <c r="A37" s="2043"/>
      <c r="B37" s="75">
        <v>9</v>
      </c>
      <c r="C37" s="2224" t="s">
        <v>85</v>
      </c>
      <c r="D37" s="2225">
        <v>20</v>
      </c>
      <c r="E37" s="2225">
        <v>1991</v>
      </c>
      <c r="F37" s="2226">
        <v>21.103000000000002</v>
      </c>
      <c r="G37" s="2226">
        <v>2.9453680000000002</v>
      </c>
      <c r="H37" s="2226">
        <v>3.4133399999999998</v>
      </c>
      <c r="I37" s="2226">
        <v>14.744289999999999</v>
      </c>
      <c r="J37" s="2226">
        <v>1071.33</v>
      </c>
      <c r="K37" s="2242">
        <v>14.744289999999999</v>
      </c>
      <c r="L37" s="2226">
        <v>1071.33</v>
      </c>
      <c r="M37" s="2227">
        <v>1.3762603492854677E-2</v>
      </c>
      <c r="N37" s="2228">
        <v>45.017000000000003</v>
      </c>
      <c r="O37" s="2250">
        <v>0.61955112143783908</v>
      </c>
      <c r="P37" s="2229">
        <v>825.75620957128058</v>
      </c>
      <c r="Q37" s="2230">
        <v>37.173067286270346</v>
      </c>
    </row>
    <row r="38" spans="1:17" ht="15.75" customHeight="1" thickBot="1" x14ac:dyDescent="0.25">
      <c r="A38" s="2044"/>
      <c r="B38" s="76">
        <v>10</v>
      </c>
      <c r="C38" s="2231" t="s">
        <v>87</v>
      </c>
      <c r="D38" s="2232">
        <v>36</v>
      </c>
      <c r="E38" s="2232">
        <v>1986</v>
      </c>
      <c r="F38" s="2233">
        <v>41.079000000000001</v>
      </c>
      <c r="G38" s="2233">
        <v>5.1793149999999999</v>
      </c>
      <c r="H38" s="2233">
        <v>6.144012</v>
      </c>
      <c r="I38" s="2233">
        <v>29.755668</v>
      </c>
      <c r="J38" s="2233">
        <v>1988.92</v>
      </c>
      <c r="K38" s="2243">
        <v>29.755668</v>
      </c>
      <c r="L38" s="2233">
        <v>1988.92</v>
      </c>
      <c r="M38" s="2234">
        <v>1.49607163686825E-2</v>
      </c>
      <c r="N38" s="2235">
        <v>45.017000000000003</v>
      </c>
      <c r="O38" s="2251">
        <v>0.67348656876898016</v>
      </c>
      <c r="P38" s="2236">
        <v>897.64298212094991</v>
      </c>
      <c r="Q38" s="2237">
        <v>40.409194126138807</v>
      </c>
    </row>
    <row r="39" spans="1:17" ht="11.25" customHeight="1" x14ac:dyDescent="0.2">
      <c r="A39" s="2033" t="s">
        <v>88</v>
      </c>
      <c r="B39" s="57">
        <v>1</v>
      </c>
      <c r="C39" s="2181" t="s">
        <v>95</v>
      </c>
      <c r="D39" s="2180">
        <v>60</v>
      </c>
      <c r="E39" s="2180">
        <v>1985</v>
      </c>
      <c r="F39" s="2182">
        <v>53.222000000000001</v>
      </c>
      <c r="G39" s="2182">
        <v>8.0864089999999997</v>
      </c>
      <c r="H39" s="2182">
        <v>10.154686</v>
      </c>
      <c r="I39" s="2182">
        <v>34.980908999999997</v>
      </c>
      <c r="J39" s="2182">
        <v>3133.55</v>
      </c>
      <c r="K39" s="2244">
        <v>34.980908999999997</v>
      </c>
      <c r="L39" s="2182">
        <v>3133.55</v>
      </c>
      <c r="M39" s="2183">
        <v>1.1163347959981489E-2</v>
      </c>
      <c r="N39" s="2184">
        <v>45.017000000000003</v>
      </c>
      <c r="O39" s="2210">
        <v>0.50254043511448676</v>
      </c>
      <c r="P39" s="2185">
        <v>669.80087759888931</v>
      </c>
      <c r="Q39" s="2186">
        <v>30.152426106869203</v>
      </c>
    </row>
    <row r="40" spans="1:17" x14ac:dyDescent="0.2">
      <c r="A40" s="2003"/>
      <c r="B40" s="57">
        <v>2</v>
      </c>
      <c r="C40" s="2181" t="s">
        <v>90</v>
      </c>
      <c r="D40" s="2180">
        <v>32</v>
      </c>
      <c r="E40" s="2180">
        <v>1986</v>
      </c>
      <c r="F40" s="2182">
        <v>36.771000000000001</v>
      </c>
      <c r="G40" s="2182">
        <v>4.2800140000000004</v>
      </c>
      <c r="H40" s="2182">
        <v>8.1920000000000002</v>
      </c>
      <c r="I40" s="2182">
        <v>24.298978999999999</v>
      </c>
      <c r="J40" s="2182">
        <v>1927.93</v>
      </c>
      <c r="K40" s="2244">
        <v>24.298978999999999</v>
      </c>
      <c r="L40" s="2182">
        <v>1927.93</v>
      </c>
      <c r="M40" s="2183">
        <v>1.2603662477372104E-2</v>
      </c>
      <c r="N40" s="2184">
        <v>45.017000000000003</v>
      </c>
      <c r="O40" s="2210">
        <v>0.56737907374385999</v>
      </c>
      <c r="P40" s="2185">
        <v>756.21974864232618</v>
      </c>
      <c r="Q40" s="2186">
        <v>34.0427444246316</v>
      </c>
    </row>
    <row r="41" spans="1:17" x14ac:dyDescent="0.2">
      <c r="A41" s="2003"/>
      <c r="B41" s="57">
        <v>3</v>
      </c>
      <c r="C41" s="2181" t="s">
        <v>91</v>
      </c>
      <c r="D41" s="2180">
        <v>88</v>
      </c>
      <c r="E41" s="2180">
        <v>1986</v>
      </c>
      <c r="F41" s="2182">
        <v>99.150999999999996</v>
      </c>
      <c r="G41" s="2182">
        <v>12.623497</v>
      </c>
      <c r="H41" s="2182">
        <v>20.821339999999999</v>
      </c>
      <c r="I41" s="2182">
        <v>65.706159999999997</v>
      </c>
      <c r="J41" s="2182">
        <v>5195.53</v>
      </c>
      <c r="K41" s="2244">
        <v>65.706159999999997</v>
      </c>
      <c r="L41" s="2182">
        <v>5195.53</v>
      </c>
      <c r="M41" s="2183">
        <v>1.2646671273190609E-2</v>
      </c>
      <c r="N41" s="2184">
        <v>45.017000000000003</v>
      </c>
      <c r="O41" s="2210">
        <v>0.56931520070522168</v>
      </c>
      <c r="P41" s="2185">
        <v>758.80027639143657</v>
      </c>
      <c r="Q41" s="2186">
        <v>34.158912042313297</v>
      </c>
    </row>
    <row r="42" spans="1:17" ht="12.75" customHeight="1" x14ac:dyDescent="0.2">
      <c r="A42" s="2003"/>
      <c r="B42" s="57">
        <v>4</v>
      </c>
      <c r="C42" s="2181" t="s">
        <v>94</v>
      </c>
      <c r="D42" s="2180">
        <v>60</v>
      </c>
      <c r="E42" s="2180">
        <v>1980</v>
      </c>
      <c r="F42" s="2182">
        <v>61.185000000000002</v>
      </c>
      <c r="G42" s="2182">
        <v>7.7160700000000002</v>
      </c>
      <c r="H42" s="2182">
        <v>10.240019999999999</v>
      </c>
      <c r="I42" s="2182">
        <v>43.228920000000002</v>
      </c>
      <c r="J42" s="2182">
        <v>3250.97</v>
      </c>
      <c r="K42" s="2244">
        <v>43.228920000000002</v>
      </c>
      <c r="L42" s="2182">
        <v>3250.97</v>
      </c>
      <c r="M42" s="2183">
        <v>1.3297237439902554E-2</v>
      </c>
      <c r="N42" s="2184">
        <v>45.017000000000003</v>
      </c>
      <c r="O42" s="2210">
        <v>0.59860173783209325</v>
      </c>
      <c r="P42" s="2185">
        <v>797.83424639415318</v>
      </c>
      <c r="Q42" s="2186">
        <v>35.916104269925597</v>
      </c>
    </row>
    <row r="43" spans="1:17" s="6" customFormat="1" x14ac:dyDescent="0.2">
      <c r="A43" s="2003"/>
      <c r="B43" s="57">
        <v>5</v>
      </c>
      <c r="C43" s="2181" t="s">
        <v>89</v>
      </c>
      <c r="D43" s="2180">
        <v>40</v>
      </c>
      <c r="E43" s="2180">
        <v>1987</v>
      </c>
      <c r="F43" s="2182">
        <v>42.433999999999997</v>
      </c>
      <c r="G43" s="2182">
        <v>4.652177</v>
      </c>
      <c r="H43" s="2182">
        <v>6.8266799999999996</v>
      </c>
      <c r="I43" s="2182">
        <v>30.955145000000002</v>
      </c>
      <c r="J43" s="2182">
        <v>2155.0100000000002</v>
      </c>
      <c r="K43" s="2244">
        <v>30.955145000000002</v>
      </c>
      <c r="L43" s="2182">
        <v>2155.0100000000002</v>
      </c>
      <c r="M43" s="2183">
        <v>1.436426977136997E-2</v>
      </c>
      <c r="N43" s="2184">
        <v>45.017000000000003</v>
      </c>
      <c r="O43" s="2210">
        <v>0.64663633229776196</v>
      </c>
      <c r="P43" s="2185">
        <v>861.85618628219822</v>
      </c>
      <c r="Q43" s="2186">
        <v>38.798179937865726</v>
      </c>
    </row>
    <row r="44" spans="1:17" x14ac:dyDescent="0.2">
      <c r="A44" s="2003"/>
      <c r="B44" s="57">
        <v>6</v>
      </c>
      <c r="C44" s="2181" t="s">
        <v>96</v>
      </c>
      <c r="D44" s="2180">
        <v>70</v>
      </c>
      <c r="E44" s="2180" t="s">
        <v>36</v>
      </c>
      <c r="F44" s="2182">
        <v>36.892000000000003</v>
      </c>
      <c r="G44" s="2182">
        <v>6.1379859999999997</v>
      </c>
      <c r="H44" s="2182">
        <v>0.51203799999999999</v>
      </c>
      <c r="I44" s="2182">
        <v>30.241980999999999</v>
      </c>
      <c r="J44" s="2182">
        <v>2072.2600000000002</v>
      </c>
      <c r="K44" s="2244">
        <v>30.241980999999999</v>
      </c>
      <c r="L44" s="2182">
        <v>2072.2600000000002</v>
      </c>
      <c r="M44" s="2183">
        <v>1.4593719417447616E-2</v>
      </c>
      <c r="N44" s="2184">
        <v>45.017000000000003</v>
      </c>
      <c r="O44" s="2210">
        <v>0.65696546701523939</v>
      </c>
      <c r="P44" s="2185">
        <v>875.62316504685703</v>
      </c>
      <c r="Q44" s="2186">
        <v>39.417928020914367</v>
      </c>
    </row>
    <row r="45" spans="1:17" x14ac:dyDescent="0.2">
      <c r="A45" s="2003"/>
      <c r="B45" s="57">
        <v>7</v>
      </c>
      <c r="C45" s="2181" t="s">
        <v>92</v>
      </c>
      <c r="D45" s="2180">
        <v>71</v>
      </c>
      <c r="E45" s="2180">
        <v>1985</v>
      </c>
      <c r="F45" s="2182">
        <v>92.156999999999996</v>
      </c>
      <c r="G45" s="2182">
        <v>10.528634</v>
      </c>
      <c r="H45" s="2182">
        <v>18.431999999999999</v>
      </c>
      <c r="I45" s="2182">
        <v>63.196362000000001</v>
      </c>
      <c r="J45" s="2182">
        <v>4324.5</v>
      </c>
      <c r="K45" s="2244">
        <v>63.196362000000001</v>
      </c>
      <c r="L45" s="2182">
        <v>4324.5</v>
      </c>
      <c r="M45" s="2183">
        <v>1.4613565036420395E-2</v>
      </c>
      <c r="N45" s="2184">
        <v>45.017000000000003</v>
      </c>
      <c r="O45" s="2210">
        <v>0.65785885724453697</v>
      </c>
      <c r="P45" s="2185">
        <v>876.8139021852237</v>
      </c>
      <c r="Q45" s="2186">
        <v>39.471531434672215</v>
      </c>
    </row>
    <row r="46" spans="1:17" x14ac:dyDescent="0.2">
      <c r="A46" s="2003"/>
      <c r="B46" s="57">
        <v>8</v>
      </c>
      <c r="C46" s="2181" t="s">
        <v>93</v>
      </c>
      <c r="D46" s="2180">
        <v>59</v>
      </c>
      <c r="E46" s="2180">
        <v>1964</v>
      </c>
      <c r="F46" s="2182">
        <v>58.959000000000003</v>
      </c>
      <c r="G46" s="2182">
        <v>6.9109239999999996</v>
      </c>
      <c r="H46" s="2182">
        <v>9.7280200000000008</v>
      </c>
      <c r="I46" s="2182">
        <v>42.320056999999998</v>
      </c>
      <c r="J46" s="2182">
        <v>2642.27</v>
      </c>
      <c r="K46" s="2244">
        <v>42.320056999999998</v>
      </c>
      <c r="L46" s="2182">
        <v>2642.27</v>
      </c>
      <c r="M46" s="2183">
        <v>1.6016552812543758E-2</v>
      </c>
      <c r="N46" s="2184">
        <v>45.017000000000003</v>
      </c>
      <c r="O46" s="2210">
        <v>0.72101715796228238</v>
      </c>
      <c r="P46" s="2185">
        <v>960.99316875262537</v>
      </c>
      <c r="Q46" s="2186">
        <v>43.26102947773694</v>
      </c>
    </row>
    <row r="47" spans="1:17" ht="11.25" customHeight="1" x14ac:dyDescent="0.2">
      <c r="A47" s="2003"/>
      <c r="B47" s="57">
        <v>9</v>
      </c>
      <c r="C47" s="2199" t="s">
        <v>267</v>
      </c>
      <c r="D47" s="2198">
        <v>31</v>
      </c>
      <c r="E47" s="2198">
        <v>1986</v>
      </c>
      <c r="F47" s="2200">
        <v>40.296999999999997</v>
      </c>
      <c r="G47" s="2200">
        <v>4.4131939999999998</v>
      </c>
      <c r="H47" s="2200">
        <v>5.2906769999999996</v>
      </c>
      <c r="I47" s="2200">
        <v>30.593128</v>
      </c>
      <c r="J47" s="2200">
        <v>1870.28</v>
      </c>
      <c r="K47" s="2245">
        <v>30.593128</v>
      </c>
      <c r="L47" s="2200">
        <v>1870.28</v>
      </c>
      <c r="M47" s="2201">
        <v>1.6357512244155957E-2</v>
      </c>
      <c r="N47" s="2202">
        <v>45.017000000000003</v>
      </c>
      <c r="O47" s="2211">
        <v>0.73636612869516882</v>
      </c>
      <c r="P47" s="2203">
        <v>981.4507346493574</v>
      </c>
      <c r="Q47" s="2204">
        <v>44.18196772171013</v>
      </c>
    </row>
    <row r="48" spans="1:17" ht="12" thickBot="1" x14ac:dyDescent="0.25">
      <c r="A48" s="2003"/>
      <c r="B48" s="77">
        <v>10</v>
      </c>
      <c r="C48" s="2282"/>
      <c r="D48" s="2283"/>
      <c r="E48" s="2283"/>
      <c r="F48" s="2284"/>
      <c r="G48" s="2284"/>
      <c r="H48" s="2284"/>
      <c r="I48" s="2284"/>
      <c r="J48" s="2284"/>
      <c r="K48" s="2285"/>
      <c r="L48" s="2284"/>
      <c r="M48" s="2286"/>
      <c r="N48" s="2287"/>
      <c r="O48" s="2288"/>
      <c r="P48" s="2289"/>
      <c r="Q48" s="2290"/>
    </row>
    <row r="49" spans="1:17" s="7" customFormat="1" ht="11.25" customHeight="1" x14ac:dyDescent="0.2">
      <c r="A49" s="2030" t="s">
        <v>97</v>
      </c>
      <c r="B49" s="2205">
        <v>1</v>
      </c>
      <c r="C49" s="2291" t="s">
        <v>1052</v>
      </c>
      <c r="D49" s="2205">
        <v>33</v>
      </c>
      <c r="E49" s="2205">
        <v>1958</v>
      </c>
      <c r="F49" s="2292">
        <v>14.513</v>
      </c>
      <c r="G49" s="2292">
        <v>2.5991849999999999</v>
      </c>
      <c r="H49" s="2292">
        <v>0</v>
      </c>
      <c r="I49" s="2292">
        <v>11.913815</v>
      </c>
      <c r="J49" s="2292">
        <v>1237.47</v>
      </c>
      <c r="K49" s="2293">
        <v>11.913815</v>
      </c>
      <c r="L49" s="2292">
        <v>1237.47</v>
      </c>
      <c r="M49" s="2294">
        <v>9.6275586478864125E-3</v>
      </c>
      <c r="N49" s="2295">
        <v>45.017000000000003</v>
      </c>
      <c r="O49" s="2296">
        <v>0.43340380765190267</v>
      </c>
      <c r="P49" s="2297">
        <v>577.65351887318468</v>
      </c>
      <c r="Q49" s="2298">
        <v>26.004228459114159</v>
      </c>
    </row>
    <row r="50" spans="1:17" s="7" customFormat="1" x14ac:dyDescent="0.2">
      <c r="A50" s="2299"/>
      <c r="B50" s="2173">
        <v>2</v>
      </c>
      <c r="C50" s="2174" t="s">
        <v>1053</v>
      </c>
      <c r="D50" s="2173">
        <v>24</v>
      </c>
      <c r="E50" s="2173">
        <v>1959</v>
      </c>
      <c r="F50" s="2175">
        <v>17.614000000000001</v>
      </c>
      <c r="G50" s="2175">
        <v>4.2635339999999999</v>
      </c>
      <c r="H50" s="2175">
        <v>0</v>
      </c>
      <c r="I50" s="2175">
        <v>13.350467</v>
      </c>
      <c r="J50" s="2175">
        <v>1321.74</v>
      </c>
      <c r="K50" s="2246">
        <v>13.350467</v>
      </c>
      <c r="L50" s="2175">
        <v>1321.74</v>
      </c>
      <c r="M50" s="2176">
        <v>1.010067562455551E-2</v>
      </c>
      <c r="N50" s="2177">
        <v>45.017000000000003</v>
      </c>
      <c r="O50" s="2212">
        <v>0.45470211459061544</v>
      </c>
      <c r="P50" s="2178">
        <v>606.04053747333057</v>
      </c>
      <c r="Q50" s="2179">
        <v>27.282126875436923</v>
      </c>
    </row>
    <row r="51" spans="1:17" ht="13.5" customHeight="1" x14ac:dyDescent="0.2">
      <c r="A51" s="2299"/>
      <c r="B51" s="2173">
        <v>3</v>
      </c>
      <c r="C51" s="2174" t="s">
        <v>102</v>
      </c>
      <c r="D51" s="2173">
        <v>22</v>
      </c>
      <c r="E51" s="2173">
        <v>1981</v>
      </c>
      <c r="F51" s="2175">
        <v>25.091000000000001</v>
      </c>
      <c r="G51" s="2175">
        <v>3.3729290000000001</v>
      </c>
      <c r="H51" s="2175">
        <v>3.7546740000000001</v>
      </c>
      <c r="I51" s="2175">
        <v>17.963397000000001</v>
      </c>
      <c r="J51" s="2175">
        <v>1167.51</v>
      </c>
      <c r="K51" s="2246">
        <v>17.963397000000001</v>
      </c>
      <c r="L51" s="2175">
        <v>1167.51</v>
      </c>
      <c r="M51" s="2176">
        <v>1.5386075494000052E-2</v>
      </c>
      <c r="N51" s="2177">
        <v>45.017000000000003</v>
      </c>
      <c r="O51" s="2212">
        <v>0.69263496051340034</v>
      </c>
      <c r="P51" s="2178">
        <v>923.16452964000302</v>
      </c>
      <c r="Q51" s="2179">
        <v>41.558097630804021</v>
      </c>
    </row>
    <row r="52" spans="1:17" ht="12.75" customHeight="1" x14ac:dyDescent="0.2">
      <c r="A52" s="2299"/>
      <c r="B52" s="2173">
        <v>4</v>
      </c>
      <c r="C52" s="2174" t="s">
        <v>103</v>
      </c>
      <c r="D52" s="2173">
        <v>25</v>
      </c>
      <c r="E52" s="2173">
        <v>1940</v>
      </c>
      <c r="F52" s="2175">
        <v>30.152000000000001</v>
      </c>
      <c r="G52" s="2175">
        <v>1.822114</v>
      </c>
      <c r="H52" s="2175">
        <v>3.7546719999999998</v>
      </c>
      <c r="I52" s="2175">
        <v>24.575213999999999</v>
      </c>
      <c r="J52" s="2175">
        <v>1544.26</v>
      </c>
      <c r="K52" s="2246">
        <v>24.575213999999999</v>
      </c>
      <c r="L52" s="2175">
        <v>1544.26</v>
      </c>
      <c r="M52" s="2176">
        <v>1.5913909574812531E-2</v>
      </c>
      <c r="N52" s="2177">
        <v>45.017000000000003</v>
      </c>
      <c r="O52" s="2212">
        <v>0.71639646732933582</v>
      </c>
      <c r="P52" s="2178">
        <v>954.83457448875185</v>
      </c>
      <c r="Q52" s="2179">
        <v>42.98378803976015</v>
      </c>
    </row>
    <row r="53" spans="1:17" s="6" customFormat="1" x14ac:dyDescent="0.2">
      <c r="A53" s="2299"/>
      <c r="B53" s="2173">
        <v>5</v>
      </c>
      <c r="C53" s="2174" t="s">
        <v>104</v>
      </c>
      <c r="D53" s="2173">
        <v>108</v>
      </c>
      <c r="E53" s="2173">
        <v>1990</v>
      </c>
      <c r="F53" s="2175">
        <v>72.835999999999999</v>
      </c>
      <c r="G53" s="2175">
        <v>10.976272</v>
      </c>
      <c r="H53" s="2175">
        <v>18.346702000000001</v>
      </c>
      <c r="I53" s="2175">
        <v>43.513024000000001</v>
      </c>
      <c r="J53" s="2175">
        <v>2642.7</v>
      </c>
      <c r="K53" s="2246">
        <v>43.513024000000001</v>
      </c>
      <c r="L53" s="2175">
        <v>2642.7</v>
      </c>
      <c r="M53" s="2176">
        <v>1.646536648125024E-2</v>
      </c>
      <c r="N53" s="2177">
        <v>45.017000000000003</v>
      </c>
      <c r="O53" s="2212">
        <v>0.74122140288644212</v>
      </c>
      <c r="P53" s="2178">
        <v>987.92198887501434</v>
      </c>
      <c r="Q53" s="2179">
        <v>44.473284173186528</v>
      </c>
    </row>
    <row r="54" spans="1:17" x14ac:dyDescent="0.2">
      <c r="A54" s="2299"/>
      <c r="B54" s="2173">
        <v>6</v>
      </c>
      <c r="C54" s="2174" t="s">
        <v>100</v>
      </c>
      <c r="D54" s="2173">
        <v>60</v>
      </c>
      <c r="E54" s="2173">
        <v>1981</v>
      </c>
      <c r="F54" s="2175">
        <v>74.128</v>
      </c>
      <c r="G54" s="2175">
        <v>9.870571</v>
      </c>
      <c r="H54" s="2175">
        <v>10.240019999999999</v>
      </c>
      <c r="I54" s="2175">
        <v>54.017415</v>
      </c>
      <c r="J54" s="2175">
        <v>3139.2</v>
      </c>
      <c r="K54" s="2246">
        <v>54.017415</v>
      </c>
      <c r="L54" s="2175">
        <v>3139.2</v>
      </c>
      <c r="M54" s="2176">
        <v>1.720738245412844E-2</v>
      </c>
      <c r="N54" s="2177">
        <v>45.017000000000003</v>
      </c>
      <c r="O54" s="2212">
        <v>0.77462473593750003</v>
      </c>
      <c r="P54" s="2178">
        <v>1032.4429472477063</v>
      </c>
      <c r="Q54" s="2179">
        <v>46.47748415625</v>
      </c>
    </row>
    <row r="55" spans="1:17" s="6" customFormat="1" x14ac:dyDescent="0.2">
      <c r="A55" s="2299"/>
      <c r="B55" s="2173">
        <v>7</v>
      </c>
      <c r="C55" s="2174" t="s">
        <v>101</v>
      </c>
      <c r="D55" s="2173">
        <v>47</v>
      </c>
      <c r="E55" s="2173" t="s">
        <v>36</v>
      </c>
      <c r="F55" s="2175">
        <v>38.756999999999998</v>
      </c>
      <c r="G55" s="2175">
        <v>5.471495</v>
      </c>
      <c r="H55" s="2175">
        <v>0</v>
      </c>
      <c r="I55" s="2175">
        <v>33.285502999999999</v>
      </c>
      <c r="J55" s="2175">
        <v>1879.63</v>
      </c>
      <c r="K55" s="2246">
        <v>33.285502999999999</v>
      </c>
      <c r="L55" s="2175">
        <v>1879.63</v>
      </c>
      <c r="M55" s="2176">
        <v>1.7708539978612811E-2</v>
      </c>
      <c r="N55" s="2177">
        <v>45.017000000000003</v>
      </c>
      <c r="O55" s="2212">
        <v>0.79718534421721299</v>
      </c>
      <c r="P55" s="2178">
        <v>1062.5123987167685</v>
      </c>
      <c r="Q55" s="2179">
        <v>47.831120653032769</v>
      </c>
    </row>
    <row r="56" spans="1:17" x14ac:dyDescent="0.2">
      <c r="A56" s="2299"/>
      <c r="B56" s="2173">
        <v>8</v>
      </c>
      <c r="C56" s="2174" t="s">
        <v>98</v>
      </c>
      <c r="D56" s="2173">
        <v>32</v>
      </c>
      <c r="E56" s="2173">
        <v>1960</v>
      </c>
      <c r="F56" s="2175">
        <v>26.713000000000001</v>
      </c>
      <c r="G56" s="2175">
        <v>3.6889430000000001</v>
      </c>
      <c r="H56" s="2175">
        <v>0.34134399999999998</v>
      </c>
      <c r="I56" s="2175">
        <v>22.682713</v>
      </c>
      <c r="J56" s="2175">
        <v>1214.6199999999999</v>
      </c>
      <c r="K56" s="2246">
        <v>22.682713</v>
      </c>
      <c r="L56" s="2175">
        <v>1214.6199999999999</v>
      </c>
      <c r="M56" s="2176">
        <v>1.8674740247978792E-2</v>
      </c>
      <c r="N56" s="2177">
        <v>45.017000000000003</v>
      </c>
      <c r="O56" s="2212">
        <v>0.84068078174326133</v>
      </c>
      <c r="P56" s="2178">
        <v>1120.4844148787276</v>
      </c>
      <c r="Q56" s="2179">
        <v>50.440846904595688</v>
      </c>
    </row>
    <row r="57" spans="1:17" ht="11.25" customHeight="1" x14ac:dyDescent="0.2">
      <c r="A57" s="2299"/>
      <c r="B57" s="2173">
        <v>9</v>
      </c>
      <c r="C57" s="2174" t="s">
        <v>99</v>
      </c>
      <c r="D57" s="2173">
        <v>48</v>
      </c>
      <c r="E57" s="2173">
        <v>1963</v>
      </c>
      <c r="F57" s="2175">
        <v>43.404000000000003</v>
      </c>
      <c r="G57" s="2175">
        <v>6.530494</v>
      </c>
      <c r="H57" s="2175">
        <v>0.52268300000000001</v>
      </c>
      <c r="I57" s="2175">
        <v>36.350822000000001</v>
      </c>
      <c r="J57" s="2175">
        <v>1913.87</v>
      </c>
      <c r="K57" s="2246">
        <v>36.350822000000001</v>
      </c>
      <c r="L57" s="2175">
        <v>1913.87</v>
      </c>
      <c r="M57" s="2176">
        <v>1.899336005057815E-2</v>
      </c>
      <c r="N57" s="2177">
        <v>45.017000000000003</v>
      </c>
      <c r="O57" s="2212">
        <v>0.85502408939687669</v>
      </c>
      <c r="P57" s="2178">
        <v>1139.6016030346889</v>
      </c>
      <c r="Q57" s="2179">
        <v>51.30144536381259</v>
      </c>
    </row>
    <row r="58" spans="1:17" s="6" customFormat="1" ht="12" thickBot="1" x14ac:dyDescent="0.25">
      <c r="A58" s="2300"/>
      <c r="B58" s="410">
        <v>10</v>
      </c>
      <c r="C58" s="1370"/>
      <c r="D58" s="1371"/>
      <c r="E58" s="1371"/>
      <c r="F58" s="1372"/>
      <c r="G58" s="1372"/>
      <c r="H58" s="1372"/>
      <c r="I58" s="1372"/>
      <c r="J58" s="1372"/>
      <c r="K58" s="1373"/>
      <c r="L58" s="1372"/>
      <c r="M58" s="1374"/>
      <c r="N58" s="1375"/>
      <c r="O58" s="1376"/>
      <c r="P58" s="2301"/>
      <c r="Q58" s="1378"/>
    </row>
    <row r="59" spans="1:17" ht="12.75" customHeight="1" x14ac:dyDescent="0.2">
      <c r="A59" s="2013" t="s">
        <v>105</v>
      </c>
      <c r="B59" s="2189">
        <v>1</v>
      </c>
      <c r="C59" s="2190" t="s">
        <v>37</v>
      </c>
      <c r="D59" s="2191">
        <v>4</v>
      </c>
      <c r="E59" s="2191">
        <v>1963</v>
      </c>
      <c r="F59" s="2192">
        <v>2.7029999999999998</v>
      </c>
      <c r="G59" s="2192">
        <v>0.46374199999999999</v>
      </c>
      <c r="H59" s="2192">
        <v>4.2667999999999998E-2</v>
      </c>
      <c r="I59" s="2192">
        <v>2.19659</v>
      </c>
      <c r="J59" s="2192">
        <v>150.99</v>
      </c>
      <c r="K59" s="2247">
        <v>2.19659</v>
      </c>
      <c r="L59" s="2192">
        <v>150.99</v>
      </c>
      <c r="M59" s="2193">
        <v>1.4547917080601363E-2</v>
      </c>
      <c r="N59" s="2194">
        <v>45.017000000000003</v>
      </c>
      <c r="O59" s="2213">
        <v>0.65490358321743158</v>
      </c>
      <c r="P59" s="2195">
        <v>872.87502483608182</v>
      </c>
      <c r="Q59" s="2196">
        <v>39.294214993045898</v>
      </c>
    </row>
    <row r="60" spans="1:17" s="6" customFormat="1" ht="12.75" customHeight="1" x14ac:dyDescent="0.2">
      <c r="A60" s="2014"/>
      <c r="B60" s="2165">
        <v>2</v>
      </c>
      <c r="C60" s="2166" t="s">
        <v>108</v>
      </c>
      <c r="D60" s="2167">
        <v>4</v>
      </c>
      <c r="E60" s="2167">
        <v>1955</v>
      </c>
      <c r="F60" s="2168">
        <v>5.12</v>
      </c>
      <c r="G60" s="2168">
        <v>0</v>
      </c>
      <c r="H60" s="2168">
        <v>0</v>
      </c>
      <c r="I60" s="2168">
        <v>5.12</v>
      </c>
      <c r="J60" s="2168">
        <v>214.32</v>
      </c>
      <c r="K60" s="2248">
        <v>5.12</v>
      </c>
      <c r="L60" s="2168">
        <v>214.32</v>
      </c>
      <c r="M60" s="2169">
        <v>2.3889511011571482E-2</v>
      </c>
      <c r="N60" s="2170">
        <v>45.017000000000003</v>
      </c>
      <c r="O60" s="2214">
        <v>1.0754341172079134</v>
      </c>
      <c r="P60" s="2171">
        <v>1433.370660694289</v>
      </c>
      <c r="Q60" s="2172">
        <v>64.526047032474807</v>
      </c>
    </row>
    <row r="61" spans="1:17" ht="12.75" customHeight="1" x14ac:dyDescent="0.2">
      <c r="A61" s="2014"/>
      <c r="B61" s="2165">
        <v>3</v>
      </c>
      <c r="C61" s="2166" t="s">
        <v>111</v>
      </c>
      <c r="D61" s="2167">
        <v>4</v>
      </c>
      <c r="E61" s="2167">
        <v>1940</v>
      </c>
      <c r="F61" s="2168">
        <v>11.218999999999999</v>
      </c>
      <c r="G61" s="2168">
        <v>1.5687439999999999</v>
      </c>
      <c r="H61" s="2168">
        <v>4.2667999999999998E-2</v>
      </c>
      <c r="I61" s="2168">
        <v>9.6075890000000008</v>
      </c>
      <c r="J61" s="2168">
        <v>383.02000000000004</v>
      </c>
      <c r="K61" s="2248">
        <v>9.6075890000000008</v>
      </c>
      <c r="L61" s="2168">
        <v>383.02000000000004</v>
      </c>
      <c r="M61" s="2169">
        <v>2.5083778914939167E-2</v>
      </c>
      <c r="N61" s="2170">
        <v>45.017000000000003</v>
      </c>
      <c r="O61" s="2214">
        <v>1.1291964754138166</v>
      </c>
      <c r="P61" s="2171">
        <v>1505.02673489635</v>
      </c>
      <c r="Q61" s="2172">
        <v>67.751788524828996</v>
      </c>
    </row>
    <row r="62" spans="1:17" s="6" customFormat="1" ht="12.75" customHeight="1" x14ac:dyDescent="0.2">
      <c r="A62" s="2014"/>
      <c r="B62" s="2165">
        <v>4</v>
      </c>
      <c r="C62" s="2166" t="s">
        <v>109</v>
      </c>
      <c r="D62" s="2167">
        <v>6</v>
      </c>
      <c r="E62" s="2167">
        <v>1959</v>
      </c>
      <c r="F62" s="2168">
        <v>8.9220000000000006</v>
      </c>
      <c r="G62" s="2168">
        <v>0.85152600000000001</v>
      </c>
      <c r="H62" s="2168">
        <v>6.4002000000000003E-2</v>
      </c>
      <c r="I62" s="2168">
        <v>8.0064720000000005</v>
      </c>
      <c r="J62" s="2168">
        <v>310.93</v>
      </c>
      <c r="K62" s="2248">
        <v>8.0064720000000005</v>
      </c>
      <c r="L62" s="2168">
        <v>310.93</v>
      </c>
      <c r="M62" s="2169">
        <v>2.5750078795870456E-2</v>
      </c>
      <c r="N62" s="2170">
        <v>45.017000000000003</v>
      </c>
      <c r="O62" s="2214">
        <v>1.1591912971537004</v>
      </c>
      <c r="P62" s="2171">
        <v>1545.0047277522274</v>
      </c>
      <c r="Q62" s="2172">
        <v>69.551477829222023</v>
      </c>
    </row>
    <row r="63" spans="1:17" s="6" customFormat="1" ht="12.75" customHeight="1" x14ac:dyDescent="0.2">
      <c r="A63" s="2014"/>
      <c r="B63" s="2165">
        <v>5</v>
      </c>
      <c r="C63" s="2166" t="s">
        <v>107</v>
      </c>
      <c r="D63" s="2167">
        <v>4</v>
      </c>
      <c r="E63" s="2167">
        <v>1952</v>
      </c>
      <c r="F63" s="2168">
        <v>2.8859970000000001</v>
      </c>
      <c r="G63" s="2168">
        <v>0</v>
      </c>
      <c r="H63" s="2168">
        <v>0</v>
      </c>
      <c r="I63" s="2168">
        <v>2.8859970000000001</v>
      </c>
      <c r="J63" s="2168">
        <v>108</v>
      </c>
      <c r="K63" s="2248">
        <v>2.8859970000000001</v>
      </c>
      <c r="L63" s="2168">
        <v>108</v>
      </c>
      <c r="M63" s="2169">
        <v>2.6722194444444444E-2</v>
      </c>
      <c r="N63" s="2170">
        <v>45.017000000000003</v>
      </c>
      <c r="O63" s="2214">
        <v>1.2029530273055555</v>
      </c>
      <c r="P63" s="2171">
        <v>1603.3316666666667</v>
      </c>
      <c r="Q63" s="2172">
        <v>72.177181638333337</v>
      </c>
    </row>
    <row r="64" spans="1:17" ht="12.75" customHeight="1" x14ac:dyDescent="0.2">
      <c r="A64" s="2014"/>
      <c r="B64" s="2165">
        <v>6</v>
      </c>
      <c r="C64" s="2166" t="s">
        <v>138</v>
      </c>
      <c r="D64" s="2167">
        <v>8</v>
      </c>
      <c r="E64" s="2167" t="s">
        <v>36</v>
      </c>
      <c r="F64" s="2168">
        <v>7.1230000000000002</v>
      </c>
      <c r="G64" s="2168">
        <v>0</v>
      </c>
      <c r="H64" s="2168">
        <v>0</v>
      </c>
      <c r="I64" s="2168">
        <v>7.1230010000000004</v>
      </c>
      <c r="J64" s="2168">
        <v>248.01</v>
      </c>
      <c r="K64" s="2248">
        <v>7.1230010000000004</v>
      </c>
      <c r="L64" s="2168">
        <v>248.01</v>
      </c>
      <c r="M64" s="2169">
        <v>2.8720620136284829E-2</v>
      </c>
      <c r="N64" s="2170">
        <v>45.017000000000003</v>
      </c>
      <c r="O64" s="2214">
        <v>1.2929161566751342</v>
      </c>
      <c r="P64" s="2171">
        <v>1723.2372081770898</v>
      </c>
      <c r="Q64" s="2172">
        <v>77.574969400508053</v>
      </c>
    </row>
    <row r="65" spans="1:17" ht="12.75" customHeight="1" x14ac:dyDescent="0.2">
      <c r="A65" s="2014"/>
      <c r="B65" s="2165">
        <v>7</v>
      </c>
      <c r="C65" s="2166" t="s">
        <v>106</v>
      </c>
      <c r="D65" s="2167">
        <v>13</v>
      </c>
      <c r="E65" s="2167" t="s">
        <v>36</v>
      </c>
      <c r="F65" s="2168">
        <v>12.38</v>
      </c>
      <c r="G65" s="2168">
        <v>0</v>
      </c>
      <c r="H65" s="2168">
        <v>0</v>
      </c>
      <c r="I65" s="2168">
        <v>12.379999</v>
      </c>
      <c r="J65" s="2168">
        <v>397.64</v>
      </c>
      <c r="K65" s="2248">
        <v>12.379999</v>
      </c>
      <c r="L65" s="2168">
        <v>397.64</v>
      </c>
      <c r="M65" s="2169">
        <v>3.1133686248868322E-2</v>
      </c>
      <c r="N65" s="2170">
        <v>45.017000000000003</v>
      </c>
      <c r="O65" s="2214">
        <v>1.4015451538653054</v>
      </c>
      <c r="P65" s="2171">
        <v>1868.0211749320995</v>
      </c>
      <c r="Q65" s="2172">
        <v>84.092709231918334</v>
      </c>
    </row>
    <row r="66" spans="1:17" ht="12.75" customHeight="1" x14ac:dyDescent="0.2">
      <c r="A66" s="2014"/>
      <c r="B66" s="2165">
        <v>8</v>
      </c>
      <c r="C66" s="2166" t="s">
        <v>110</v>
      </c>
      <c r="D66" s="2167">
        <v>6</v>
      </c>
      <c r="E66" s="2167">
        <v>1940</v>
      </c>
      <c r="F66" s="2168">
        <v>8.641</v>
      </c>
      <c r="G66" s="2168">
        <v>0.10736</v>
      </c>
      <c r="H66" s="2168">
        <v>0</v>
      </c>
      <c r="I66" s="2168">
        <v>8.5336390000000009</v>
      </c>
      <c r="J66" s="2168">
        <v>250.65</v>
      </c>
      <c r="K66" s="2248">
        <v>8.5336390000000009</v>
      </c>
      <c r="L66" s="2168">
        <v>250.65</v>
      </c>
      <c r="M66" s="2169">
        <v>3.4046036305605432E-2</v>
      </c>
      <c r="N66" s="2170">
        <v>45.017000000000003</v>
      </c>
      <c r="O66" s="2214">
        <v>1.5326504163694399</v>
      </c>
      <c r="P66" s="2171">
        <v>2042.7621783363259</v>
      </c>
      <c r="Q66" s="2172">
        <v>91.959024982166383</v>
      </c>
    </row>
    <row r="67" spans="1:17" ht="13.5" customHeight="1" x14ac:dyDescent="0.2">
      <c r="A67" s="2014"/>
      <c r="B67" s="2165">
        <v>9</v>
      </c>
      <c r="C67" s="950"/>
      <c r="D67" s="951"/>
      <c r="E67" s="951"/>
      <c r="F67" s="952"/>
      <c r="G67" s="952"/>
      <c r="H67" s="952"/>
      <c r="I67" s="952"/>
      <c r="J67" s="952"/>
      <c r="K67" s="953"/>
      <c r="L67" s="952"/>
      <c r="M67" s="954"/>
      <c r="N67" s="955"/>
      <c r="O67" s="956"/>
      <c r="P67" s="957"/>
      <c r="Q67" s="958"/>
    </row>
    <row r="68" spans="1:17" ht="13.5" customHeight="1" thickBot="1" x14ac:dyDescent="0.25">
      <c r="A68" s="2015"/>
      <c r="B68" s="2197">
        <v>10</v>
      </c>
      <c r="C68" s="261"/>
      <c r="D68" s="262"/>
      <c r="E68" s="262"/>
      <c r="F68" s="263"/>
      <c r="G68" s="263"/>
      <c r="H68" s="263"/>
      <c r="I68" s="263"/>
      <c r="J68" s="263"/>
      <c r="K68" s="264"/>
      <c r="L68" s="263"/>
      <c r="M68" s="265"/>
      <c r="N68" s="266"/>
      <c r="O68" s="267"/>
      <c r="P68" s="268"/>
      <c r="Q68" s="269"/>
    </row>
    <row r="69" spans="1:17" ht="13.5" customHeight="1" x14ac:dyDescent="0.2">
      <c r="A69" s="1158"/>
      <c r="B69" s="1159" t="s">
        <v>531</v>
      </c>
      <c r="C69" s="87"/>
      <c r="D69" s="88"/>
      <c r="E69" s="88"/>
      <c r="F69" s="89"/>
      <c r="G69" s="89"/>
      <c r="H69" s="89"/>
      <c r="I69" s="89"/>
      <c r="J69" s="90"/>
      <c r="K69" s="89"/>
      <c r="L69" s="90"/>
      <c r="M69" s="91"/>
      <c r="N69" s="92"/>
      <c r="O69" s="92"/>
      <c r="P69" s="92"/>
      <c r="Q69" s="92"/>
    </row>
    <row r="70" spans="1:17" ht="14.25" customHeight="1" x14ac:dyDescent="0.2">
      <c r="A70" s="86"/>
      <c r="B70" s="88"/>
      <c r="C70" s="87"/>
      <c r="D70" s="88"/>
      <c r="E70" s="88"/>
      <c r="F70" s="89"/>
      <c r="G70" s="89"/>
      <c r="H70" s="89"/>
      <c r="I70" s="89"/>
      <c r="J70" s="90"/>
      <c r="K70" s="89"/>
      <c r="L70" s="90"/>
      <c r="M70" s="91"/>
      <c r="N70" s="92"/>
      <c r="O70" s="92"/>
      <c r="P70" s="92"/>
      <c r="Q70" s="92"/>
    </row>
    <row r="71" spans="1:17" ht="15" x14ac:dyDescent="0.2">
      <c r="A71" s="2089" t="s">
        <v>29</v>
      </c>
      <c r="B71" s="2089"/>
      <c r="C71" s="2089"/>
      <c r="D71" s="2089"/>
      <c r="E71" s="2089"/>
      <c r="F71" s="2089"/>
      <c r="G71" s="2089"/>
      <c r="H71" s="2089"/>
      <c r="I71" s="2089"/>
      <c r="J71" s="2089"/>
      <c r="K71" s="2089"/>
      <c r="L71" s="2089"/>
      <c r="M71" s="2089"/>
      <c r="N71" s="2089"/>
      <c r="O71" s="2089"/>
      <c r="P71" s="2089"/>
      <c r="Q71" s="2089"/>
    </row>
    <row r="72" spans="1:17" ht="13.5" thickBot="1" x14ac:dyDescent="0.25">
      <c r="A72" s="391"/>
      <c r="B72" s="391"/>
      <c r="C72" s="391"/>
      <c r="D72" s="391"/>
      <c r="E72" s="1961" t="s">
        <v>253</v>
      </c>
      <c r="F72" s="1961"/>
      <c r="G72" s="1961"/>
      <c r="H72" s="1961"/>
      <c r="I72" s="391">
        <v>5.6</v>
      </c>
      <c r="J72" s="391" t="s">
        <v>252</v>
      </c>
      <c r="K72" s="391" t="s">
        <v>254</v>
      </c>
      <c r="L72" s="392">
        <v>372</v>
      </c>
      <c r="M72" s="391"/>
      <c r="N72" s="391"/>
      <c r="O72" s="391"/>
      <c r="P72" s="391"/>
      <c r="Q72" s="391"/>
    </row>
    <row r="73" spans="1:17" ht="12.75" customHeight="1" x14ac:dyDescent="0.2">
      <c r="A73" s="1962" t="s">
        <v>1</v>
      </c>
      <c r="B73" s="1965" t="s">
        <v>0</v>
      </c>
      <c r="C73" s="1968" t="s">
        <v>2</v>
      </c>
      <c r="D73" s="1968" t="s">
        <v>3</v>
      </c>
      <c r="E73" s="1968" t="s">
        <v>11</v>
      </c>
      <c r="F73" s="1972" t="s">
        <v>12</v>
      </c>
      <c r="G73" s="1973"/>
      <c r="H73" s="1973"/>
      <c r="I73" s="1974"/>
      <c r="J73" s="1968" t="s">
        <v>4</v>
      </c>
      <c r="K73" s="1968" t="s">
        <v>13</v>
      </c>
      <c r="L73" s="1968" t="s">
        <v>5</v>
      </c>
      <c r="M73" s="1968" t="s">
        <v>6</v>
      </c>
      <c r="N73" s="1968" t="s">
        <v>14</v>
      </c>
      <c r="O73" s="1968" t="s">
        <v>15</v>
      </c>
      <c r="P73" s="1968" t="s">
        <v>22</v>
      </c>
      <c r="Q73" s="2045" t="s">
        <v>23</v>
      </c>
    </row>
    <row r="74" spans="1:17" ht="55.5" customHeight="1" x14ac:dyDescent="0.2">
      <c r="A74" s="2039"/>
      <c r="B74" s="1991"/>
      <c r="C74" s="1971"/>
      <c r="D74" s="1971"/>
      <c r="E74" s="1971"/>
      <c r="F74" s="46" t="s">
        <v>16</v>
      </c>
      <c r="G74" s="47" t="s">
        <v>17</v>
      </c>
      <c r="H74" s="47" t="s">
        <v>28</v>
      </c>
      <c r="I74" s="46" t="s">
        <v>19</v>
      </c>
      <c r="J74" s="1971"/>
      <c r="K74" s="1971"/>
      <c r="L74" s="1971"/>
      <c r="M74" s="1971"/>
      <c r="N74" s="1971"/>
      <c r="O74" s="1971"/>
      <c r="P74" s="1971"/>
      <c r="Q74" s="2046"/>
    </row>
    <row r="75" spans="1:17" ht="13.5" customHeight="1" thickBot="1" x14ac:dyDescent="0.25">
      <c r="A75" s="746"/>
      <c r="B75" s="747"/>
      <c r="C75" s="748"/>
      <c r="D75" s="8" t="s">
        <v>7</v>
      </c>
      <c r="E75" s="749" t="s">
        <v>8</v>
      </c>
      <c r="F75" s="749" t="s">
        <v>9</v>
      </c>
      <c r="G75" s="749" t="s">
        <v>9</v>
      </c>
      <c r="H75" s="749" t="s">
        <v>9</v>
      </c>
      <c r="I75" s="749" t="s">
        <v>9</v>
      </c>
      <c r="J75" s="749" t="s">
        <v>20</v>
      </c>
      <c r="K75" s="749" t="s">
        <v>9</v>
      </c>
      <c r="L75" s="749" t="s">
        <v>20</v>
      </c>
      <c r="M75" s="749" t="s">
        <v>52</v>
      </c>
      <c r="N75" s="8" t="s">
        <v>269</v>
      </c>
      <c r="O75" s="8" t="s">
        <v>270</v>
      </c>
      <c r="P75" s="611" t="s">
        <v>24</v>
      </c>
      <c r="Q75" s="612" t="s">
        <v>271</v>
      </c>
    </row>
    <row r="76" spans="1:17" x14ac:dyDescent="0.2">
      <c r="A76" s="2081" t="s">
        <v>164</v>
      </c>
      <c r="B76" s="10">
        <v>1</v>
      </c>
      <c r="C76" s="1657" t="s">
        <v>662</v>
      </c>
      <c r="D76" s="1658">
        <v>60</v>
      </c>
      <c r="E76" s="10">
        <v>2005</v>
      </c>
      <c r="F76" s="826">
        <v>30.89</v>
      </c>
      <c r="G76" s="1659">
        <v>8.58</v>
      </c>
      <c r="H76" s="1659">
        <v>5.03</v>
      </c>
      <c r="I76" s="1033">
        <v>17.28</v>
      </c>
      <c r="J76" s="827">
        <v>4933.47</v>
      </c>
      <c r="K76" s="828">
        <f t="shared" ref="K76:K115" si="0">I76/J76*L76</f>
        <v>16.768024129061292</v>
      </c>
      <c r="L76" s="829">
        <v>4787.3</v>
      </c>
      <c r="M76" s="830">
        <f t="shared" ref="M76:M115" si="1">K76/L76</f>
        <v>3.502605671059113E-3</v>
      </c>
      <c r="N76" s="826">
        <v>47.96</v>
      </c>
      <c r="O76" s="1667">
        <f>ROUND(M76*N76,2)</f>
        <v>0.17</v>
      </c>
      <c r="P76" s="831">
        <f>ROUND(M76*60*1000,2)</f>
        <v>210.16</v>
      </c>
      <c r="Q76" s="832">
        <f>ROUND(P76*N76/1000,2)</f>
        <v>10.08</v>
      </c>
    </row>
    <row r="77" spans="1:17" x14ac:dyDescent="0.2">
      <c r="A77" s="2057"/>
      <c r="B77" s="11">
        <v>2</v>
      </c>
      <c r="C77" s="1660" t="s">
        <v>40</v>
      </c>
      <c r="D77" s="1661">
        <v>18</v>
      </c>
      <c r="E77" s="11">
        <v>2006</v>
      </c>
      <c r="F77" s="44">
        <v>11.45</v>
      </c>
      <c r="G77" s="1662">
        <v>2.0099999999999998</v>
      </c>
      <c r="H77" s="1662">
        <v>0.89</v>
      </c>
      <c r="I77" s="44">
        <v>8.5500000000000007</v>
      </c>
      <c r="J77" s="833">
        <v>1988.27</v>
      </c>
      <c r="K77" s="56">
        <f t="shared" si="0"/>
        <v>6.826600512002897</v>
      </c>
      <c r="L77" s="834">
        <v>1587.5</v>
      </c>
      <c r="M77" s="45">
        <f t="shared" si="1"/>
        <v>4.3002207949624548E-3</v>
      </c>
      <c r="N77" s="44">
        <v>47.96</v>
      </c>
      <c r="O77" s="1668">
        <f>ROUND(M77*N77,2)</f>
        <v>0.21</v>
      </c>
      <c r="P77" s="835">
        <f>ROUND(M77*60*1000,2)</f>
        <v>258.01</v>
      </c>
      <c r="Q77" s="836">
        <f>ROUND(P77*N77/1000,2)</f>
        <v>12.37</v>
      </c>
    </row>
    <row r="78" spans="1:17" x14ac:dyDescent="0.2">
      <c r="A78" s="2057"/>
      <c r="B78" s="11">
        <v>3</v>
      </c>
      <c r="C78" s="1660" t="s">
        <v>39</v>
      </c>
      <c r="D78" s="1661">
        <v>118</v>
      </c>
      <c r="E78" s="11">
        <v>2007</v>
      </c>
      <c r="F78" s="44">
        <v>57.65</v>
      </c>
      <c r="G78" s="1662">
        <v>18.97</v>
      </c>
      <c r="H78" s="1662">
        <v>16.82</v>
      </c>
      <c r="I78" s="44">
        <v>21.86</v>
      </c>
      <c r="J78" s="833">
        <v>7726.7</v>
      </c>
      <c r="K78" s="56">
        <f t="shared" si="0"/>
        <v>19.729649397543582</v>
      </c>
      <c r="L78" s="834">
        <v>6973.7</v>
      </c>
      <c r="M78" s="45">
        <f t="shared" si="1"/>
        <v>2.8291508664759859E-3</v>
      </c>
      <c r="N78" s="44">
        <v>47.96</v>
      </c>
      <c r="O78" s="1668">
        <f t="shared" ref="O78:O83" si="2">ROUND(M78*N78,2)</f>
        <v>0.14000000000000001</v>
      </c>
      <c r="P78" s="835">
        <f t="shared" ref="P78:P84" si="3">ROUND(M78*60*1000,2)</f>
        <v>169.75</v>
      </c>
      <c r="Q78" s="836">
        <f t="shared" ref="Q78:Q83" si="4">ROUND(P78*N78/1000,2)</f>
        <v>8.14</v>
      </c>
    </row>
    <row r="79" spans="1:17" x14ac:dyDescent="0.2">
      <c r="A79" s="2057"/>
      <c r="B79" s="11">
        <v>4</v>
      </c>
      <c r="C79" s="1660" t="s">
        <v>363</v>
      </c>
      <c r="D79" s="1661">
        <v>38</v>
      </c>
      <c r="E79" s="11">
        <v>2004</v>
      </c>
      <c r="F79" s="44">
        <v>14.36</v>
      </c>
      <c r="G79" s="1662">
        <v>4.07</v>
      </c>
      <c r="H79" s="1662">
        <v>1.44</v>
      </c>
      <c r="I79" s="1034">
        <v>8.85</v>
      </c>
      <c r="J79" s="833">
        <v>2371.6999999999998</v>
      </c>
      <c r="K79" s="56">
        <f t="shared" si="0"/>
        <v>8.85</v>
      </c>
      <c r="L79" s="834">
        <v>2371.6999999999998</v>
      </c>
      <c r="M79" s="45">
        <f t="shared" si="1"/>
        <v>3.7315006113758063E-3</v>
      </c>
      <c r="N79" s="44">
        <v>47.96</v>
      </c>
      <c r="O79" s="1668">
        <f t="shared" si="2"/>
        <v>0.18</v>
      </c>
      <c r="P79" s="835">
        <f t="shared" si="3"/>
        <v>223.89</v>
      </c>
      <c r="Q79" s="836">
        <f t="shared" si="4"/>
        <v>10.74</v>
      </c>
    </row>
    <row r="80" spans="1:17" x14ac:dyDescent="0.2">
      <c r="A80" s="2057"/>
      <c r="B80" s="11">
        <v>5</v>
      </c>
      <c r="C80" s="1660" t="s">
        <v>364</v>
      </c>
      <c r="D80" s="1661">
        <v>86</v>
      </c>
      <c r="E80" s="11">
        <v>2006</v>
      </c>
      <c r="F80" s="44">
        <v>28.59</v>
      </c>
      <c r="G80" s="1662">
        <v>10.07</v>
      </c>
      <c r="H80" s="1662">
        <v>5.66</v>
      </c>
      <c r="I80" s="44">
        <v>12.85</v>
      </c>
      <c r="J80" s="833">
        <v>5049.0600000000004</v>
      </c>
      <c r="K80" s="56">
        <f t="shared" si="0"/>
        <v>12.85</v>
      </c>
      <c r="L80" s="1669">
        <v>5049.0600000000004</v>
      </c>
      <c r="M80" s="45">
        <f t="shared" si="1"/>
        <v>2.5450281834638526E-3</v>
      </c>
      <c r="N80" s="44">
        <v>47.96</v>
      </c>
      <c r="O80" s="1668">
        <f t="shared" si="2"/>
        <v>0.12</v>
      </c>
      <c r="P80" s="835">
        <f t="shared" si="3"/>
        <v>152.69999999999999</v>
      </c>
      <c r="Q80" s="836">
        <f t="shared" si="4"/>
        <v>7.32</v>
      </c>
    </row>
    <row r="81" spans="1:18" s="39" customFormat="1" ht="12.75" customHeight="1" x14ac:dyDescent="0.2">
      <c r="A81" s="2057"/>
      <c r="B81" s="38">
        <v>6</v>
      </c>
      <c r="C81" s="1660" t="s">
        <v>447</v>
      </c>
      <c r="D81" s="1661">
        <v>64</v>
      </c>
      <c r="E81" s="11">
        <v>1987</v>
      </c>
      <c r="F81" s="44">
        <v>3.39</v>
      </c>
      <c r="G81" s="1662">
        <v>3.39</v>
      </c>
      <c r="H81" s="1662">
        <v>0</v>
      </c>
      <c r="I81" s="1034">
        <v>0</v>
      </c>
      <c r="J81" s="833">
        <v>2419.08</v>
      </c>
      <c r="K81" s="56">
        <f t="shared" si="0"/>
        <v>0</v>
      </c>
      <c r="L81" s="834">
        <v>2419.08</v>
      </c>
      <c r="M81" s="45">
        <f t="shared" si="1"/>
        <v>0</v>
      </c>
      <c r="N81" s="44">
        <v>47.96</v>
      </c>
      <c r="O81" s="1668">
        <f t="shared" si="2"/>
        <v>0</v>
      </c>
      <c r="P81" s="835">
        <f t="shared" si="3"/>
        <v>0</v>
      </c>
      <c r="Q81" s="836">
        <f t="shared" si="4"/>
        <v>0</v>
      </c>
    </row>
    <row r="82" spans="1:18" x14ac:dyDescent="0.2">
      <c r="A82" s="2057"/>
      <c r="B82" s="11">
        <v>7</v>
      </c>
      <c r="C82" s="1660" t="s">
        <v>41</v>
      </c>
      <c r="D82" s="1661">
        <v>22</v>
      </c>
      <c r="E82" s="11">
        <v>2006</v>
      </c>
      <c r="F82" s="44">
        <v>13.6</v>
      </c>
      <c r="G82" s="1662">
        <v>3.88</v>
      </c>
      <c r="H82" s="1662">
        <v>1.76</v>
      </c>
      <c r="I82" s="44">
        <v>7.96</v>
      </c>
      <c r="J82" s="833">
        <v>1698.17</v>
      </c>
      <c r="K82" s="56">
        <f t="shared" si="0"/>
        <v>7.96</v>
      </c>
      <c r="L82" s="834">
        <v>1698.17</v>
      </c>
      <c r="M82" s="45">
        <f t="shared" si="1"/>
        <v>4.6873987881071973E-3</v>
      </c>
      <c r="N82" s="44">
        <v>47.96</v>
      </c>
      <c r="O82" s="1668">
        <f t="shared" si="2"/>
        <v>0.22</v>
      </c>
      <c r="P82" s="835">
        <f t="shared" si="3"/>
        <v>281.24</v>
      </c>
      <c r="Q82" s="836">
        <f t="shared" si="4"/>
        <v>13.49</v>
      </c>
    </row>
    <row r="83" spans="1:18" x14ac:dyDescent="0.2">
      <c r="A83" s="2057"/>
      <c r="B83" s="11">
        <v>8</v>
      </c>
      <c r="C83" s="1660" t="s">
        <v>38</v>
      </c>
      <c r="D83" s="1661">
        <v>51</v>
      </c>
      <c r="E83" s="11">
        <v>2005</v>
      </c>
      <c r="F83" s="44">
        <v>18.510000000000002</v>
      </c>
      <c r="G83" s="1662">
        <v>5.45</v>
      </c>
      <c r="H83" s="1662">
        <v>0</v>
      </c>
      <c r="I83" s="44">
        <v>13.06</v>
      </c>
      <c r="J83" s="833">
        <v>3073.94</v>
      </c>
      <c r="K83" s="56">
        <f t="shared" si="0"/>
        <v>12.752909816066676</v>
      </c>
      <c r="L83" s="834">
        <v>3001.66</v>
      </c>
      <c r="M83" s="45">
        <f t="shared" si="1"/>
        <v>4.2486190361555529E-3</v>
      </c>
      <c r="N83" s="44">
        <v>47.96</v>
      </c>
      <c r="O83" s="1668">
        <f t="shared" si="2"/>
        <v>0.2</v>
      </c>
      <c r="P83" s="835">
        <f t="shared" si="3"/>
        <v>254.92</v>
      </c>
      <c r="Q83" s="836">
        <f t="shared" si="4"/>
        <v>12.23</v>
      </c>
    </row>
    <row r="84" spans="1:18" x14ac:dyDescent="0.2">
      <c r="A84" s="2057"/>
      <c r="B84" s="11">
        <v>9</v>
      </c>
      <c r="C84" s="1660" t="s">
        <v>365</v>
      </c>
      <c r="D84" s="1661">
        <v>72</v>
      </c>
      <c r="E84" s="11">
        <v>2005</v>
      </c>
      <c r="F84" s="44">
        <v>37.9</v>
      </c>
      <c r="G84" s="1662">
        <v>12.6</v>
      </c>
      <c r="H84" s="1662">
        <v>4.09</v>
      </c>
      <c r="I84" s="1034">
        <v>21.21</v>
      </c>
      <c r="J84" s="833">
        <v>5346.21</v>
      </c>
      <c r="K84" s="56">
        <f t="shared" si="0"/>
        <v>21.21</v>
      </c>
      <c r="L84" s="834">
        <v>5346.21</v>
      </c>
      <c r="M84" s="45">
        <f t="shared" si="1"/>
        <v>3.9672964586127367E-3</v>
      </c>
      <c r="N84" s="44">
        <v>47.96</v>
      </c>
      <c r="O84" s="1668">
        <f>ROUND(M84*N84,2)</f>
        <v>0.19</v>
      </c>
      <c r="P84" s="835">
        <f t="shared" si="3"/>
        <v>238.04</v>
      </c>
      <c r="Q84" s="836">
        <f>ROUND(P84*N84/1000,2)</f>
        <v>11.42</v>
      </c>
    </row>
    <row r="85" spans="1:18" ht="12.75" customHeight="1" thickBot="1" x14ac:dyDescent="0.25">
      <c r="A85" s="2082"/>
      <c r="B85" s="37">
        <v>10</v>
      </c>
      <c r="C85" s="1663" t="s">
        <v>287</v>
      </c>
      <c r="D85" s="1664">
        <v>39</v>
      </c>
      <c r="E85" s="30">
        <v>2007</v>
      </c>
      <c r="F85" s="1665">
        <v>17.79</v>
      </c>
      <c r="G85" s="1666">
        <v>6.23</v>
      </c>
      <c r="H85" s="1666">
        <v>1.49</v>
      </c>
      <c r="I85" s="1665">
        <v>10.07</v>
      </c>
      <c r="J85" s="1670">
        <v>2368.7800000000002</v>
      </c>
      <c r="K85" s="1671">
        <f t="shared" si="0"/>
        <v>10.069999999999999</v>
      </c>
      <c r="L85" s="1672">
        <v>2368.7800000000002</v>
      </c>
      <c r="M85" s="1673">
        <f t="shared" si="1"/>
        <v>4.2511334948792199E-3</v>
      </c>
      <c r="N85" s="1665">
        <v>47.96</v>
      </c>
      <c r="O85" s="1674">
        <f>ROUND(M85*N85,2)</f>
        <v>0.2</v>
      </c>
      <c r="P85" s="1675">
        <f>ROUND(M85*60*1000,2)</f>
        <v>255.07</v>
      </c>
      <c r="Q85" s="1676">
        <f>ROUND(P85*N85/1000,2)</f>
        <v>12.23</v>
      </c>
    </row>
    <row r="86" spans="1:18" ht="14.25" customHeight="1" x14ac:dyDescent="0.2">
      <c r="A86" s="2083" t="s">
        <v>165</v>
      </c>
      <c r="B86" s="97">
        <v>1</v>
      </c>
      <c r="C86" s="1678" t="s">
        <v>366</v>
      </c>
      <c r="D86" s="1679">
        <v>100</v>
      </c>
      <c r="E86" s="97">
        <v>1972</v>
      </c>
      <c r="F86" s="1036">
        <v>43.5</v>
      </c>
      <c r="G86" s="1680">
        <v>12.91</v>
      </c>
      <c r="H86" s="1680">
        <v>11.07</v>
      </c>
      <c r="I86" s="1033">
        <v>19.52</v>
      </c>
      <c r="J86" s="1038">
        <v>4425.25</v>
      </c>
      <c r="K86" s="1039">
        <f t="shared" si="0"/>
        <v>19.524852155245465</v>
      </c>
      <c r="L86" s="1040">
        <v>4426.3500000000004</v>
      </c>
      <c r="M86" s="1041">
        <f t="shared" si="1"/>
        <v>4.4110502231512342E-3</v>
      </c>
      <c r="N86" s="1036">
        <v>47.96</v>
      </c>
      <c r="O86" s="1683">
        <f>ROUND(M86*N86,2)</f>
        <v>0.21</v>
      </c>
      <c r="P86" s="1042">
        <f>ROUND(M86*60*1000,2)</f>
        <v>264.66000000000003</v>
      </c>
      <c r="Q86" s="1043">
        <f>ROUND(P86*N86/1000,2)</f>
        <v>12.69</v>
      </c>
    </row>
    <row r="87" spans="1:18" x14ac:dyDescent="0.2">
      <c r="A87" s="2051"/>
      <c r="B87" s="96">
        <v>2</v>
      </c>
      <c r="C87" s="1677" t="s">
        <v>448</v>
      </c>
      <c r="D87" s="1681">
        <v>72</v>
      </c>
      <c r="E87" s="96">
        <v>1975</v>
      </c>
      <c r="F87" s="1035">
        <v>24.01</v>
      </c>
      <c r="G87" s="1682">
        <v>6.22</v>
      </c>
      <c r="H87" s="1682">
        <v>4.43</v>
      </c>
      <c r="I87" s="1034">
        <v>13.36</v>
      </c>
      <c r="J87" s="1044">
        <v>3784.12</v>
      </c>
      <c r="K87" s="1037">
        <f t="shared" si="0"/>
        <v>13.36</v>
      </c>
      <c r="L87" s="1045">
        <v>3784.12</v>
      </c>
      <c r="M87" s="1046">
        <f t="shared" si="1"/>
        <v>3.5305434288553216E-3</v>
      </c>
      <c r="N87" s="1684">
        <v>47.96</v>
      </c>
      <c r="O87" s="1685">
        <f>ROUND(M87*N87,2)</f>
        <v>0.17</v>
      </c>
      <c r="P87" s="1047">
        <f>ROUND(M87*60*1000,2)</f>
        <v>211.83</v>
      </c>
      <c r="Q87" s="1048">
        <f>ROUND(P87*N87/1000,2)</f>
        <v>10.16</v>
      </c>
    </row>
    <row r="88" spans="1:18" x14ac:dyDescent="0.2">
      <c r="A88" s="2051"/>
      <c r="B88" s="96">
        <v>3</v>
      </c>
      <c r="C88" s="1677" t="s">
        <v>54</v>
      </c>
      <c r="D88" s="1681">
        <v>60</v>
      </c>
      <c r="E88" s="96">
        <v>1965</v>
      </c>
      <c r="F88" s="1035">
        <v>30.64</v>
      </c>
      <c r="G88" s="1682">
        <v>6.82</v>
      </c>
      <c r="H88" s="1682">
        <v>9.52</v>
      </c>
      <c r="I88" s="1035">
        <v>14.3</v>
      </c>
      <c r="J88" s="1044">
        <v>2708.2</v>
      </c>
      <c r="K88" s="1037">
        <f t="shared" si="0"/>
        <v>14.3</v>
      </c>
      <c r="L88" s="1045">
        <v>2708.2</v>
      </c>
      <c r="M88" s="1046">
        <f t="shared" si="1"/>
        <v>5.2802599512591399E-3</v>
      </c>
      <c r="N88" s="1684">
        <v>47.96</v>
      </c>
      <c r="O88" s="1685">
        <f t="shared" ref="O88:O94" si="5">ROUND(M88*N88,2)</f>
        <v>0.25</v>
      </c>
      <c r="P88" s="1047">
        <f t="shared" ref="P88:P94" si="6">ROUND(M88*60*1000,2)</f>
        <v>316.82</v>
      </c>
      <c r="Q88" s="1048">
        <f t="shared" ref="Q88:Q94" si="7">ROUND(P88*N88/1000,2)</f>
        <v>15.19</v>
      </c>
    </row>
    <row r="89" spans="1:18" x14ac:dyDescent="0.2">
      <c r="A89" s="2051"/>
      <c r="B89" s="96">
        <v>4</v>
      </c>
      <c r="C89" s="1677" t="s">
        <v>367</v>
      </c>
      <c r="D89" s="1681">
        <v>63</v>
      </c>
      <c r="E89" s="96">
        <v>1960</v>
      </c>
      <c r="F89" s="1037">
        <v>11.081</v>
      </c>
      <c r="G89" s="1682">
        <v>2.79</v>
      </c>
      <c r="H89" s="1682">
        <v>2.79</v>
      </c>
      <c r="I89" s="803">
        <v>5.5</v>
      </c>
      <c r="J89" s="1044">
        <v>923.99</v>
      </c>
      <c r="K89" s="1037">
        <f t="shared" si="0"/>
        <v>5.5</v>
      </c>
      <c r="L89" s="1045">
        <v>923.99</v>
      </c>
      <c r="M89" s="1046">
        <f t="shared" si="1"/>
        <v>5.9524453727854195E-3</v>
      </c>
      <c r="N89" s="1684">
        <v>47.96</v>
      </c>
      <c r="O89" s="1685">
        <f t="shared" si="5"/>
        <v>0.28999999999999998</v>
      </c>
      <c r="P89" s="1047">
        <f t="shared" si="6"/>
        <v>357.15</v>
      </c>
      <c r="Q89" s="1048">
        <f t="shared" si="7"/>
        <v>17.13</v>
      </c>
    </row>
    <row r="90" spans="1:18" x14ac:dyDescent="0.2">
      <c r="A90" s="2051"/>
      <c r="B90" s="96">
        <v>5</v>
      </c>
      <c r="C90" s="1677" t="s">
        <v>368</v>
      </c>
      <c r="D90" s="1681">
        <v>38</v>
      </c>
      <c r="E90" s="96">
        <v>1990</v>
      </c>
      <c r="F90" s="1035">
        <v>20.010000000000002</v>
      </c>
      <c r="G90" s="1682">
        <v>5.14</v>
      </c>
      <c r="H90" s="1682">
        <v>9.57</v>
      </c>
      <c r="I90" s="1034">
        <v>5.3</v>
      </c>
      <c r="J90" s="1044">
        <v>2118.5700000000002</v>
      </c>
      <c r="K90" s="1037">
        <f t="shared" si="0"/>
        <v>5.3</v>
      </c>
      <c r="L90" s="1045">
        <v>2118.5700000000002</v>
      </c>
      <c r="M90" s="1046">
        <f t="shared" si="1"/>
        <v>2.5016874589935661E-3</v>
      </c>
      <c r="N90" s="1684">
        <v>47.96</v>
      </c>
      <c r="O90" s="1685">
        <f t="shared" si="5"/>
        <v>0.12</v>
      </c>
      <c r="P90" s="1047">
        <f t="shared" si="6"/>
        <v>150.1</v>
      </c>
      <c r="Q90" s="1048">
        <f t="shared" si="7"/>
        <v>7.2</v>
      </c>
    </row>
    <row r="91" spans="1:18" x14ac:dyDescent="0.2">
      <c r="A91" s="2051"/>
      <c r="B91" s="96">
        <v>6</v>
      </c>
      <c r="C91" s="1677" t="s">
        <v>449</v>
      </c>
      <c r="D91" s="1681">
        <v>60</v>
      </c>
      <c r="E91" s="96">
        <v>1968</v>
      </c>
      <c r="F91" s="1035">
        <v>27.24</v>
      </c>
      <c r="G91" s="1682">
        <v>7.05</v>
      </c>
      <c r="H91" s="1682">
        <v>5.38</v>
      </c>
      <c r="I91" s="1034">
        <v>14.81</v>
      </c>
      <c r="J91" s="1044">
        <v>2714.92</v>
      </c>
      <c r="K91" s="1037">
        <f t="shared" si="0"/>
        <v>14.81</v>
      </c>
      <c r="L91" s="1045">
        <v>2714.92</v>
      </c>
      <c r="M91" s="1046">
        <f t="shared" si="1"/>
        <v>5.4550410325166117E-3</v>
      </c>
      <c r="N91" s="1684">
        <v>47.96</v>
      </c>
      <c r="O91" s="1685">
        <f t="shared" si="5"/>
        <v>0.26</v>
      </c>
      <c r="P91" s="1047">
        <f t="shared" si="6"/>
        <v>327.3</v>
      </c>
      <c r="Q91" s="1048">
        <f t="shared" si="7"/>
        <v>15.7</v>
      </c>
    </row>
    <row r="92" spans="1:18" x14ac:dyDescent="0.2">
      <c r="A92" s="2051"/>
      <c r="B92" s="96">
        <v>7</v>
      </c>
      <c r="C92" s="1677" t="s">
        <v>53</v>
      </c>
      <c r="D92" s="1681">
        <v>72</v>
      </c>
      <c r="E92" s="96">
        <v>1973</v>
      </c>
      <c r="F92" s="1035">
        <v>45.48</v>
      </c>
      <c r="G92" s="1682">
        <v>9.84</v>
      </c>
      <c r="H92" s="1682">
        <v>11.52</v>
      </c>
      <c r="I92" s="1034">
        <v>24.12</v>
      </c>
      <c r="J92" s="1044">
        <v>3784.13</v>
      </c>
      <c r="K92" s="1037">
        <f t="shared" si="0"/>
        <v>24.12</v>
      </c>
      <c r="L92" s="1045">
        <v>3784.13</v>
      </c>
      <c r="M92" s="1046">
        <f t="shared" si="1"/>
        <v>6.3739882086503372E-3</v>
      </c>
      <c r="N92" s="1684">
        <v>47.96</v>
      </c>
      <c r="O92" s="1685">
        <f t="shared" si="5"/>
        <v>0.31</v>
      </c>
      <c r="P92" s="1047">
        <f t="shared" si="6"/>
        <v>382.44</v>
      </c>
      <c r="Q92" s="1048">
        <f t="shared" si="7"/>
        <v>18.34</v>
      </c>
    </row>
    <row r="93" spans="1:18" x14ac:dyDescent="0.2">
      <c r="A93" s="2051"/>
      <c r="B93" s="96">
        <v>8</v>
      </c>
      <c r="C93" s="1677" t="s">
        <v>450</v>
      </c>
      <c r="D93" s="1681">
        <v>20</v>
      </c>
      <c r="E93" s="96">
        <v>1959</v>
      </c>
      <c r="F93" s="1037">
        <v>8.9979999999999993</v>
      </c>
      <c r="G93" s="1682">
        <v>3.04</v>
      </c>
      <c r="H93" s="1682">
        <v>0</v>
      </c>
      <c r="I93" s="803">
        <v>5.96</v>
      </c>
      <c r="J93" s="1044">
        <v>985.37</v>
      </c>
      <c r="K93" s="1035">
        <f t="shared" si="0"/>
        <v>5.96</v>
      </c>
      <c r="L93" s="1045">
        <v>985.37</v>
      </c>
      <c r="M93" s="1046">
        <f>K93/L93</f>
        <v>6.0484893999208419E-3</v>
      </c>
      <c r="N93" s="1684">
        <v>47.96</v>
      </c>
      <c r="O93" s="1685">
        <f t="shared" si="5"/>
        <v>0.28999999999999998</v>
      </c>
      <c r="P93" s="1047">
        <f t="shared" si="6"/>
        <v>362.91</v>
      </c>
      <c r="Q93" s="1048">
        <f t="shared" si="7"/>
        <v>17.41</v>
      </c>
    </row>
    <row r="94" spans="1:18" ht="12.75" x14ac:dyDescent="0.2">
      <c r="A94" s="2051"/>
      <c r="B94" s="96">
        <v>9</v>
      </c>
      <c r="C94" s="1677" t="s">
        <v>572</v>
      </c>
      <c r="D94" s="1681">
        <v>18</v>
      </c>
      <c r="E94" s="96">
        <v>1959</v>
      </c>
      <c r="F94" s="1035">
        <v>10.484999999999999</v>
      </c>
      <c r="G94" s="1682">
        <v>1.86</v>
      </c>
      <c r="H94" s="1682">
        <v>1.33</v>
      </c>
      <c r="I94" s="803">
        <v>7.3</v>
      </c>
      <c r="J94" s="1044">
        <v>936.4</v>
      </c>
      <c r="K94" s="1035">
        <f t="shared" si="0"/>
        <v>11.463744126441691</v>
      </c>
      <c r="L94" s="1045">
        <v>1470.5</v>
      </c>
      <c r="M94" s="1046">
        <f>K94/L94</f>
        <v>7.7958137548056385E-3</v>
      </c>
      <c r="N94" s="1684">
        <v>47.96</v>
      </c>
      <c r="O94" s="1685">
        <f t="shared" si="5"/>
        <v>0.37</v>
      </c>
      <c r="P94" s="1047">
        <f t="shared" si="6"/>
        <v>467.75</v>
      </c>
      <c r="Q94" s="1048">
        <f t="shared" si="7"/>
        <v>22.43</v>
      </c>
      <c r="R94" s="85"/>
    </row>
    <row r="95" spans="1:18" ht="12" thickBot="1" x14ac:dyDescent="0.25">
      <c r="A95" s="2084"/>
      <c r="B95" s="99">
        <v>10</v>
      </c>
      <c r="C95" s="1677" t="s">
        <v>451</v>
      </c>
      <c r="D95" s="1681">
        <v>12</v>
      </c>
      <c r="E95" s="96">
        <v>1956</v>
      </c>
      <c r="F95" s="1037">
        <v>6.54</v>
      </c>
      <c r="G95" s="1682">
        <v>2.1800000000000002</v>
      </c>
      <c r="H95" s="1682">
        <v>0</v>
      </c>
      <c r="I95" s="1034">
        <v>4.3600000000000003</v>
      </c>
      <c r="J95" s="1044">
        <v>640.27</v>
      </c>
      <c r="K95" s="1035">
        <f t="shared" si="0"/>
        <v>4.3600000000000003</v>
      </c>
      <c r="L95" s="1045">
        <v>640.27</v>
      </c>
      <c r="M95" s="1046">
        <f>K95/L95</f>
        <v>6.8096271885298397E-3</v>
      </c>
      <c r="N95" s="1684">
        <v>47.96</v>
      </c>
      <c r="O95" s="1685">
        <f>ROUND(M95*N95,2)</f>
        <v>0.33</v>
      </c>
      <c r="P95" s="1047">
        <f>ROUND(M95*60*1000,2)</f>
        <v>408.58</v>
      </c>
      <c r="Q95" s="1048">
        <f>ROUND(P95*N95/1000,2)</f>
        <v>19.600000000000001</v>
      </c>
    </row>
    <row r="96" spans="1:18" x14ac:dyDescent="0.2">
      <c r="A96" s="2085" t="s">
        <v>166</v>
      </c>
      <c r="B96" s="108">
        <v>1</v>
      </c>
      <c r="C96" s="1686" t="s">
        <v>47</v>
      </c>
      <c r="D96" s="1687">
        <v>108</v>
      </c>
      <c r="E96" s="108">
        <v>1968</v>
      </c>
      <c r="F96" s="815">
        <v>62.07</v>
      </c>
      <c r="G96" s="1688">
        <v>5.95</v>
      </c>
      <c r="H96" s="1688">
        <v>22.04</v>
      </c>
      <c r="I96" s="1033">
        <v>34.08</v>
      </c>
      <c r="J96" s="818">
        <v>2558.34</v>
      </c>
      <c r="K96" s="815">
        <f t="shared" si="0"/>
        <v>34.081332113792534</v>
      </c>
      <c r="L96" s="819">
        <v>2558.44</v>
      </c>
      <c r="M96" s="820">
        <f t="shared" si="1"/>
        <v>1.3321137925373483E-2</v>
      </c>
      <c r="N96" s="815">
        <v>47.96</v>
      </c>
      <c r="O96" s="1695">
        <f>ROUND(M96*N96,2)</f>
        <v>0.64</v>
      </c>
      <c r="P96" s="821">
        <f>ROUND(M96*60*1000,2)</f>
        <v>799.27</v>
      </c>
      <c r="Q96" s="822">
        <f>ROUND(P96*N96/1000,2)</f>
        <v>38.33</v>
      </c>
    </row>
    <row r="97" spans="1:17" ht="12.75" customHeight="1" x14ac:dyDescent="0.2">
      <c r="A97" s="2086"/>
      <c r="B97" s="103">
        <v>2</v>
      </c>
      <c r="C97" s="1689" t="s">
        <v>43</v>
      </c>
      <c r="D97" s="1690">
        <v>59</v>
      </c>
      <c r="E97" s="103">
        <v>1981</v>
      </c>
      <c r="F97" s="816">
        <v>53.2</v>
      </c>
      <c r="G97" s="1691">
        <v>7.92</v>
      </c>
      <c r="H97" s="1691">
        <v>9.6</v>
      </c>
      <c r="I97" s="816">
        <v>35.68</v>
      </c>
      <c r="J97" s="823">
        <v>3418.76</v>
      </c>
      <c r="K97" s="816">
        <f t="shared" si="0"/>
        <v>35.027925446653171</v>
      </c>
      <c r="L97" s="824">
        <v>3356.28</v>
      </c>
      <c r="M97" s="825">
        <f t="shared" si="1"/>
        <v>1.0436532543963307E-2</v>
      </c>
      <c r="N97" s="816">
        <v>47.96</v>
      </c>
      <c r="O97" s="1696">
        <f>ROUND(M97*N97,2)</f>
        <v>0.5</v>
      </c>
      <c r="P97" s="305">
        <f>ROUND(M97*60*1000,2)</f>
        <v>626.19000000000005</v>
      </c>
      <c r="Q97" s="306">
        <f>ROUND(P97*N97/1000,2)</f>
        <v>30.03</v>
      </c>
    </row>
    <row r="98" spans="1:17" ht="12.75" customHeight="1" x14ac:dyDescent="0.2">
      <c r="A98" s="2086"/>
      <c r="B98" s="103">
        <v>3</v>
      </c>
      <c r="C98" s="1689" t="s">
        <v>42</v>
      </c>
      <c r="D98" s="1690">
        <v>57</v>
      </c>
      <c r="E98" s="103">
        <v>1982</v>
      </c>
      <c r="F98" s="816">
        <v>56.19</v>
      </c>
      <c r="G98" s="1691">
        <v>8.4600000000000009</v>
      </c>
      <c r="H98" s="1691">
        <v>12.97</v>
      </c>
      <c r="I98" s="816">
        <v>34.76</v>
      </c>
      <c r="J98" s="823">
        <v>3486.09</v>
      </c>
      <c r="K98" s="816">
        <f t="shared" si="0"/>
        <v>34.76</v>
      </c>
      <c r="L98" s="824">
        <v>3486.09</v>
      </c>
      <c r="M98" s="825">
        <f t="shared" si="1"/>
        <v>9.9710563984291845E-3</v>
      </c>
      <c r="N98" s="816">
        <v>47.96</v>
      </c>
      <c r="O98" s="1696">
        <f t="shared" ref="O98:O103" si="8">ROUND(M98*N98,2)</f>
        <v>0.48</v>
      </c>
      <c r="P98" s="305">
        <f t="shared" ref="P98:P104" si="9">ROUND(M98*60*1000,2)</f>
        <v>598.26</v>
      </c>
      <c r="Q98" s="306">
        <f t="shared" ref="Q98:Q103" si="10">ROUND(P98*N98/1000,2)</f>
        <v>28.69</v>
      </c>
    </row>
    <row r="99" spans="1:17" ht="12.75" customHeight="1" x14ac:dyDescent="0.2">
      <c r="A99" s="2086"/>
      <c r="B99" s="103">
        <v>4</v>
      </c>
      <c r="C99" s="1689" t="s">
        <v>45</v>
      </c>
      <c r="D99" s="1690">
        <v>107</v>
      </c>
      <c r="E99" s="103">
        <v>1974</v>
      </c>
      <c r="F99" s="816">
        <v>54.39</v>
      </c>
      <c r="G99" s="1691">
        <v>8.3000000000000007</v>
      </c>
      <c r="H99" s="1691">
        <v>17.12</v>
      </c>
      <c r="I99" s="816">
        <v>28.97</v>
      </c>
      <c r="J99" s="823">
        <v>2559.98</v>
      </c>
      <c r="K99" s="816">
        <f t="shared" si="0"/>
        <v>28.326091453839481</v>
      </c>
      <c r="L99" s="824">
        <v>2503.08</v>
      </c>
      <c r="M99" s="825">
        <f t="shared" si="1"/>
        <v>1.1316494660114532E-2</v>
      </c>
      <c r="N99" s="816">
        <v>47.96</v>
      </c>
      <c r="O99" s="1696">
        <f t="shared" si="8"/>
        <v>0.54</v>
      </c>
      <c r="P99" s="305">
        <f t="shared" si="9"/>
        <v>678.99</v>
      </c>
      <c r="Q99" s="306">
        <f t="shared" si="10"/>
        <v>32.56</v>
      </c>
    </row>
    <row r="100" spans="1:17" ht="12.75" customHeight="1" x14ac:dyDescent="0.2">
      <c r="A100" s="2086"/>
      <c r="B100" s="103">
        <v>5</v>
      </c>
      <c r="C100" s="1689" t="s">
        <v>369</v>
      </c>
      <c r="D100" s="1690">
        <v>54</v>
      </c>
      <c r="E100" s="103">
        <v>1987</v>
      </c>
      <c r="F100" s="816">
        <v>42.05</v>
      </c>
      <c r="G100" s="1691">
        <v>5.01</v>
      </c>
      <c r="H100" s="1691">
        <v>11.57</v>
      </c>
      <c r="I100" s="1034">
        <v>25.47</v>
      </c>
      <c r="J100" s="823">
        <v>2179.62</v>
      </c>
      <c r="K100" s="816">
        <f t="shared" si="0"/>
        <v>25.444408704269552</v>
      </c>
      <c r="L100" s="824">
        <v>2177.4299999999998</v>
      </c>
      <c r="M100" s="825">
        <f t="shared" si="1"/>
        <v>1.1685523164588324E-2</v>
      </c>
      <c r="N100" s="816">
        <v>47.96</v>
      </c>
      <c r="O100" s="1696">
        <f t="shared" si="8"/>
        <v>0.56000000000000005</v>
      </c>
      <c r="P100" s="305">
        <f t="shared" si="9"/>
        <v>701.13</v>
      </c>
      <c r="Q100" s="306">
        <f t="shared" si="10"/>
        <v>33.630000000000003</v>
      </c>
    </row>
    <row r="101" spans="1:17" ht="12.75" customHeight="1" x14ac:dyDescent="0.2">
      <c r="A101" s="2086"/>
      <c r="B101" s="103">
        <v>6</v>
      </c>
      <c r="C101" s="1689" t="s">
        <v>46</v>
      </c>
      <c r="D101" s="1690">
        <v>118</v>
      </c>
      <c r="E101" s="103">
        <v>1961</v>
      </c>
      <c r="F101" s="816">
        <v>55.74</v>
      </c>
      <c r="G101" s="1691">
        <v>9.6300000000000008</v>
      </c>
      <c r="H101" s="1691">
        <v>1.8</v>
      </c>
      <c r="I101" s="816">
        <v>44.31</v>
      </c>
      <c r="J101" s="823">
        <v>2620.0300000000002</v>
      </c>
      <c r="K101" s="816">
        <f t="shared" si="0"/>
        <v>44.31</v>
      </c>
      <c r="L101" s="824">
        <v>2620.0300000000002</v>
      </c>
      <c r="M101" s="825">
        <f t="shared" si="1"/>
        <v>1.6912020091372999E-2</v>
      </c>
      <c r="N101" s="816">
        <v>47.96</v>
      </c>
      <c r="O101" s="1696">
        <f t="shared" si="8"/>
        <v>0.81</v>
      </c>
      <c r="P101" s="305">
        <f t="shared" si="9"/>
        <v>1014.72</v>
      </c>
      <c r="Q101" s="306">
        <f t="shared" si="10"/>
        <v>48.67</v>
      </c>
    </row>
    <row r="102" spans="1:17" s="39" customFormat="1" ht="12.75" customHeight="1" x14ac:dyDescent="0.2">
      <c r="A102" s="2086"/>
      <c r="B102" s="817">
        <v>7</v>
      </c>
      <c r="C102" s="1689" t="s">
        <v>44</v>
      </c>
      <c r="D102" s="1690">
        <v>47</v>
      </c>
      <c r="E102" s="103">
        <v>1979</v>
      </c>
      <c r="F102" s="816">
        <v>50.9</v>
      </c>
      <c r="G102" s="1691">
        <v>6.62</v>
      </c>
      <c r="H102" s="1691">
        <v>11.61</v>
      </c>
      <c r="I102" s="816">
        <v>32.67</v>
      </c>
      <c r="J102" s="823">
        <v>2974.87</v>
      </c>
      <c r="K102" s="816">
        <f t="shared" si="0"/>
        <v>32.048309405116868</v>
      </c>
      <c r="L102" s="824">
        <v>2918.26</v>
      </c>
      <c r="M102" s="825">
        <f t="shared" si="1"/>
        <v>1.0981992490428154E-2</v>
      </c>
      <c r="N102" s="816">
        <v>47.96</v>
      </c>
      <c r="O102" s="1696">
        <f t="shared" si="8"/>
        <v>0.53</v>
      </c>
      <c r="P102" s="305">
        <f t="shared" si="9"/>
        <v>658.92</v>
      </c>
      <c r="Q102" s="306">
        <f t="shared" si="10"/>
        <v>31.6</v>
      </c>
    </row>
    <row r="103" spans="1:17" ht="12.75" customHeight="1" x14ac:dyDescent="0.2">
      <c r="A103" s="2086"/>
      <c r="B103" s="103">
        <v>8</v>
      </c>
      <c r="C103" s="1689" t="s">
        <v>370</v>
      </c>
      <c r="D103" s="1690">
        <v>41</v>
      </c>
      <c r="E103" s="103">
        <v>1987</v>
      </c>
      <c r="F103" s="816">
        <v>31.07</v>
      </c>
      <c r="G103" s="1691">
        <v>4.09</v>
      </c>
      <c r="H103" s="1691">
        <v>8.14</v>
      </c>
      <c r="I103" s="1034">
        <v>18.84</v>
      </c>
      <c r="J103" s="823">
        <v>2323.42</v>
      </c>
      <c r="K103" s="816">
        <f t="shared" si="0"/>
        <v>13.445582116018628</v>
      </c>
      <c r="L103" s="824">
        <v>1658.16</v>
      </c>
      <c r="M103" s="825">
        <f t="shared" si="1"/>
        <v>8.1087362594795594E-3</v>
      </c>
      <c r="N103" s="816">
        <v>47.96</v>
      </c>
      <c r="O103" s="1696">
        <f t="shared" si="8"/>
        <v>0.39</v>
      </c>
      <c r="P103" s="305">
        <f t="shared" si="9"/>
        <v>486.52</v>
      </c>
      <c r="Q103" s="306">
        <f t="shared" si="10"/>
        <v>23.33</v>
      </c>
    </row>
    <row r="104" spans="1:17" s="39" customFormat="1" ht="12.75" customHeight="1" x14ac:dyDescent="0.2">
      <c r="A104" s="2086"/>
      <c r="B104" s="817">
        <v>9</v>
      </c>
      <c r="C104" s="1689" t="s">
        <v>371</v>
      </c>
      <c r="D104" s="1690">
        <v>47</v>
      </c>
      <c r="E104" s="103">
        <v>1981</v>
      </c>
      <c r="F104" s="816">
        <v>50.62</v>
      </c>
      <c r="G104" s="1691">
        <v>7.37</v>
      </c>
      <c r="H104" s="1691">
        <v>12.47</v>
      </c>
      <c r="I104" s="1034">
        <v>30.78</v>
      </c>
      <c r="J104" s="823">
        <v>2980.63</v>
      </c>
      <c r="K104" s="816">
        <f t="shared" si="0"/>
        <v>29.471093829156924</v>
      </c>
      <c r="L104" s="824">
        <v>2853.88</v>
      </c>
      <c r="M104" s="825">
        <f t="shared" si="1"/>
        <v>1.032667590408739E-2</v>
      </c>
      <c r="N104" s="816">
        <v>47.96</v>
      </c>
      <c r="O104" s="1696">
        <f>ROUND(M104*N104,2)</f>
        <v>0.5</v>
      </c>
      <c r="P104" s="305">
        <f t="shared" si="9"/>
        <v>619.6</v>
      </c>
      <c r="Q104" s="306">
        <f>ROUND(P104*N104/1000,2)</f>
        <v>29.72</v>
      </c>
    </row>
    <row r="105" spans="1:17" ht="12.75" customHeight="1" thickBot="1" x14ac:dyDescent="0.25">
      <c r="A105" s="2087"/>
      <c r="B105" s="113">
        <v>10</v>
      </c>
      <c r="C105" s="1692" t="s">
        <v>48</v>
      </c>
      <c r="D105" s="1693">
        <v>92</v>
      </c>
      <c r="E105" s="104">
        <v>1991</v>
      </c>
      <c r="F105" s="106">
        <v>78.260000000000005</v>
      </c>
      <c r="G105" s="1694">
        <v>8.44</v>
      </c>
      <c r="H105" s="1694">
        <v>15.12</v>
      </c>
      <c r="I105" s="106">
        <v>54.7</v>
      </c>
      <c r="J105" s="1697">
        <v>3723.66</v>
      </c>
      <c r="K105" s="106">
        <f t="shared" si="0"/>
        <v>52.127513790195671</v>
      </c>
      <c r="L105" s="1698">
        <v>3548.54</v>
      </c>
      <c r="M105" s="107">
        <f t="shared" si="1"/>
        <v>1.4689848160143517E-2</v>
      </c>
      <c r="N105" s="106">
        <v>47.96</v>
      </c>
      <c r="O105" s="1699">
        <f>ROUND(M105*N105,2)</f>
        <v>0.7</v>
      </c>
      <c r="P105" s="1700">
        <f>ROUND(M105*60*1000,2)</f>
        <v>881.39</v>
      </c>
      <c r="Q105" s="1701">
        <f>ROUND(P105*N105/1000,2)</f>
        <v>42.27</v>
      </c>
    </row>
    <row r="106" spans="1:17" x14ac:dyDescent="0.2">
      <c r="A106" s="2067" t="s">
        <v>167</v>
      </c>
      <c r="B106" s="16">
        <v>1</v>
      </c>
      <c r="C106" s="1702" t="s">
        <v>56</v>
      </c>
      <c r="D106" s="1703">
        <v>28</v>
      </c>
      <c r="E106" s="16">
        <v>1957</v>
      </c>
      <c r="F106" s="805">
        <v>20.48</v>
      </c>
      <c r="G106" s="1704">
        <v>0</v>
      </c>
      <c r="H106" s="1704">
        <v>0</v>
      </c>
      <c r="I106" s="1655">
        <v>20.48</v>
      </c>
      <c r="J106" s="808">
        <v>1462.5</v>
      </c>
      <c r="K106" s="805">
        <f t="shared" si="0"/>
        <v>18.219708170940169</v>
      </c>
      <c r="L106" s="809">
        <v>1301.0899999999999</v>
      </c>
      <c r="M106" s="810">
        <f t="shared" si="1"/>
        <v>1.4003418803418804E-2</v>
      </c>
      <c r="N106" s="805">
        <v>47.96</v>
      </c>
      <c r="O106" s="1711">
        <f>ROUND(M106*N106,2)</f>
        <v>0.67</v>
      </c>
      <c r="P106" s="811">
        <f>ROUND(M106*60*1000,2)</f>
        <v>840.21</v>
      </c>
      <c r="Q106" s="812">
        <f>ROUND(P106*N106/1000,2)</f>
        <v>40.299999999999997</v>
      </c>
    </row>
    <row r="107" spans="1:17" ht="12.75" customHeight="1" x14ac:dyDescent="0.2">
      <c r="A107" s="1985"/>
      <c r="B107" s="17">
        <v>2</v>
      </c>
      <c r="C107" s="1705" t="s">
        <v>452</v>
      </c>
      <c r="D107" s="1706">
        <v>22</v>
      </c>
      <c r="E107" s="17">
        <v>1958</v>
      </c>
      <c r="F107" s="412">
        <v>25.63</v>
      </c>
      <c r="G107" s="1707">
        <v>0</v>
      </c>
      <c r="H107" s="1707">
        <v>0</v>
      </c>
      <c r="I107" s="1034">
        <v>25.63</v>
      </c>
      <c r="J107" s="112">
        <v>1528.27</v>
      </c>
      <c r="K107" s="412">
        <f t="shared" si="0"/>
        <v>18.676910558998081</v>
      </c>
      <c r="L107" s="413">
        <v>1113.67</v>
      </c>
      <c r="M107" s="813">
        <f t="shared" si="1"/>
        <v>1.6770596818624979E-2</v>
      </c>
      <c r="N107" s="1712">
        <v>47.96</v>
      </c>
      <c r="O107" s="1713">
        <f t="shared" ref="O107:O113" si="11">ROUND(M107*N107,2)</f>
        <v>0.8</v>
      </c>
      <c r="P107" s="32">
        <f>ROUND(M107*60*1000,2)</f>
        <v>1006.24</v>
      </c>
      <c r="Q107" s="33">
        <f>ROUND(P107*N107/1000,2)</f>
        <v>48.26</v>
      </c>
    </row>
    <row r="108" spans="1:17" ht="12.75" customHeight="1" x14ac:dyDescent="0.2">
      <c r="A108" s="1985"/>
      <c r="B108" s="17">
        <v>3</v>
      </c>
      <c r="C108" s="1705" t="s">
        <v>49</v>
      </c>
      <c r="D108" s="1706">
        <v>77</v>
      </c>
      <c r="E108" s="17">
        <v>1960</v>
      </c>
      <c r="F108" s="412">
        <v>32.32</v>
      </c>
      <c r="G108" s="1707">
        <v>7.72</v>
      </c>
      <c r="H108" s="1707">
        <v>1.1599999999999999</v>
      </c>
      <c r="I108" s="412">
        <v>18.57</v>
      </c>
      <c r="J108" s="112">
        <v>1264.2</v>
      </c>
      <c r="K108" s="412">
        <f t="shared" si="0"/>
        <v>18.343934266729946</v>
      </c>
      <c r="L108" s="413">
        <v>1248.81</v>
      </c>
      <c r="M108" s="813">
        <f t="shared" si="1"/>
        <v>1.4689131466540103E-2</v>
      </c>
      <c r="N108" s="1712">
        <v>47.96</v>
      </c>
      <c r="O108" s="1713">
        <f t="shared" si="11"/>
        <v>0.7</v>
      </c>
      <c r="P108" s="32">
        <f t="shared" ref="P108:P114" si="12">ROUND(M108*60*1000,2)</f>
        <v>881.35</v>
      </c>
      <c r="Q108" s="33">
        <f t="shared" ref="Q108:Q113" si="13">ROUND(P108*N108/1000,2)</f>
        <v>42.27</v>
      </c>
    </row>
    <row r="109" spans="1:17" ht="12.75" customHeight="1" x14ac:dyDescent="0.2">
      <c r="A109" s="1985"/>
      <c r="B109" s="17">
        <v>4</v>
      </c>
      <c r="C109" s="1705" t="s">
        <v>57</v>
      </c>
      <c r="D109" s="1706">
        <v>18</v>
      </c>
      <c r="E109" s="17">
        <v>1959</v>
      </c>
      <c r="F109" s="412">
        <v>23.24</v>
      </c>
      <c r="G109" s="1707">
        <v>1.94</v>
      </c>
      <c r="H109" s="1707">
        <v>0</v>
      </c>
      <c r="I109" s="412">
        <v>21.3</v>
      </c>
      <c r="J109" s="112">
        <v>963.76</v>
      </c>
      <c r="K109" s="412">
        <f t="shared" si="0"/>
        <v>21.3</v>
      </c>
      <c r="L109" s="413">
        <v>963.76</v>
      </c>
      <c r="M109" s="813">
        <f t="shared" si="1"/>
        <v>2.2100937992861294E-2</v>
      </c>
      <c r="N109" s="1712">
        <v>47.96</v>
      </c>
      <c r="O109" s="1713">
        <f t="shared" si="11"/>
        <v>1.06</v>
      </c>
      <c r="P109" s="32">
        <f t="shared" si="12"/>
        <v>1326.06</v>
      </c>
      <c r="Q109" s="33">
        <f t="shared" si="13"/>
        <v>63.6</v>
      </c>
    </row>
    <row r="110" spans="1:17" ht="12.75" customHeight="1" x14ac:dyDescent="0.2">
      <c r="A110" s="1985"/>
      <c r="B110" s="17">
        <v>5</v>
      </c>
      <c r="C110" s="1705" t="s">
        <v>51</v>
      </c>
      <c r="D110" s="1706">
        <v>25</v>
      </c>
      <c r="E110" s="17">
        <v>1957</v>
      </c>
      <c r="F110" s="412">
        <v>28.16</v>
      </c>
      <c r="G110" s="1707">
        <v>0</v>
      </c>
      <c r="H110" s="1707">
        <v>0</v>
      </c>
      <c r="I110" s="1656">
        <v>28.16</v>
      </c>
      <c r="J110" s="112">
        <v>1561.46</v>
      </c>
      <c r="K110" s="412">
        <f t="shared" si="0"/>
        <v>28.159999999999997</v>
      </c>
      <c r="L110" s="413">
        <v>1561.46</v>
      </c>
      <c r="M110" s="813">
        <f t="shared" si="1"/>
        <v>1.8034403699102121E-2</v>
      </c>
      <c r="N110" s="1712">
        <v>47.96</v>
      </c>
      <c r="O110" s="1713">
        <f t="shared" si="11"/>
        <v>0.86</v>
      </c>
      <c r="P110" s="32">
        <f t="shared" si="12"/>
        <v>1082.06</v>
      </c>
      <c r="Q110" s="33">
        <f t="shared" si="13"/>
        <v>51.9</v>
      </c>
    </row>
    <row r="111" spans="1:17" ht="12.75" customHeight="1" x14ac:dyDescent="0.2">
      <c r="A111" s="1985"/>
      <c r="B111" s="17">
        <v>6</v>
      </c>
      <c r="C111" s="1705" t="s">
        <v>50</v>
      </c>
      <c r="D111" s="1706">
        <v>55</v>
      </c>
      <c r="E111" s="17">
        <v>1977</v>
      </c>
      <c r="F111" s="412">
        <v>40.11</v>
      </c>
      <c r="G111" s="1707">
        <v>4.3499999999999996</v>
      </c>
      <c r="H111" s="1707">
        <v>12.1</v>
      </c>
      <c r="I111" s="412">
        <v>23.66</v>
      </c>
      <c r="J111" s="112">
        <v>2217.3200000000002</v>
      </c>
      <c r="K111" s="412">
        <f t="shared" si="0"/>
        <v>23.66</v>
      </c>
      <c r="L111" s="413">
        <v>2217.3200000000002</v>
      </c>
      <c r="M111" s="813">
        <f t="shared" si="1"/>
        <v>1.0670539209496148E-2</v>
      </c>
      <c r="N111" s="1712">
        <v>47.96</v>
      </c>
      <c r="O111" s="1713">
        <f t="shared" si="11"/>
        <v>0.51</v>
      </c>
      <c r="P111" s="32">
        <f t="shared" si="12"/>
        <v>640.23</v>
      </c>
      <c r="Q111" s="33">
        <f t="shared" si="13"/>
        <v>30.71</v>
      </c>
    </row>
    <row r="112" spans="1:17" ht="12.75" customHeight="1" x14ac:dyDescent="0.2">
      <c r="A112" s="1985"/>
      <c r="B112" s="17">
        <v>7</v>
      </c>
      <c r="C112" s="1705" t="s">
        <v>453</v>
      </c>
      <c r="D112" s="1706">
        <v>7</v>
      </c>
      <c r="E112" s="17">
        <v>1959</v>
      </c>
      <c r="F112" s="412">
        <v>8.9600000000000009</v>
      </c>
      <c r="G112" s="1707">
        <v>0</v>
      </c>
      <c r="H112" s="1707">
        <v>0</v>
      </c>
      <c r="I112" s="803">
        <v>8.9600000000000009</v>
      </c>
      <c r="J112" s="112">
        <v>321.98</v>
      </c>
      <c r="K112" s="412">
        <f t="shared" si="0"/>
        <v>8.9600000000000009</v>
      </c>
      <c r="L112" s="413">
        <v>321.98</v>
      </c>
      <c r="M112" s="813">
        <f t="shared" si="1"/>
        <v>2.782781539226039E-2</v>
      </c>
      <c r="N112" s="1712">
        <v>47.96</v>
      </c>
      <c r="O112" s="1713">
        <f t="shared" si="11"/>
        <v>1.33</v>
      </c>
      <c r="P112" s="32">
        <f t="shared" si="12"/>
        <v>1669.67</v>
      </c>
      <c r="Q112" s="33">
        <f t="shared" si="13"/>
        <v>80.08</v>
      </c>
    </row>
    <row r="113" spans="1:17" ht="13.5" customHeight="1" x14ac:dyDescent="0.2">
      <c r="A113" s="1985"/>
      <c r="B113" s="17">
        <v>8</v>
      </c>
      <c r="C113" s="1705" t="s">
        <v>454</v>
      </c>
      <c r="D113" s="1706">
        <v>24</v>
      </c>
      <c r="E113" s="17">
        <v>1962</v>
      </c>
      <c r="F113" s="412">
        <v>12.019</v>
      </c>
      <c r="G113" s="1707">
        <v>0</v>
      </c>
      <c r="H113" s="1707">
        <v>0</v>
      </c>
      <c r="I113" s="803">
        <v>12.02</v>
      </c>
      <c r="J113" s="112">
        <v>402.03</v>
      </c>
      <c r="K113" s="412">
        <f t="shared" si="0"/>
        <v>12.02</v>
      </c>
      <c r="L113" s="413">
        <v>402.03</v>
      </c>
      <c r="M113" s="813">
        <f t="shared" si="1"/>
        <v>2.9898266298534936E-2</v>
      </c>
      <c r="N113" s="1712">
        <v>47.96</v>
      </c>
      <c r="O113" s="1713">
        <f t="shared" si="11"/>
        <v>1.43</v>
      </c>
      <c r="P113" s="32">
        <f t="shared" si="12"/>
        <v>1793.9</v>
      </c>
      <c r="Q113" s="33">
        <f t="shared" si="13"/>
        <v>86.04</v>
      </c>
    </row>
    <row r="114" spans="1:17" ht="12.75" customHeight="1" x14ac:dyDescent="0.2">
      <c r="A114" s="1985"/>
      <c r="B114" s="17">
        <v>9</v>
      </c>
      <c r="C114" s="1705" t="s">
        <v>455</v>
      </c>
      <c r="D114" s="1706">
        <v>8</v>
      </c>
      <c r="E114" s="17" t="s">
        <v>36</v>
      </c>
      <c r="F114" s="806">
        <v>8.9060000000000006</v>
      </c>
      <c r="G114" s="1707">
        <v>0.82</v>
      </c>
      <c r="H114" s="1707">
        <v>0</v>
      </c>
      <c r="I114" s="806">
        <v>8.09</v>
      </c>
      <c r="J114" s="112">
        <v>364.25</v>
      </c>
      <c r="K114" s="412">
        <f t="shared" si="0"/>
        <v>8.09</v>
      </c>
      <c r="L114" s="413">
        <v>364.25</v>
      </c>
      <c r="M114" s="813">
        <f t="shared" si="1"/>
        <v>2.2210020590253947E-2</v>
      </c>
      <c r="N114" s="1712">
        <v>47.96</v>
      </c>
      <c r="O114" s="1713">
        <f>ROUND(M114*N114,2)</f>
        <v>1.07</v>
      </c>
      <c r="P114" s="32">
        <f t="shared" si="12"/>
        <v>1332.6</v>
      </c>
      <c r="Q114" s="33">
        <f>ROUND(P114*N114/1000,2)</f>
        <v>63.91</v>
      </c>
    </row>
    <row r="115" spans="1:17" ht="12.75" customHeight="1" thickBot="1" x14ac:dyDescent="0.25">
      <c r="A115" s="1986"/>
      <c r="B115" s="18">
        <v>10</v>
      </c>
      <c r="C115" s="1708" t="s">
        <v>58</v>
      </c>
      <c r="D115" s="1709">
        <v>8</v>
      </c>
      <c r="E115" s="18">
        <v>1901</v>
      </c>
      <c r="F115" s="807">
        <v>7.9770000000000003</v>
      </c>
      <c r="G115" s="1710">
        <v>0</v>
      </c>
      <c r="H115" s="1710">
        <v>0</v>
      </c>
      <c r="I115" s="804">
        <v>7.98</v>
      </c>
      <c r="J115" s="117">
        <v>330.14</v>
      </c>
      <c r="K115" s="415">
        <f t="shared" si="0"/>
        <v>7.1185254740413164</v>
      </c>
      <c r="L115" s="414">
        <v>294.5</v>
      </c>
      <c r="M115" s="814">
        <f t="shared" si="1"/>
        <v>2.4171563579087663E-2</v>
      </c>
      <c r="N115" s="1714">
        <v>47.96</v>
      </c>
      <c r="O115" s="1715">
        <f>ROUND(M115*N115,2)</f>
        <v>1.1599999999999999</v>
      </c>
      <c r="P115" s="34">
        <f>ROUND(M115*60*1000,2)</f>
        <v>1450.29</v>
      </c>
      <c r="Q115" s="109">
        <f>ROUND(P115*N115/1000,2)</f>
        <v>69.56</v>
      </c>
    </row>
    <row r="116" spans="1:17" x14ac:dyDescent="0.2">
      <c r="C116" s="1"/>
    </row>
    <row r="117" spans="1:17" x14ac:dyDescent="0.2">
      <c r="A117" s="744" t="s">
        <v>372</v>
      </c>
      <c r="B117" s="741"/>
      <c r="C117" s="741"/>
      <c r="D117" s="741"/>
      <c r="E117" s="742"/>
      <c r="F117" s="742"/>
      <c r="G117" s="742"/>
      <c r="H117" s="737"/>
      <c r="I117" s="734"/>
      <c r="J117" s="734"/>
      <c r="K117" s="734"/>
      <c r="L117" s="735"/>
      <c r="M117" s="735"/>
      <c r="N117" s="735"/>
    </row>
    <row r="118" spans="1:17" x14ac:dyDescent="0.2">
      <c r="A118" s="744" t="s">
        <v>373</v>
      </c>
      <c r="B118" s="741"/>
      <c r="C118" s="741"/>
      <c r="D118" s="741"/>
      <c r="E118" s="742"/>
      <c r="F118" s="742"/>
      <c r="G118" s="742"/>
      <c r="H118" s="737"/>
      <c r="I118" s="734"/>
      <c r="J118" s="734"/>
      <c r="K118" s="734"/>
      <c r="L118" s="735"/>
      <c r="M118" s="735"/>
      <c r="N118" s="735"/>
    </row>
    <row r="119" spans="1:17" x14ac:dyDescent="0.2">
      <c r="A119" s="741" t="s">
        <v>374</v>
      </c>
      <c r="B119" s="743" t="s">
        <v>375</v>
      </c>
      <c r="C119" s="741"/>
      <c r="D119" s="741"/>
      <c r="E119" s="742"/>
      <c r="F119" s="742"/>
      <c r="G119" s="742"/>
      <c r="H119" s="734"/>
      <c r="I119" s="736"/>
      <c r="J119" s="734"/>
      <c r="K119" s="734"/>
      <c r="L119" s="735"/>
      <c r="M119" s="735"/>
      <c r="N119" s="735"/>
    </row>
    <row r="120" spans="1:17" x14ac:dyDescent="0.2">
      <c r="A120" s="745"/>
      <c r="B120" s="740" t="s">
        <v>112</v>
      </c>
      <c r="C120" s="739"/>
      <c r="D120" s="739"/>
      <c r="E120" s="739"/>
      <c r="F120" s="739"/>
      <c r="G120" s="739"/>
      <c r="H120" s="738"/>
      <c r="I120" s="733"/>
      <c r="J120" s="732"/>
      <c r="K120" s="732"/>
      <c r="L120" s="732"/>
      <c r="M120" s="732"/>
      <c r="N120" s="732"/>
    </row>
    <row r="123" spans="1:17" ht="15" x14ac:dyDescent="0.2">
      <c r="A123" s="2016" t="s">
        <v>376</v>
      </c>
      <c r="B123" s="2016"/>
      <c r="C123" s="2016"/>
      <c r="D123" s="2016"/>
      <c r="E123" s="2016"/>
      <c r="F123" s="2016"/>
      <c r="G123" s="2016"/>
      <c r="H123" s="2016"/>
      <c r="I123" s="2016"/>
      <c r="J123" s="2016"/>
      <c r="K123" s="2016"/>
      <c r="L123" s="2016"/>
      <c r="M123" s="2016"/>
      <c r="N123" s="2016"/>
      <c r="O123" s="2016"/>
      <c r="P123" s="2016"/>
      <c r="Q123" s="2016"/>
    </row>
    <row r="124" spans="1:17" ht="13.5" thickBot="1" x14ac:dyDescent="0.25">
      <c r="A124" s="391"/>
      <c r="B124" s="391"/>
      <c r="C124" s="391"/>
      <c r="D124" s="391"/>
      <c r="E124" s="1961" t="s">
        <v>253</v>
      </c>
      <c r="F124" s="1961"/>
      <c r="G124" s="1961"/>
      <c r="H124" s="1961"/>
      <c r="I124" s="391">
        <v>4.8</v>
      </c>
      <c r="J124" s="391" t="s">
        <v>252</v>
      </c>
      <c r="K124" s="391" t="s">
        <v>254</v>
      </c>
      <c r="L124" s="392">
        <v>409.2</v>
      </c>
      <c r="M124" s="391"/>
      <c r="N124" s="391"/>
      <c r="O124" s="391"/>
      <c r="P124" s="391"/>
      <c r="Q124" s="391"/>
    </row>
    <row r="125" spans="1:17" x14ac:dyDescent="0.2">
      <c r="A125" s="1962" t="s">
        <v>1</v>
      </c>
      <c r="B125" s="1965" t="s">
        <v>0</v>
      </c>
      <c r="C125" s="1968" t="s">
        <v>2</v>
      </c>
      <c r="D125" s="1968" t="s">
        <v>3</v>
      </c>
      <c r="E125" s="1968" t="s">
        <v>11</v>
      </c>
      <c r="F125" s="1972" t="s">
        <v>12</v>
      </c>
      <c r="G125" s="1973"/>
      <c r="H125" s="1973"/>
      <c r="I125" s="1974"/>
      <c r="J125" s="1968" t="s">
        <v>4</v>
      </c>
      <c r="K125" s="1968" t="s">
        <v>13</v>
      </c>
      <c r="L125" s="1968" t="s">
        <v>5</v>
      </c>
      <c r="M125" s="1968" t="s">
        <v>6</v>
      </c>
      <c r="N125" s="1968" t="s">
        <v>14</v>
      </c>
      <c r="O125" s="1992" t="s">
        <v>15</v>
      </c>
      <c r="P125" s="1992" t="s">
        <v>31</v>
      </c>
      <c r="Q125" s="1977" t="s">
        <v>23</v>
      </c>
    </row>
    <row r="126" spans="1:17" ht="33.75" x14ac:dyDescent="0.2">
      <c r="A126" s="1963"/>
      <c r="B126" s="1966"/>
      <c r="C126" s="1969"/>
      <c r="D126" s="1971"/>
      <c r="E126" s="1971"/>
      <c r="F126" s="760" t="s">
        <v>16</v>
      </c>
      <c r="G126" s="760" t="s">
        <v>17</v>
      </c>
      <c r="H126" s="760" t="s">
        <v>18</v>
      </c>
      <c r="I126" s="760" t="s">
        <v>19</v>
      </c>
      <c r="J126" s="1971"/>
      <c r="K126" s="1971"/>
      <c r="L126" s="1971"/>
      <c r="M126" s="1971"/>
      <c r="N126" s="1971"/>
      <c r="O126" s="1993"/>
      <c r="P126" s="1993"/>
      <c r="Q126" s="1978"/>
    </row>
    <row r="127" spans="1:17" ht="12" thickBot="1" x14ac:dyDescent="0.25">
      <c r="A127" s="1964"/>
      <c r="B127" s="1967"/>
      <c r="C127" s="1970"/>
      <c r="D127" s="28" t="s">
        <v>7</v>
      </c>
      <c r="E127" s="28" t="s">
        <v>8</v>
      </c>
      <c r="F127" s="28" t="s">
        <v>9</v>
      </c>
      <c r="G127" s="28" t="s">
        <v>9</v>
      </c>
      <c r="H127" s="28" t="s">
        <v>9</v>
      </c>
      <c r="I127" s="28" t="s">
        <v>9</v>
      </c>
      <c r="J127" s="28" t="s">
        <v>20</v>
      </c>
      <c r="K127" s="28" t="s">
        <v>9</v>
      </c>
      <c r="L127" s="28" t="s">
        <v>20</v>
      </c>
      <c r="M127" s="28" t="s">
        <v>55</v>
      </c>
      <c r="N127" s="28" t="s">
        <v>269</v>
      </c>
      <c r="O127" s="28" t="s">
        <v>270</v>
      </c>
      <c r="P127" s="616" t="s">
        <v>24</v>
      </c>
      <c r="Q127" s="617" t="s">
        <v>271</v>
      </c>
    </row>
    <row r="128" spans="1:17" x14ac:dyDescent="0.2">
      <c r="A128" s="2056" t="s">
        <v>164</v>
      </c>
      <c r="B128" s="29">
        <v>1</v>
      </c>
      <c r="C128" s="307" t="s">
        <v>857</v>
      </c>
      <c r="D128" s="270">
        <v>49</v>
      </c>
      <c r="E128" s="270">
        <v>1976</v>
      </c>
      <c r="F128" s="246">
        <v>24.791699999999999</v>
      </c>
      <c r="G128" s="246">
        <v>14.4773</v>
      </c>
      <c r="H128" s="246">
        <v>4.8</v>
      </c>
      <c r="I128" s="246">
        <f>F128-G128-H128</f>
        <v>5.5143999999999993</v>
      </c>
      <c r="J128" s="246">
        <v>3139.4</v>
      </c>
      <c r="K128" s="271">
        <f>I128</f>
        <v>5.5143999999999993</v>
      </c>
      <c r="L128" s="246">
        <f>J128</f>
        <v>3139.4</v>
      </c>
      <c r="M128" s="272">
        <f>K128/L128</f>
        <v>1.756513983563738E-3</v>
      </c>
      <c r="N128" s="308">
        <v>51.1</v>
      </c>
      <c r="O128" s="274">
        <f>M128*N128</f>
        <v>8.9757864560107009E-2</v>
      </c>
      <c r="P128" s="274">
        <f>M128*60*1000</f>
        <v>105.39083901382428</v>
      </c>
      <c r="Q128" s="275">
        <f>P128*N128/1000</f>
        <v>5.3854718736064209</v>
      </c>
    </row>
    <row r="129" spans="1:17" x14ac:dyDescent="0.2">
      <c r="A129" s="2056"/>
      <c r="B129" s="29">
        <v>2</v>
      </c>
      <c r="C129" s="310" t="s">
        <v>858</v>
      </c>
      <c r="D129" s="276">
        <v>20</v>
      </c>
      <c r="E129" s="276">
        <v>2007</v>
      </c>
      <c r="F129" s="203">
        <v>8.27</v>
      </c>
      <c r="G129" s="203">
        <v>2.3561999999999999</v>
      </c>
      <c r="H129" s="203">
        <v>3.21</v>
      </c>
      <c r="I129" s="246">
        <f t="shared" ref="I129:I167" si="14">F129-G129-H129</f>
        <v>2.7038000000000002</v>
      </c>
      <c r="J129" s="203">
        <v>1312.43</v>
      </c>
      <c r="K129" s="271">
        <f t="shared" ref="K129:L167" si="15">I129</f>
        <v>2.7038000000000002</v>
      </c>
      <c r="L129" s="246">
        <f t="shared" si="15"/>
        <v>1312.43</v>
      </c>
      <c r="M129" s="204">
        <f t="shared" ref="M129:M137" si="16">K129/L129</f>
        <v>2.0601479697964845E-3</v>
      </c>
      <c r="N129" s="308">
        <v>51.1</v>
      </c>
      <c r="O129" s="278">
        <f t="shared" ref="O129:O147" si="17">M129*N129</f>
        <v>0.10527356125660035</v>
      </c>
      <c r="P129" s="274">
        <f t="shared" ref="P129:P147" si="18">M129*60*1000</f>
        <v>123.60887818778907</v>
      </c>
      <c r="Q129" s="279">
        <f t="shared" ref="Q129:Q147" si="19">P129*N129/1000</f>
        <v>6.3164136753960216</v>
      </c>
    </row>
    <row r="130" spans="1:17" x14ac:dyDescent="0.2">
      <c r="A130" s="2056"/>
      <c r="B130" s="29">
        <v>3</v>
      </c>
      <c r="C130" s="310" t="s">
        <v>859</v>
      </c>
      <c r="D130" s="276">
        <v>45</v>
      </c>
      <c r="E130" s="276">
        <v>2007</v>
      </c>
      <c r="F130" s="203">
        <v>13.04</v>
      </c>
      <c r="G130" s="203">
        <v>4.8235999999999999</v>
      </c>
      <c r="H130" s="203">
        <v>0</v>
      </c>
      <c r="I130" s="246">
        <f t="shared" si="14"/>
        <v>8.2164000000000001</v>
      </c>
      <c r="J130" s="203">
        <v>2898.57</v>
      </c>
      <c r="K130" s="271">
        <f t="shared" si="15"/>
        <v>8.2164000000000001</v>
      </c>
      <c r="L130" s="246">
        <f t="shared" si="15"/>
        <v>2898.57</v>
      </c>
      <c r="M130" s="204">
        <f t="shared" si="16"/>
        <v>2.8346391496496546E-3</v>
      </c>
      <c r="N130" s="308">
        <v>51.1</v>
      </c>
      <c r="O130" s="278">
        <f t="shared" si="17"/>
        <v>0.14485006054709734</v>
      </c>
      <c r="P130" s="274">
        <f t="shared" si="18"/>
        <v>170.07834897897928</v>
      </c>
      <c r="Q130" s="279">
        <f t="shared" si="19"/>
        <v>8.6910036328258418</v>
      </c>
    </row>
    <row r="131" spans="1:17" x14ac:dyDescent="0.2">
      <c r="A131" s="2056"/>
      <c r="B131" s="29">
        <v>4</v>
      </c>
      <c r="C131" s="310" t="s">
        <v>860</v>
      </c>
      <c r="D131" s="276">
        <v>120</v>
      </c>
      <c r="E131" s="276">
        <v>1966</v>
      </c>
      <c r="F131" s="203">
        <v>39.391199999999998</v>
      </c>
      <c r="G131" s="203">
        <v>8.1164000000000005</v>
      </c>
      <c r="H131" s="203">
        <v>12</v>
      </c>
      <c r="I131" s="246">
        <f t="shared" si="14"/>
        <v>19.274799999999999</v>
      </c>
      <c r="J131" s="203">
        <v>5780.94</v>
      </c>
      <c r="K131" s="271">
        <f t="shared" si="15"/>
        <v>19.274799999999999</v>
      </c>
      <c r="L131" s="246">
        <f t="shared" si="15"/>
        <v>5780.94</v>
      </c>
      <c r="M131" s="204">
        <f t="shared" si="16"/>
        <v>3.3341982445761415E-3</v>
      </c>
      <c r="N131" s="308">
        <v>51.1</v>
      </c>
      <c r="O131" s="278">
        <f t="shared" si="17"/>
        <v>0.17037753029784083</v>
      </c>
      <c r="P131" s="274">
        <f t="shared" si="18"/>
        <v>200.0518946745685</v>
      </c>
      <c r="Q131" s="279">
        <f t="shared" si="19"/>
        <v>10.22265181787045</v>
      </c>
    </row>
    <row r="132" spans="1:17" x14ac:dyDescent="0.2">
      <c r="A132" s="2056"/>
      <c r="B132" s="29">
        <v>5</v>
      </c>
      <c r="C132" s="310" t="s">
        <v>861</v>
      </c>
      <c r="D132" s="276">
        <v>61</v>
      </c>
      <c r="E132" s="276">
        <v>1989</v>
      </c>
      <c r="F132" s="203">
        <v>24</v>
      </c>
      <c r="G132" s="203">
        <v>5.0487000000000002</v>
      </c>
      <c r="H132" s="203">
        <v>6</v>
      </c>
      <c r="I132" s="246">
        <f t="shared" si="14"/>
        <v>12.9513</v>
      </c>
      <c r="J132" s="203">
        <v>3427.93</v>
      </c>
      <c r="K132" s="271">
        <f t="shared" si="15"/>
        <v>12.9513</v>
      </c>
      <c r="L132" s="246">
        <f t="shared" si="15"/>
        <v>3427.93</v>
      </c>
      <c r="M132" s="204">
        <f t="shared" si="16"/>
        <v>3.7781693325126243E-3</v>
      </c>
      <c r="N132" s="308">
        <v>51.1</v>
      </c>
      <c r="O132" s="278">
        <f t="shared" si="17"/>
        <v>0.19306445289139509</v>
      </c>
      <c r="P132" s="274">
        <f t="shared" si="18"/>
        <v>226.69015995075745</v>
      </c>
      <c r="Q132" s="279">
        <f t="shared" si="19"/>
        <v>11.583867173483707</v>
      </c>
    </row>
    <row r="133" spans="1:17" x14ac:dyDescent="0.2">
      <c r="A133" s="2056"/>
      <c r="B133" s="29">
        <v>6</v>
      </c>
      <c r="C133" s="310" t="s">
        <v>862</v>
      </c>
      <c r="D133" s="276">
        <v>28</v>
      </c>
      <c r="E133" s="276">
        <v>1980</v>
      </c>
      <c r="F133" s="203">
        <v>13.44</v>
      </c>
      <c r="G133" s="203">
        <v>3.4230999999999998</v>
      </c>
      <c r="H133" s="203">
        <v>2.68</v>
      </c>
      <c r="I133" s="246">
        <v>7.3369</v>
      </c>
      <c r="J133" s="203">
        <v>1621.79</v>
      </c>
      <c r="K133" s="271">
        <f t="shared" si="15"/>
        <v>7.3369</v>
      </c>
      <c r="L133" s="246">
        <f t="shared" si="15"/>
        <v>1621.79</v>
      </c>
      <c r="M133" s="204">
        <f t="shared" si="16"/>
        <v>4.5239519296579704E-3</v>
      </c>
      <c r="N133" s="308">
        <v>51.1</v>
      </c>
      <c r="O133" s="278">
        <f t="shared" si="17"/>
        <v>0.23117394360552229</v>
      </c>
      <c r="P133" s="274">
        <f t="shared" si="18"/>
        <v>271.43711577947823</v>
      </c>
      <c r="Q133" s="279">
        <f t="shared" si="19"/>
        <v>13.87043661633134</v>
      </c>
    </row>
    <row r="134" spans="1:17" x14ac:dyDescent="0.2">
      <c r="A134" s="2057"/>
      <c r="B134" s="29">
        <v>7</v>
      </c>
      <c r="C134" s="310" t="s">
        <v>863</v>
      </c>
      <c r="D134" s="276">
        <v>30</v>
      </c>
      <c r="E134" s="276">
        <v>1979</v>
      </c>
      <c r="F134" s="203">
        <v>14.488</v>
      </c>
      <c r="G134" s="203">
        <v>2.9738000000000002</v>
      </c>
      <c r="H134" s="203">
        <v>3</v>
      </c>
      <c r="I134" s="246">
        <f t="shared" si="14"/>
        <v>8.5141999999999989</v>
      </c>
      <c r="J134" s="203">
        <v>1713.5</v>
      </c>
      <c r="K134" s="271">
        <f t="shared" si="15"/>
        <v>8.5141999999999989</v>
      </c>
      <c r="L134" s="246">
        <f t="shared" si="15"/>
        <v>1713.5</v>
      </c>
      <c r="M134" s="204">
        <f t="shared" si="16"/>
        <v>4.9688940764517067E-3</v>
      </c>
      <c r="N134" s="308">
        <v>51.1</v>
      </c>
      <c r="O134" s="278">
        <f t="shared" si="17"/>
        <v>0.2539104873066822</v>
      </c>
      <c r="P134" s="274">
        <f t="shared" si="18"/>
        <v>298.13364458710242</v>
      </c>
      <c r="Q134" s="279">
        <f t="shared" si="19"/>
        <v>15.234629238400935</v>
      </c>
    </row>
    <row r="135" spans="1:17" x14ac:dyDescent="0.2">
      <c r="A135" s="2057"/>
      <c r="B135" s="29">
        <v>8</v>
      </c>
      <c r="C135" s="310" t="s">
        <v>864</v>
      </c>
      <c r="D135" s="276">
        <v>38</v>
      </c>
      <c r="E135" s="276">
        <v>2005</v>
      </c>
      <c r="F135" s="203">
        <v>23.2685</v>
      </c>
      <c r="G135" s="203">
        <v>4.4880000000000004</v>
      </c>
      <c r="H135" s="203">
        <v>5.76</v>
      </c>
      <c r="I135" s="246">
        <f t="shared" si="14"/>
        <v>13.0205</v>
      </c>
      <c r="J135" s="203">
        <v>2280.6799999999998</v>
      </c>
      <c r="K135" s="271">
        <f t="shared" si="15"/>
        <v>13.0205</v>
      </c>
      <c r="L135" s="246">
        <f t="shared" si="15"/>
        <v>2280.6799999999998</v>
      </c>
      <c r="M135" s="204">
        <f t="shared" si="16"/>
        <v>5.7090429170247479E-3</v>
      </c>
      <c r="N135" s="308">
        <v>51.1</v>
      </c>
      <c r="O135" s="278">
        <f t="shared" si="17"/>
        <v>0.29173209305996461</v>
      </c>
      <c r="P135" s="274">
        <f t="shared" si="18"/>
        <v>342.54257502148488</v>
      </c>
      <c r="Q135" s="279">
        <f t="shared" si="19"/>
        <v>17.503925583597876</v>
      </c>
    </row>
    <row r="136" spans="1:17" x14ac:dyDescent="0.2">
      <c r="A136" s="2057"/>
      <c r="B136" s="29">
        <v>9</v>
      </c>
      <c r="C136" s="310" t="s">
        <v>865</v>
      </c>
      <c r="D136" s="276">
        <v>60</v>
      </c>
      <c r="E136" s="276">
        <v>2005</v>
      </c>
      <c r="F136" s="203">
        <v>34.189399999999999</v>
      </c>
      <c r="G136" s="203">
        <v>8.2110000000000003</v>
      </c>
      <c r="H136" s="203">
        <v>0</v>
      </c>
      <c r="I136" s="246">
        <f t="shared" si="14"/>
        <v>25.978400000000001</v>
      </c>
      <c r="J136" s="203">
        <v>4147.34</v>
      </c>
      <c r="K136" s="271">
        <f t="shared" si="15"/>
        <v>25.978400000000001</v>
      </c>
      <c r="L136" s="246">
        <f t="shared" si="15"/>
        <v>4147.34</v>
      </c>
      <c r="M136" s="204">
        <f t="shared" si="16"/>
        <v>6.2638703361672784E-3</v>
      </c>
      <c r="N136" s="308">
        <v>51.1</v>
      </c>
      <c r="O136" s="278">
        <f t="shared" si="17"/>
        <v>0.32008377417814793</v>
      </c>
      <c r="P136" s="274">
        <f t="shared" si="18"/>
        <v>375.83222017003669</v>
      </c>
      <c r="Q136" s="279">
        <f t="shared" si="19"/>
        <v>19.205026450688873</v>
      </c>
    </row>
    <row r="137" spans="1:17" ht="12" thickBot="1" x14ac:dyDescent="0.25">
      <c r="A137" s="2058"/>
      <c r="B137" s="629">
        <v>10</v>
      </c>
      <c r="C137" s="312" t="s">
        <v>866</v>
      </c>
      <c r="D137" s="313">
        <v>75</v>
      </c>
      <c r="E137" s="313">
        <v>1985</v>
      </c>
      <c r="F137" s="249">
        <v>58.199800000000003</v>
      </c>
      <c r="G137" s="249">
        <v>16.030100000000001</v>
      </c>
      <c r="H137" s="249">
        <v>7.5</v>
      </c>
      <c r="I137" s="381">
        <f t="shared" si="14"/>
        <v>34.669700000000006</v>
      </c>
      <c r="J137" s="249">
        <v>5027.78</v>
      </c>
      <c r="K137" s="1417">
        <f t="shared" si="15"/>
        <v>34.669700000000006</v>
      </c>
      <c r="L137" s="381">
        <f t="shared" si="15"/>
        <v>5027.78</v>
      </c>
      <c r="M137" s="250">
        <f t="shared" si="16"/>
        <v>6.8956278914351875E-3</v>
      </c>
      <c r="N137" s="1418">
        <v>51.1</v>
      </c>
      <c r="O137" s="383">
        <f t="shared" si="17"/>
        <v>0.3523665852523381</v>
      </c>
      <c r="P137" s="384">
        <f t="shared" si="18"/>
        <v>413.73767348611125</v>
      </c>
      <c r="Q137" s="385">
        <f t="shared" si="19"/>
        <v>21.141995115140286</v>
      </c>
    </row>
    <row r="138" spans="1:17" x14ac:dyDescent="0.2">
      <c r="A138" s="2083" t="s">
        <v>165</v>
      </c>
      <c r="B138" s="97">
        <v>1</v>
      </c>
      <c r="C138" s="1419" t="s">
        <v>867</v>
      </c>
      <c r="D138" s="1420">
        <v>53</v>
      </c>
      <c r="E138" s="1420">
        <v>2007</v>
      </c>
      <c r="F138" s="1181">
        <v>31.010400000000001</v>
      </c>
      <c r="G138" s="1181">
        <v>4.6665000000000001</v>
      </c>
      <c r="H138" s="1181">
        <v>0</v>
      </c>
      <c r="I138" s="1181">
        <f t="shared" si="14"/>
        <v>26.343900000000001</v>
      </c>
      <c r="J138" s="1181">
        <v>3512.53</v>
      </c>
      <c r="K138" s="1421">
        <f t="shared" si="15"/>
        <v>26.343900000000001</v>
      </c>
      <c r="L138" s="1181">
        <f t="shared" si="15"/>
        <v>3512.53</v>
      </c>
      <c r="M138" s="1422">
        <f>K138/L138</f>
        <v>7.4999786478691993E-3</v>
      </c>
      <c r="N138" s="1237">
        <v>51.1</v>
      </c>
      <c r="O138" s="1423">
        <f t="shared" si="17"/>
        <v>0.38324890890611607</v>
      </c>
      <c r="P138" s="1423">
        <f t="shared" si="18"/>
        <v>449.99871887215198</v>
      </c>
      <c r="Q138" s="1424">
        <f t="shared" si="19"/>
        <v>22.994934534366966</v>
      </c>
    </row>
    <row r="139" spans="1:17" x14ac:dyDescent="0.2">
      <c r="A139" s="2051"/>
      <c r="B139" s="96">
        <v>2</v>
      </c>
      <c r="C139" s="1425" t="s">
        <v>868</v>
      </c>
      <c r="D139" s="1180">
        <v>80</v>
      </c>
      <c r="E139" s="1180">
        <v>1968</v>
      </c>
      <c r="F139" s="1188">
        <v>48</v>
      </c>
      <c r="G139" s="1188">
        <v>8.9405999999999999</v>
      </c>
      <c r="H139" s="1188">
        <v>8</v>
      </c>
      <c r="I139" s="1182">
        <f t="shared" si="14"/>
        <v>31.059399999999997</v>
      </c>
      <c r="J139" s="1188">
        <v>3912.15</v>
      </c>
      <c r="K139" s="1183">
        <f t="shared" si="15"/>
        <v>31.059399999999997</v>
      </c>
      <c r="L139" s="1182">
        <f t="shared" si="15"/>
        <v>3912.15</v>
      </c>
      <c r="M139" s="1184">
        <f>K139/L139</f>
        <v>7.9392150096494248E-3</v>
      </c>
      <c r="N139" s="1185">
        <v>51.1</v>
      </c>
      <c r="O139" s="1186">
        <f t="shared" si="17"/>
        <v>0.40569388699308562</v>
      </c>
      <c r="P139" s="1186">
        <f t="shared" si="18"/>
        <v>476.35290057896549</v>
      </c>
      <c r="Q139" s="1187">
        <f t="shared" si="19"/>
        <v>24.341633219585134</v>
      </c>
    </row>
    <row r="140" spans="1:17" x14ac:dyDescent="0.2">
      <c r="A140" s="2051"/>
      <c r="B140" s="96">
        <v>3</v>
      </c>
      <c r="C140" s="1425" t="s">
        <v>869</v>
      </c>
      <c r="D140" s="1180">
        <v>90</v>
      </c>
      <c r="E140" s="1180">
        <v>1981</v>
      </c>
      <c r="F140" s="1188">
        <v>60.322299999999998</v>
      </c>
      <c r="G140" s="1188">
        <v>10.393000000000001</v>
      </c>
      <c r="H140" s="1188">
        <v>9</v>
      </c>
      <c r="I140" s="1182">
        <f t="shared" si="14"/>
        <v>40.929299999999998</v>
      </c>
      <c r="J140" s="1188">
        <v>4784.78</v>
      </c>
      <c r="K140" s="1183">
        <f t="shared" si="15"/>
        <v>40.929299999999998</v>
      </c>
      <c r="L140" s="1182">
        <f t="shared" si="15"/>
        <v>4784.78</v>
      </c>
      <c r="M140" s="1189">
        <f t="shared" ref="M140:M147" si="20">K140/L140</f>
        <v>8.5540610017597468E-3</v>
      </c>
      <c r="N140" s="1185">
        <v>51.1</v>
      </c>
      <c r="O140" s="1186">
        <f t="shared" si="17"/>
        <v>0.43711251718992306</v>
      </c>
      <c r="P140" s="1186">
        <f t="shared" si="18"/>
        <v>513.24366010558481</v>
      </c>
      <c r="Q140" s="1190">
        <f t="shared" si="19"/>
        <v>26.226751031395388</v>
      </c>
    </row>
    <row r="141" spans="1:17" x14ac:dyDescent="0.2">
      <c r="A141" s="2051"/>
      <c r="B141" s="96">
        <v>4</v>
      </c>
      <c r="C141" s="1425" t="s">
        <v>870</v>
      </c>
      <c r="D141" s="1180">
        <v>8</v>
      </c>
      <c r="E141" s="1180">
        <v>1961</v>
      </c>
      <c r="F141" s="1188">
        <v>4.1128</v>
      </c>
      <c r="G141" s="1188">
        <v>5.7000000000000002E-2</v>
      </c>
      <c r="H141" s="1188">
        <v>0</v>
      </c>
      <c r="I141" s="1182">
        <f t="shared" si="14"/>
        <v>4.0557999999999996</v>
      </c>
      <c r="J141" s="1188">
        <v>441.86</v>
      </c>
      <c r="K141" s="1183">
        <f t="shared" si="15"/>
        <v>4.0557999999999996</v>
      </c>
      <c r="L141" s="1182">
        <f t="shared" si="15"/>
        <v>441.86</v>
      </c>
      <c r="M141" s="1189">
        <f t="shared" si="20"/>
        <v>9.1789254515004734E-3</v>
      </c>
      <c r="N141" s="1185">
        <v>51.1</v>
      </c>
      <c r="O141" s="1191">
        <f t="shared" si="17"/>
        <v>0.4690430905716742</v>
      </c>
      <c r="P141" s="1186">
        <f t="shared" si="18"/>
        <v>550.73552709002843</v>
      </c>
      <c r="Q141" s="1190">
        <f t="shared" si="19"/>
        <v>28.142585434300454</v>
      </c>
    </row>
    <row r="142" spans="1:17" x14ac:dyDescent="0.2">
      <c r="A142" s="2051"/>
      <c r="B142" s="96">
        <v>5</v>
      </c>
      <c r="C142" s="1425" t="s">
        <v>871</v>
      </c>
      <c r="D142" s="1180">
        <v>30</v>
      </c>
      <c r="E142" s="1180">
        <v>1977</v>
      </c>
      <c r="F142" s="1188">
        <v>25.0916</v>
      </c>
      <c r="G142" s="1188">
        <v>5.0449000000000002</v>
      </c>
      <c r="H142" s="1188">
        <v>3</v>
      </c>
      <c r="I142" s="1182">
        <f t="shared" si="14"/>
        <v>17.046700000000001</v>
      </c>
      <c r="J142" s="1188">
        <v>1721.22</v>
      </c>
      <c r="K142" s="1183">
        <f t="shared" si="15"/>
        <v>17.046700000000001</v>
      </c>
      <c r="L142" s="1182">
        <f t="shared" si="15"/>
        <v>1721.22</v>
      </c>
      <c r="M142" s="1189">
        <f t="shared" si="20"/>
        <v>9.9038472711216463E-3</v>
      </c>
      <c r="N142" s="1185">
        <v>51.1</v>
      </c>
      <c r="O142" s="1191">
        <f t="shared" si="17"/>
        <v>0.50608659555431612</v>
      </c>
      <c r="P142" s="1186">
        <f t="shared" si="18"/>
        <v>594.23083626729874</v>
      </c>
      <c r="Q142" s="1190">
        <f t="shared" si="19"/>
        <v>30.365195733258965</v>
      </c>
    </row>
    <row r="143" spans="1:17" x14ac:dyDescent="0.2">
      <c r="A143" s="2051"/>
      <c r="B143" s="96">
        <v>6</v>
      </c>
      <c r="C143" s="1425" t="s">
        <v>872</v>
      </c>
      <c r="D143" s="1180">
        <v>38</v>
      </c>
      <c r="E143" s="1180">
        <v>1960</v>
      </c>
      <c r="F143" s="1188">
        <v>22.986999999999998</v>
      </c>
      <c r="G143" s="1188">
        <v>4.2369000000000003</v>
      </c>
      <c r="H143" s="1188">
        <v>0.38</v>
      </c>
      <c r="I143" s="1182">
        <f t="shared" si="14"/>
        <v>18.370099999999997</v>
      </c>
      <c r="J143" s="1188">
        <v>1761.56</v>
      </c>
      <c r="K143" s="1183">
        <f t="shared" si="15"/>
        <v>18.370099999999997</v>
      </c>
      <c r="L143" s="1182">
        <f t="shared" si="15"/>
        <v>1761.56</v>
      </c>
      <c r="M143" s="1189">
        <f t="shared" si="20"/>
        <v>1.0428313540271123E-2</v>
      </c>
      <c r="N143" s="1185">
        <v>51.1</v>
      </c>
      <c r="O143" s="1191">
        <f t="shared" si="17"/>
        <v>0.53288682190785441</v>
      </c>
      <c r="P143" s="1186">
        <f t="shared" si="18"/>
        <v>625.6988124162674</v>
      </c>
      <c r="Q143" s="1190">
        <f t="shared" si="19"/>
        <v>31.973209314471262</v>
      </c>
    </row>
    <row r="144" spans="1:17" x14ac:dyDescent="0.2">
      <c r="A144" s="2051"/>
      <c r="B144" s="96">
        <v>7</v>
      </c>
      <c r="C144" s="1425" t="s">
        <v>873</v>
      </c>
      <c r="D144" s="1180">
        <v>72</v>
      </c>
      <c r="E144" s="1180">
        <v>1969</v>
      </c>
      <c r="F144" s="1188">
        <v>57.927999999999997</v>
      </c>
      <c r="G144" s="1188">
        <v>8.8961000000000006</v>
      </c>
      <c r="H144" s="1188">
        <v>7.34</v>
      </c>
      <c r="I144" s="1182">
        <f t="shared" si="14"/>
        <v>41.69189999999999</v>
      </c>
      <c r="J144" s="1188">
        <v>3751.75</v>
      </c>
      <c r="K144" s="1183">
        <f t="shared" si="15"/>
        <v>41.69189999999999</v>
      </c>
      <c r="L144" s="1182">
        <f t="shared" si="15"/>
        <v>3751.75</v>
      </c>
      <c r="M144" s="1189">
        <f t="shared" si="20"/>
        <v>1.1112654094755777E-2</v>
      </c>
      <c r="N144" s="1185">
        <v>51.1</v>
      </c>
      <c r="O144" s="1191">
        <f t="shared" si="17"/>
        <v>0.56785662424202021</v>
      </c>
      <c r="P144" s="1186">
        <f t="shared" si="18"/>
        <v>666.75924568534663</v>
      </c>
      <c r="Q144" s="1190">
        <f t="shared" si="19"/>
        <v>34.071397454521211</v>
      </c>
    </row>
    <row r="145" spans="1:17" x14ac:dyDescent="0.2">
      <c r="A145" s="2051"/>
      <c r="B145" s="96">
        <v>8</v>
      </c>
      <c r="C145" s="1425" t="s">
        <v>874</v>
      </c>
      <c r="D145" s="1180">
        <v>144</v>
      </c>
      <c r="E145" s="1180">
        <v>1977</v>
      </c>
      <c r="F145" s="1188">
        <v>120.5671</v>
      </c>
      <c r="G145" s="1188">
        <v>18.314599999999999</v>
      </c>
      <c r="H145" s="1188">
        <v>14.4</v>
      </c>
      <c r="I145" s="1182">
        <f t="shared" si="14"/>
        <v>87.852499999999992</v>
      </c>
      <c r="J145" s="1188">
        <v>7578.16</v>
      </c>
      <c r="K145" s="1183">
        <f t="shared" si="15"/>
        <v>87.852499999999992</v>
      </c>
      <c r="L145" s="1182">
        <f t="shared" si="15"/>
        <v>7578.16</v>
      </c>
      <c r="M145" s="1189">
        <f t="shared" si="20"/>
        <v>1.1592853674242823E-2</v>
      </c>
      <c r="N145" s="1185">
        <v>51.1</v>
      </c>
      <c r="O145" s="1191">
        <f t="shared" si="17"/>
        <v>0.59239482275380828</v>
      </c>
      <c r="P145" s="1186">
        <f t="shared" si="18"/>
        <v>695.57122045456947</v>
      </c>
      <c r="Q145" s="1190">
        <f t="shared" si="19"/>
        <v>35.543689365228502</v>
      </c>
    </row>
    <row r="146" spans="1:17" x14ac:dyDescent="0.2">
      <c r="A146" s="2051"/>
      <c r="B146" s="96">
        <v>9</v>
      </c>
      <c r="C146" s="1425" t="s">
        <v>875</v>
      </c>
      <c r="D146" s="1180">
        <v>45</v>
      </c>
      <c r="E146" s="1180">
        <v>2007</v>
      </c>
      <c r="F146" s="1188">
        <v>26.5093</v>
      </c>
      <c r="G146" s="1188">
        <v>2.7164999999999999</v>
      </c>
      <c r="H146" s="1188">
        <v>3.15</v>
      </c>
      <c r="I146" s="1182">
        <f t="shared" si="14"/>
        <v>20.642800000000001</v>
      </c>
      <c r="J146" s="1188">
        <v>1696.42</v>
      </c>
      <c r="K146" s="1183">
        <f t="shared" si="15"/>
        <v>20.642800000000001</v>
      </c>
      <c r="L146" s="1182">
        <f t="shared" si="15"/>
        <v>1696.42</v>
      </c>
      <c r="M146" s="1189">
        <f t="shared" si="20"/>
        <v>1.2168448851109985E-2</v>
      </c>
      <c r="N146" s="1185">
        <v>51.1</v>
      </c>
      <c r="O146" s="1191">
        <f t="shared" si="17"/>
        <v>0.62180773629172026</v>
      </c>
      <c r="P146" s="1186">
        <f t="shared" si="18"/>
        <v>730.10693106659903</v>
      </c>
      <c r="Q146" s="1190">
        <f t="shared" si="19"/>
        <v>37.308464177503211</v>
      </c>
    </row>
    <row r="147" spans="1:17" ht="12" thickBot="1" x14ac:dyDescent="0.25">
      <c r="A147" s="2084"/>
      <c r="B147" s="99">
        <v>10</v>
      </c>
      <c r="C147" s="1426" t="s">
        <v>876</v>
      </c>
      <c r="D147" s="1192">
        <v>45</v>
      </c>
      <c r="E147" s="1192">
        <v>1986</v>
      </c>
      <c r="F147" s="1193">
        <v>50.787100000000002</v>
      </c>
      <c r="G147" s="1193">
        <v>8.4465000000000003</v>
      </c>
      <c r="H147" s="1193">
        <v>4.5</v>
      </c>
      <c r="I147" s="1182">
        <f t="shared" si="14"/>
        <v>37.840600000000002</v>
      </c>
      <c r="J147" s="1193">
        <v>2956.69</v>
      </c>
      <c r="K147" s="1428">
        <f t="shared" si="15"/>
        <v>37.840600000000002</v>
      </c>
      <c r="L147" s="1427">
        <f t="shared" si="15"/>
        <v>2956.69</v>
      </c>
      <c r="M147" s="1194">
        <f t="shared" si="20"/>
        <v>1.2798298096858311E-2</v>
      </c>
      <c r="N147" s="1429">
        <v>51.1</v>
      </c>
      <c r="O147" s="1195">
        <f t="shared" si="17"/>
        <v>0.65399303274945975</v>
      </c>
      <c r="P147" s="1195">
        <f t="shared" si="18"/>
        <v>767.89788581149867</v>
      </c>
      <c r="Q147" s="1196">
        <f t="shared" si="19"/>
        <v>39.239581964967584</v>
      </c>
    </row>
    <row r="148" spans="1:17" x14ac:dyDescent="0.2">
      <c r="A148" s="2060" t="s">
        <v>224</v>
      </c>
      <c r="B148" s="52">
        <v>1</v>
      </c>
      <c r="C148" s="1430" t="s">
        <v>877</v>
      </c>
      <c r="D148" s="1197">
        <v>7</v>
      </c>
      <c r="E148" s="1197">
        <v>1934</v>
      </c>
      <c r="F148" s="1198">
        <v>8.2138000000000009</v>
      </c>
      <c r="G148" s="1198">
        <v>1.3661000000000001</v>
      </c>
      <c r="H148" s="1198">
        <v>7.0000000000000007E-2</v>
      </c>
      <c r="I148" s="1198">
        <f t="shared" si="14"/>
        <v>6.7777000000000003</v>
      </c>
      <c r="J148" s="1198">
        <v>507.56</v>
      </c>
      <c r="K148" s="1431">
        <f t="shared" si="15"/>
        <v>6.7777000000000003</v>
      </c>
      <c r="L148" s="1198">
        <f t="shared" si="15"/>
        <v>507.56</v>
      </c>
      <c r="M148" s="1432">
        <f>K148/L148</f>
        <v>1.3353495153282371E-2</v>
      </c>
      <c r="N148" s="1433">
        <v>51.1</v>
      </c>
      <c r="O148" s="1434">
        <f>M148*N148</f>
        <v>0.68236360233272919</v>
      </c>
      <c r="P148" s="1434">
        <f>M148*60*1000</f>
        <v>801.20970919694219</v>
      </c>
      <c r="Q148" s="1435">
        <f>P148*N148/1000</f>
        <v>40.941816139963748</v>
      </c>
    </row>
    <row r="149" spans="1:17" x14ac:dyDescent="0.2">
      <c r="A149" s="1954"/>
      <c r="B149" s="53">
        <v>2</v>
      </c>
      <c r="C149" s="1436" t="s">
        <v>878</v>
      </c>
      <c r="D149" s="973">
        <v>40</v>
      </c>
      <c r="E149" s="973">
        <v>1977</v>
      </c>
      <c r="F149" s="993">
        <v>42.3324</v>
      </c>
      <c r="G149" s="993">
        <v>7.0891000000000002</v>
      </c>
      <c r="H149" s="993">
        <v>3.97</v>
      </c>
      <c r="I149" s="1199">
        <f t="shared" si="14"/>
        <v>31.273299999999999</v>
      </c>
      <c r="J149" s="993">
        <v>2239.96</v>
      </c>
      <c r="K149" s="1200">
        <f t="shared" si="15"/>
        <v>31.273299999999999</v>
      </c>
      <c r="L149" s="1199">
        <f t="shared" si="15"/>
        <v>2239.96</v>
      </c>
      <c r="M149" s="975">
        <f t="shared" ref="M149:M157" si="21">K149/L149</f>
        <v>1.3961543956142073E-2</v>
      </c>
      <c r="N149" s="1164">
        <v>51.1</v>
      </c>
      <c r="O149" s="995">
        <f t="shared" ref="O149:O157" si="22">M149*N149</f>
        <v>0.71343489615886002</v>
      </c>
      <c r="P149" s="971">
        <f t="shared" ref="P149:P157" si="23">M149*60*1000</f>
        <v>837.6926373685244</v>
      </c>
      <c r="Q149" s="976">
        <f t="shared" ref="Q149:Q157" si="24">P149*N149/1000</f>
        <v>42.806093769531593</v>
      </c>
    </row>
    <row r="150" spans="1:17" x14ac:dyDescent="0.2">
      <c r="A150" s="1954"/>
      <c r="B150" s="53">
        <v>3</v>
      </c>
      <c r="C150" s="1436" t="s">
        <v>879</v>
      </c>
      <c r="D150" s="973">
        <v>77</v>
      </c>
      <c r="E150" s="973">
        <v>1980</v>
      </c>
      <c r="F150" s="993">
        <v>35.4</v>
      </c>
      <c r="G150" s="993">
        <v>4.8784999999999998</v>
      </c>
      <c r="H150" s="993">
        <v>0</v>
      </c>
      <c r="I150" s="1199">
        <f t="shared" si="14"/>
        <v>30.5215</v>
      </c>
      <c r="J150" s="993">
        <v>2087.6999999999998</v>
      </c>
      <c r="K150" s="1200">
        <f t="shared" si="15"/>
        <v>30.5215</v>
      </c>
      <c r="L150" s="1199">
        <f t="shared" si="15"/>
        <v>2087.6999999999998</v>
      </c>
      <c r="M150" s="975">
        <f t="shared" si="21"/>
        <v>1.4619677156679601E-2</v>
      </c>
      <c r="N150" s="1164">
        <v>51.1</v>
      </c>
      <c r="O150" s="995">
        <f t="shared" si="22"/>
        <v>0.74706550270632766</v>
      </c>
      <c r="P150" s="971">
        <f t="shared" si="23"/>
        <v>877.18062940077607</v>
      </c>
      <c r="Q150" s="976">
        <f t="shared" si="24"/>
        <v>44.823930162379654</v>
      </c>
    </row>
    <row r="151" spans="1:17" x14ac:dyDescent="0.2">
      <c r="A151" s="1954"/>
      <c r="B151" s="53">
        <v>4</v>
      </c>
      <c r="C151" s="1436" t="s">
        <v>880</v>
      </c>
      <c r="D151" s="973">
        <v>56</v>
      </c>
      <c r="E151" s="973">
        <v>1992</v>
      </c>
      <c r="F151" s="993">
        <v>45.9</v>
      </c>
      <c r="G151" s="993">
        <v>7.0637999999999996</v>
      </c>
      <c r="H151" s="993">
        <v>5.35</v>
      </c>
      <c r="I151" s="1199">
        <f t="shared" si="14"/>
        <v>33.486199999999997</v>
      </c>
      <c r="J151" s="993">
        <v>2205.35</v>
      </c>
      <c r="K151" s="1200">
        <f t="shared" si="15"/>
        <v>33.486199999999997</v>
      </c>
      <c r="L151" s="1199">
        <f t="shared" si="15"/>
        <v>2205.35</v>
      </c>
      <c r="M151" s="975">
        <f t="shared" si="21"/>
        <v>1.5184075090121749E-2</v>
      </c>
      <c r="N151" s="1164">
        <v>51.1</v>
      </c>
      <c r="O151" s="995">
        <f t="shared" si="22"/>
        <v>0.77590623710522133</v>
      </c>
      <c r="P151" s="971">
        <f t="shared" si="23"/>
        <v>911.04450540730488</v>
      </c>
      <c r="Q151" s="976">
        <f t="shared" si="24"/>
        <v>46.554374226313278</v>
      </c>
    </row>
    <row r="152" spans="1:17" x14ac:dyDescent="0.2">
      <c r="A152" s="1954"/>
      <c r="B152" s="53">
        <v>5</v>
      </c>
      <c r="C152" s="1436" t="s">
        <v>881</v>
      </c>
      <c r="D152" s="973">
        <v>76</v>
      </c>
      <c r="E152" s="973">
        <v>1967</v>
      </c>
      <c r="F152" s="993">
        <v>61.264000000000003</v>
      </c>
      <c r="G152" s="993">
        <v>6.1680000000000001</v>
      </c>
      <c r="H152" s="993">
        <v>6.1680000000000001</v>
      </c>
      <c r="I152" s="1199">
        <f t="shared" si="14"/>
        <v>48.928000000000004</v>
      </c>
      <c r="J152" s="993">
        <v>3008.24</v>
      </c>
      <c r="K152" s="1200">
        <f t="shared" si="15"/>
        <v>48.928000000000004</v>
      </c>
      <c r="L152" s="1199">
        <f t="shared" si="15"/>
        <v>3008.24</v>
      </c>
      <c r="M152" s="975">
        <f t="shared" si="21"/>
        <v>1.6264659734595645E-2</v>
      </c>
      <c r="N152" s="1164">
        <v>51.1</v>
      </c>
      <c r="O152" s="995">
        <f t="shared" si="22"/>
        <v>0.83112411243783746</v>
      </c>
      <c r="P152" s="971">
        <f t="shared" si="23"/>
        <v>975.87958407573876</v>
      </c>
      <c r="Q152" s="976">
        <f t="shared" si="24"/>
        <v>49.867446746270254</v>
      </c>
    </row>
    <row r="153" spans="1:17" x14ac:dyDescent="0.2">
      <c r="A153" s="1954"/>
      <c r="B153" s="53">
        <v>6</v>
      </c>
      <c r="C153" s="1436" t="s">
        <v>882</v>
      </c>
      <c r="D153" s="973">
        <v>68</v>
      </c>
      <c r="E153" s="973">
        <v>1962</v>
      </c>
      <c r="F153" s="993">
        <v>58.498399999999997</v>
      </c>
      <c r="G153" s="993">
        <v>6.8916000000000004</v>
      </c>
      <c r="H153" s="993">
        <v>0.7</v>
      </c>
      <c r="I153" s="1199">
        <f t="shared" si="14"/>
        <v>50.90679999999999</v>
      </c>
      <c r="J153" s="993">
        <v>3038.17</v>
      </c>
      <c r="K153" s="1200">
        <f t="shared" si="15"/>
        <v>50.90679999999999</v>
      </c>
      <c r="L153" s="1199">
        <f t="shared" si="15"/>
        <v>3038.17</v>
      </c>
      <c r="M153" s="975">
        <f t="shared" si="21"/>
        <v>1.6755744411932179E-2</v>
      </c>
      <c r="N153" s="1164">
        <v>51.1</v>
      </c>
      <c r="O153" s="995">
        <f t="shared" si="22"/>
        <v>0.85621853944973436</v>
      </c>
      <c r="P153" s="971">
        <f t="shared" si="23"/>
        <v>1005.3446647159308</v>
      </c>
      <c r="Q153" s="976">
        <f t="shared" si="24"/>
        <v>51.373112366984067</v>
      </c>
    </row>
    <row r="154" spans="1:17" x14ac:dyDescent="0.2">
      <c r="A154" s="1954"/>
      <c r="B154" s="53">
        <v>7</v>
      </c>
      <c r="C154" s="1436" t="s">
        <v>883</v>
      </c>
      <c r="D154" s="973">
        <v>60</v>
      </c>
      <c r="E154" s="973">
        <v>1984</v>
      </c>
      <c r="F154" s="993">
        <v>89.333600000000004</v>
      </c>
      <c r="G154" s="993">
        <v>15.0481</v>
      </c>
      <c r="H154" s="993">
        <v>6</v>
      </c>
      <c r="I154" s="1199">
        <f t="shared" si="14"/>
        <v>68.285499999999999</v>
      </c>
      <c r="J154" s="993">
        <v>3922.35</v>
      </c>
      <c r="K154" s="1200">
        <f t="shared" si="15"/>
        <v>68.285499999999999</v>
      </c>
      <c r="L154" s="1199">
        <f t="shared" si="15"/>
        <v>3922.35</v>
      </c>
      <c r="M154" s="975">
        <f t="shared" si="21"/>
        <v>1.7409333690262215E-2</v>
      </c>
      <c r="N154" s="1164">
        <v>51.1</v>
      </c>
      <c r="O154" s="995">
        <f t="shared" si="22"/>
        <v>0.88961695157239917</v>
      </c>
      <c r="P154" s="971">
        <f t="shared" si="23"/>
        <v>1044.560021415733</v>
      </c>
      <c r="Q154" s="976">
        <f t="shared" si="24"/>
        <v>53.377017094343962</v>
      </c>
    </row>
    <row r="155" spans="1:17" x14ac:dyDescent="0.2">
      <c r="A155" s="1954"/>
      <c r="B155" s="53">
        <v>8</v>
      </c>
      <c r="C155" s="1436" t="s">
        <v>884</v>
      </c>
      <c r="D155" s="973">
        <v>12</v>
      </c>
      <c r="E155" s="973">
        <v>1930</v>
      </c>
      <c r="F155" s="993">
        <v>17.905999999999999</v>
      </c>
      <c r="G155" s="993">
        <v>2.1234000000000002</v>
      </c>
      <c r="H155" s="993">
        <v>1.1000000000000001</v>
      </c>
      <c r="I155" s="1199">
        <v>14.682600000000001</v>
      </c>
      <c r="J155" s="993">
        <v>814.82</v>
      </c>
      <c r="K155" s="1200">
        <f t="shared" si="15"/>
        <v>14.682600000000001</v>
      </c>
      <c r="L155" s="1199">
        <f t="shared" si="15"/>
        <v>814.82</v>
      </c>
      <c r="M155" s="975">
        <f t="shared" si="21"/>
        <v>1.8019439876291697E-2</v>
      </c>
      <c r="N155" s="1164">
        <v>51.1</v>
      </c>
      <c r="O155" s="995">
        <f t="shared" si="22"/>
        <v>0.92079337767850578</v>
      </c>
      <c r="P155" s="971">
        <f t="shared" si="23"/>
        <v>1081.1663925775019</v>
      </c>
      <c r="Q155" s="976">
        <f t="shared" si="24"/>
        <v>55.247602660710349</v>
      </c>
    </row>
    <row r="156" spans="1:17" x14ac:dyDescent="0.2">
      <c r="A156" s="1954"/>
      <c r="B156" s="53">
        <v>9</v>
      </c>
      <c r="C156" s="1436" t="s">
        <v>885</v>
      </c>
      <c r="D156" s="973">
        <v>73</v>
      </c>
      <c r="E156" s="973">
        <v>1961</v>
      </c>
      <c r="F156" s="993">
        <v>30.887899999999998</v>
      </c>
      <c r="G156" s="993">
        <v>5.1775000000000002</v>
      </c>
      <c r="H156" s="993">
        <v>0.73</v>
      </c>
      <c r="I156" s="1199">
        <f t="shared" si="14"/>
        <v>24.980399999999999</v>
      </c>
      <c r="J156" s="993">
        <v>1341.84</v>
      </c>
      <c r="K156" s="1200">
        <f t="shared" si="15"/>
        <v>24.980399999999999</v>
      </c>
      <c r="L156" s="1199">
        <f t="shared" si="15"/>
        <v>1341.84</v>
      </c>
      <c r="M156" s="975">
        <f t="shared" si="21"/>
        <v>1.8616526560543731E-2</v>
      </c>
      <c r="N156" s="1164">
        <v>51.1</v>
      </c>
      <c r="O156" s="995">
        <f t="shared" si="22"/>
        <v>0.95130450724378468</v>
      </c>
      <c r="P156" s="971">
        <f t="shared" si="23"/>
        <v>1116.9915936326238</v>
      </c>
      <c r="Q156" s="976">
        <f t="shared" si="24"/>
        <v>57.078270434627079</v>
      </c>
    </row>
    <row r="157" spans="1:17" ht="12" thickBot="1" x14ac:dyDescent="0.25">
      <c r="A157" s="1955"/>
      <c r="B157" s="55">
        <v>10</v>
      </c>
      <c r="C157" s="1437" t="s">
        <v>886</v>
      </c>
      <c r="D157" s="978">
        <v>105</v>
      </c>
      <c r="E157" s="978">
        <v>1963</v>
      </c>
      <c r="F157" s="996">
        <v>58</v>
      </c>
      <c r="G157" s="996">
        <v>5.6950000000000003</v>
      </c>
      <c r="H157" s="996">
        <v>0</v>
      </c>
      <c r="I157" s="1438">
        <f t="shared" si="14"/>
        <v>52.305</v>
      </c>
      <c r="J157" s="996">
        <v>2703.3</v>
      </c>
      <c r="K157" s="1439">
        <f t="shared" si="15"/>
        <v>52.305</v>
      </c>
      <c r="L157" s="1438">
        <f t="shared" si="15"/>
        <v>2703.3</v>
      </c>
      <c r="M157" s="980">
        <f t="shared" si="21"/>
        <v>1.9348573965153701E-2</v>
      </c>
      <c r="N157" s="1440">
        <v>51.1</v>
      </c>
      <c r="O157" s="981">
        <f t="shared" si="22"/>
        <v>0.98871212961935417</v>
      </c>
      <c r="P157" s="981">
        <f t="shared" si="23"/>
        <v>1160.914437909222</v>
      </c>
      <c r="Q157" s="982">
        <f t="shared" si="24"/>
        <v>59.322727777161241</v>
      </c>
    </row>
    <row r="158" spans="1:17" x14ac:dyDescent="0.2">
      <c r="A158" s="2054" t="s">
        <v>225</v>
      </c>
      <c r="B158" s="35">
        <v>1</v>
      </c>
      <c r="C158" s="1441" t="s">
        <v>887</v>
      </c>
      <c r="D158" s="1201">
        <v>13</v>
      </c>
      <c r="E158" s="1201">
        <v>1880</v>
      </c>
      <c r="F158" s="1202">
        <v>9.6820000000000004</v>
      </c>
      <c r="G158" s="1202">
        <v>0</v>
      </c>
      <c r="H158" s="1202">
        <v>0</v>
      </c>
      <c r="I158" s="1202">
        <v>9.6999999999999993</v>
      </c>
      <c r="J158" s="1202">
        <v>496.27</v>
      </c>
      <c r="K158" s="1442">
        <f t="shared" si="15"/>
        <v>9.6999999999999993</v>
      </c>
      <c r="L158" s="1202">
        <f t="shared" si="15"/>
        <v>496.27</v>
      </c>
      <c r="M158" s="1443">
        <f>K158/L158</f>
        <v>1.9545811755697504E-2</v>
      </c>
      <c r="N158" s="1444">
        <v>51.1</v>
      </c>
      <c r="O158" s="1445">
        <f>M158*N158</f>
        <v>0.99879098071614247</v>
      </c>
      <c r="P158" s="1445">
        <f>M158*60*1000</f>
        <v>1172.7487053418502</v>
      </c>
      <c r="Q158" s="1446">
        <f>P158*N158/1000</f>
        <v>59.927458842968548</v>
      </c>
    </row>
    <row r="159" spans="1:17" x14ac:dyDescent="0.2">
      <c r="A159" s="2054"/>
      <c r="B159" s="17">
        <v>2</v>
      </c>
      <c r="C159" s="1447" t="s">
        <v>663</v>
      </c>
      <c r="D159" s="1208">
        <v>40</v>
      </c>
      <c r="E159" s="1208">
        <v>1980</v>
      </c>
      <c r="F159" s="1209">
        <v>40.361199999999997</v>
      </c>
      <c r="G159" s="1209">
        <v>3.6322000000000001</v>
      </c>
      <c r="H159" s="1209">
        <v>0.4</v>
      </c>
      <c r="I159" s="1203">
        <f t="shared" si="14"/>
        <v>36.329000000000001</v>
      </c>
      <c r="J159" s="1209">
        <v>1774.94</v>
      </c>
      <c r="K159" s="1204">
        <f t="shared" si="15"/>
        <v>36.329000000000001</v>
      </c>
      <c r="L159" s="1203">
        <f t="shared" si="15"/>
        <v>1774.94</v>
      </c>
      <c r="M159" s="1210">
        <f t="shared" ref="M159:M167" si="25">K159/L159</f>
        <v>2.0467734120589991E-2</v>
      </c>
      <c r="N159" s="1205">
        <v>51.1</v>
      </c>
      <c r="O159" s="1211">
        <f t="shared" ref="O159:O167" si="26">M159*N159</f>
        <v>1.0459012135621486</v>
      </c>
      <c r="P159" s="1206">
        <f t="shared" ref="P159:P167" si="27">M159*60*1000</f>
        <v>1228.0640472353994</v>
      </c>
      <c r="Q159" s="1212">
        <f t="shared" ref="Q159:Q167" si="28">P159*N159/1000</f>
        <v>62.754072813728911</v>
      </c>
    </row>
    <row r="160" spans="1:17" x14ac:dyDescent="0.2">
      <c r="A160" s="2054"/>
      <c r="B160" s="17">
        <v>3</v>
      </c>
      <c r="C160" s="1447" t="s">
        <v>888</v>
      </c>
      <c r="D160" s="1208">
        <v>6</v>
      </c>
      <c r="E160" s="1208">
        <v>1999</v>
      </c>
      <c r="F160" s="1209">
        <v>8.67</v>
      </c>
      <c r="G160" s="1209">
        <v>0.52210000000000001</v>
      </c>
      <c r="H160" s="1209">
        <v>0.6</v>
      </c>
      <c r="I160" s="1203">
        <f t="shared" si="14"/>
        <v>7.5479000000000003</v>
      </c>
      <c r="J160" s="1209">
        <v>356.58</v>
      </c>
      <c r="K160" s="1204">
        <f t="shared" si="15"/>
        <v>7.5479000000000003</v>
      </c>
      <c r="L160" s="1203">
        <f t="shared" si="15"/>
        <v>356.58</v>
      </c>
      <c r="M160" s="1210">
        <f t="shared" si="25"/>
        <v>2.1167479948398678E-2</v>
      </c>
      <c r="N160" s="1205">
        <v>51.1</v>
      </c>
      <c r="O160" s="1211">
        <f t="shared" si="26"/>
        <v>1.0816582253631726</v>
      </c>
      <c r="P160" s="1206">
        <f t="shared" si="27"/>
        <v>1270.0487969039207</v>
      </c>
      <c r="Q160" s="1212">
        <f t="shared" si="28"/>
        <v>64.899493521790347</v>
      </c>
    </row>
    <row r="161" spans="1:17" x14ac:dyDescent="0.2">
      <c r="A161" s="2054"/>
      <c r="B161" s="17">
        <v>4</v>
      </c>
      <c r="C161" s="1447" t="s">
        <v>889</v>
      </c>
      <c r="D161" s="1208">
        <v>9</v>
      </c>
      <c r="E161" s="1208">
        <v>1956</v>
      </c>
      <c r="F161" s="1209">
        <v>11.5</v>
      </c>
      <c r="G161" s="1209">
        <v>1.2033</v>
      </c>
      <c r="H161" s="1209">
        <v>0.09</v>
      </c>
      <c r="I161" s="1203">
        <f t="shared" si="14"/>
        <v>10.2067</v>
      </c>
      <c r="J161" s="1209">
        <v>470.59</v>
      </c>
      <c r="K161" s="1204">
        <f t="shared" si="15"/>
        <v>10.2067</v>
      </c>
      <c r="L161" s="1203">
        <f t="shared" si="15"/>
        <v>470.59</v>
      </c>
      <c r="M161" s="1210">
        <f t="shared" si="25"/>
        <v>2.1689156165664379E-2</v>
      </c>
      <c r="N161" s="1205">
        <v>51.1</v>
      </c>
      <c r="O161" s="1211">
        <f t="shared" si="26"/>
        <v>1.1083158800654498</v>
      </c>
      <c r="P161" s="1206">
        <f t="shared" si="27"/>
        <v>1301.3493699398628</v>
      </c>
      <c r="Q161" s="1212">
        <f t="shared" si="28"/>
        <v>66.498952803926997</v>
      </c>
    </row>
    <row r="162" spans="1:17" x14ac:dyDescent="0.2">
      <c r="A162" s="2054"/>
      <c r="B162" s="17">
        <v>5</v>
      </c>
      <c r="C162" s="1447" t="s">
        <v>890</v>
      </c>
      <c r="D162" s="1208">
        <v>32</v>
      </c>
      <c r="E162" s="1208">
        <v>1963</v>
      </c>
      <c r="F162" s="1209">
        <v>29.31</v>
      </c>
      <c r="G162" s="1209">
        <v>2.2582</v>
      </c>
      <c r="H162" s="1209">
        <v>0</v>
      </c>
      <c r="I162" s="1203">
        <f t="shared" si="14"/>
        <v>27.0518</v>
      </c>
      <c r="J162" s="1209">
        <v>1219.6500000000001</v>
      </c>
      <c r="K162" s="1204">
        <f t="shared" si="15"/>
        <v>27.0518</v>
      </c>
      <c r="L162" s="1203">
        <f t="shared" si="15"/>
        <v>1219.6500000000001</v>
      </c>
      <c r="M162" s="1210">
        <f t="shared" si="25"/>
        <v>2.2179969663428032E-2</v>
      </c>
      <c r="N162" s="1205">
        <v>51.1</v>
      </c>
      <c r="O162" s="1211">
        <f t="shared" si="26"/>
        <v>1.1333964498011724</v>
      </c>
      <c r="P162" s="1206">
        <f t="shared" si="27"/>
        <v>1330.7981798056819</v>
      </c>
      <c r="Q162" s="1212">
        <f t="shared" si="28"/>
        <v>68.003786988070345</v>
      </c>
    </row>
    <row r="163" spans="1:17" x14ac:dyDescent="0.2">
      <c r="A163" s="2054"/>
      <c r="B163" s="17">
        <v>6</v>
      </c>
      <c r="C163" s="1447" t="s">
        <v>573</v>
      </c>
      <c r="D163" s="1208">
        <v>48</v>
      </c>
      <c r="E163" s="1208">
        <v>1960</v>
      </c>
      <c r="F163" s="1209">
        <v>49.396500000000003</v>
      </c>
      <c r="G163" s="1209">
        <v>3.8186</v>
      </c>
      <c r="H163" s="1209">
        <v>0.48</v>
      </c>
      <c r="I163" s="1203">
        <f t="shared" si="14"/>
        <v>45.097900000000003</v>
      </c>
      <c r="J163" s="1209">
        <v>1920.3</v>
      </c>
      <c r="K163" s="1204">
        <f t="shared" si="15"/>
        <v>45.097900000000003</v>
      </c>
      <c r="L163" s="1203">
        <f t="shared" si="15"/>
        <v>1920.3</v>
      </c>
      <c r="M163" s="1210">
        <f t="shared" si="25"/>
        <v>2.3484820080195805E-2</v>
      </c>
      <c r="N163" s="1205">
        <v>51.1</v>
      </c>
      <c r="O163" s="1211">
        <f t="shared" si="26"/>
        <v>1.2000743060980057</v>
      </c>
      <c r="P163" s="1206">
        <f t="shared" si="27"/>
        <v>1409.0892048117482</v>
      </c>
      <c r="Q163" s="1212">
        <f t="shared" si="28"/>
        <v>72.004458365880325</v>
      </c>
    </row>
    <row r="164" spans="1:17" x14ac:dyDescent="0.2">
      <c r="A164" s="2054"/>
      <c r="B164" s="17">
        <v>7</v>
      </c>
      <c r="C164" s="1447" t="s">
        <v>891</v>
      </c>
      <c r="D164" s="1208">
        <v>19</v>
      </c>
      <c r="E164" s="1208">
        <v>1959</v>
      </c>
      <c r="F164" s="1209">
        <v>26.910599999999999</v>
      </c>
      <c r="G164" s="1209">
        <v>1.8843000000000001</v>
      </c>
      <c r="H164" s="1209">
        <v>0.18</v>
      </c>
      <c r="I164" s="1203">
        <f t="shared" si="14"/>
        <v>24.846299999999999</v>
      </c>
      <c r="J164" s="1209">
        <v>1003.96</v>
      </c>
      <c r="K164" s="1204">
        <f t="shared" si="15"/>
        <v>24.846299999999999</v>
      </c>
      <c r="L164" s="1203">
        <f t="shared" si="15"/>
        <v>1003.96</v>
      </c>
      <c r="M164" s="1210">
        <f t="shared" si="25"/>
        <v>2.4748296744890232E-2</v>
      </c>
      <c r="N164" s="1205">
        <v>51.1</v>
      </c>
      <c r="O164" s="1211">
        <f t="shared" si="26"/>
        <v>1.2646379636638909</v>
      </c>
      <c r="P164" s="1206">
        <f t="shared" si="27"/>
        <v>1484.8978046934139</v>
      </c>
      <c r="Q164" s="1212">
        <f t="shared" si="28"/>
        <v>75.878277819833457</v>
      </c>
    </row>
    <row r="165" spans="1:17" x14ac:dyDescent="0.2">
      <c r="A165" s="2054"/>
      <c r="B165" s="17">
        <v>8</v>
      </c>
      <c r="C165" s="1447" t="s">
        <v>892</v>
      </c>
      <c r="D165" s="1208">
        <v>15</v>
      </c>
      <c r="E165" s="1208">
        <v>1978</v>
      </c>
      <c r="F165" s="1209">
        <v>26.9</v>
      </c>
      <c r="G165" s="1209">
        <v>2.0857999999999999</v>
      </c>
      <c r="H165" s="1209">
        <v>0.13</v>
      </c>
      <c r="I165" s="1203">
        <f t="shared" si="14"/>
        <v>24.684200000000001</v>
      </c>
      <c r="J165" s="1209">
        <v>946.44</v>
      </c>
      <c r="K165" s="1204">
        <f t="shared" si="15"/>
        <v>24.684200000000001</v>
      </c>
      <c r="L165" s="1203">
        <f t="shared" si="15"/>
        <v>946.44</v>
      </c>
      <c r="M165" s="1210">
        <f t="shared" si="25"/>
        <v>2.6081103926292211E-2</v>
      </c>
      <c r="N165" s="1205">
        <v>51.1</v>
      </c>
      <c r="O165" s="1211">
        <f t="shared" si="26"/>
        <v>1.332744410633532</v>
      </c>
      <c r="P165" s="1206">
        <f t="shared" si="27"/>
        <v>1564.8662355775327</v>
      </c>
      <c r="Q165" s="1212">
        <f t="shared" si="28"/>
        <v>79.964664638011925</v>
      </c>
    </row>
    <row r="166" spans="1:17" x14ac:dyDescent="0.2">
      <c r="A166" s="2054"/>
      <c r="B166" s="17">
        <v>9</v>
      </c>
      <c r="C166" s="1448" t="s">
        <v>893</v>
      </c>
      <c r="D166" s="1208">
        <v>12</v>
      </c>
      <c r="E166" s="1208">
        <v>1960</v>
      </c>
      <c r="F166" s="1207">
        <v>17.033999999999999</v>
      </c>
      <c r="G166" s="1207">
        <v>0.98909999999999998</v>
      </c>
      <c r="H166" s="1207">
        <v>0.12</v>
      </c>
      <c r="I166" s="1203">
        <f t="shared" si="14"/>
        <v>15.924899999999999</v>
      </c>
      <c r="J166" s="1207">
        <v>537.52</v>
      </c>
      <c r="K166" s="1204">
        <f t="shared" si="15"/>
        <v>15.924899999999999</v>
      </c>
      <c r="L166" s="1203">
        <f t="shared" si="15"/>
        <v>537.52</v>
      </c>
      <c r="M166" s="1210">
        <f t="shared" si="25"/>
        <v>2.9626618544426254E-2</v>
      </c>
      <c r="N166" s="1205">
        <v>51.1</v>
      </c>
      <c r="O166" s="1211">
        <f t="shared" si="26"/>
        <v>1.5139202076201816</v>
      </c>
      <c r="P166" s="1206">
        <f t="shared" si="27"/>
        <v>1777.5971126655752</v>
      </c>
      <c r="Q166" s="1212">
        <f t="shared" si="28"/>
        <v>90.835212457210886</v>
      </c>
    </row>
    <row r="167" spans="1:17" ht="12" thickBot="1" x14ac:dyDescent="0.25">
      <c r="A167" s="2055"/>
      <c r="B167" s="18">
        <v>10</v>
      </c>
      <c r="C167" s="1449" t="s">
        <v>894</v>
      </c>
      <c r="D167" s="1213">
        <v>6</v>
      </c>
      <c r="E167" s="1213">
        <v>1900</v>
      </c>
      <c r="F167" s="1214">
        <v>8.0839999999999996</v>
      </c>
      <c r="G167" s="1214">
        <v>1.1200000000000001</v>
      </c>
      <c r="H167" s="1214">
        <v>0.06</v>
      </c>
      <c r="I167" s="1450">
        <f t="shared" si="14"/>
        <v>6.9039999999999999</v>
      </c>
      <c r="J167" s="1214">
        <v>195.62</v>
      </c>
      <c r="K167" s="1451">
        <f t="shared" si="15"/>
        <v>6.9039999999999999</v>
      </c>
      <c r="L167" s="1450">
        <f t="shared" si="15"/>
        <v>195.62</v>
      </c>
      <c r="M167" s="1215">
        <f t="shared" si="25"/>
        <v>3.5292914834883955E-2</v>
      </c>
      <c r="N167" s="1452">
        <v>51.1</v>
      </c>
      <c r="O167" s="1216">
        <f t="shared" si="26"/>
        <v>1.8034679480625702</v>
      </c>
      <c r="P167" s="1216">
        <f t="shared" si="27"/>
        <v>2117.5748900930375</v>
      </c>
      <c r="Q167" s="1217">
        <f t="shared" si="28"/>
        <v>108.20807688375423</v>
      </c>
    </row>
    <row r="170" spans="1:17" s="9" customFormat="1" ht="16.5" customHeight="1" x14ac:dyDescent="0.2">
      <c r="A170" s="2016" t="s">
        <v>229</v>
      </c>
      <c r="B170" s="2016"/>
      <c r="C170" s="2016"/>
      <c r="D170" s="2016"/>
      <c r="E170" s="2016"/>
      <c r="F170" s="2016"/>
      <c r="G170" s="2016"/>
      <c r="H170" s="2016"/>
      <c r="I170" s="2016"/>
      <c r="J170" s="2016"/>
      <c r="K170" s="2016"/>
      <c r="L170" s="2016"/>
      <c r="M170" s="2016"/>
      <c r="N170" s="2016"/>
      <c r="O170" s="2016"/>
      <c r="P170" s="2016"/>
      <c r="Q170" s="2016"/>
    </row>
    <row r="171" spans="1:17" s="9" customFormat="1" ht="14.25" customHeight="1" thickBot="1" x14ac:dyDescent="0.25">
      <c r="A171" s="391"/>
      <c r="B171" s="391"/>
      <c r="C171" s="391"/>
      <c r="D171" s="391"/>
      <c r="E171" s="1961" t="s">
        <v>253</v>
      </c>
      <c r="F171" s="1961"/>
      <c r="G171" s="1961"/>
      <c r="H171" s="1961"/>
      <c r="I171" s="391">
        <v>5.2</v>
      </c>
      <c r="J171" s="391" t="s">
        <v>252</v>
      </c>
      <c r="K171" s="391" t="s">
        <v>254</v>
      </c>
      <c r="L171" s="392">
        <v>384</v>
      </c>
      <c r="M171" s="391"/>
      <c r="N171" s="391"/>
      <c r="O171" s="391"/>
      <c r="P171" s="391"/>
      <c r="Q171" s="391"/>
    </row>
    <row r="172" spans="1:17" x14ac:dyDescent="0.2">
      <c r="A172" s="1988" t="s">
        <v>1</v>
      </c>
      <c r="B172" s="1965" t="s">
        <v>0</v>
      </c>
      <c r="C172" s="1968" t="s">
        <v>2</v>
      </c>
      <c r="D172" s="1968" t="s">
        <v>3</v>
      </c>
      <c r="E172" s="1968" t="s">
        <v>11</v>
      </c>
      <c r="F172" s="1972" t="s">
        <v>12</v>
      </c>
      <c r="G172" s="1973"/>
      <c r="H172" s="1973"/>
      <c r="I172" s="1974"/>
      <c r="J172" s="1968" t="s">
        <v>4</v>
      </c>
      <c r="K172" s="1968" t="s">
        <v>13</v>
      </c>
      <c r="L172" s="1968" t="s">
        <v>5</v>
      </c>
      <c r="M172" s="1968" t="s">
        <v>6</v>
      </c>
      <c r="N172" s="1968" t="s">
        <v>14</v>
      </c>
      <c r="O172" s="1992" t="s">
        <v>15</v>
      </c>
      <c r="P172" s="1968" t="s">
        <v>22</v>
      </c>
      <c r="Q172" s="1977" t="s">
        <v>23</v>
      </c>
    </row>
    <row r="173" spans="1:17" ht="33.75" x14ac:dyDescent="0.2">
      <c r="A173" s="1989"/>
      <c r="B173" s="1966"/>
      <c r="C173" s="1969"/>
      <c r="D173" s="1971"/>
      <c r="E173" s="1971"/>
      <c r="F173" s="1160" t="s">
        <v>16</v>
      </c>
      <c r="G173" s="1160" t="s">
        <v>17</v>
      </c>
      <c r="H173" s="1160" t="s">
        <v>18</v>
      </c>
      <c r="I173" s="1160" t="s">
        <v>19</v>
      </c>
      <c r="J173" s="1971"/>
      <c r="K173" s="1971"/>
      <c r="L173" s="1971"/>
      <c r="M173" s="1971"/>
      <c r="N173" s="1971"/>
      <c r="O173" s="1993"/>
      <c r="P173" s="1971"/>
      <c r="Q173" s="1978"/>
    </row>
    <row r="174" spans="1:17" x14ac:dyDescent="0.2">
      <c r="A174" s="1990"/>
      <c r="B174" s="1991"/>
      <c r="C174" s="1971"/>
      <c r="D174" s="64" t="s">
        <v>7</v>
      </c>
      <c r="E174" s="64" t="s">
        <v>8</v>
      </c>
      <c r="F174" s="64" t="s">
        <v>9</v>
      </c>
      <c r="G174" s="64" t="s">
        <v>9</v>
      </c>
      <c r="H174" s="64" t="s">
        <v>9</v>
      </c>
      <c r="I174" s="64" t="s">
        <v>9</v>
      </c>
      <c r="J174" s="64" t="s">
        <v>20</v>
      </c>
      <c r="K174" s="64" t="s">
        <v>9</v>
      </c>
      <c r="L174" s="64" t="s">
        <v>20</v>
      </c>
      <c r="M174" s="64" t="s">
        <v>55</v>
      </c>
      <c r="N174" s="64" t="s">
        <v>269</v>
      </c>
      <c r="O174" s="64" t="s">
        <v>270</v>
      </c>
      <c r="P174" s="65" t="s">
        <v>24</v>
      </c>
      <c r="Q174" s="66" t="s">
        <v>271</v>
      </c>
    </row>
    <row r="175" spans="1:17" ht="12" thickBot="1" x14ac:dyDescent="0.25">
      <c r="A175" s="67">
        <v>1</v>
      </c>
      <c r="B175" s="68">
        <v>2</v>
      </c>
      <c r="C175" s="69">
        <v>3</v>
      </c>
      <c r="D175" s="70">
        <v>4</v>
      </c>
      <c r="E175" s="70">
        <v>5</v>
      </c>
      <c r="F175" s="70">
        <v>6</v>
      </c>
      <c r="G175" s="70">
        <v>7</v>
      </c>
      <c r="H175" s="70">
        <v>8</v>
      </c>
      <c r="I175" s="70">
        <v>9</v>
      </c>
      <c r="J175" s="70">
        <v>10</v>
      </c>
      <c r="K175" s="70">
        <v>11</v>
      </c>
      <c r="L175" s="69">
        <v>12</v>
      </c>
      <c r="M175" s="70">
        <v>13</v>
      </c>
      <c r="N175" s="70">
        <v>14</v>
      </c>
      <c r="O175" s="71">
        <v>15</v>
      </c>
      <c r="P175" s="69">
        <v>16</v>
      </c>
      <c r="Q175" s="72">
        <v>17</v>
      </c>
    </row>
    <row r="176" spans="1:17" s="9" customFormat="1" x14ac:dyDescent="0.2">
      <c r="A176" s="2075" t="s">
        <v>230</v>
      </c>
      <c r="B176" s="1167">
        <v>1</v>
      </c>
      <c r="C176" s="1471" t="s">
        <v>118</v>
      </c>
      <c r="D176" s="1218">
        <v>52</v>
      </c>
      <c r="E176" s="1219">
        <v>2007</v>
      </c>
      <c r="F176" s="1472">
        <v>4.05</v>
      </c>
      <c r="G176" s="1472">
        <v>0</v>
      </c>
      <c r="H176" s="1472">
        <v>0</v>
      </c>
      <c r="I176" s="1472">
        <v>4.0533000000000001</v>
      </c>
      <c r="J176" s="1822">
        <v>3741.59</v>
      </c>
      <c r="K176" s="1472">
        <v>4.0533000000000001</v>
      </c>
      <c r="L176" s="1822">
        <v>3741.59</v>
      </c>
      <c r="M176" s="272">
        <f>K176/L176</f>
        <v>1.0833095021100655E-3</v>
      </c>
      <c r="N176" s="1220">
        <v>58.9</v>
      </c>
      <c r="O176" s="274">
        <f>M176*N176</f>
        <v>6.3806929674282864E-2</v>
      </c>
      <c r="P176" s="274">
        <f>M176*60*1000</f>
        <v>64.998570126603923</v>
      </c>
      <c r="Q176" s="275">
        <f>P176*N176/1000</f>
        <v>3.8284157804569707</v>
      </c>
    </row>
    <row r="177" spans="1:17" s="9" customFormat="1" ht="22.5" x14ac:dyDescent="0.2">
      <c r="A177" s="2076"/>
      <c r="B177" s="202">
        <v>2</v>
      </c>
      <c r="C177" s="1221" t="s">
        <v>115</v>
      </c>
      <c r="D177" s="1222">
        <v>40</v>
      </c>
      <c r="E177" s="1223" t="s">
        <v>36</v>
      </c>
      <c r="F177" s="1473">
        <v>15.07</v>
      </c>
      <c r="G177" s="1473">
        <v>5.23</v>
      </c>
      <c r="H177" s="1224">
        <v>6.4</v>
      </c>
      <c r="I177" s="1473">
        <v>3.44</v>
      </c>
      <c r="J177" s="1225">
        <v>2495.71</v>
      </c>
      <c r="K177" s="1473">
        <v>3.44</v>
      </c>
      <c r="L177" s="1225">
        <v>2495.71</v>
      </c>
      <c r="M177" s="204">
        <f t="shared" ref="M177:M185" si="29">K177/L177</f>
        <v>1.3783652748115766E-3</v>
      </c>
      <c r="N177" s="1226">
        <v>58.9</v>
      </c>
      <c r="O177" s="278">
        <f t="shared" ref="O177:O195" si="30">M177*N177</f>
        <v>8.1185714686401858E-2</v>
      </c>
      <c r="P177" s="274">
        <f t="shared" ref="P177:P195" si="31">M177*60*1000</f>
        <v>82.701916488694593</v>
      </c>
      <c r="Q177" s="279">
        <f t="shared" ref="Q177:Q195" si="32">P177*N177/1000</f>
        <v>4.8711428811841113</v>
      </c>
    </row>
    <row r="178" spans="1:17" s="9" customFormat="1" ht="22.5" x14ac:dyDescent="0.2">
      <c r="A178" s="2076"/>
      <c r="B178" s="202">
        <v>3</v>
      </c>
      <c r="C178" s="1221" t="s">
        <v>243</v>
      </c>
      <c r="D178" s="1222">
        <v>40</v>
      </c>
      <c r="E178" s="1223" t="s">
        <v>36</v>
      </c>
      <c r="F178" s="1473">
        <v>16.399999999999999</v>
      </c>
      <c r="G178" s="1473">
        <v>4.3</v>
      </c>
      <c r="H178" s="1473">
        <v>6.4</v>
      </c>
      <c r="I178" s="1473">
        <v>5.7</v>
      </c>
      <c r="J178" s="1225">
        <v>2612.13</v>
      </c>
      <c r="K178" s="1473">
        <v>5.7</v>
      </c>
      <c r="L178" s="1225">
        <v>2612.13</v>
      </c>
      <c r="M178" s="204">
        <f t="shared" si="29"/>
        <v>2.1821272295023601E-3</v>
      </c>
      <c r="N178" s="1226">
        <v>58.9</v>
      </c>
      <c r="O178" s="278">
        <f t="shared" si="30"/>
        <v>0.12852729381768901</v>
      </c>
      <c r="P178" s="274">
        <f t="shared" si="31"/>
        <v>130.9276337701416</v>
      </c>
      <c r="Q178" s="279">
        <f t="shared" si="32"/>
        <v>7.7116376290613395</v>
      </c>
    </row>
    <row r="179" spans="1:17" s="9" customFormat="1" x14ac:dyDescent="0.2">
      <c r="A179" s="2076"/>
      <c r="B179" s="202">
        <v>4</v>
      </c>
      <c r="C179" s="1227" t="s">
        <v>117</v>
      </c>
      <c r="D179" s="1222">
        <v>92</v>
      </c>
      <c r="E179" s="1223">
        <v>2007</v>
      </c>
      <c r="F179" s="1473">
        <v>28.64</v>
      </c>
      <c r="G179" s="1473">
        <v>0</v>
      </c>
      <c r="H179" s="1473">
        <v>14.188499999999999</v>
      </c>
      <c r="I179" s="1473">
        <v>14.451000000000001</v>
      </c>
      <c r="J179" s="1225">
        <v>6309.48</v>
      </c>
      <c r="K179" s="1473">
        <v>14.451000000000001</v>
      </c>
      <c r="L179" s="1225">
        <v>6309.48</v>
      </c>
      <c r="M179" s="204">
        <f t="shared" si="29"/>
        <v>2.290363072709637E-3</v>
      </c>
      <c r="N179" s="1226">
        <v>58.9</v>
      </c>
      <c r="O179" s="278">
        <f t="shared" si="30"/>
        <v>0.13490238498259763</v>
      </c>
      <c r="P179" s="274">
        <f t="shared" si="31"/>
        <v>137.42178436257825</v>
      </c>
      <c r="Q179" s="279">
        <f t="shared" si="32"/>
        <v>8.0941430989558576</v>
      </c>
    </row>
    <row r="180" spans="1:17" s="9" customFormat="1" ht="22.5" x14ac:dyDescent="0.2">
      <c r="A180" s="2076"/>
      <c r="B180" s="202">
        <v>5</v>
      </c>
      <c r="C180" s="1227" t="s">
        <v>262</v>
      </c>
      <c r="D180" s="1222">
        <v>20</v>
      </c>
      <c r="E180" s="1223" t="s">
        <v>114</v>
      </c>
      <c r="F180" s="1473">
        <v>6.72</v>
      </c>
      <c r="G180" s="1473">
        <v>1.27</v>
      </c>
      <c r="H180" s="1224">
        <v>3.2</v>
      </c>
      <c r="I180" s="1473">
        <v>2.25</v>
      </c>
      <c r="J180" s="1225">
        <v>960.25</v>
      </c>
      <c r="K180" s="1473">
        <v>2.25</v>
      </c>
      <c r="L180" s="1228">
        <v>960.25</v>
      </c>
      <c r="M180" s="204">
        <f t="shared" si="29"/>
        <v>2.3431398073418381E-3</v>
      </c>
      <c r="N180" s="1226">
        <v>58.9</v>
      </c>
      <c r="O180" s="278">
        <f t="shared" si="30"/>
        <v>0.13801093465243425</v>
      </c>
      <c r="P180" s="274">
        <f t="shared" si="31"/>
        <v>140.58838844051027</v>
      </c>
      <c r="Q180" s="279">
        <f t="shared" si="32"/>
        <v>8.2806560791460537</v>
      </c>
    </row>
    <row r="181" spans="1:17" s="9" customFormat="1" ht="22.5" x14ac:dyDescent="0.2">
      <c r="A181" s="2076"/>
      <c r="B181" s="202">
        <v>6</v>
      </c>
      <c r="C181" s="1221" t="s">
        <v>261</v>
      </c>
      <c r="D181" s="1222">
        <v>20</v>
      </c>
      <c r="E181" s="1223" t="s">
        <v>36</v>
      </c>
      <c r="F181" s="1473">
        <v>7.96</v>
      </c>
      <c r="G181" s="1473">
        <v>2.0099999999999998</v>
      </c>
      <c r="H181" s="1473">
        <v>3.23</v>
      </c>
      <c r="I181" s="1473">
        <v>2.7222</v>
      </c>
      <c r="J181" s="1225">
        <v>899.93</v>
      </c>
      <c r="K181" s="1473">
        <v>2.7222</v>
      </c>
      <c r="L181" s="1225">
        <v>899.93</v>
      </c>
      <c r="M181" s="204">
        <f t="shared" si="29"/>
        <v>3.0249019368173082E-3</v>
      </c>
      <c r="N181" s="1226">
        <v>58.9</v>
      </c>
      <c r="O181" s="278">
        <f t="shared" si="30"/>
        <v>0.17816672407853945</v>
      </c>
      <c r="P181" s="274">
        <f t="shared" si="31"/>
        <v>181.49411620903848</v>
      </c>
      <c r="Q181" s="279">
        <f t="shared" si="32"/>
        <v>10.690003444712367</v>
      </c>
    </row>
    <row r="182" spans="1:17" s="9" customFormat="1" x14ac:dyDescent="0.2">
      <c r="A182" s="2076"/>
      <c r="B182" s="202">
        <v>7</v>
      </c>
      <c r="C182" s="1227" t="s">
        <v>116</v>
      </c>
      <c r="D182" s="1222">
        <v>78</v>
      </c>
      <c r="E182" s="1223">
        <v>2009</v>
      </c>
      <c r="F182" s="1473">
        <v>27.35</v>
      </c>
      <c r="G182" s="1473">
        <v>0</v>
      </c>
      <c r="H182" s="1473">
        <v>6.5522999999999998</v>
      </c>
      <c r="I182" s="1473">
        <v>20.797280000000001</v>
      </c>
      <c r="J182" s="1225">
        <v>5188.47</v>
      </c>
      <c r="K182" s="1473">
        <v>20.797280000000001</v>
      </c>
      <c r="L182" s="1225">
        <v>5188.47</v>
      </c>
      <c r="M182" s="204">
        <f t="shared" si="29"/>
        <v>4.0083647009619408E-3</v>
      </c>
      <c r="N182" s="1226">
        <v>58.9</v>
      </c>
      <c r="O182" s="278">
        <f t="shared" si="30"/>
        <v>0.2360926808866583</v>
      </c>
      <c r="P182" s="274">
        <f t="shared" si="31"/>
        <v>240.50188205771644</v>
      </c>
      <c r="Q182" s="279">
        <f t="shared" si="32"/>
        <v>14.165560853199498</v>
      </c>
    </row>
    <row r="183" spans="1:17" s="9" customFormat="1" ht="22.5" x14ac:dyDescent="0.2">
      <c r="A183" s="2076"/>
      <c r="B183" s="202">
        <v>8</v>
      </c>
      <c r="C183" s="1221" t="s">
        <v>113</v>
      </c>
      <c r="D183" s="1222">
        <v>45</v>
      </c>
      <c r="E183" s="1223" t="s">
        <v>114</v>
      </c>
      <c r="F183" s="1473">
        <v>21.05</v>
      </c>
      <c r="G183" s="1473">
        <v>4.41</v>
      </c>
      <c r="H183" s="1224">
        <v>7.2</v>
      </c>
      <c r="I183" s="1473">
        <v>9.44</v>
      </c>
      <c r="J183" s="1225">
        <v>2319.88</v>
      </c>
      <c r="K183" s="1473">
        <v>9.44</v>
      </c>
      <c r="L183" s="1225">
        <v>2319.88</v>
      </c>
      <c r="M183" s="204">
        <f t="shared" si="29"/>
        <v>4.0691759918616479E-3</v>
      </c>
      <c r="N183" s="1226">
        <v>58.9</v>
      </c>
      <c r="O183" s="278">
        <f t="shared" si="30"/>
        <v>0.23967446592065106</v>
      </c>
      <c r="P183" s="274">
        <f t="shared" si="31"/>
        <v>244.15055951169887</v>
      </c>
      <c r="Q183" s="279">
        <f t="shared" si="32"/>
        <v>14.380467955239062</v>
      </c>
    </row>
    <row r="184" spans="1:17" s="9" customFormat="1" x14ac:dyDescent="0.2">
      <c r="A184" s="2076"/>
      <c r="B184" s="202">
        <v>9</v>
      </c>
      <c r="C184" s="1221" t="s">
        <v>119</v>
      </c>
      <c r="D184" s="1222">
        <v>17</v>
      </c>
      <c r="E184" s="1223">
        <v>2009</v>
      </c>
      <c r="F184" s="1473">
        <v>11.8</v>
      </c>
      <c r="G184" s="1473">
        <v>0</v>
      </c>
      <c r="H184" s="1473">
        <v>4.7329999999999997</v>
      </c>
      <c r="I184" s="1473">
        <v>7.0670000000000002</v>
      </c>
      <c r="J184" s="1225">
        <v>1463.65</v>
      </c>
      <c r="K184" s="1473">
        <v>7.0670000000000002</v>
      </c>
      <c r="L184" s="1225">
        <v>1463.65</v>
      </c>
      <c r="M184" s="204">
        <f t="shared" si="29"/>
        <v>4.8283401086325279E-3</v>
      </c>
      <c r="N184" s="1226">
        <v>58.9</v>
      </c>
      <c r="O184" s="278">
        <f t="shared" si="30"/>
        <v>0.28438923239845587</v>
      </c>
      <c r="P184" s="274">
        <f t="shared" si="31"/>
        <v>289.70040651795165</v>
      </c>
      <c r="Q184" s="279">
        <f t="shared" si="32"/>
        <v>17.063353943907352</v>
      </c>
    </row>
    <row r="185" spans="1:17" s="9" customFormat="1" ht="23.25" thickBot="1" x14ac:dyDescent="0.25">
      <c r="A185" s="2077"/>
      <c r="B185" s="400">
        <v>10</v>
      </c>
      <c r="C185" s="1229" t="s">
        <v>263</v>
      </c>
      <c r="D185" s="1230">
        <v>4</v>
      </c>
      <c r="E185" s="1231" t="s">
        <v>36</v>
      </c>
      <c r="F185" s="1474">
        <v>1.98</v>
      </c>
      <c r="G185" s="1474">
        <v>0.5</v>
      </c>
      <c r="H185" s="1474">
        <v>0.04</v>
      </c>
      <c r="I185" s="1474">
        <v>1.4370000000000001</v>
      </c>
      <c r="J185" s="1232">
        <v>193.25</v>
      </c>
      <c r="K185" s="1474">
        <v>1.4370000000000001</v>
      </c>
      <c r="L185" s="1232">
        <v>193.25</v>
      </c>
      <c r="M185" s="331">
        <f t="shared" si="29"/>
        <v>7.4359637774902981E-3</v>
      </c>
      <c r="N185" s="1233">
        <v>58.9</v>
      </c>
      <c r="O185" s="339">
        <f t="shared" si="30"/>
        <v>0.43797826649417854</v>
      </c>
      <c r="P185" s="340">
        <f t="shared" si="31"/>
        <v>446.15782664941787</v>
      </c>
      <c r="Q185" s="341">
        <f t="shared" si="32"/>
        <v>26.278695989650711</v>
      </c>
    </row>
    <row r="186" spans="1:17" s="9" customFormat="1" x14ac:dyDescent="0.2">
      <c r="A186" s="2078" t="s">
        <v>231</v>
      </c>
      <c r="B186" s="401">
        <v>1</v>
      </c>
      <c r="C186" s="1234" t="s">
        <v>121</v>
      </c>
      <c r="D186" s="1475">
        <v>15</v>
      </c>
      <c r="E186" s="1235" t="s">
        <v>36</v>
      </c>
      <c r="F186" s="1476">
        <v>10.44</v>
      </c>
      <c r="G186" s="1476">
        <v>2.52</v>
      </c>
      <c r="H186" s="1236">
        <v>2.4</v>
      </c>
      <c r="I186" s="1476">
        <v>5.52</v>
      </c>
      <c r="J186" s="1477">
        <v>1120.1099999999999</v>
      </c>
      <c r="K186" s="1476">
        <v>5.52</v>
      </c>
      <c r="L186" s="1477">
        <v>1120.1099999999999</v>
      </c>
      <c r="M186" s="284">
        <f>K186/L186</f>
        <v>4.9280874199855371E-3</v>
      </c>
      <c r="N186" s="1237">
        <v>58.9</v>
      </c>
      <c r="O186" s="285">
        <f t="shared" si="30"/>
        <v>0.29026434903714815</v>
      </c>
      <c r="P186" s="285">
        <f t="shared" si="31"/>
        <v>295.68524519913217</v>
      </c>
      <c r="Q186" s="286">
        <f t="shared" si="32"/>
        <v>17.415860942228882</v>
      </c>
    </row>
    <row r="187" spans="1:17" s="9" customFormat="1" x14ac:dyDescent="0.2">
      <c r="A187" s="2079"/>
      <c r="B187" s="402">
        <v>2</v>
      </c>
      <c r="C187" s="1238" t="s">
        <v>122</v>
      </c>
      <c r="D187" s="1239">
        <v>52</v>
      </c>
      <c r="E187" s="1240" t="s">
        <v>36</v>
      </c>
      <c r="F187" s="1478">
        <v>28.38</v>
      </c>
      <c r="G187" s="1478">
        <v>4.8099999999999996</v>
      </c>
      <c r="H187" s="1241">
        <v>8.48</v>
      </c>
      <c r="I187" s="1478">
        <v>15.09</v>
      </c>
      <c r="J187" s="1242">
        <v>3000.73</v>
      </c>
      <c r="K187" s="1478">
        <v>14.56</v>
      </c>
      <c r="L187" s="1242">
        <v>2936.04</v>
      </c>
      <c r="M187" s="284">
        <f>K187/L187</f>
        <v>4.9590605032628987E-3</v>
      </c>
      <c r="N187" s="1243">
        <v>58.9</v>
      </c>
      <c r="O187" s="285">
        <f t="shared" si="30"/>
        <v>0.29208866364218472</v>
      </c>
      <c r="P187" s="285">
        <f t="shared" si="31"/>
        <v>297.54363019577391</v>
      </c>
      <c r="Q187" s="286">
        <f t="shared" si="32"/>
        <v>17.525319818531084</v>
      </c>
    </row>
    <row r="188" spans="1:17" s="9" customFormat="1" ht="22.5" x14ac:dyDescent="0.2">
      <c r="A188" s="2079"/>
      <c r="B188" s="402">
        <v>3</v>
      </c>
      <c r="C188" s="1238" t="s">
        <v>245</v>
      </c>
      <c r="D188" s="1239">
        <v>54</v>
      </c>
      <c r="E188" s="1240" t="s">
        <v>36</v>
      </c>
      <c r="F188" s="1478">
        <v>31.41</v>
      </c>
      <c r="G188" s="1478">
        <v>7.33</v>
      </c>
      <c r="H188" s="1241">
        <v>8.64</v>
      </c>
      <c r="I188" s="1478">
        <v>15.44</v>
      </c>
      <c r="J188" s="1242">
        <v>2987.33</v>
      </c>
      <c r="K188" s="1478">
        <v>15.44</v>
      </c>
      <c r="L188" s="1242">
        <v>2987.33</v>
      </c>
      <c r="M188" s="289">
        <f t="shared" ref="M188:M195" si="33">K188/L188</f>
        <v>5.1684949436453286E-3</v>
      </c>
      <c r="N188" s="1243">
        <v>58.9</v>
      </c>
      <c r="O188" s="285">
        <f t="shared" si="30"/>
        <v>0.30442435218070985</v>
      </c>
      <c r="P188" s="285">
        <f t="shared" si="31"/>
        <v>310.10969661871974</v>
      </c>
      <c r="Q188" s="290">
        <f t="shared" si="32"/>
        <v>18.265461130842592</v>
      </c>
    </row>
    <row r="189" spans="1:17" s="9" customFormat="1" x14ac:dyDescent="0.2">
      <c r="A189" s="2079"/>
      <c r="B189" s="402">
        <v>4</v>
      </c>
      <c r="C189" s="1238" t="s">
        <v>120</v>
      </c>
      <c r="D189" s="1239">
        <v>56</v>
      </c>
      <c r="E189" s="1240" t="s">
        <v>36</v>
      </c>
      <c r="F189" s="1478">
        <v>31.19</v>
      </c>
      <c r="G189" s="1478">
        <v>6.58</v>
      </c>
      <c r="H189" s="1241">
        <v>8.64</v>
      </c>
      <c r="I189" s="1478">
        <v>15.97</v>
      </c>
      <c r="J189" s="1242">
        <v>3028.84</v>
      </c>
      <c r="K189" s="1478">
        <v>15.97</v>
      </c>
      <c r="L189" s="1242">
        <v>3028.84</v>
      </c>
      <c r="M189" s="289">
        <f t="shared" si="33"/>
        <v>5.2726456333117627E-3</v>
      </c>
      <c r="N189" s="1243">
        <v>58.9</v>
      </c>
      <c r="O189" s="346">
        <f t="shared" si="30"/>
        <v>0.31055882780206284</v>
      </c>
      <c r="P189" s="285">
        <f t="shared" si="31"/>
        <v>316.35873799870581</v>
      </c>
      <c r="Q189" s="290">
        <f t="shared" si="32"/>
        <v>18.633529668123771</v>
      </c>
    </row>
    <row r="190" spans="1:17" s="9" customFormat="1" x14ac:dyDescent="0.2">
      <c r="A190" s="2079"/>
      <c r="B190" s="402">
        <v>5</v>
      </c>
      <c r="C190" s="1238" t="s">
        <v>296</v>
      </c>
      <c r="D190" s="1479">
        <v>20</v>
      </c>
      <c r="E190" s="1240" t="s">
        <v>36</v>
      </c>
      <c r="F190" s="1478">
        <v>12.81</v>
      </c>
      <c r="G190" s="1478">
        <v>1.89</v>
      </c>
      <c r="H190" s="1241">
        <v>3.2</v>
      </c>
      <c r="I190" s="1478">
        <v>7.72</v>
      </c>
      <c r="J190" s="1480">
        <v>1189.8399999999999</v>
      </c>
      <c r="K190" s="1478">
        <v>7.72</v>
      </c>
      <c r="L190" s="1480">
        <v>1189.8399999999999</v>
      </c>
      <c r="M190" s="289">
        <f t="shared" si="33"/>
        <v>6.4882673300611848E-3</v>
      </c>
      <c r="N190" s="1243">
        <v>58.9</v>
      </c>
      <c r="O190" s="346">
        <f t="shared" si="30"/>
        <v>0.38215894574060377</v>
      </c>
      <c r="P190" s="285">
        <f t="shared" si="31"/>
        <v>389.29603980367114</v>
      </c>
      <c r="Q190" s="290">
        <f t="shared" si="32"/>
        <v>22.929536744436231</v>
      </c>
    </row>
    <row r="191" spans="1:17" s="9" customFormat="1" ht="15.75" customHeight="1" x14ac:dyDescent="0.2">
      <c r="A191" s="2079"/>
      <c r="B191" s="402">
        <v>6</v>
      </c>
      <c r="C191" s="1238" t="s">
        <v>247</v>
      </c>
      <c r="D191" s="1239">
        <v>53</v>
      </c>
      <c r="E191" s="1240" t="s">
        <v>36</v>
      </c>
      <c r="F191" s="1478">
        <v>33.130000000000003</v>
      </c>
      <c r="G191" s="1478">
        <v>3.08</v>
      </c>
      <c r="H191" s="1241">
        <v>8.4</v>
      </c>
      <c r="I191" s="1478">
        <v>21.65</v>
      </c>
      <c r="J191" s="1242">
        <v>2993.98</v>
      </c>
      <c r="K191" s="1478">
        <v>21.23</v>
      </c>
      <c r="L191" s="1242">
        <v>2943.21</v>
      </c>
      <c r="M191" s="289">
        <f t="shared" si="33"/>
        <v>7.2132127846806721E-3</v>
      </c>
      <c r="N191" s="1243">
        <v>58.9</v>
      </c>
      <c r="O191" s="346">
        <f t="shared" si="30"/>
        <v>0.4248582330176916</v>
      </c>
      <c r="P191" s="285">
        <f t="shared" si="31"/>
        <v>432.79276708084029</v>
      </c>
      <c r="Q191" s="290">
        <f t="shared" si="32"/>
        <v>25.491493981061492</v>
      </c>
    </row>
    <row r="192" spans="1:17" s="9" customFormat="1" x14ac:dyDescent="0.2">
      <c r="A192" s="2079"/>
      <c r="B192" s="402">
        <v>7</v>
      </c>
      <c r="C192" s="1238" t="s">
        <v>244</v>
      </c>
      <c r="D192" s="1239">
        <v>30</v>
      </c>
      <c r="E192" s="1240" t="s">
        <v>36</v>
      </c>
      <c r="F192" s="1478">
        <v>23.68</v>
      </c>
      <c r="G192" s="1478">
        <v>4</v>
      </c>
      <c r="H192" s="1241">
        <v>4.8</v>
      </c>
      <c r="I192" s="1478">
        <v>14.88</v>
      </c>
      <c r="J192" s="1242">
        <v>2051.9499999999998</v>
      </c>
      <c r="K192" s="1478">
        <v>14.88</v>
      </c>
      <c r="L192" s="1242">
        <v>2051.9499999999998</v>
      </c>
      <c r="M192" s="289">
        <f t="shared" si="33"/>
        <v>7.2516386851531481E-3</v>
      </c>
      <c r="N192" s="1243">
        <v>58.9</v>
      </c>
      <c r="O192" s="346">
        <f t="shared" si="30"/>
        <v>0.42712151855552044</v>
      </c>
      <c r="P192" s="285">
        <f t="shared" si="31"/>
        <v>435.09832110918887</v>
      </c>
      <c r="Q192" s="290">
        <f t="shared" si="32"/>
        <v>25.627291113331221</v>
      </c>
    </row>
    <row r="193" spans="1:17" s="9" customFormat="1" x14ac:dyDescent="0.2">
      <c r="A193" s="2079"/>
      <c r="B193" s="402">
        <v>8</v>
      </c>
      <c r="C193" s="1238" t="s">
        <v>123</v>
      </c>
      <c r="D193" s="1239">
        <v>54</v>
      </c>
      <c r="E193" s="1240" t="s">
        <v>36</v>
      </c>
      <c r="F193" s="1478">
        <v>36.9</v>
      </c>
      <c r="G193" s="1478">
        <v>5.92</v>
      </c>
      <c r="H193" s="1241">
        <v>8.64</v>
      </c>
      <c r="I193" s="1478">
        <v>22.34</v>
      </c>
      <c r="J193" s="1242">
        <v>3008.9</v>
      </c>
      <c r="K193" s="1478">
        <v>22.34</v>
      </c>
      <c r="L193" s="1242">
        <v>3008.9</v>
      </c>
      <c r="M193" s="289">
        <f t="shared" si="33"/>
        <v>7.4246402339725476E-3</v>
      </c>
      <c r="N193" s="1243">
        <v>58.9</v>
      </c>
      <c r="O193" s="346">
        <f t="shared" si="30"/>
        <v>0.43731130978098304</v>
      </c>
      <c r="P193" s="285">
        <f t="shared" si="31"/>
        <v>445.47841403835287</v>
      </c>
      <c r="Q193" s="290">
        <f t="shared" si="32"/>
        <v>26.238678586858985</v>
      </c>
    </row>
    <row r="194" spans="1:17" s="9" customFormat="1" x14ac:dyDescent="0.2">
      <c r="A194" s="2079"/>
      <c r="B194" s="402">
        <v>9</v>
      </c>
      <c r="C194" s="1238" t="s">
        <v>246</v>
      </c>
      <c r="D194" s="1239">
        <v>30</v>
      </c>
      <c r="E194" s="1240" t="s">
        <v>36</v>
      </c>
      <c r="F194" s="1478">
        <v>24.07</v>
      </c>
      <c r="G194" s="1478">
        <v>3.65</v>
      </c>
      <c r="H194" s="1241">
        <v>4.8</v>
      </c>
      <c r="I194" s="1478">
        <v>15.62</v>
      </c>
      <c r="J194" s="1242">
        <v>2013.33</v>
      </c>
      <c r="K194" s="1478">
        <v>15.62</v>
      </c>
      <c r="L194" s="1242">
        <v>2013.33</v>
      </c>
      <c r="M194" s="289">
        <f t="shared" si="33"/>
        <v>7.7582909905479971E-3</v>
      </c>
      <c r="N194" s="1243">
        <v>58.9</v>
      </c>
      <c r="O194" s="346">
        <f t="shared" si="30"/>
        <v>0.45696333934327704</v>
      </c>
      <c r="P194" s="285">
        <f t="shared" si="31"/>
        <v>465.49745943287985</v>
      </c>
      <c r="Q194" s="290">
        <f t="shared" si="32"/>
        <v>27.417800360596623</v>
      </c>
    </row>
    <row r="195" spans="1:17" s="9" customFormat="1" ht="12" thickBot="1" x14ac:dyDescent="0.25">
      <c r="A195" s="2080"/>
      <c r="B195" s="403">
        <v>10</v>
      </c>
      <c r="C195" s="1244" t="s">
        <v>124</v>
      </c>
      <c r="D195" s="1245">
        <v>18</v>
      </c>
      <c r="E195" s="1246" t="s">
        <v>36</v>
      </c>
      <c r="F195" s="1481">
        <v>12.72</v>
      </c>
      <c r="G195" s="1481">
        <v>1.28</v>
      </c>
      <c r="H195" s="1247">
        <v>2.88</v>
      </c>
      <c r="I195" s="1481">
        <v>8.56</v>
      </c>
      <c r="J195" s="1248">
        <v>946.37</v>
      </c>
      <c r="K195" s="1481">
        <v>8.56</v>
      </c>
      <c r="L195" s="1248">
        <v>946.37</v>
      </c>
      <c r="M195" s="350">
        <f t="shared" si="33"/>
        <v>9.0450880733751078E-3</v>
      </c>
      <c r="N195" s="1249">
        <v>58.9</v>
      </c>
      <c r="O195" s="351">
        <f t="shared" si="30"/>
        <v>0.53275568752179381</v>
      </c>
      <c r="P195" s="351">
        <f t="shared" si="31"/>
        <v>542.70528440250644</v>
      </c>
      <c r="Q195" s="352">
        <f t="shared" si="32"/>
        <v>31.965341251307628</v>
      </c>
    </row>
    <row r="196" spans="1:17" s="9" customFormat="1" x14ac:dyDescent="0.2">
      <c r="A196" s="2069" t="s">
        <v>218</v>
      </c>
      <c r="B196" s="404">
        <v>1</v>
      </c>
      <c r="C196" s="1482" t="s">
        <v>264</v>
      </c>
      <c r="D196" s="1250">
        <v>45</v>
      </c>
      <c r="E196" s="1251" t="s">
        <v>36</v>
      </c>
      <c r="F196" s="1483">
        <v>32.14</v>
      </c>
      <c r="G196" s="1483">
        <v>3.98</v>
      </c>
      <c r="H196" s="1252">
        <v>7.2</v>
      </c>
      <c r="I196" s="1483">
        <v>20.96</v>
      </c>
      <c r="J196" s="1253">
        <v>2350.1</v>
      </c>
      <c r="K196" s="1483">
        <v>20.96</v>
      </c>
      <c r="L196" s="1253">
        <v>2350.1</v>
      </c>
      <c r="M196" s="293">
        <f>K196/L196</f>
        <v>8.9187694140674869E-3</v>
      </c>
      <c r="N196" s="1254">
        <v>58.9</v>
      </c>
      <c r="O196" s="294">
        <f>M196*N196</f>
        <v>0.52531551848857494</v>
      </c>
      <c r="P196" s="294">
        <f>M196*60*1000</f>
        <v>535.12616484404919</v>
      </c>
      <c r="Q196" s="295">
        <f>P196*N196/1000</f>
        <v>31.518931109314497</v>
      </c>
    </row>
    <row r="197" spans="1:17" s="9" customFormat="1" x14ac:dyDescent="0.2">
      <c r="A197" s="2070"/>
      <c r="B197" s="405">
        <v>2</v>
      </c>
      <c r="C197" s="1260" t="s">
        <v>127</v>
      </c>
      <c r="D197" s="1255">
        <v>107</v>
      </c>
      <c r="E197" s="1256" t="s">
        <v>36</v>
      </c>
      <c r="F197" s="1484">
        <v>50.8</v>
      </c>
      <c r="G197" s="1484">
        <v>6.45</v>
      </c>
      <c r="H197" s="1257">
        <v>16.96</v>
      </c>
      <c r="I197" s="1484">
        <v>27.39</v>
      </c>
      <c r="J197" s="1261">
        <v>2633.85</v>
      </c>
      <c r="K197" s="1484">
        <v>26.62</v>
      </c>
      <c r="L197" s="1261">
        <v>2613.5100000000002</v>
      </c>
      <c r="M197" s="208">
        <f t="shared" ref="M197:M205" si="34">K197/L197</f>
        <v>1.0185535926780459E-2</v>
      </c>
      <c r="N197" s="1259">
        <v>58.9</v>
      </c>
      <c r="O197" s="210">
        <f t="shared" ref="O197:O205" si="35">M197*N197</f>
        <v>0.59992806608736904</v>
      </c>
      <c r="P197" s="294">
        <f t="shared" ref="P197:P205" si="36">M197*60*1000</f>
        <v>611.1321556068275</v>
      </c>
      <c r="Q197" s="211">
        <f t="shared" ref="Q197:Q205" si="37">P197*N197/1000</f>
        <v>35.995683965242144</v>
      </c>
    </row>
    <row r="198" spans="1:17" s="9" customFormat="1" x14ac:dyDescent="0.2">
      <c r="A198" s="2070"/>
      <c r="B198" s="405">
        <v>3</v>
      </c>
      <c r="C198" s="1260" t="s">
        <v>126</v>
      </c>
      <c r="D198" s="1255">
        <v>108</v>
      </c>
      <c r="E198" s="1256" t="s">
        <v>36</v>
      </c>
      <c r="F198" s="1484">
        <v>51.75</v>
      </c>
      <c r="G198" s="1484">
        <v>5.31</v>
      </c>
      <c r="H198" s="1257">
        <v>17.28</v>
      </c>
      <c r="I198" s="1484">
        <v>29.16</v>
      </c>
      <c r="J198" s="1258">
        <v>2561.06</v>
      </c>
      <c r="K198" s="1484">
        <v>29.16</v>
      </c>
      <c r="L198" s="1258">
        <v>2561.06</v>
      </c>
      <c r="M198" s="208">
        <f t="shared" si="34"/>
        <v>1.1385910521424724E-2</v>
      </c>
      <c r="N198" s="1259">
        <v>58.9</v>
      </c>
      <c r="O198" s="210">
        <f t="shared" si="35"/>
        <v>0.67063012971191616</v>
      </c>
      <c r="P198" s="294">
        <f t="shared" si="36"/>
        <v>683.15463128548333</v>
      </c>
      <c r="Q198" s="211">
        <f t="shared" si="37"/>
        <v>40.237807782714967</v>
      </c>
    </row>
    <row r="199" spans="1:17" s="9" customFormat="1" x14ac:dyDescent="0.2">
      <c r="A199" s="2070"/>
      <c r="B199" s="405">
        <v>4</v>
      </c>
      <c r="C199" s="1260" t="s">
        <v>129</v>
      </c>
      <c r="D199" s="1255">
        <v>107</v>
      </c>
      <c r="E199" s="1256" t="s">
        <v>36</v>
      </c>
      <c r="F199" s="1484">
        <v>53.23</v>
      </c>
      <c r="G199" s="1484">
        <v>6.48</v>
      </c>
      <c r="H199" s="1257">
        <v>17.2</v>
      </c>
      <c r="I199" s="1484">
        <v>29.55</v>
      </c>
      <c r="J199" s="1258">
        <v>2563.58</v>
      </c>
      <c r="K199" s="1484">
        <v>29.32</v>
      </c>
      <c r="L199" s="1258">
        <v>2544.59</v>
      </c>
      <c r="M199" s="208">
        <f t="shared" si="34"/>
        <v>1.1522484958284045E-2</v>
      </c>
      <c r="N199" s="1259">
        <v>58.9</v>
      </c>
      <c r="O199" s="210">
        <f t="shared" si="35"/>
        <v>0.67867436404293024</v>
      </c>
      <c r="P199" s="294">
        <f t="shared" si="36"/>
        <v>691.34909749704275</v>
      </c>
      <c r="Q199" s="211">
        <f t="shared" si="37"/>
        <v>40.720461842575816</v>
      </c>
    </row>
    <row r="200" spans="1:17" s="9" customFormat="1" x14ac:dyDescent="0.2">
      <c r="A200" s="2070"/>
      <c r="B200" s="405">
        <v>5</v>
      </c>
      <c r="C200" s="1260" t="s">
        <v>128</v>
      </c>
      <c r="D200" s="1255">
        <v>76</v>
      </c>
      <c r="E200" s="1256" t="s">
        <v>36</v>
      </c>
      <c r="F200" s="1484">
        <v>29.24</v>
      </c>
      <c r="G200" s="1484">
        <v>4.8899999999999997</v>
      </c>
      <c r="H200" s="1257">
        <v>0.69</v>
      </c>
      <c r="I200" s="1484">
        <v>23.66</v>
      </c>
      <c r="J200" s="1258">
        <v>1931.61</v>
      </c>
      <c r="K200" s="1484">
        <v>23.66</v>
      </c>
      <c r="L200" s="1258">
        <v>1931.61</v>
      </c>
      <c r="M200" s="208">
        <f t="shared" si="34"/>
        <v>1.2248849405418278E-2</v>
      </c>
      <c r="N200" s="1259">
        <v>58.9</v>
      </c>
      <c r="O200" s="210">
        <f t="shared" si="35"/>
        <v>0.72145722997913653</v>
      </c>
      <c r="P200" s="294">
        <f t="shared" si="36"/>
        <v>734.93096432509662</v>
      </c>
      <c r="Q200" s="211">
        <f t="shared" si="37"/>
        <v>43.287433798748189</v>
      </c>
    </row>
    <row r="201" spans="1:17" s="9" customFormat="1" x14ac:dyDescent="0.2">
      <c r="A201" s="2070"/>
      <c r="B201" s="405">
        <v>6</v>
      </c>
      <c r="C201" s="1260" t="s">
        <v>130</v>
      </c>
      <c r="D201" s="1255">
        <v>33</v>
      </c>
      <c r="E201" s="1256" t="s">
        <v>36</v>
      </c>
      <c r="F201" s="1484">
        <v>24.25</v>
      </c>
      <c r="G201" s="1484">
        <v>1.55</v>
      </c>
      <c r="H201" s="1257">
        <v>5.12</v>
      </c>
      <c r="I201" s="1484">
        <v>17.579999999999998</v>
      </c>
      <c r="J201" s="1258">
        <v>1419.26</v>
      </c>
      <c r="K201" s="1484">
        <v>17.579999999999998</v>
      </c>
      <c r="L201" s="1258">
        <v>1419.26</v>
      </c>
      <c r="M201" s="208">
        <f t="shared" si="34"/>
        <v>1.2386736750137394E-2</v>
      </c>
      <c r="N201" s="1259">
        <v>58.9</v>
      </c>
      <c r="O201" s="210">
        <f t="shared" si="35"/>
        <v>0.72957879458309249</v>
      </c>
      <c r="P201" s="294">
        <f t="shared" si="36"/>
        <v>743.20420500824355</v>
      </c>
      <c r="Q201" s="211">
        <f t="shared" si="37"/>
        <v>43.774727674985542</v>
      </c>
    </row>
    <row r="202" spans="1:17" s="9" customFormat="1" x14ac:dyDescent="0.2">
      <c r="A202" s="2070"/>
      <c r="B202" s="405">
        <v>7</v>
      </c>
      <c r="C202" s="1260" t="s">
        <v>297</v>
      </c>
      <c r="D202" s="1255">
        <v>21</v>
      </c>
      <c r="E202" s="1262" t="s">
        <v>36</v>
      </c>
      <c r="F202" s="1484">
        <v>20.27</v>
      </c>
      <c r="G202" s="1484">
        <v>2.06</v>
      </c>
      <c r="H202" s="1257">
        <v>3.36</v>
      </c>
      <c r="I202" s="1484">
        <v>14.85</v>
      </c>
      <c r="J202" s="1258">
        <v>1088.6600000000001</v>
      </c>
      <c r="K202" s="1484">
        <v>14.85</v>
      </c>
      <c r="L202" s="1258">
        <v>1088.6600000000001</v>
      </c>
      <c r="M202" s="208">
        <f t="shared" si="34"/>
        <v>1.3640622416548783E-2</v>
      </c>
      <c r="N202" s="1259">
        <v>58.9</v>
      </c>
      <c r="O202" s="210">
        <f t="shared" si="35"/>
        <v>0.80343266033472327</v>
      </c>
      <c r="P202" s="294">
        <f t="shared" si="36"/>
        <v>818.43734499292702</v>
      </c>
      <c r="Q202" s="211">
        <f t="shared" si="37"/>
        <v>48.205959620083398</v>
      </c>
    </row>
    <row r="203" spans="1:17" s="9" customFormat="1" x14ac:dyDescent="0.2">
      <c r="A203" s="2070"/>
      <c r="B203" s="405">
        <v>8</v>
      </c>
      <c r="C203" s="1260" t="s">
        <v>125</v>
      </c>
      <c r="D203" s="1255">
        <v>12</v>
      </c>
      <c r="E203" s="1256" t="s">
        <v>36</v>
      </c>
      <c r="F203" s="1484">
        <v>10.7</v>
      </c>
      <c r="G203" s="1484">
        <v>0.95</v>
      </c>
      <c r="H203" s="1257">
        <v>1.76</v>
      </c>
      <c r="I203" s="1484">
        <v>7.99</v>
      </c>
      <c r="J203" s="1258">
        <v>552.99</v>
      </c>
      <c r="K203" s="1484">
        <v>7.99</v>
      </c>
      <c r="L203" s="1258">
        <v>552.99</v>
      </c>
      <c r="M203" s="208">
        <f t="shared" si="34"/>
        <v>1.4448724208394366E-2</v>
      </c>
      <c r="N203" s="1259">
        <v>58.9</v>
      </c>
      <c r="O203" s="210">
        <f t="shared" si="35"/>
        <v>0.85102985587442814</v>
      </c>
      <c r="P203" s="294">
        <f t="shared" si="36"/>
        <v>866.92345250366202</v>
      </c>
      <c r="Q203" s="211">
        <f t="shared" si="37"/>
        <v>51.06179135246569</v>
      </c>
    </row>
    <row r="204" spans="1:17" s="9" customFormat="1" x14ac:dyDescent="0.2">
      <c r="A204" s="2070"/>
      <c r="B204" s="405">
        <v>9</v>
      </c>
      <c r="C204" s="1260" t="s">
        <v>131</v>
      </c>
      <c r="D204" s="1255">
        <v>105</v>
      </c>
      <c r="E204" s="1262" t="s">
        <v>36</v>
      </c>
      <c r="F204" s="1484">
        <v>61.35</v>
      </c>
      <c r="G204" s="1484">
        <v>6.89</v>
      </c>
      <c r="H204" s="1257">
        <v>17.13</v>
      </c>
      <c r="I204" s="1484">
        <v>37.33</v>
      </c>
      <c r="J204" s="1258">
        <v>2608.98</v>
      </c>
      <c r="K204" s="1484">
        <v>36.71</v>
      </c>
      <c r="L204" s="1258">
        <v>2539.69</v>
      </c>
      <c r="M204" s="208">
        <f t="shared" si="34"/>
        <v>1.4454520039847383E-2</v>
      </c>
      <c r="N204" s="1259">
        <v>58.9</v>
      </c>
      <c r="O204" s="210">
        <f t="shared" si="35"/>
        <v>0.85137123034701079</v>
      </c>
      <c r="P204" s="294">
        <f t="shared" si="36"/>
        <v>867.27120239084297</v>
      </c>
      <c r="Q204" s="211">
        <f t="shared" si="37"/>
        <v>51.082273820820653</v>
      </c>
    </row>
    <row r="205" spans="1:17" s="9" customFormat="1" ht="12" thickBot="1" x14ac:dyDescent="0.25">
      <c r="A205" s="2071"/>
      <c r="B205" s="406">
        <v>10</v>
      </c>
      <c r="C205" s="1263" t="s">
        <v>248</v>
      </c>
      <c r="D205" s="1264">
        <v>59</v>
      </c>
      <c r="E205" s="1485" t="s">
        <v>36</v>
      </c>
      <c r="F205" s="1486">
        <v>41.72</v>
      </c>
      <c r="G205" s="1486">
        <v>5.09</v>
      </c>
      <c r="H205" s="1265">
        <v>0.6</v>
      </c>
      <c r="I205" s="1486">
        <v>36.03</v>
      </c>
      <c r="J205" s="1266">
        <v>2449.7199999999998</v>
      </c>
      <c r="K205" s="1486">
        <v>35.340000000000003</v>
      </c>
      <c r="L205" s="1266">
        <v>2403.11</v>
      </c>
      <c r="M205" s="333">
        <f t="shared" si="34"/>
        <v>1.4705943548152186E-2</v>
      </c>
      <c r="N205" s="1267">
        <v>58.9</v>
      </c>
      <c r="O205" s="320">
        <f t="shared" si="35"/>
        <v>0.86618007498616378</v>
      </c>
      <c r="P205" s="320">
        <f t="shared" si="36"/>
        <v>882.35661288913116</v>
      </c>
      <c r="Q205" s="321">
        <f t="shared" si="37"/>
        <v>51.970804499169823</v>
      </c>
    </row>
    <row r="206" spans="1:17" s="9" customFormat="1" x14ac:dyDescent="0.2">
      <c r="A206" s="2072" t="s">
        <v>228</v>
      </c>
      <c r="B206" s="407">
        <v>1</v>
      </c>
      <c r="C206" s="1268" t="s">
        <v>458</v>
      </c>
      <c r="D206" s="1269">
        <v>47</v>
      </c>
      <c r="E206" s="1270" t="s">
        <v>36</v>
      </c>
      <c r="F206" s="1487">
        <v>19.850000000000001</v>
      </c>
      <c r="G206" s="1487">
        <v>2.39</v>
      </c>
      <c r="H206" s="1487">
        <v>7.22</v>
      </c>
      <c r="I206" s="1487">
        <v>10.24</v>
      </c>
      <c r="J206" s="1271">
        <v>1586.55</v>
      </c>
      <c r="K206" s="1487">
        <v>10.029999999999999</v>
      </c>
      <c r="L206" s="1271">
        <v>1555.54</v>
      </c>
      <c r="M206" s="301">
        <f>K206/L206</f>
        <v>6.447921622073363E-3</v>
      </c>
      <c r="N206" s="1166">
        <v>58.9</v>
      </c>
      <c r="O206" s="302">
        <f>M206*N206</f>
        <v>0.37978258354012107</v>
      </c>
      <c r="P206" s="302">
        <f>M206*60*1000</f>
        <v>386.8752973244018</v>
      </c>
      <c r="Q206" s="303">
        <f>P206*N206/1000</f>
        <v>22.786955012407265</v>
      </c>
    </row>
    <row r="207" spans="1:17" s="9" customFormat="1" x14ac:dyDescent="0.2">
      <c r="A207" s="2073"/>
      <c r="B207" s="408">
        <v>2</v>
      </c>
      <c r="C207" s="1272" t="s">
        <v>133</v>
      </c>
      <c r="D207" s="1277">
        <v>6</v>
      </c>
      <c r="E207" s="1274" t="s">
        <v>36</v>
      </c>
      <c r="F207" s="1489">
        <v>4.34</v>
      </c>
      <c r="G207" s="1489">
        <v>0.52</v>
      </c>
      <c r="H207" s="1275">
        <v>0.96</v>
      </c>
      <c r="I207" s="1489">
        <v>2.86</v>
      </c>
      <c r="J207" s="1278">
        <v>305.61</v>
      </c>
      <c r="K207" s="1489">
        <v>2.86</v>
      </c>
      <c r="L207" s="1278">
        <v>305.61</v>
      </c>
      <c r="M207" s="212">
        <f t="shared" ref="M207:M215" si="38">K207/L207</f>
        <v>9.3583325152972741E-3</v>
      </c>
      <c r="N207" s="620">
        <v>58.9</v>
      </c>
      <c r="O207" s="214">
        <f t="shared" ref="O207:O215" si="39">M207*N207</f>
        <v>0.55120578515100938</v>
      </c>
      <c r="P207" s="302">
        <f t="shared" ref="P207:P215" si="40">M207*60*1000</f>
        <v>561.49995091783649</v>
      </c>
      <c r="Q207" s="215">
        <f t="shared" ref="Q207:Q215" si="41">P207*N207/1000</f>
        <v>33.072347109060566</v>
      </c>
    </row>
    <row r="208" spans="1:17" s="9" customFormat="1" x14ac:dyDescent="0.2">
      <c r="A208" s="2073"/>
      <c r="B208" s="408">
        <v>3</v>
      </c>
      <c r="C208" s="1272" t="s">
        <v>251</v>
      </c>
      <c r="D208" s="1273">
        <v>16</v>
      </c>
      <c r="E208" s="1274" t="s">
        <v>36</v>
      </c>
      <c r="F208" s="1489">
        <v>13.32</v>
      </c>
      <c r="G208" s="1489">
        <v>1.62</v>
      </c>
      <c r="H208" s="1275">
        <v>2.33</v>
      </c>
      <c r="I208" s="1489">
        <v>9.3699999999999992</v>
      </c>
      <c r="J208" s="1278">
        <v>939.96</v>
      </c>
      <c r="K208" s="1489">
        <v>8.69</v>
      </c>
      <c r="L208" s="1276">
        <v>872.36</v>
      </c>
      <c r="M208" s="212">
        <f t="shared" si="38"/>
        <v>9.9614837910954185E-3</v>
      </c>
      <c r="N208" s="620">
        <v>58.9</v>
      </c>
      <c r="O208" s="214">
        <f t="shared" si="39"/>
        <v>0.5867313952955201</v>
      </c>
      <c r="P208" s="302">
        <f t="shared" si="40"/>
        <v>597.68902746572519</v>
      </c>
      <c r="Q208" s="215">
        <f t="shared" si="41"/>
        <v>35.203883717731216</v>
      </c>
    </row>
    <row r="209" spans="1:17" s="9" customFormat="1" x14ac:dyDescent="0.2">
      <c r="A209" s="2073"/>
      <c r="B209" s="408">
        <v>4</v>
      </c>
      <c r="C209" s="1272" t="s">
        <v>249</v>
      </c>
      <c r="D209" s="1273">
        <v>12</v>
      </c>
      <c r="E209" s="1274" t="s">
        <v>36</v>
      </c>
      <c r="F209" s="1489">
        <v>10.050000000000001</v>
      </c>
      <c r="G209" s="1489">
        <v>1.24</v>
      </c>
      <c r="H209" s="1275">
        <v>1.92</v>
      </c>
      <c r="I209" s="1489">
        <v>6.89</v>
      </c>
      <c r="J209" s="1278">
        <v>617.34</v>
      </c>
      <c r="K209" s="1489">
        <v>6.89</v>
      </c>
      <c r="L209" s="1278">
        <v>617.34</v>
      </c>
      <c r="M209" s="212">
        <f t="shared" si="38"/>
        <v>1.1160786600576667E-2</v>
      </c>
      <c r="N209" s="620">
        <v>58.9</v>
      </c>
      <c r="O209" s="214">
        <f t="shared" si="39"/>
        <v>0.65737033077396567</v>
      </c>
      <c r="P209" s="302">
        <f t="shared" si="40"/>
        <v>669.64719603460003</v>
      </c>
      <c r="Q209" s="215">
        <f t="shared" si="41"/>
        <v>39.442219846437936</v>
      </c>
    </row>
    <row r="210" spans="1:17" s="9" customFormat="1" x14ac:dyDescent="0.2">
      <c r="A210" s="2073"/>
      <c r="B210" s="408">
        <v>5</v>
      </c>
      <c r="C210" s="1272" t="s">
        <v>250</v>
      </c>
      <c r="D210" s="1273">
        <v>20</v>
      </c>
      <c r="E210" s="1274" t="s">
        <v>36</v>
      </c>
      <c r="F210" s="1489">
        <v>17.93</v>
      </c>
      <c r="G210" s="1489">
        <v>2.2999999999999998</v>
      </c>
      <c r="H210" s="1275">
        <v>3.2</v>
      </c>
      <c r="I210" s="1489">
        <v>12.43</v>
      </c>
      <c r="J210" s="1278">
        <v>1079.8800000000001</v>
      </c>
      <c r="K210" s="1489">
        <v>12.43</v>
      </c>
      <c r="L210" s="1278">
        <v>1079.8800000000001</v>
      </c>
      <c r="M210" s="212">
        <f t="shared" si="38"/>
        <v>1.151053820794903E-2</v>
      </c>
      <c r="N210" s="620">
        <v>58.9</v>
      </c>
      <c r="O210" s="214">
        <f t="shared" si="39"/>
        <v>0.67797070044819785</v>
      </c>
      <c r="P210" s="302">
        <f t="shared" si="40"/>
        <v>690.63229247694176</v>
      </c>
      <c r="Q210" s="215">
        <f t="shared" si="41"/>
        <v>40.678242026891866</v>
      </c>
    </row>
    <row r="211" spans="1:17" s="9" customFormat="1" x14ac:dyDescent="0.2">
      <c r="A211" s="2073"/>
      <c r="B211" s="408">
        <v>6</v>
      </c>
      <c r="C211" s="1272" t="s">
        <v>134</v>
      </c>
      <c r="D211" s="1277">
        <v>4</v>
      </c>
      <c r="E211" s="1274" t="s">
        <v>36</v>
      </c>
      <c r="F211" s="1489">
        <v>2.5299999999999998</v>
      </c>
      <c r="G211" s="1489">
        <v>0.37</v>
      </c>
      <c r="H211" s="1275">
        <v>0.04</v>
      </c>
      <c r="I211" s="1489">
        <v>2.12</v>
      </c>
      <c r="J211" s="1278">
        <v>158.1</v>
      </c>
      <c r="K211" s="1489">
        <v>2.12</v>
      </c>
      <c r="L211" s="1278">
        <v>158.1</v>
      </c>
      <c r="M211" s="212">
        <f t="shared" si="38"/>
        <v>1.3409234661606579E-2</v>
      </c>
      <c r="N211" s="620">
        <v>58.9</v>
      </c>
      <c r="O211" s="214">
        <f t="shared" si="39"/>
        <v>0.78980392156862755</v>
      </c>
      <c r="P211" s="302">
        <f t="shared" si="40"/>
        <v>804.55407969639487</v>
      </c>
      <c r="Q211" s="215">
        <f t="shared" si="41"/>
        <v>47.388235294117656</v>
      </c>
    </row>
    <row r="212" spans="1:17" s="9" customFormat="1" x14ac:dyDescent="0.2">
      <c r="A212" s="2073"/>
      <c r="B212" s="408">
        <v>7</v>
      </c>
      <c r="C212" s="1272" t="s">
        <v>135</v>
      </c>
      <c r="D212" s="1277">
        <v>19</v>
      </c>
      <c r="E212" s="1274" t="s">
        <v>36</v>
      </c>
      <c r="F212" s="1489">
        <v>10.93</v>
      </c>
      <c r="G212" s="1489">
        <v>1.27</v>
      </c>
      <c r="H212" s="1275">
        <v>0.49</v>
      </c>
      <c r="I212" s="1489">
        <v>9.17</v>
      </c>
      <c r="J212" s="1278">
        <v>670.33</v>
      </c>
      <c r="K212" s="1489">
        <v>9.17</v>
      </c>
      <c r="L212" s="1278">
        <v>670.33</v>
      </c>
      <c r="M212" s="212">
        <f t="shared" si="38"/>
        <v>1.367982933778885E-2</v>
      </c>
      <c r="N212" s="620">
        <v>58.9</v>
      </c>
      <c r="O212" s="214">
        <f t="shared" si="39"/>
        <v>0.80574194799576326</v>
      </c>
      <c r="P212" s="302">
        <f t="shared" si="40"/>
        <v>820.78976026733096</v>
      </c>
      <c r="Q212" s="215">
        <f t="shared" si="41"/>
        <v>48.344516879745797</v>
      </c>
    </row>
    <row r="213" spans="1:17" s="9" customFormat="1" x14ac:dyDescent="0.2">
      <c r="A213" s="2073"/>
      <c r="B213" s="408">
        <v>8</v>
      </c>
      <c r="C213" s="1272" t="s">
        <v>265</v>
      </c>
      <c r="D213" s="1277">
        <v>39</v>
      </c>
      <c r="E213" s="1274" t="s">
        <v>36</v>
      </c>
      <c r="F213" s="1489">
        <v>25.42</v>
      </c>
      <c r="G213" s="1489">
        <v>3.4</v>
      </c>
      <c r="H213" s="1275">
        <v>4.84</v>
      </c>
      <c r="I213" s="1489">
        <v>17.18</v>
      </c>
      <c r="J213" s="1276">
        <v>1183.53</v>
      </c>
      <c r="K213" s="1489">
        <v>17.18</v>
      </c>
      <c r="L213" s="1276">
        <v>1183.53</v>
      </c>
      <c r="M213" s="212">
        <f t="shared" si="38"/>
        <v>1.4515897357903897E-2</v>
      </c>
      <c r="N213" s="620">
        <v>58.9</v>
      </c>
      <c r="O213" s="214">
        <f t="shared" si="39"/>
        <v>0.85498635438053949</v>
      </c>
      <c r="P213" s="302">
        <f t="shared" si="40"/>
        <v>870.95384147423385</v>
      </c>
      <c r="Q213" s="215">
        <f t="shared" si="41"/>
        <v>51.299181262832377</v>
      </c>
    </row>
    <row r="214" spans="1:17" s="9" customFormat="1" x14ac:dyDescent="0.2">
      <c r="A214" s="2073"/>
      <c r="B214" s="408">
        <v>9</v>
      </c>
      <c r="C214" s="1272" t="s">
        <v>132</v>
      </c>
      <c r="D214" s="1277">
        <v>4</v>
      </c>
      <c r="E214" s="1279" t="s">
        <v>36</v>
      </c>
      <c r="F214" s="1489">
        <v>4.3099999999999996</v>
      </c>
      <c r="G214" s="1489">
        <v>0.44</v>
      </c>
      <c r="H214" s="1275">
        <v>0.4</v>
      </c>
      <c r="I214" s="1489">
        <v>3.47</v>
      </c>
      <c r="J214" s="1278">
        <v>191.55</v>
      </c>
      <c r="K214" s="1489">
        <v>3.47</v>
      </c>
      <c r="L214" s="1278">
        <v>191.55</v>
      </c>
      <c r="M214" s="212">
        <f t="shared" si="38"/>
        <v>1.8115374575828767E-2</v>
      </c>
      <c r="N214" s="620">
        <v>58.9</v>
      </c>
      <c r="O214" s="214">
        <f t="shared" si="39"/>
        <v>1.0669955625163143</v>
      </c>
      <c r="P214" s="302">
        <f t="shared" si="40"/>
        <v>1086.9224745497258</v>
      </c>
      <c r="Q214" s="215">
        <f t="shared" si="41"/>
        <v>64.019733750978844</v>
      </c>
    </row>
    <row r="215" spans="1:17" s="9" customFormat="1" ht="12" thickBot="1" x14ac:dyDescent="0.25">
      <c r="A215" s="2074"/>
      <c r="B215" s="409">
        <v>10</v>
      </c>
      <c r="C215" s="1280" t="s">
        <v>136</v>
      </c>
      <c r="D215" s="1281">
        <v>4</v>
      </c>
      <c r="E215" s="1282" t="s">
        <v>36</v>
      </c>
      <c r="F215" s="1490">
        <v>5.07</v>
      </c>
      <c r="G215" s="1490">
        <v>0.38</v>
      </c>
      <c r="H215" s="1283">
        <v>0.64</v>
      </c>
      <c r="I215" s="1490">
        <v>4.05</v>
      </c>
      <c r="J215" s="1284">
        <v>220.87</v>
      </c>
      <c r="K215" s="1490">
        <v>4.05</v>
      </c>
      <c r="L215" s="1284">
        <v>220.87</v>
      </c>
      <c r="M215" s="329">
        <f t="shared" si="38"/>
        <v>1.8336578077602209E-2</v>
      </c>
      <c r="N215" s="1285">
        <v>58.9</v>
      </c>
      <c r="O215" s="325">
        <f t="shared" si="39"/>
        <v>1.08002444877077</v>
      </c>
      <c r="P215" s="325">
        <f t="shared" si="40"/>
        <v>1100.1946846561325</v>
      </c>
      <c r="Q215" s="326">
        <f t="shared" si="41"/>
        <v>64.801466926246206</v>
      </c>
    </row>
    <row r="217" spans="1:17" s="9" customFormat="1" ht="20.25" customHeight="1" x14ac:dyDescent="0.2">
      <c r="A217" s="2016" t="s">
        <v>30</v>
      </c>
      <c r="B217" s="2016"/>
      <c r="C217" s="2016"/>
      <c r="D217" s="2016"/>
      <c r="E217" s="2016"/>
      <c r="F217" s="2016"/>
      <c r="G217" s="2016"/>
      <c r="H217" s="2016"/>
      <c r="I217" s="2016"/>
      <c r="J217" s="2016"/>
      <c r="K217" s="2016"/>
      <c r="L217" s="2016"/>
      <c r="M217" s="2016"/>
      <c r="N217" s="2016"/>
      <c r="O217" s="2016"/>
      <c r="P217" s="2016"/>
      <c r="Q217" s="2016"/>
    </row>
    <row r="218" spans="1:17" s="9" customFormat="1" ht="14.25" customHeight="1" thickBot="1" x14ac:dyDescent="0.25">
      <c r="A218" s="391"/>
      <c r="B218" s="391"/>
      <c r="C218" s="391"/>
      <c r="D218" s="391"/>
      <c r="E218" s="1961" t="s">
        <v>253</v>
      </c>
      <c r="F218" s="1961"/>
      <c r="G218" s="1961"/>
      <c r="H218" s="1961"/>
      <c r="I218" s="391">
        <v>5.2</v>
      </c>
      <c r="J218" s="391" t="s">
        <v>252</v>
      </c>
      <c r="K218" s="391" t="s">
        <v>254</v>
      </c>
      <c r="L218" s="392">
        <v>384</v>
      </c>
      <c r="M218" s="391"/>
      <c r="N218" s="391"/>
      <c r="O218" s="391"/>
      <c r="P218" s="391"/>
      <c r="Q218" s="391"/>
    </row>
    <row r="219" spans="1:17" ht="12.75" customHeight="1" x14ac:dyDescent="0.2">
      <c r="A219" s="1962" t="s">
        <v>1</v>
      </c>
      <c r="B219" s="1965" t="s">
        <v>0</v>
      </c>
      <c r="C219" s="1968" t="s">
        <v>2</v>
      </c>
      <c r="D219" s="1968" t="s">
        <v>3</v>
      </c>
      <c r="E219" s="1968" t="s">
        <v>11</v>
      </c>
      <c r="F219" s="1972" t="s">
        <v>12</v>
      </c>
      <c r="G219" s="1973"/>
      <c r="H219" s="1973"/>
      <c r="I219" s="1974"/>
      <c r="J219" s="1968" t="s">
        <v>4</v>
      </c>
      <c r="K219" s="1968" t="s">
        <v>13</v>
      </c>
      <c r="L219" s="1968" t="s">
        <v>5</v>
      </c>
      <c r="M219" s="1968" t="s">
        <v>6</v>
      </c>
      <c r="N219" s="1968" t="s">
        <v>14</v>
      </c>
      <c r="O219" s="1992" t="s">
        <v>15</v>
      </c>
      <c r="P219" s="1992" t="s">
        <v>31</v>
      </c>
      <c r="Q219" s="1977" t="s">
        <v>23</v>
      </c>
    </row>
    <row r="220" spans="1:17" s="2" customFormat="1" ht="33.75" x14ac:dyDescent="0.2">
      <c r="A220" s="1963"/>
      <c r="B220" s="1966"/>
      <c r="C220" s="1969"/>
      <c r="D220" s="1971"/>
      <c r="E220" s="1971"/>
      <c r="F220" s="730" t="s">
        <v>16</v>
      </c>
      <c r="G220" s="730" t="s">
        <v>17</v>
      </c>
      <c r="H220" s="730" t="s">
        <v>18</v>
      </c>
      <c r="I220" s="730" t="s">
        <v>19</v>
      </c>
      <c r="J220" s="1971"/>
      <c r="K220" s="1971"/>
      <c r="L220" s="1971"/>
      <c r="M220" s="1971"/>
      <c r="N220" s="1971"/>
      <c r="O220" s="1993"/>
      <c r="P220" s="1993"/>
      <c r="Q220" s="1978"/>
    </row>
    <row r="221" spans="1:17" s="3" customFormat="1" ht="17.25" customHeight="1" thickBot="1" x14ac:dyDescent="0.25">
      <c r="A221" s="1964"/>
      <c r="B221" s="1967"/>
      <c r="C221" s="1970"/>
      <c r="D221" s="28" t="s">
        <v>7</v>
      </c>
      <c r="E221" s="28" t="s">
        <v>8</v>
      </c>
      <c r="F221" s="28" t="s">
        <v>9</v>
      </c>
      <c r="G221" s="28" t="s">
        <v>9</v>
      </c>
      <c r="H221" s="28" t="s">
        <v>9</v>
      </c>
      <c r="I221" s="28" t="s">
        <v>9</v>
      </c>
      <c r="J221" s="28" t="s">
        <v>20</v>
      </c>
      <c r="K221" s="28" t="s">
        <v>9</v>
      </c>
      <c r="L221" s="28" t="s">
        <v>20</v>
      </c>
      <c r="M221" s="28" t="s">
        <v>55</v>
      </c>
      <c r="N221" s="28" t="s">
        <v>269</v>
      </c>
      <c r="O221" s="28" t="s">
        <v>270</v>
      </c>
      <c r="P221" s="616" t="s">
        <v>24</v>
      </c>
      <c r="Q221" s="617" t="s">
        <v>271</v>
      </c>
    </row>
    <row r="222" spans="1:17" x14ac:dyDescent="0.2">
      <c r="A222" s="2056" t="s">
        <v>164</v>
      </c>
      <c r="B222" s="29">
        <v>1</v>
      </c>
      <c r="C222" s="307" t="s">
        <v>303</v>
      </c>
      <c r="D222" s="270">
        <v>30</v>
      </c>
      <c r="E222" s="270">
        <v>1991</v>
      </c>
      <c r="F222" s="335">
        <v>8.3219999999999992</v>
      </c>
      <c r="G222" s="335">
        <v>2.621</v>
      </c>
      <c r="H222" s="335">
        <v>4.6399999999999997</v>
      </c>
      <c r="I222" s="335">
        <f>F222-G222-H222</f>
        <v>1.0609999999999991</v>
      </c>
      <c r="J222" s="375">
        <v>1509.41</v>
      </c>
      <c r="K222" s="335">
        <v>1.0609999999999999</v>
      </c>
      <c r="L222" s="375">
        <v>1509.41</v>
      </c>
      <c r="M222" s="1491">
        <f>K222/L222</f>
        <v>7.0292365891308516E-4</v>
      </c>
      <c r="N222" s="375">
        <v>46.106999999999999</v>
      </c>
      <c r="O222" s="309">
        <f>M222*N222</f>
        <v>3.2409701141505619E-2</v>
      </c>
      <c r="P222" s="309">
        <f>M222*60*1000</f>
        <v>42.175419534785114</v>
      </c>
      <c r="Q222" s="784">
        <f>P222*N222/1000</f>
        <v>1.9445820684903372</v>
      </c>
    </row>
    <row r="223" spans="1:17" x14ac:dyDescent="0.2">
      <c r="A223" s="2056"/>
      <c r="B223" s="29">
        <v>2</v>
      </c>
      <c r="C223" s="307" t="s">
        <v>726</v>
      </c>
      <c r="D223" s="270">
        <v>20</v>
      </c>
      <c r="E223" s="270">
        <v>1993</v>
      </c>
      <c r="F223" s="335">
        <v>9.3840000000000003</v>
      </c>
      <c r="G223" s="335">
        <v>2.806</v>
      </c>
      <c r="H223" s="335">
        <v>3.2</v>
      </c>
      <c r="I223" s="335">
        <f>F223-G223-H223</f>
        <v>3.3780000000000001</v>
      </c>
      <c r="J223" s="375">
        <v>1515.58</v>
      </c>
      <c r="K223" s="335">
        <v>3.3780000000000001</v>
      </c>
      <c r="L223" s="375">
        <v>1515.58</v>
      </c>
      <c r="M223" s="1492">
        <f t="shared" ref="M223:M231" si="42">K223/L223</f>
        <v>2.2288496813101257E-3</v>
      </c>
      <c r="N223" s="375">
        <v>46.106999999999999</v>
      </c>
      <c r="O223" s="205">
        <f t="shared" ref="O223:O241" si="43">M223*N223</f>
        <v>0.10276557225616596</v>
      </c>
      <c r="P223" s="309">
        <f t="shared" ref="P223:P241" si="44">M223*60*1000</f>
        <v>133.73098087860754</v>
      </c>
      <c r="Q223" s="206">
        <f t="shared" ref="Q223:Q241" si="45">P223*N223/1000</f>
        <v>6.1659343353699576</v>
      </c>
    </row>
    <row r="224" spans="1:17" x14ac:dyDescent="0.2">
      <c r="A224" s="2056"/>
      <c r="B224" s="29">
        <v>3</v>
      </c>
      <c r="C224" s="307" t="s">
        <v>524</v>
      </c>
      <c r="D224" s="270">
        <v>30</v>
      </c>
      <c r="E224" s="270">
        <v>1985</v>
      </c>
      <c r="F224" s="335">
        <v>11.215999999999999</v>
      </c>
      <c r="G224" s="335">
        <v>2.8079999999999998</v>
      </c>
      <c r="H224" s="335">
        <v>4.8</v>
      </c>
      <c r="I224" s="335">
        <f t="shared" ref="I224:I231" si="46">F224-G224-H224</f>
        <v>3.6079999999999997</v>
      </c>
      <c r="J224" s="375">
        <v>1496.4</v>
      </c>
      <c r="K224" s="335">
        <v>3.6080000000000001</v>
      </c>
      <c r="L224" s="375">
        <v>1496.4</v>
      </c>
      <c r="M224" s="1492">
        <f t="shared" si="42"/>
        <v>2.4111200213846563E-3</v>
      </c>
      <c r="N224" s="375">
        <v>46.106999999999999</v>
      </c>
      <c r="O224" s="205">
        <f t="shared" si="43"/>
        <v>0.11116951082598235</v>
      </c>
      <c r="P224" s="309">
        <f t="shared" si="44"/>
        <v>144.66720128307938</v>
      </c>
      <c r="Q224" s="206">
        <f t="shared" si="45"/>
        <v>6.6701706495589406</v>
      </c>
    </row>
    <row r="225" spans="1:17" x14ac:dyDescent="0.2">
      <c r="A225" s="2056"/>
      <c r="B225" s="29">
        <v>4</v>
      </c>
      <c r="C225" s="310" t="s">
        <v>974</v>
      </c>
      <c r="D225" s="276">
        <v>45</v>
      </c>
      <c r="E225" s="276">
        <v>1967</v>
      </c>
      <c r="F225" s="337">
        <v>15.266999999999999</v>
      </c>
      <c r="G225" s="337">
        <v>3.09</v>
      </c>
      <c r="H225" s="337">
        <v>7.2850000000000001</v>
      </c>
      <c r="I225" s="335">
        <f t="shared" si="46"/>
        <v>4.8919999999999995</v>
      </c>
      <c r="J225" s="1453">
        <v>1869.57</v>
      </c>
      <c r="K225" s="337">
        <v>4.8920000000000003</v>
      </c>
      <c r="L225" s="1453">
        <v>1869.57</v>
      </c>
      <c r="M225" s="1492">
        <f t="shared" si="42"/>
        <v>2.6166444690490331E-3</v>
      </c>
      <c r="N225" s="375">
        <v>46.106999999999999</v>
      </c>
      <c r="O225" s="205">
        <f t="shared" si="43"/>
        <v>0.12064562653444377</v>
      </c>
      <c r="P225" s="309">
        <f t="shared" si="44"/>
        <v>156.99866814294199</v>
      </c>
      <c r="Q225" s="206">
        <f t="shared" si="45"/>
        <v>7.2387375920666264</v>
      </c>
    </row>
    <row r="226" spans="1:17" x14ac:dyDescent="0.2">
      <c r="A226" s="2056"/>
      <c r="B226" s="29">
        <v>5</v>
      </c>
      <c r="C226" s="307" t="s">
        <v>413</v>
      </c>
      <c r="D226" s="270">
        <v>23</v>
      </c>
      <c r="E226" s="270">
        <v>1991</v>
      </c>
      <c r="F226" s="335">
        <v>10.02</v>
      </c>
      <c r="G226" s="335">
        <v>2.613</v>
      </c>
      <c r="H226" s="335">
        <v>3.52</v>
      </c>
      <c r="I226" s="335">
        <f t="shared" si="46"/>
        <v>3.887</v>
      </c>
      <c r="J226" s="375">
        <v>1222.06</v>
      </c>
      <c r="K226" s="335">
        <v>3.887</v>
      </c>
      <c r="L226" s="375">
        <v>1222.06</v>
      </c>
      <c r="M226" s="1492">
        <f t="shared" si="42"/>
        <v>3.1806948922311509E-3</v>
      </c>
      <c r="N226" s="375">
        <v>46.106999999999999</v>
      </c>
      <c r="O226" s="205">
        <f t="shared" si="43"/>
        <v>0.14665229939610167</v>
      </c>
      <c r="P226" s="309">
        <f t="shared" si="44"/>
        <v>190.84169353386906</v>
      </c>
      <c r="Q226" s="206">
        <f t="shared" si="45"/>
        <v>8.7991379637661016</v>
      </c>
    </row>
    <row r="227" spans="1:17" x14ac:dyDescent="0.2">
      <c r="A227" s="2056"/>
      <c r="B227" s="29">
        <v>6</v>
      </c>
      <c r="C227" s="310" t="s">
        <v>304</v>
      </c>
      <c r="D227" s="276">
        <v>60</v>
      </c>
      <c r="E227" s="276">
        <v>1971</v>
      </c>
      <c r="F227" s="337">
        <v>24.2</v>
      </c>
      <c r="G227" s="337">
        <v>5.2050000000000001</v>
      </c>
      <c r="H227" s="337">
        <v>9.6</v>
      </c>
      <c r="I227" s="335">
        <f t="shared" si="46"/>
        <v>9.3949999999999978</v>
      </c>
      <c r="J227" s="1453">
        <v>2799.22</v>
      </c>
      <c r="K227" s="337">
        <v>9.3949999999999996</v>
      </c>
      <c r="L227" s="1453">
        <v>2799.22</v>
      </c>
      <c r="M227" s="1492">
        <f t="shared" si="42"/>
        <v>3.3562921099449133E-3</v>
      </c>
      <c r="N227" s="375">
        <v>46.106999999999999</v>
      </c>
      <c r="O227" s="205">
        <f t="shared" si="43"/>
        <v>0.15474856031323012</v>
      </c>
      <c r="P227" s="309">
        <f t="shared" si="44"/>
        <v>201.37752659669479</v>
      </c>
      <c r="Q227" s="206">
        <f t="shared" si="45"/>
        <v>9.2849136187938068</v>
      </c>
    </row>
    <row r="228" spans="1:17" x14ac:dyDescent="0.2">
      <c r="A228" s="2057"/>
      <c r="B228" s="29">
        <v>7</v>
      </c>
      <c r="C228" s="310" t="s">
        <v>975</v>
      </c>
      <c r="D228" s="276">
        <v>34</v>
      </c>
      <c r="E228" s="276">
        <v>1983</v>
      </c>
      <c r="F228" s="337">
        <v>16.934000000000001</v>
      </c>
      <c r="G228" s="337">
        <v>3.63</v>
      </c>
      <c r="H228" s="337">
        <v>5.12</v>
      </c>
      <c r="I228" s="335">
        <f t="shared" si="46"/>
        <v>8.1840000000000011</v>
      </c>
      <c r="J228" s="1453">
        <v>2164.27</v>
      </c>
      <c r="K228" s="337">
        <v>5.8579999999999997</v>
      </c>
      <c r="L228" s="1453">
        <v>1816.23</v>
      </c>
      <c r="M228" s="1492">
        <f t="shared" si="42"/>
        <v>3.2253624265649174E-3</v>
      </c>
      <c r="N228" s="375">
        <v>46.106999999999999</v>
      </c>
      <c r="O228" s="205">
        <f t="shared" si="43"/>
        <v>0.14871178540162863</v>
      </c>
      <c r="P228" s="309">
        <f t="shared" si="44"/>
        <v>193.52174559389505</v>
      </c>
      <c r="Q228" s="206">
        <f t="shared" si="45"/>
        <v>8.9227071240977178</v>
      </c>
    </row>
    <row r="229" spans="1:17" x14ac:dyDescent="0.2">
      <c r="A229" s="2057"/>
      <c r="B229" s="29">
        <v>8</v>
      </c>
      <c r="C229" s="310" t="s">
        <v>976</v>
      </c>
      <c r="D229" s="276">
        <v>54</v>
      </c>
      <c r="E229" s="276">
        <v>1976</v>
      </c>
      <c r="F229" s="337">
        <v>25.402000000000001</v>
      </c>
      <c r="G229" s="337">
        <v>6.6219999999999999</v>
      </c>
      <c r="H229" s="337">
        <v>8.64</v>
      </c>
      <c r="I229" s="335">
        <f t="shared" si="46"/>
        <v>10.14</v>
      </c>
      <c r="J229" s="1453">
        <v>2898.56</v>
      </c>
      <c r="K229" s="337">
        <v>9.9220000000000006</v>
      </c>
      <c r="L229" s="1453">
        <v>2836.29</v>
      </c>
      <c r="M229" s="1492">
        <f t="shared" si="42"/>
        <v>3.4982318451216203E-3</v>
      </c>
      <c r="N229" s="375">
        <v>46.106999999999999</v>
      </c>
      <c r="O229" s="205">
        <f t="shared" si="43"/>
        <v>0.16129297568302256</v>
      </c>
      <c r="P229" s="309">
        <f t="shared" si="44"/>
        <v>209.89391070729721</v>
      </c>
      <c r="Q229" s="206">
        <f t="shared" si="45"/>
        <v>9.6775785409813526</v>
      </c>
    </row>
    <row r="230" spans="1:17" x14ac:dyDescent="0.2">
      <c r="A230" s="2057"/>
      <c r="B230" s="29">
        <v>9</v>
      </c>
      <c r="C230" s="310" t="s">
        <v>580</v>
      </c>
      <c r="D230" s="276">
        <v>75</v>
      </c>
      <c r="E230" s="276">
        <v>1976</v>
      </c>
      <c r="F230" s="337">
        <v>32.75</v>
      </c>
      <c r="G230" s="337">
        <v>6.5010000000000003</v>
      </c>
      <c r="H230" s="337">
        <v>12</v>
      </c>
      <c r="I230" s="335">
        <f t="shared" si="46"/>
        <v>14.248999999999999</v>
      </c>
      <c r="J230" s="1453">
        <v>3969.84</v>
      </c>
      <c r="K230" s="337">
        <v>14.249000000000001</v>
      </c>
      <c r="L230" s="1453">
        <v>3969.84</v>
      </c>
      <c r="M230" s="1492">
        <f t="shared" si="42"/>
        <v>3.5893134232110112E-3</v>
      </c>
      <c r="N230" s="375">
        <v>46.106999999999999</v>
      </c>
      <c r="O230" s="205">
        <f t="shared" si="43"/>
        <v>0.16549247400399009</v>
      </c>
      <c r="P230" s="309">
        <f t="shared" si="44"/>
        <v>215.35880539266066</v>
      </c>
      <c r="Q230" s="206">
        <f t="shared" si="45"/>
        <v>9.9295484402394045</v>
      </c>
    </row>
    <row r="231" spans="1:17" ht="12" thickBot="1" x14ac:dyDescent="0.25">
      <c r="A231" s="2058"/>
      <c r="B231" s="629">
        <v>10</v>
      </c>
      <c r="C231" s="315" t="s">
        <v>977</v>
      </c>
      <c r="D231" s="338">
        <v>29</v>
      </c>
      <c r="E231" s="338">
        <v>1984</v>
      </c>
      <c r="F231" s="376">
        <v>9.5790000000000006</v>
      </c>
      <c r="G231" s="376">
        <v>2.343</v>
      </c>
      <c r="H231" s="376">
        <v>1.825</v>
      </c>
      <c r="I231" s="376">
        <f t="shared" si="46"/>
        <v>5.4110000000000005</v>
      </c>
      <c r="J231" s="1456">
        <v>1486.56</v>
      </c>
      <c r="K231" s="376">
        <v>5.4109999999999996</v>
      </c>
      <c r="L231" s="1456">
        <v>1486.56</v>
      </c>
      <c r="M231" s="1493">
        <f t="shared" si="42"/>
        <v>3.6399472607900117E-3</v>
      </c>
      <c r="N231" s="1456">
        <v>46.106999999999999</v>
      </c>
      <c r="O231" s="1494">
        <f t="shared" si="43"/>
        <v>0.16782704835324508</v>
      </c>
      <c r="P231" s="1495">
        <f t="shared" si="44"/>
        <v>218.39683564740071</v>
      </c>
      <c r="Q231" s="1496">
        <f t="shared" si="45"/>
        <v>10.069622901194704</v>
      </c>
    </row>
    <row r="232" spans="1:17" x14ac:dyDescent="0.2">
      <c r="A232" s="2059" t="s">
        <v>165</v>
      </c>
      <c r="B232" s="12">
        <v>1</v>
      </c>
      <c r="C232" s="1497" t="s">
        <v>305</v>
      </c>
      <c r="D232" s="880">
        <v>31</v>
      </c>
      <c r="E232" s="880">
        <v>1987</v>
      </c>
      <c r="F232" s="1498">
        <v>14.38</v>
      </c>
      <c r="G232" s="1498">
        <v>2.7850000000000001</v>
      </c>
      <c r="H232" s="1498">
        <v>4.8</v>
      </c>
      <c r="I232" s="1498">
        <f>F232-G232-H232</f>
        <v>6.7950000000000008</v>
      </c>
      <c r="J232" s="1457">
        <v>1593.91</v>
      </c>
      <c r="K232" s="1498">
        <v>6.7949999999999999</v>
      </c>
      <c r="L232" s="1457">
        <v>1593.91</v>
      </c>
      <c r="M232" s="1499">
        <f>K232/L232</f>
        <v>4.2631014298172417E-3</v>
      </c>
      <c r="N232" s="1457">
        <v>46.106999999999999</v>
      </c>
      <c r="O232" s="285">
        <f t="shared" si="43"/>
        <v>0.19655881762458355</v>
      </c>
      <c r="P232" s="285">
        <f t="shared" si="44"/>
        <v>255.7860857890345</v>
      </c>
      <c r="Q232" s="286">
        <f t="shared" si="45"/>
        <v>11.793529057475014</v>
      </c>
    </row>
    <row r="233" spans="1:17" x14ac:dyDescent="0.2">
      <c r="A233" s="1981"/>
      <c r="B233" s="13">
        <v>2</v>
      </c>
      <c r="C233" s="345" t="s">
        <v>727</v>
      </c>
      <c r="D233" s="280">
        <v>21</v>
      </c>
      <c r="E233" s="280">
        <v>1961</v>
      </c>
      <c r="F233" s="881">
        <v>7.3049999999999997</v>
      </c>
      <c r="G233" s="881">
        <v>1.69</v>
      </c>
      <c r="H233" s="881">
        <v>1.6</v>
      </c>
      <c r="I233" s="1498">
        <f t="shared" ref="I233:I241" si="47">F233-G233-H233</f>
        <v>4.0150000000000006</v>
      </c>
      <c r="J233" s="1459">
        <v>900.48</v>
      </c>
      <c r="K233" s="881">
        <v>4.0149999999999997</v>
      </c>
      <c r="L233" s="1459">
        <v>900.48</v>
      </c>
      <c r="M233" s="1499">
        <f>K233/L233</f>
        <v>4.458733120113717E-3</v>
      </c>
      <c r="N233" s="1457">
        <v>46.106999999999999</v>
      </c>
      <c r="O233" s="285">
        <f t="shared" si="43"/>
        <v>0.20557880796908315</v>
      </c>
      <c r="P233" s="285">
        <f t="shared" si="44"/>
        <v>267.52398720682299</v>
      </c>
      <c r="Q233" s="286">
        <f t="shared" si="45"/>
        <v>12.334728478144987</v>
      </c>
    </row>
    <row r="234" spans="1:17" x14ac:dyDescent="0.2">
      <c r="A234" s="1981"/>
      <c r="B234" s="13">
        <v>3</v>
      </c>
      <c r="C234" s="345" t="s">
        <v>978</v>
      </c>
      <c r="D234" s="280">
        <v>16</v>
      </c>
      <c r="E234" s="280">
        <v>1961</v>
      </c>
      <c r="F234" s="881">
        <v>6.7320000000000002</v>
      </c>
      <c r="G234" s="881">
        <v>1.091</v>
      </c>
      <c r="H234" s="881">
        <v>2.2400000000000002</v>
      </c>
      <c r="I234" s="1498">
        <f t="shared" si="47"/>
        <v>3.4009999999999998</v>
      </c>
      <c r="J234" s="1459">
        <v>721.34</v>
      </c>
      <c r="K234" s="881">
        <v>3.4009999999999998</v>
      </c>
      <c r="L234" s="1459">
        <v>721.34</v>
      </c>
      <c r="M234" s="1500">
        <f t="shared" ref="M234:M241" si="48">K234/L234</f>
        <v>4.7148362769290483E-3</v>
      </c>
      <c r="N234" s="1457">
        <v>46.106999999999999</v>
      </c>
      <c r="O234" s="285">
        <f t="shared" si="43"/>
        <v>0.21738695622036763</v>
      </c>
      <c r="P234" s="285">
        <f t="shared" si="44"/>
        <v>282.89017661574292</v>
      </c>
      <c r="Q234" s="290">
        <f t="shared" si="45"/>
        <v>13.043217373222058</v>
      </c>
    </row>
    <row r="235" spans="1:17" x14ac:dyDescent="0.2">
      <c r="A235" s="1981"/>
      <c r="B235" s="13">
        <v>4</v>
      </c>
      <c r="C235" s="345" t="s">
        <v>582</v>
      </c>
      <c r="D235" s="280">
        <v>19</v>
      </c>
      <c r="E235" s="280">
        <v>1958</v>
      </c>
      <c r="F235" s="881">
        <v>8.8160000000000007</v>
      </c>
      <c r="G235" s="881">
        <v>1.534</v>
      </c>
      <c r="H235" s="881">
        <v>2.8</v>
      </c>
      <c r="I235" s="1498">
        <f t="shared" si="47"/>
        <v>4.4820000000000011</v>
      </c>
      <c r="J235" s="1459">
        <v>914.96</v>
      </c>
      <c r="K235" s="881">
        <v>4.4820000000000002</v>
      </c>
      <c r="L235" s="1459">
        <v>914.96</v>
      </c>
      <c r="M235" s="1500">
        <f t="shared" si="48"/>
        <v>4.8985748010842E-3</v>
      </c>
      <c r="N235" s="1457">
        <v>46.106999999999999</v>
      </c>
      <c r="O235" s="346">
        <f t="shared" si="43"/>
        <v>0.22585858835358921</v>
      </c>
      <c r="P235" s="285">
        <f t="shared" si="44"/>
        <v>293.91448806505201</v>
      </c>
      <c r="Q235" s="290">
        <f t="shared" si="45"/>
        <v>13.551515301215353</v>
      </c>
    </row>
    <row r="236" spans="1:17" x14ac:dyDescent="0.2">
      <c r="A236" s="1981"/>
      <c r="B236" s="13">
        <v>5</v>
      </c>
      <c r="C236" s="345" t="s">
        <v>979</v>
      </c>
      <c r="D236" s="280">
        <v>29</v>
      </c>
      <c r="E236" s="280">
        <v>1990</v>
      </c>
      <c r="F236" s="881">
        <v>16.702999999999999</v>
      </c>
      <c r="G236" s="881">
        <v>3.17</v>
      </c>
      <c r="H236" s="881">
        <v>4.8</v>
      </c>
      <c r="I236" s="1498">
        <f t="shared" si="47"/>
        <v>8.7330000000000005</v>
      </c>
      <c r="J236" s="1459">
        <v>1622.41</v>
      </c>
      <c r="K236" s="881">
        <v>8.5449999999999999</v>
      </c>
      <c r="L236" s="1459">
        <v>1590.59</v>
      </c>
      <c r="M236" s="1500">
        <f t="shared" si="48"/>
        <v>5.3722203710572809E-3</v>
      </c>
      <c r="N236" s="1457">
        <v>46.106999999999999</v>
      </c>
      <c r="O236" s="346">
        <f t="shared" si="43"/>
        <v>0.24769696464833804</v>
      </c>
      <c r="P236" s="285">
        <f t="shared" si="44"/>
        <v>322.33322226343688</v>
      </c>
      <c r="Q236" s="290">
        <f t="shared" si="45"/>
        <v>14.861817878900283</v>
      </c>
    </row>
    <row r="237" spans="1:17" x14ac:dyDescent="0.2">
      <c r="A237" s="1981"/>
      <c r="B237" s="13">
        <v>6</v>
      </c>
      <c r="C237" s="345" t="s">
        <v>980</v>
      </c>
      <c r="D237" s="280">
        <v>8</v>
      </c>
      <c r="E237" s="280">
        <v>1961</v>
      </c>
      <c r="F237" s="881">
        <v>4.202</v>
      </c>
      <c r="G237" s="881">
        <v>0.878</v>
      </c>
      <c r="H237" s="881">
        <v>1.28</v>
      </c>
      <c r="I237" s="1498">
        <f t="shared" si="47"/>
        <v>2.0439999999999996</v>
      </c>
      <c r="J237" s="1459">
        <v>365.15</v>
      </c>
      <c r="K237" s="881">
        <v>2.044</v>
      </c>
      <c r="L237" s="1459">
        <v>365.15</v>
      </c>
      <c r="M237" s="1500">
        <f t="shared" si="48"/>
        <v>5.5976995755169113E-3</v>
      </c>
      <c r="N237" s="1457">
        <v>46.106999999999999</v>
      </c>
      <c r="O237" s="346">
        <f t="shared" si="43"/>
        <v>0.25809313432835823</v>
      </c>
      <c r="P237" s="285">
        <f t="shared" si="44"/>
        <v>335.86197453101471</v>
      </c>
      <c r="Q237" s="290">
        <f t="shared" si="45"/>
        <v>15.485588059701495</v>
      </c>
    </row>
    <row r="238" spans="1:17" x14ac:dyDescent="0.2">
      <c r="A238" s="1981"/>
      <c r="B238" s="13">
        <v>7</v>
      </c>
      <c r="C238" s="345" t="s">
        <v>581</v>
      </c>
      <c r="D238" s="280">
        <v>75</v>
      </c>
      <c r="E238" s="280">
        <v>1973</v>
      </c>
      <c r="F238" s="881">
        <v>41.947000000000003</v>
      </c>
      <c r="G238" s="881">
        <v>6.8470000000000004</v>
      </c>
      <c r="H238" s="881">
        <v>12</v>
      </c>
      <c r="I238" s="1498">
        <f t="shared" si="47"/>
        <v>23.1</v>
      </c>
      <c r="J238" s="1459">
        <v>3986.33</v>
      </c>
      <c r="K238" s="881">
        <v>23.1</v>
      </c>
      <c r="L238" s="1459">
        <v>3986.33</v>
      </c>
      <c r="M238" s="1500">
        <f t="shared" si="48"/>
        <v>5.7948037417875596E-3</v>
      </c>
      <c r="N238" s="1457">
        <v>46.106999999999999</v>
      </c>
      <c r="O238" s="346">
        <f t="shared" si="43"/>
        <v>0.26718101612259898</v>
      </c>
      <c r="P238" s="285">
        <f t="shared" si="44"/>
        <v>347.68822450725355</v>
      </c>
      <c r="Q238" s="290">
        <f t="shared" si="45"/>
        <v>16.030860967355938</v>
      </c>
    </row>
    <row r="239" spans="1:17" x14ac:dyDescent="0.2">
      <c r="A239" s="1981"/>
      <c r="B239" s="13">
        <v>8</v>
      </c>
      <c r="C239" s="345" t="s">
        <v>551</v>
      </c>
      <c r="D239" s="280">
        <v>36</v>
      </c>
      <c r="E239" s="280">
        <v>1991</v>
      </c>
      <c r="F239" s="881">
        <v>23.613</v>
      </c>
      <c r="G239" s="881">
        <v>3.8130000000000002</v>
      </c>
      <c r="H239" s="881">
        <v>5.76</v>
      </c>
      <c r="I239" s="1498">
        <f t="shared" si="47"/>
        <v>14.040000000000001</v>
      </c>
      <c r="J239" s="1459">
        <v>2334.02</v>
      </c>
      <c r="K239" s="881">
        <v>14.04</v>
      </c>
      <c r="L239" s="1459">
        <v>2334.02</v>
      </c>
      <c r="M239" s="1500">
        <f t="shared" si="48"/>
        <v>6.0153726189150049E-3</v>
      </c>
      <c r="N239" s="1457">
        <v>46.106999999999999</v>
      </c>
      <c r="O239" s="346">
        <f t="shared" si="43"/>
        <v>0.27735078534031415</v>
      </c>
      <c r="P239" s="285">
        <f t="shared" si="44"/>
        <v>360.92235713490027</v>
      </c>
      <c r="Q239" s="290">
        <f t="shared" si="45"/>
        <v>16.641047120418847</v>
      </c>
    </row>
    <row r="240" spans="1:17" x14ac:dyDescent="0.2">
      <c r="A240" s="1981"/>
      <c r="B240" s="13">
        <v>9</v>
      </c>
      <c r="C240" s="345" t="s">
        <v>981</v>
      </c>
      <c r="D240" s="280">
        <v>107</v>
      </c>
      <c r="E240" s="280">
        <v>1977</v>
      </c>
      <c r="F240" s="881">
        <v>67.483999999999995</v>
      </c>
      <c r="G240" s="881">
        <v>11.914</v>
      </c>
      <c r="H240" s="881">
        <v>17.28</v>
      </c>
      <c r="I240" s="1498">
        <f t="shared" si="47"/>
        <v>38.289999999999992</v>
      </c>
      <c r="J240" s="1459">
        <v>6169.35</v>
      </c>
      <c r="K240" s="881">
        <v>37.465000000000003</v>
      </c>
      <c r="L240" s="1459">
        <v>6036.35</v>
      </c>
      <c r="M240" s="1500">
        <f t="shared" si="48"/>
        <v>6.2065652256744555E-3</v>
      </c>
      <c r="N240" s="1457">
        <v>46.106999999999999</v>
      </c>
      <c r="O240" s="346">
        <f t="shared" si="43"/>
        <v>0.28616610286017213</v>
      </c>
      <c r="P240" s="285">
        <f t="shared" si="44"/>
        <v>372.39391354046734</v>
      </c>
      <c r="Q240" s="290">
        <f t="shared" si="45"/>
        <v>17.169966171610326</v>
      </c>
    </row>
    <row r="241" spans="1:17" ht="12" thickBot="1" x14ac:dyDescent="0.25">
      <c r="A241" s="1981"/>
      <c r="B241" s="13">
        <v>10</v>
      </c>
      <c r="C241" s="347" t="s">
        <v>982</v>
      </c>
      <c r="D241" s="348">
        <v>60</v>
      </c>
      <c r="E241" s="348">
        <v>1982</v>
      </c>
      <c r="F241" s="882">
        <v>41.811</v>
      </c>
      <c r="G241" s="882">
        <v>7.2960000000000003</v>
      </c>
      <c r="H241" s="882">
        <v>11.52</v>
      </c>
      <c r="I241" s="882">
        <f t="shared" si="47"/>
        <v>22.995000000000001</v>
      </c>
      <c r="J241" s="1461">
        <v>3623.16</v>
      </c>
      <c r="K241" s="882">
        <v>22.995000000000001</v>
      </c>
      <c r="L241" s="1461">
        <v>3623.16</v>
      </c>
      <c r="M241" s="1501">
        <f t="shared" si="48"/>
        <v>6.346669757890902E-3</v>
      </c>
      <c r="N241" s="1461">
        <v>46.106999999999999</v>
      </c>
      <c r="O241" s="351">
        <f t="shared" si="43"/>
        <v>0.29262590252707582</v>
      </c>
      <c r="P241" s="351">
        <f t="shared" si="44"/>
        <v>380.80018547345412</v>
      </c>
      <c r="Q241" s="352">
        <f t="shared" si="45"/>
        <v>17.557554151624551</v>
      </c>
    </row>
    <row r="242" spans="1:17" ht="11.25" customHeight="1" x14ac:dyDescent="0.2">
      <c r="A242" s="2060" t="s">
        <v>224</v>
      </c>
      <c r="B242" s="52">
        <v>1</v>
      </c>
      <c r="C242" s="316" t="s">
        <v>983</v>
      </c>
      <c r="D242" s="353">
        <v>8</v>
      </c>
      <c r="E242" s="353">
        <v>1972</v>
      </c>
      <c r="F242" s="354">
        <v>7.1109999999999998</v>
      </c>
      <c r="G242" s="354">
        <v>0.48099999999999998</v>
      </c>
      <c r="H242" s="354">
        <v>1.28</v>
      </c>
      <c r="I242" s="1502">
        <f>F242-G242-H242</f>
        <v>5.35</v>
      </c>
      <c r="J242" s="1503">
        <v>419.41</v>
      </c>
      <c r="K242" s="354">
        <v>5.35</v>
      </c>
      <c r="L242" s="1413">
        <v>419.4</v>
      </c>
      <c r="M242" s="1504">
        <f>K242/L242</f>
        <v>1.2756318550309967E-2</v>
      </c>
      <c r="N242" s="1413">
        <v>46.106999999999999</v>
      </c>
      <c r="O242" s="294">
        <f>M242*N242</f>
        <v>0.58815557939914165</v>
      </c>
      <c r="P242" s="294">
        <f>M242*60*1000</f>
        <v>765.3791130185981</v>
      </c>
      <c r="Q242" s="295">
        <f>P242*N242/1000</f>
        <v>35.289334763948503</v>
      </c>
    </row>
    <row r="243" spans="1:17" x14ac:dyDescent="0.2">
      <c r="A243" s="1954"/>
      <c r="B243" s="53">
        <v>2</v>
      </c>
      <c r="C243" s="317" t="s">
        <v>984</v>
      </c>
      <c r="D243" s="355">
        <v>70</v>
      </c>
      <c r="E243" s="355">
        <v>1962</v>
      </c>
      <c r="F243" s="356">
        <v>46.942999999999998</v>
      </c>
      <c r="G243" s="356">
        <v>6.0949999999999998</v>
      </c>
      <c r="H243" s="356">
        <v>0.7</v>
      </c>
      <c r="I243" s="1502">
        <f t="shared" ref="I243:I261" si="49">F243-G243-H243</f>
        <v>40.147999999999996</v>
      </c>
      <c r="J243" s="1464">
        <v>3002.76</v>
      </c>
      <c r="K243" s="356">
        <v>40.148000000000003</v>
      </c>
      <c r="L243" s="1464">
        <v>3002.76</v>
      </c>
      <c r="M243" s="1505">
        <f t="shared" ref="M243:M251" si="50">K243/L243</f>
        <v>1.3370365930011056E-2</v>
      </c>
      <c r="N243" s="1413">
        <v>46.106999999999999</v>
      </c>
      <c r="O243" s="210">
        <f t="shared" ref="O243:O251" si="51">M243*N243</f>
        <v>0.61646746193501978</v>
      </c>
      <c r="P243" s="294">
        <f t="shared" ref="P243:P251" si="52">M243*60*1000</f>
        <v>802.22195580066341</v>
      </c>
      <c r="Q243" s="211">
        <f t="shared" ref="Q243:Q251" si="53">P243*N243/1000</f>
        <v>36.988047716101185</v>
      </c>
    </row>
    <row r="244" spans="1:17" x14ac:dyDescent="0.2">
      <c r="A244" s="1954"/>
      <c r="B244" s="53">
        <v>3</v>
      </c>
      <c r="C244" s="317" t="s">
        <v>985</v>
      </c>
      <c r="D244" s="355">
        <v>32</v>
      </c>
      <c r="E244" s="355">
        <v>1967</v>
      </c>
      <c r="F244" s="356">
        <v>33.186999999999998</v>
      </c>
      <c r="G244" s="356">
        <v>3.774</v>
      </c>
      <c r="H244" s="356">
        <v>5.04</v>
      </c>
      <c r="I244" s="1502">
        <f t="shared" si="49"/>
        <v>24.372999999999998</v>
      </c>
      <c r="J244" s="1464">
        <v>1728.97</v>
      </c>
      <c r="K244" s="356">
        <v>24.373000000000001</v>
      </c>
      <c r="L244" s="1464">
        <v>1728.97</v>
      </c>
      <c r="M244" s="1505">
        <f t="shared" si="50"/>
        <v>1.4096832218025761E-2</v>
      </c>
      <c r="N244" s="1413">
        <v>46.106999999999999</v>
      </c>
      <c r="O244" s="210">
        <f t="shared" si="51"/>
        <v>0.64996264307651375</v>
      </c>
      <c r="P244" s="294">
        <f t="shared" si="52"/>
        <v>845.80993308154564</v>
      </c>
      <c r="Q244" s="211">
        <f t="shared" si="53"/>
        <v>38.997758584590827</v>
      </c>
    </row>
    <row r="245" spans="1:17" x14ac:dyDescent="0.2">
      <c r="A245" s="1954"/>
      <c r="B245" s="53">
        <v>4</v>
      </c>
      <c r="C245" s="317" t="s">
        <v>986</v>
      </c>
      <c r="D245" s="355">
        <v>70</v>
      </c>
      <c r="E245" s="355">
        <v>1963</v>
      </c>
      <c r="F245" s="356">
        <v>51.640999999999998</v>
      </c>
      <c r="G245" s="356">
        <v>6.4939999999999998</v>
      </c>
      <c r="H245" s="356">
        <v>0.69</v>
      </c>
      <c r="I245" s="1502">
        <f t="shared" si="49"/>
        <v>44.457000000000001</v>
      </c>
      <c r="J245" s="1464">
        <v>3031.21</v>
      </c>
      <c r="K245" s="356">
        <v>44.457000000000001</v>
      </c>
      <c r="L245" s="1464">
        <v>3031.21</v>
      </c>
      <c r="M245" s="1505">
        <f t="shared" si="50"/>
        <v>1.466642034039212E-2</v>
      </c>
      <c r="N245" s="1413">
        <v>46.106999999999999</v>
      </c>
      <c r="O245" s="210">
        <f t="shared" si="51"/>
        <v>0.67622464263445947</v>
      </c>
      <c r="P245" s="294">
        <f t="shared" si="52"/>
        <v>879.98522042352727</v>
      </c>
      <c r="Q245" s="211">
        <f t="shared" si="53"/>
        <v>40.573478558067578</v>
      </c>
    </row>
    <row r="246" spans="1:17" x14ac:dyDescent="0.2">
      <c r="A246" s="1954"/>
      <c r="B246" s="53">
        <v>5</v>
      </c>
      <c r="C246" s="317" t="s">
        <v>987</v>
      </c>
      <c r="D246" s="355">
        <v>70</v>
      </c>
      <c r="E246" s="355">
        <v>1963</v>
      </c>
      <c r="F246" s="356">
        <v>52.69</v>
      </c>
      <c r="G246" s="356">
        <v>5.9249999999999998</v>
      </c>
      <c r="H246" s="356">
        <v>0.7</v>
      </c>
      <c r="I246" s="1502">
        <f t="shared" si="49"/>
        <v>46.064999999999998</v>
      </c>
      <c r="J246" s="1464">
        <v>2997.89</v>
      </c>
      <c r="K246" s="356">
        <v>46.064999999999998</v>
      </c>
      <c r="L246" s="1464">
        <v>2997.89</v>
      </c>
      <c r="M246" s="1505">
        <f t="shared" si="50"/>
        <v>1.5365807284456735E-2</v>
      </c>
      <c r="N246" s="1413">
        <v>46.106999999999999</v>
      </c>
      <c r="O246" s="210">
        <f t="shared" si="51"/>
        <v>0.70847127646444663</v>
      </c>
      <c r="P246" s="294">
        <f t="shared" si="52"/>
        <v>921.94843706740403</v>
      </c>
      <c r="Q246" s="211">
        <f t="shared" si="53"/>
        <v>42.508276587866803</v>
      </c>
    </row>
    <row r="247" spans="1:17" x14ac:dyDescent="0.2">
      <c r="A247" s="1954"/>
      <c r="B247" s="53">
        <v>6</v>
      </c>
      <c r="C247" s="317" t="s">
        <v>728</v>
      </c>
      <c r="D247" s="355">
        <v>7</v>
      </c>
      <c r="E247" s="355">
        <v>1967</v>
      </c>
      <c r="F247" s="356">
        <v>7.8250000000000002</v>
      </c>
      <c r="G247" s="356">
        <v>0</v>
      </c>
      <c r="H247" s="356">
        <v>0</v>
      </c>
      <c r="I247" s="1502">
        <f t="shared" si="49"/>
        <v>7.8250000000000002</v>
      </c>
      <c r="J247" s="1464">
        <v>479.69</v>
      </c>
      <c r="K247" s="356">
        <v>6.6150000000000002</v>
      </c>
      <c r="L247" s="1464">
        <v>405.53</v>
      </c>
      <c r="M247" s="1505">
        <f t="shared" si="50"/>
        <v>1.6311986782728775E-2</v>
      </c>
      <c r="N247" s="1413">
        <v>46.106999999999999</v>
      </c>
      <c r="O247" s="210">
        <f t="shared" si="51"/>
        <v>0.75209677459127555</v>
      </c>
      <c r="P247" s="294">
        <f t="shared" si="52"/>
        <v>978.71920696372649</v>
      </c>
      <c r="Q247" s="211">
        <f t="shared" si="53"/>
        <v>45.125806475476537</v>
      </c>
    </row>
    <row r="248" spans="1:17" x14ac:dyDescent="0.2">
      <c r="A248" s="1954"/>
      <c r="B248" s="53">
        <v>7</v>
      </c>
      <c r="C248" s="317" t="s">
        <v>988</v>
      </c>
      <c r="D248" s="355">
        <v>6</v>
      </c>
      <c r="E248" s="355">
        <v>1964</v>
      </c>
      <c r="F248" s="356">
        <v>7.5069999999999997</v>
      </c>
      <c r="G248" s="356">
        <v>0.33100000000000002</v>
      </c>
      <c r="H248" s="356">
        <v>0.96</v>
      </c>
      <c r="I248" s="1502">
        <f t="shared" si="49"/>
        <v>6.2159999999999993</v>
      </c>
      <c r="J248" s="1464">
        <v>367.2</v>
      </c>
      <c r="K248" s="356">
        <v>4.9770000000000003</v>
      </c>
      <c r="L248" s="1464">
        <v>294.02</v>
      </c>
      <c r="M248" s="1505">
        <f t="shared" si="50"/>
        <v>1.6927419903407934E-2</v>
      </c>
      <c r="N248" s="1413">
        <v>46.106999999999999</v>
      </c>
      <c r="O248" s="210">
        <f t="shared" si="51"/>
        <v>0.78047254948642963</v>
      </c>
      <c r="P248" s="294">
        <f t="shared" si="52"/>
        <v>1015.645194204476</v>
      </c>
      <c r="Q248" s="211">
        <f t="shared" si="53"/>
        <v>46.828352969185772</v>
      </c>
    </row>
    <row r="249" spans="1:17" x14ac:dyDescent="0.2">
      <c r="A249" s="1954"/>
      <c r="B249" s="53">
        <v>8</v>
      </c>
      <c r="C249" s="1410" t="s">
        <v>989</v>
      </c>
      <c r="D249" s="355">
        <v>70</v>
      </c>
      <c r="E249" s="355">
        <v>1963</v>
      </c>
      <c r="F249" s="356">
        <v>58.594999999999999</v>
      </c>
      <c r="G249" s="356">
        <v>5.3860000000000001</v>
      </c>
      <c r="H249" s="356">
        <v>0.7</v>
      </c>
      <c r="I249" s="1502">
        <f t="shared" si="49"/>
        <v>52.508999999999993</v>
      </c>
      <c r="J249" s="1464">
        <v>3023.52</v>
      </c>
      <c r="K249" s="356">
        <v>52.509</v>
      </c>
      <c r="L249" s="1464">
        <v>3023.52</v>
      </c>
      <c r="M249" s="1505">
        <f t="shared" si="50"/>
        <v>1.7366843943483094E-2</v>
      </c>
      <c r="N249" s="1413">
        <v>46.106999999999999</v>
      </c>
      <c r="O249" s="210">
        <f t="shared" si="51"/>
        <v>0.80073307370217495</v>
      </c>
      <c r="P249" s="294">
        <f t="shared" si="52"/>
        <v>1042.0106366089856</v>
      </c>
      <c r="Q249" s="211">
        <f t="shared" si="53"/>
        <v>48.043984422130492</v>
      </c>
    </row>
    <row r="250" spans="1:17" x14ac:dyDescent="0.2">
      <c r="A250" s="1954"/>
      <c r="B250" s="53">
        <v>9</v>
      </c>
      <c r="C250" s="317" t="s">
        <v>990</v>
      </c>
      <c r="D250" s="355">
        <v>19</v>
      </c>
      <c r="E250" s="355">
        <v>1961</v>
      </c>
      <c r="F250" s="356">
        <v>17.870999999999999</v>
      </c>
      <c r="G250" s="356">
        <v>1.4219999999999999</v>
      </c>
      <c r="H250" s="356">
        <v>0.19</v>
      </c>
      <c r="I250" s="1502">
        <f t="shared" si="49"/>
        <v>16.258999999999997</v>
      </c>
      <c r="J250" s="1464">
        <v>899.72</v>
      </c>
      <c r="K250" s="356">
        <v>13.662000000000001</v>
      </c>
      <c r="L250" s="1464">
        <v>756.01</v>
      </c>
      <c r="M250" s="1505">
        <f t="shared" si="50"/>
        <v>1.8071189534529967E-2</v>
      </c>
      <c r="N250" s="1413">
        <v>46.106999999999999</v>
      </c>
      <c r="O250" s="210">
        <f t="shared" si="51"/>
        <v>0.83320833586857312</v>
      </c>
      <c r="P250" s="294">
        <f t="shared" si="52"/>
        <v>1084.2713720717979</v>
      </c>
      <c r="Q250" s="211">
        <f t="shared" si="53"/>
        <v>49.992500152114388</v>
      </c>
    </row>
    <row r="251" spans="1:17" ht="12" thickBot="1" x14ac:dyDescent="0.25">
      <c r="A251" s="1954"/>
      <c r="B251" s="53">
        <v>10</v>
      </c>
      <c r="C251" s="319" t="s">
        <v>991</v>
      </c>
      <c r="D251" s="357">
        <v>6</v>
      </c>
      <c r="E251" s="357">
        <v>1959</v>
      </c>
      <c r="F251" s="358">
        <v>6.8840000000000003</v>
      </c>
      <c r="G251" s="358">
        <v>0.32500000000000001</v>
      </c>
      <c r="H251" s="358">
        <v>0.66</v>
      </c>
      <c r="I251" s="358">
        <f t="shared" si="49"/>
        <v>5.899</v>
      </c>
      <c r="J251" s="1466">
        <v>311.52</v>
      </c>
      <c r="K251" s="358">
        <v>4.1130000000000004</v>
      </c>
      <c r="L251" s="1466">
        <v>217.22</v>
      </c>
      <c r="M251" s="1506">
        <f t="shared" si="50"/>
        <v>1.8934720559801124E-2</v>
      </c>
      <c r="N251" s="1466">
        <v>46.106999999999999</v>
      </c>
      <c r="O251" s="320">
        <f t="shared" si="51"/>
        <v>0.87302316085075038</v>
      </c>
      <c r="P251" s="320">
        <f t="shared" si="52"/>
        <v>1136.0832335880675</v>
      </c>
      <c r="Q251" s="321">
        <f t="shared" si="53"/>
        <v>52.381389651045026</v>
      </c>
    </row>
    <row r="252" spans="1:17" ht="12.75" customHeight="1" x14ac:dyDescent="0.2">
      <c r="A252" s="2053" t="s">
        <v>225</v>
      </c>
      <c r="B252" s="16">
        <v>1</v>
      </c>
      <c r="C252" s="323" t="s">
        <v>729</v>
      </c>
      <c r="D252" s="1416">
        <v>81</v>
      </c>
      <c r="E252" s="1416">
        <v>1961</v>
      </c>
      <c r="F252" s="362">
        <v>32.069000000000003</v>
      </c>
      <c r="G252" s="362">
        <v>3.20994</v>
      </c>
      <c r="H252" s="362">
        <v>0.8</v>
      </c>
      <c r="I252" s="1507">
        <f t="shared" si="49"/>
        <v>28.059060000000002</v>
      </c>
      <c r="J252" s="1470">
        <v>1344.76</v>
      </c>
      <c r="K252" s="362">
        <v>28.059000000000001</v>
      </c>
      <c r="L252" s="1470">
        <v>1344.76</v>
      </c>
      <c r="M252" s="1508">
        <f>K252/L252</f>
        <v>2.086543323715756E-2</v>
      </c>
      <c r="N252" s="1468">
        <v>46.106999999999999</v>
      </c>
      <c r="O252" s="302">
        <f>M252*N252</f>
        <v>0.96204253026562359</v>
      </c>
      <c r="P252" s="302">
        <f>M252*60*1000</f>
        <v>1251.9259942294536</v>
      </c>
      <c r="Q252" s="303">
        <f>P252*N252/1000</f>
        <v>57.722551815937422</v>
      </c>
    </row>
    <row r="253" spans="1:17" x14ac:dyDescent="0.2">
      <c r="A253" s="2054"/>
      <c r="B253" s="17">
        <v>2</v>
      </c>
      <c r="C253" s="323" t="s">
        <v>992</v>
      </c>
      <c r="D253" s="360">
        <v>20</v>
      </c>
      <c r="E253" s="360">
        <v>1976</v>
      </c>
      <c r="F253" s="1509">
        <v>27.103999999999999</v>
      </c>
      <c r="G253" s="362">
        <v>1.532</v>
      </c>
      <c r="H253" s="362">
        <v>3.2</v>
      </c>
      <c r="I253" s="1507">
        <f t="shared" si="49"/>
        <v>22.372</v>
      </c>
      <c r="J253" s="1470">
        <v>1049.3</v>
      </c>
      <c r="K253" s="362">
        <v>22.370999999999999</v>
      </c>
      <c r="L253" s="1470">
        <v>1049.3</v>
      </c>
      <c r="M253" s="1510">
        <f t="shared" ref="M253:M261" si="54">K253/L253</f>
        <v>2.1319927570761461E-2</v>
      </c>
      <c r="N253" s="1468">
        <v>46.106999999999999</v>
      </c>
      <c r="O253" s="214">
        <f t="shared" ref="O253:O261" si="55">M253*N253</f>
        <v>0.98299790050509872</v>
      </c>
      <c r="P253" s="302">
        <f t="shared" ref="P253:P261" si="56">M253*60*1000</f>
        <v>1279.1956542456878</v>
      </c>
      <c r="Q253" s="215">
        <f t="shared" ref="Q253:Q261" si="57">P253*N253/1000</f>
        <v>58.979874030305922</v>
      </c>
    </row>
    <row r="254" spans="1:17" x14ac:dyDescent="0.2">
      <c r="A254" s="2054"/>
      <c r="B254" s="17">
        <v>3</v>
      </c>
      <c r="C254" s="1415" t="s">
        <v>552</v>
      </c>
      <c r="D254" s="1416">
        <v>13</v>
      </c>
      <c r="E254" s="1416">
        <v>1950</v>
      </c>
      <c r="F254" s="362">
        <v>10.385999999999999</v>
      </c>
      <c r="G254" s="362"/>
      <c r="H254" s="362"/>
      <c r="I254" s="362">
        <f t="shared" si="49"/>
        <v>10.385999999999999</v>
      </c>
      <c r="J254" s="1470">
        <v>483.99</v>
      </c>
      <c r="K254" s="362">
        <v>10.385999999999999</v>
      </c>
      <c r="L254" s="1470">
        <v>483.99</v>
      </c>
      <c r="M254" s="1510">
        <f t="shared" si="54"/>
        <v>2.1459121056220169E-2</v>
      </c>
      <c r="N254" s="1468">
        <v>46.106999999999999</v>
      </c>
      <c r="O254" s="214">
        <f t="shared" si="55"/>
        <v>0.98941569453914324</v>
      </c>
      <c r="P254" s="302">
        <f t="shared" si="56"/>
        <v>1287.5472633732102</v>
      </c>
      <c r="Q254" s="215">
        <f t="shared" si="57"/>
        <v>59.3649416723486</v>
      </c>
    </row>
    <row r="255" spans="1:17" x14ac:dyDescent="0.2">
      <c r="A255" s="2054"/>
      <c r="B255" s="17">
        <v>4</v>
      </c>
      <c r="C255" s="1415" t="s">
        <v>308</v>
      </c>
      <c r="D255" s="360">
        <v>6</v>
      </c>
      <c r="E255" s="360">
        <v>1955</v>
      </c>
      <c r="F255" s="362">
        <v>5.6639999999999997</v>
      </c>
      <c r="G255" s="362">
        <v>6.9360000000000005E-2</v>
      </c>
      <c r="H255" s="362">
        <v>0.06</v>
      </c>
      <c r="I255" s="362">
        <f t="shared" si="49"/>
        <v>5.5346400000000004</v>
      </c>
      <c r="J255" s="1470">
        <v>249.66</v>
      </c>
      <c r="K255" s="362">
        <v>4.577</v>
      </c>
      <c r="L255" s="1470">
        <v>206.48</v>
      </c>
      <c r="M255" s="1510">
        <f t="shared" si="54"/>
        <v>2.216679581557536E-2</v>
      </c>
      <c r="N255" s="1468">
        <v>46.106999999999999</v>
      </c>
      <c r="O255" s="214">
        <f t="shared" si="55"/>
        <v>1.0220444546687331</v>
      </c>
      <c r="P255" s="302">
        <f t="shared" si="56"/>
        <v>1330.0077489345217</v>
      </c>
      <c r="Q255" s="215">
        <f t="shared" si="57"/>
        <v>61.322667280123994</v>
      </c>
    </row>
    <row r="256" spans="1:17" x14ac:dyDescent="0.2">
      <c r="A256" s="2054"/>
      <c r="B256" s="17">
        <v>5</v>
      </c>
      <c r="C256" s="323" t="s">
        <v>307</v>
      </c>
      <c r="D256" s="360">
        <v>20</v>
      </c>
      <c r="E256" s="360">
        <v>1957</v>
      </c>
      <c r="F256" s="362">
        <v>15.971</v>
      </c>
      <c r="G256" s="362">
        <v>1.2699</v>
      </c>
      <c r="H256" s="362">
        <v>0.16</v>
      </c>
      <c r="I256" s="362">
        <f t="shared" si="49"/>
        <v>14.5411</v>
      </c>
      <c r="J256" s="1470">
        <v>654.08000000000004</v>
      </c>
      <c r="K256" s="362">
        <v>14.541</v>
      </c>
      <c r="L256" s="1470">
        <v>654.08000000000004</v>
      </c>
      <c r="M256" s="1510">
        <f t="shared" si="54"/>
        <v>2.2231225538160468E-2</v>
      </c>
      <c r="N256" s="1468">
        <v>46.106999999999999</v>
      </c>
      <c r="O256" s="214">
        <f t="shared" si="55"/>
        <v>1.0250151158879646</v>
      </c>
      <c r="P256" s="302">
        <f t="shared" si="56"/>
        <v>1333.873532289628</v>
      </c>
      <c r="Q256" s="215">
        <f t="shared" si="57"/>
        <v>61.500906953277877</v>
      </c>
    </row>
    <row r="257" spans="1:17" x14ac:dyDescent="0.2">
      <c r="A257" s="2054"/>
      <c r="B257" s="17">
        <v>6</v>
      </c>
      <c r="C257" s="323" t="s">
        <v>306</v>
      </c>
      <c r="D257" s="360">
        <v>41</v>
      </c>
      <c r="E257" s="360">
        <v>1961</v>
      </c>
      <c r="F257" s="1509">
        <v>42.652999999999999</v>
      </c>
      <c r="G257" s="362">
        <v>3.4414799999999999</v>
      </c>
      <c r="H257" s="362">
        <v>0.4</v>
      </c>
      <c r="I257" s="1507">
        <f t="shared" si="49"/>
        <v>38.811520000000002</v>
      </c>
      <c r="J257" s="1470">
        <v>1732.11</v>
      </c>
      <c r="K257" s="1470">
        <v>38.811520000000002</v>
      </c>
      <c r="L257" s="1470">
        <v>1732.11</v>
      </c>
      <c r="M257" s="1510">
        <f t="shared" si="54"/>
        <v>2.2407075763086641E-2</v>
      </c>
      <c r="N257" s="1468">
        <v>46.106999999999999</v>
      </c>
      <c r="O257" s="214">
        <f t="shared" si="55"/>
        <v>1.0331230422086357</v>
      </c>
      <c r="P257" s="302">
        <f t="shared" si="56"/>
        <v>1344.4245457851985</v>
      </c>
      <c r="Q257" s="215">
        <f t="shared" si="57"/>
        <v>61.987382532518147</v>
      </c>
    </row>
    <row r="258" spans="1:17" x14ac:dyDescent="0.2">
      <c r="A258" s="2054"/>
      <c r="B258" s="17">
        <v>7</v>
      </c>
      <c r="C258" s="323" t="s">
        <v>472</v>
      </c>
      <c r="D258" s="1416">
        <v>18</v>
      </c>
      <c r="E258" s="1416">
        <v>1975</v>
      </c>
      <c r="F258" s="362">
        <v>14.125</v>
      </c>
      <c r="G258" s="362">
        <v>0.85</v>
      </c>
      <c r="H258" s="362">
        <v>0.17</v>
      </c>
      <c r="I258" s="1507">
        <f t="shared" si="49"/>
        <v>13.105</v>
      </c>
      <c r="J258" s="1470">
        <v>561.87</v>
      </c>
      <c r="K258" s="362">
        <v>13.10483</v>
      </c>
      <c r="L258" s="1470">
        <v>561.87</v>
      </c>
      <c r="M258" s="1510">
        <f t="shared" si="54"/>
        <v>2.332359798529909E-2</v>
      </c>
      <c r="N258" s="1468">
        <v>46.106999999999999</v>
      </c>
      <c r="O258" s="214">
        <f t="shared" si="55"/>
        <v>1.0753811323081852</v>
      </c>
      <c r="P258" s="302">
        <f t="shared" si="56"/>
        <v>1399.4158791179455</v>
      </c>
      <c r="Q258" s="215">
        <f t="shared" si="57"/>
        <v>64.522867938491103</v>
      </c>
    </row>
    <row r="259" spans="1:17" x14ac:dyDescent="0.2">
      <c r="A259" s="2054"/>
      <c r="B259" s="17">
        <v>8</v>
      </c>
      <c r="C259" s="323" t="s">
        <v>473</v>
      </c>
      <c r="D259" s="360">
        <v>6</v>
      </c>
      <c r="E259" s="360">
        <v>1926</v>
      </c>
      <c r="F259" s="362">
        <v>7.4160000000000004</v>
      </c>
      <c r="G259" s="362">
        <v>3.4000000000000002E-2</v>
      </c>
      <c r="H259" s="362">
        <v>0.8</v>
      </c>
      <c r="I259" s="1507">
        <f t="shared" si="49"/>
        <v>6.5820000000000007</v>
      </c>
      <c r="J259" s="1470">
        <v>254.15</v>
      </c>
      <c r="K259" s="362">
        <v>5.0309999999999997</v>
      </c>
      <c r="L259" s="1470">
        <v>194.28</v>
      </c>
      <c r="M259" s="1510">
        <f t="shared" si="54"/>
        <v>2.5895614576899317E-2</v>
      </c>
      <c r="N259" s="1468">
        <v>46.106999999999999</v>
      </c>
      <c r="O259" s="214">
        <f t="shared" si="55"/>
        <v>1.1939691012970968</v>
      </c>
      <c r="P259" s="302">
        <f t="shared" si="56"/>
        <v>1553.7368746139591</v>
      </c>
      <c r="Q259" s="215">
        <f t="shared" si="57"/>
        <v>71.638146077825823</v>
      </c>
    </row>
    <row r="260" spans="1:17" x14ac:dyDescent="0.2">
      <c r="A260" s="2054"/>
      <c r="B260" s="17">
        <v>9</v>
      </c>
      <c r="C260" s="323" t="s">
        <v>730</v>
      </c>
      <c r="D260" s="360">
        <v>13</v>
      </c>
      <c r="E260" s="360">
        <v>1954</v>
      </c>
      <c r="F260" s="362">
        <v>18.36</v>
      </c>
      <c r="G260" s="362">
        <v>1.375</v>
      </c>
      <c r="H260" s="362">
        <v>1.84</v>
      </c>
      <c r="I260" s="1507">
        <f t="shared" si="49"/>
        <v>15.145</v>
      </c>
      <c r="J260" s="1470">
        <v>562.47</v>
      </c>
      <c r="K260" s="362">
        <v>15.14453</v>
      </c>
      <c r="L260" s="1470">
        <v>562.47</v>
      </c>
      <c r="M260" s="1510">
        <f t="shared" si="54"/>
        <v>2.6925044891283088E-2</v>
      </c>
      <c r="N260" s="1468">
        <v>46.106999999999999</v>
      </c>
      <c r="O260" s="214">
        <f t="shared" si="55"/>
        <v>1.2414330448023894</v>
      </c>
      <c r="P260" s="302">
        <f t="shared" si="56"/>
        <v>1615.5026934769851</v>
      </c>
      <c r="Q260" s="215">
        <f t="shared" si="57"/>
        <v>74.485982688143352</v>
      </c>
    </row>
    <row r="261" spans="1:17" ht="12" thickBot="1" x14ac:dyDescent="0.25">
      <c r="A261" s="2055"/>
      <c r="B261" s="18">
        <v>10</v>
      </c>
      <c r="C261" s="324" t="s">
        <v>474</v>
      </c>
      <c r="D261" s="365">
        <v>23</v>
      </c>
      <c r="E261" s="365">
        <v>1963</v>
      </c>
      <c r="F261" s="618">
        <v>13.477</v>
      </c>
      <c r="G261" s="618"/>
      <c r="H261" s="618"/>
      <c r="I261" s="618">
        <f t="shared" si="49"/>
        <v>13.477</v>
      </c>
      <c r="J261" s="1511">
        <v>502.6</v>
      </c>
      <c r="K261" s="618">
        <v>13.477</v>
      </c>
      <c r="L261" s="1511">
        <v>502.6</v>
      </c>
      <c r="M261" s="1512">
        <f t="shared" si="54"/>
        <v>2.6814564265817749E-2</v>
      </c>
      <c r="N261" s="1511">
        <v>46.106999999999999</v>
      </c>
      <c r="O261" s="325">
        <f t="shared" si="55"/>
        <v>1.236339114604059</v>
      </c>
      <c r="P261" s="325">
        <f t="shared" si="56"/>
        <v>1608.873855949065</v>
      </c>
      <c r="Q261" s="326">
        <f t="shared" si="57"/>
        <v>74.180346876243533</v>
      </c>
    </row>
    <row r="265" spans="1:17" s="9" customFormat="1" ht="15" x14ac:dyDescent="0.2">
      <c r="A265" s="2016" t="s">
        <v>32</v>
      </c>
      <c r="B265" s="2016"/>
      <c r="C265" s="2016"/>
      <c r="D265" s="2016"/>
      <c r="E265" s="2016"/>
      <c r="F265" s="2016"/>
      <c r="G265" s="2016"/>
      <c r="H265" s="2016"/>
      <c r="I265" s="2016"/>
      <c r="J265" s="2016"/>
      <c r="K265" s="2016"/>
      <c r="L265" s="2016"/>
      <c r="M265" s="2016"/>
      <c r="N265" s="2016"/>
      <c r="O265" s="2016"/>
      <c r="P265" s="2016"/>
      <c r="Q265" s="2016"/>
    </row>
    <row r="266" spans="1:17" s="9" customFormat="1" ht="13.5" customHeight="1" thickBot="1" x14ac:dyDescent="0.25">
      <c r="A266" s="391"/>
      <c r="B266" s="391"/>
      <c r="C266" s="391"/>
      <c r="D266" s="391"/>
      <c r="E266" s="1961" t="s">
        <v>253</v>
      </c>
      <c r="F266" s="1961"/>
      <c r="G266" s="1961"/>
      <c r="H266" s="1961"/>
      <c r="I266" s="391">
        <v>5.41</v>
      </c>
      <c r="J266" s="391" t="s">
        <v>252</v>
      </c>
      <c r="K266" s="391" t="s">
        <v>254</v>
      </c>
      <c r="L266" s="392">
        <v>377.7</v>
      </c>
      <c r="M266" s="391"/>
      <c r="N266" s="391"/>
      <c r="O266" s="391"/>
      <c r="P266" s="391"/>
      <c r="Q266" s="391"/>
    </row>
    <row r="267" spans="1:17" ht="12.75" customHeight="1" x14ac:dyDescent="0.2">
      <c r="A267" s="1962" t="s">
        <v>1</v>
      </c>
      <c r="B267" s="1965" t="s">
        <v>0</v>
      </c>
      <c r="C267" s="1968" t="s">
        <v>2</v>
      </c>
      <c r="D267" s="1968" t="s">
        <v>3</v>
      </c>
      <c r="E267" s="1968" t="s">
        <v>11</v>
      </c>
      <c r="F267" s="1972" t="s">
        <v>12</v>
      </c>
      <c r="G267" s="1973"/>
      <c r="H267" s="1973"/>
      <c r="I267" s="1974"/>
      <c r="J267" s="1968" t="s">
        <v>4</v>
      </c>
      <c r="K267" s="1968" t="s">
        <v>13</v>
      </c>
      <c r="L267" s="1968" t="s">
        <v>5</v>
      </c>
      <c r="M267" s="1968" t="s">
        <v>6</v>
      </c>
      <c r="N267" s="1968" t="s">
        <v>14</v>
      </c>
      <c r="O267" s="1992" t="s">
        <v>15</v>
      </c>
      <c r="P267" s="1968" t="s">
        <v>22</v>
      </c>
      <c r="Q267" s="1977" t="s">
        <v>23</v>
      </c>
    </row>
    <row r="268" spans="1:17" s="2" customFormat="1" ht="33.75" x14ac:dyDescent="0.2">
      <c r="A268" s="1963"/>
      <c r="B268" s="1966"/>
      <c r="C268" s="1969"/>
      <c r="D268" s="1971"/>
      <c r="E268" s="1971"/>
      <c r="F268" s="730" t="s">
        <v>16</v>
      </c>
      <c r="G268" s="730" t="s">
        <v>17</v>
      </c>
      <c r="H268" s="730" t="s">
        <v>18</v>
      </c>
      <c r="I268" s="730" t="s">
        <v>19</v>
      </c>
      <c r="J268" s="1971"/>
      <c r="K268" s="1971"/>
      <c r="L268" s="1971"/>
      <c r="M268" s="1971"/>
      <c r="N268" s="1971"/>
      <c r="O268" s="1993"/>
      <c r="P268" s="1971"/>
      <c r="Q268" s="1978"/>
    </row>
    <row r="269" spans="1:17" s="3" customFormat="1" ht="13.5" customHeight="1" thickBot="1" x14ac:dyDescent="0.25">
      <c r="A269" s="1964"/>
      <c r="B269" s="1967"/>
      <c r="C269" s="1970"/>
      <c r="D269" s="28" t="s">
        <v>7</v>
      </c>
      <c r="E269" s="28" t="s">
        <v>8</v>
      </c>
      <c r="F269" s="28" t="s">
        <v>9</v>
      </c>
      <c r="G269" s="28" t="s">
        <v>9</v>
      </c>
      <c r="H269" s="28" t="s">
        <v>9</v>
      </c>
      <c r="I269" s="28" t="s">
        <v>9</v>
      </c>
      <c r="J269" s="28" t="s">
        <v>20</v>
      </c>
      <c r="K269" s="28" t="s">
        <v>9</v>
      </c>
      <c r="L269" s="28" t="s">
        <v>20</v>
      </c>
      <c r="M269" s="28" t="s">
        <v>52</v>
      </c>
      <c r="N269" s="28" t="s">
        <v>269</v>
      </c>
      <c r="O269" s="28" t="s">
        <v>270</v>
      </c>
      <c r="P269" s="616" t="s">
        <v>24</v>
      </c>
      <c r="Q269" s="617" t="s">
        <v>271</v>
      </c>
    </row>
    <row r="270" spans="1:17" s="39" customFormat="1" x14ac:dyDescent="0.2">
      <c r="A270" s="2068" t="s">
        <v>222</v>
      </c>
      <c r="B270" s="41">
        <v>1</v>
      </c>
      <c r="C270" s="307" t="s">
        <v>703</v>
      </c>
      <c r="D270" s="270">
        <v>100</v>
      </c>
      <c r="E270" s="270" t="s">
        <v>36</v>
      </c>
      <c r="F270" s="246">
        <f>G270+H270+I270</f>
        <v>27.774464999999999</v>
      </c>
      <c r="G270" s="246">
        <v>6.856134</v>
      </c>
      <c r="H270" s="246">
        <v>16</v>
      </c>
      <c r="I270" s="246">
        <v>4.9183310000000002</v>
      </c>
      <c r="J270" s="246">
        <v>4428.2300000000005</v>
      </c>
      <c r="K270" s="271">
        <v>4.9183310000000002</v>
      </c>
      <c r="L270" s="246">
        <v>4428.2300000000005</v>
      </c>
      <c r="M270" s="272">
        <f>K270/L270</f>
        <v>1.1106765005431064E-3</v>
      </c>
      <c r="N270" s="308">
        <v>54.4</v>
      </c>
      <c r="O270" s="274">
        <f>M270*N270</f>
        <v>6.0420801629544989E-2</v>
      </c>
      <c r="P270" s="274">
        <f>M270*60*1000</f>
        <v>66.640590032586388</v>
      </c>
      <c r="Q270" s="275">
        <f>P270*N270/1000</f>
        <v>3.6252480977726997</v>
      </c>
    </row>
    <row r="271" spans="1:17" s="39" customFormat="1" x14ac:dyDescent="0.2">
      <c r="A271" s="2057"/>
      <c r="B271" s="38">
        <v>2</v>
      </c>
      <c r="C271" s="310" t="s">
        <v>704</v>
      </c>
      <c r="D271" s="276">
        <v>76</v>
      </c>
      <c r="E271" s="276" t="s">
        <v>36</v>
      </c>
      <c r="F271" s="246">
        <f t="shared" ref="F271:F309" si="58">G271+H271+I271</f>
        <v>26.540126000000001</v>
      </c>
      <c r="G271" s="203">
        <v>10.047000000000001</v>
      </c>
      <c r="H271" s="203">
        <v>11.92</v>
      </c>
      <c r="I271" s="203">
        <v>4.5731260000000002</v>
      </c>
      <c r="J271" s="203">
        <v>3987.52</v>
      </c>
      <c r="K271" s="277">
        <v>4.5731260000000002</v>
      </c>
      <c r="L271" s="203">
        <v>3987.52</v>
      </c>
      <c r="M271" s="204">
        <f t="shared" ref="M271:M279" si="59">K271/L271</f>
        <v>1.1468597022710858E-3</v>
      </c>
      <c r="N271" s="311">
        <v>54.4</v>
      </c>
      <c r="O271" s="278">
        <f t="shared" ref="O271:O289" si="60">M271*N271</f>
        <v>6.2389167803547065E-2</v>
      </c>
      <c r="P271" s="274">
        <f t="shared" ref="P271:P289" si="61">M271*60*1000</f>
        <v>68.811582136265145</v>
      </c>
      <c r="Q271" s="279">
        <f t="shared" ref="Q271:Q289" si="62">P271*N271/1000</f>
        <v>3.7433500682128238</v>
      </c>
    </row>
    <row r="272" spans="1:17" x14ac:dyDescent="0.2">
      <c r="A272" s="2057"/>
      <c r="B272" s="11">
        <v>3</v>
      </c>
      <c r="C272" s="310" t="s">
        <v>707</v>
      </c>
      <c r="D272" s="276">
        <v>36</v>
      </c>
      <c r="E272" s="270" t="s">
        <v>36</v>
      </c>
      <c r="F272" s="246">
        <f t="shared" si="58"/>
        <v>12.652999000000001</v>
      </c>
      <c r="G272" s="203">
        <v>3.7230000000000003</v>
      </c>
      <c r="H272" s="203">
        <v>5.76</v>
      </c>
      <c r="I272" s="203">
        <v>3.1699990000000002</v>
      </c>
      <c r="J272" s="203">
        <v>2347.84</v>
      </c>
      <c r="K272" s="277">
        <v>3.1699990000000002</v>
      </c>
      <c r="L272" s="203">
        <v>2347.84</v>
      </c>
      <c r="M272" s="204">
        <f t="shared" si="59"/>
        <v>1.3501767582118033E-3</v>
      </c>
      <c r="N272" s="308">
        <v>54.4</v>
      </c>
      <c r="O272" s="278">
        <f t="shared" si="60"/>
        <v>7.3449615646722102E-2</v>
      </c>
      <c r="P272" s="274">
        <f t="shared" si="61"/>
        <v>81.010605492708194</v>
      </c>
      <c r="Q272" s="279">
        <f t="shared" si="62"/>
        <v>4.406976938803326</v>
      </c>
    </row>
    <row r="273" spans="1:17" x14ac:dyDescent="0.2">
      <c r="A273" s="2057"/>
      <c r="B273" s="11">
        <v>4</v>
      </c>
      <c r="C273" s="310" t="s">
        <v>923</v>
      </c>
      <c r="D273" s="276">
        <v>55</v>
      </c>
      <c r="E273" s="276" t="s">
        <v>36</v>
      </c>
      <c r="F273" s="246">
        <f t="shared" si="58"/>
        <v>17.32</v>
      </c>
      <c r="G273" s="203">
        <v>5.1510000000000007</v>
      </c>
      <c r="H273" s="203">
        <v>8.56</v>
      </c>
      <c r="I273" s="203">
        <v>3.609</v>
      </c>
      <c r="J273" s="203">
        <v>2535.52</v>
      </c>
      <c r="K273" s="277">
        <v>3.609</v>
      </c>
      <c r="L273" s="203">
        <v>2535.52</v>
      </c>
      <c r="M273" s="204">
        <f t="shared" si="59"/>
        <v>1.4233766643528744E-3</v>
      </c>
      <c r="N273" s="311">
        <v>54.4</v>
      </c>
      <c r="O273" s="278">
        <f t="shared" si="60"/>
        <v>7.7431690540796363E-2</v>
      </c>
      <c r="P273" s="274">
        <f t="shared" si="61"/>
        <v>85.402599861172462</v>
      </c>
      <c r="Q273" s="279">
        <f t="shared" si="62"/>
        <v>4.6459014324477819</v>
      </c>
    </row>
    <row r="274" spans="1:17" x14ac:dyDescent="0.2">
      <c r="A274" s="2057"/>
      <c r="B274" s="11">
        <v>5</v>
      </c>
      <c r="C274" s="310" t="s">
        <v>708</v>
      </c>
      <c r="D274" s="276">
        <v>50</v>
      </c>
      <c r="E274" s="270" t="s">
        <v>36</v>
      </c>
      <c r="F274" s="246">
        <f t="shared" si="58"/>
        <v>12.921899999999999</v>
      </c>
      <c r="G274" s="203">
        <v>2.04</v>
      </c>
      <c r="H274" s="203">
        <v>8</v>
      </c>
      <c r="I274" s="203">
        <v>2.8818999999999999</v>
      </c>
      <c r="J274" s="203">
        <v>1843.92</v>
      </c>
      <c r="K274" s="277">
        <v>2.8818999999999999</v>
      </c>
      <c r="L274" s="203">
        <v>1843.92</v>
      </c>
      <c r="M274" s="204">
        <f t="shared" si="59"/>
        <v>1.5629203002299448E-3</v>
      </c>
      <c r="N274" s="308">
        <v>54.4</v>
      </c>
      <c r="O274" s="278">
        <f t="shared" si="60"/>
        <v>8.5022864332508996E-2</v>
      </c>
      <c r="P274" s="274">
        <f t="shared" si="61"/>
        <v>93.775218013796689</v>
      </c>
      <c r="Q274" s="279">
        <f t="shared" si="62"/>
        <v>5.1013718599505404</v>
      </c>
    </row>
    <row r="275" spans="1:17" x14ac:dyDescent="0.2">
      <c r="A275" s="2057"/>
      <c r="B275" s="11">
        <v>6</v>
      </c>
      <c r="C275" s="310" t="s">
        <v>705</v>
      </c>
      <c r="D275" s="276">
        <v>45</v>
      </c>
      <c r="E275" s="276" t="s">
        <v>36</v>
      </c>
      <c r="F275" s="246">
        <f t="shared" si="58"/>
        <v>15.806998000000002</v>
      </c>
      <c r="G275" s="203">
        <v>4.7899200000000004</v>
      </c>
      <c r="H275" s="203">
        <v>7.2</v>
      </c>
      <c r="I275" s="203">
        <v>3.8170780000000004</v>
      </c>
      <c r="J275" s="203">
        <v>2325.27</v>
      </c>
      <c r="K275" s="277">
        <v>3.8170780000000004</v>
      </c>
      <c r="L275" s="203">
        <v>2325.27</v>
      </c>
      <c r="M275" s="204">
        <f t="shared" si="59"/>
        <v>1.6415633453319401E-3</v>
      </c>
      <c r="N275" s="311">
        <v>54.4</v>
      </c>
      <c r="O275" s="278">
        <f t="shared" si="60"/>
        <v>8.9301045986057537E-2</v>
      </c>
      <c r="P275" s="274">
        <f t="shared" si="61"/>
        <v>98.493800719916408</v>
      </c>
      <c r="Q275" s="279">
        <f t="shared" si="62"/>
        <v>5.3580627591634524</v>
      </c>
    </row>
    <row r="276" spans="1:17" x14ac:dyDescent="0.2">
      <c r="A276" s="2057"/>
      <c r="B276" s="11">
        <v>7</v>
      </c>
      <c r="C276" s="310" t="s">
        <v>706</v>
      </c>
      <c r="D276" s="276">
        <v>75</v>
      </c>
      <c r="E276" s="270" t="s">
        <v>36</v>
      </c>
      <c r="F276" s="246">
        <f t="shared" si="58"/>
        <v>24.816777999999999</v>
      </c>
      <c r="G276" s="203">
        <v>5.7668249999999999</v>
      </c>
      <c r="H276" s="203">
        <v>11.84</v>
      </c>
      <c r="I276" s="203">
        <v>7.2099530000000005</v>
      </c>
      <c r="J276" s="203">
        <v>3992.51</v>
      </c>
      <c r="K276" s="277">
        <v>7.2099530000000005</v>
      </c>
      <c r="L276" s="203">
        <v>3992.51</v>
      </c>
      <c r="M276" s="204">
        <f t="shared" si="59"/>
        <v>1.8058697410901915E-3</v>
      </c>
      <c r="N276" s="308">
        <v>54.4</v>
      </c>
      <c r="O276" s="278">
        <f t="shared" si="60"/>
        <v>9.8239313915306409E-2</v>
      </c>
      <c r="P276" s="274">
        <f t="shared" si="61"/>
        <v>108.3521844654115</v>
      </c>
      <c r="Q276" s="279">
        <f t="shared" si="62"/>
        <v>5.8943588349183855</v>
      </c>
    </row>
    <row r="277" spans="1:17" x14ac:dyDescent="0.2">
      <c r="A277" s="2057"/>
      <c r="B277" s="11">
        <v>8</v>
      </c>
      <c r="C277" s="310" t="s">
        <v>924</v>
      </c>
      <c r="D277" s="276">
        <v>45</v>
      </c>
      <c r="E277" s="276" t="s">
        <v>36</v>
      </c>
      <c r="F277" s="246">
        <f t="shared" si="58"/>
        <v>14.9099</v>
      </c>
      <c r="G277" s="203">
        <v>2.907</v>
      </c>
      <c r="H277" s="203">
        <v>7.2</v>
      </c>
      <c r="I277" s="203">
        <v>4.8029000000000002</v>
      </c>
      <c r="J277" s="203">
        <v>2320.35</v>
      </c>
      <c r="K277" s="277">
        <v>4.8029000000000002</v>
      </c>
      <c r="L277" s="203">
        <v>2320.35</v>
      </c>
      <c r="M277" s="204">
        <f t="shared" si="59"/>
        <v>2.0699032473549248E-3</v>
      </c>
      <c r="N277" s="311">
        <v>54.4</v>
      </c>
      <c r="O277" s="278">
        <f t="shared" si="60"/>
        <v>0.11260273665610791</v>
      </c>
      <c r="P277" s="274">
        <f t="shared" si="61"/>
        <v>124.19419484129548</v>
      </c>
      <c r="Q277" s="279">
        <f t="shared" si="62"/>
        <v>6.7561641993664745</v>
      </c>
    </row>
    <row r="278" spans="1:17" x14ac:dyDescent="0.2">
      <c r="A278" s="2057"/>
      <c r="B278" s="11">
        <v>9</v>
      </c>
      <c r="C278" s="310" t="s">
        <v>925</v>
      </c>
      <c r="D278" s="276">
        <v>45</v>
      </c>
      <c r="E278" s="270" t="s">
        <v>36</v>
      </c>
      <c r="F278" s="246">
        <f t="shared" si="58"/>
        <v>16.147763000000001</v>
      </c>
      <c r="G278" s="203">
        <v>4.2540630000000004</v>
      </c>
      <c r="H278" s="203">
        <v>7.04</v>
      </c>
      <c r="I278" s="203">
        <v>4.8536999999999999</v>
      </c>
      <c r="J278" s="203">
        <v>2328.9</v>
      </c>
      <c r="K278" s="277">
        <v>4.8536999999999999</v>
      </c>
      <c r="L278" s="203">
        <v>2328.9</v>
      </c>
      <c r="M278" s="204">
        <f t="shared" si="59"/>
        <v>2.0841169650908154E-3</v>
      </c>
      <c r="N278" s="308">
        <v>54.4</v>
      </c>
      <c r="O278" s="278">
        <f t="shared" si="60"/>
        <v>0.11337596290094036</v>
      </c>
      <c r="P278" s="274">
        <f t="shared" si="61"/>
        <v>125.04701790544893</v>
      </c>
      <c r="Q278" s="279">
        <f t="shared" si="62"/>
        <v>6.8025577740564209</v>
      </c>
    </row>
    <row r="279" spans="1:17" ht="12" thickBot="1" x14ac:dyDescent="0.25">
      <c r="A279" s="2058"/>
      <c r="B279" s="30">
        <v>10</v>
      </c>
      <c r="C279" s="315" t="s">
        <v>926</v>
      </c>
      <c r="D279" s="338">
        <v>62</v>
      </c>
      <c r="E279" s="338" t="s">
        <v>36</v>
      </c>
      <c r="F279" s="394">
        <f t="shared" si="58"/>
        <v>19.640807000000002</v>
      </c>
      <c r="G279" s="394">
        <v>4.3124070000000003</v>
      </c>
      <c r="H279" s="394">
        <v>9.6</v>
      </c>
      <c r="I279" s="394">
        <v>5.7284000000000006</v>
      </c>
      <c r="J279" s="394">
        <v>2726.17</v>
      </c>
      <c r="K279" s="395">
        <v>5.7284000000000006</v>
      </c>
      <c r="L279" s="394">
        <v>2726.17</v>
      </c>
      <c r="M279" s="331">
        <f t="shared" si="59"/>
        <v>2.1012629439836842E-3</v>
      </c>
      <c r="N279" s="332">
        <v>54.4</v>
      </c>
      <c r="O279" s="339">
        <f t="shared" si="60"/>
        <v>0.11430870415271242</v>
      </c>
      <c r="P279" s="340">
        <f t="shared" si="61"/>
        <v>126.07577663902106</v>
      </c>
      <c r="Q279" s="341">
        <f t="shared" si="62"/>
        <v>6.8585222491627453</v>
      </c>
    </row>
    <row r="280" spans="1:17" x14ac:dyDescent="0.2">
      <c r="A280" s="2050" t="s">
        <v>223</v>
      </c>
      <c r="B280" s="97">
        <v>1</v>
      </c>
      <c r="C280" s="287" t="s">
        <v>709</v>
      </c>
      <c r="D280" s="280">
        <v>15</v>
      </c>
      <c r="E280" s="280" t="s">
        <v>36</v>
      </c>
      <c r="F280" s="282">
        <f t="shared" si="58"/>
        <v>6.8503000000000007</v>
      </c>
      <c r="G280" s="282">
        <v>1.173</v>
      </c>
      <c r="H280" s="282">
        <v>2.4</v>
      </c>
      <c r="I280" s="281">
        <v>3.2773000000000003</v>
      </c>
      <c r="J280" s="282">
        <v>1122.25</v>
      </c>
      <c r="K280" s="283">
        <v>3.2773000000000003</v>
      </c>
      <c r="L280" s="282">
        <v>1122.25</v>
      </c>
      <c r="M280" s="284">
        <f>K280/L280</f>
        <v>2.920294052127423E-3</v>
      </c>
      <c r="N280" s="343">
        <v>54.4</v>
      </c>
      <c r="O280" s="285">
        <f t="shared" si="60"/>
        <v>0.15886399643573182</v>
      </c>
      <c r="P280" s="285">
        <f t="shared" si="61"/>
        <v>175.21764312764537</v>
      </c>
      <c r="Q280" s="286">
        <f t="shared" si="62"/>
        <v>9.5318397861439088</v>
      </c>
    </row>
    <row r="281" spans="1:17" x14ac:dyDescent="0.2">
      <c r="A281" s="2051"/>
      <c r="B281" s="96">
        <v>2</v>
      </c>
      <c r="C281" s="287" t="s">
        <v>710</v>
      </c>
      <c r="D281" s="280">
        <v>31</v>
      </c>
      <c r="E281" s="280" t="s">
        <v>36</v>
      </c>
      <c r="F281" s="281">
        <f t="shared" si="58"/>
        <v>11.280000000000001</v>
      </c>
      <c r="G281" s="281">
        <v>1.9890000000000001</v>
      </c>
      <c r="H281" s="281">
        <v>4.72</v>
      </c>
      <c r="I281" s="281">
        <v>4.5710000000000006</v>
      </c>
      <c r="J281" s="281">
        <v>1426.8500000000001</v>
      </c>
      <c r="K281" s="288">
        <v>4.5710000000000006</v>
      </c>
      <c r="L281" s="281">
        <v>1426.8500000000001</v>
      </c>
      <c r="M281" s="284">
        <f>K281/L281</f>
        <v>3.2035602901496303E-3</v>
      </c>
      <c r="N281" s="344">
        <v>54.4</v>
      </c>
      <c r="O281" s="285">
        <f t="shared" si="60"/>
        <v>0.17427367978413988</v>
      </c>
      <c r="P281" s="285">
        <f t="shared" si="61"/>
        <v>192.21361740897783</v>
      </c>
      <c r="Q281" s="286">
        <f t="shared" si="62"/>
        <v>10.456420787048394</v>
      </c>
    </row>
    <row r="282" spans="1:17" x14ac:dyDescent="0.2">
      <c r="A282" s="2051"/>
      <c r="B282" s="96">
        <v>3</v>
      </c>
      <c r="C282" s="345" t="s">
        <v>927</v>
      </c>
      <c r="D282" s="280">
        <v>53</v>
      </c>
      <c r="E282" s="280" t="s">
        <v>36</v>
      </c>
      <c r="F282" s="281">
        <f t="shared" si="58"/>
        <v>21.544998</v>
      </c>
      <c r="G282" s="281">
        <v>3.2639999999999998</v>
      </c>
      <c r="H282" s="281">
        <v>8.64</v>
      </c>
      <c r="I282" s="281">
        <v>9.6409979999999997</v>
      </c>
      <c r="J282" s="281">
        <v>2988.96</v>
      </c>
      <c r="K282" s="288">
        <v>9.6409979999999997</v>
      </c>
      <c r="L282" s="281">
        <v>2988.96</v>
      </c>
      <c r="M282" s="289">
        <f t="shared" ref="M282:M289" si="63">K282/L282</f>
        <v>3.2255359723783522E-3</v>
      </c>
      <c r="N282" s="343">
        <v>54.4</v>
      </c>
      <c r="O282" s="285">
        <f t="shared" si="60"/>
        <v>0.17546915689738235</v>
      </c>
      <c r="P282" s="285">
        <f t="shared" si="61"/>
        <v>193.53215834270114</v>
      </c>
      <c r="Q282" s="290">
        <f t="shared" si="62"/>
        <v>10.528149413842941</v>
      </c>
    </row>
    <row r="283" spans="1:17" x14ac:dyDescent="0.2">
      <c r="A283" s="2051"/>
      <c r="B283" s="96">
        <v>4</v>
      </c>
      <c r="C283" s="345" t="s">
        <v>928</v>
      </c>
      <c r="D283" s="280">
        <v>22</v>
      </c>
      <c r="E283" s="280" t="s">
        <v>36</v>
      </c>
      <c r="F283" s="281">
        <f t="shared" si="58"/>
        <v>9.9329999999999998</v>
      </c>
      <c r="G283" s="281">
        <v>2.3969999999999998</v>
      </c>
      <c r="H283" s="281">
        <v>3.52</v>
      </c>
      <c r="I283" s="281">
        <v>4.016</v>
      </c>
      <c r="J283" s="281">
        <v>1198.27</v>
      </c>
      <c r="K283" s="288">
        <v>4.016</v>
      </c>
      <c r="L283" s="281">
        <v>1198.27</v>
      </c>
      <c r="M283" s="289">
        <f t="shared" si="63"/>
        <v>3.3514984102080499E-3</v>
      </c>
      <c r="N283" s="344">
        <v>54.4</v>
      </c>
      <c r="O283" s="346">
        <f t="shared" si="60"/>
        <v>0.18232151351531792</v>
      </c>
      <c r="P283" s="285">
        <f t="shared" si="61"/>
        <v>201.089904612483</v>
      </c>
      <c r="Q283" s="290">
        <f t="shared" si="62"/>
        <v>10.939290810919074</v>
      </c>
    </row>
    <row r="284" spans="1:17" x14ac:dyDescent="0.2">
      <c r="A284" s="2051"/>
      <c r="B284" s="96">
        <v>5</v>
      </c>
      <c r="C284" s="345" t="s">
        <v>929</v>
      </c>
      <c r="D284" s="280">
        <v>1</v>
      </c>
      <c r="E284" s="280" t="s">
        <v>36</v>
      </c>
      <c r="F284" s="281">
        <f t="shared" si="58"/>
        <v>5.2380000000000004</v>
      </c>
      <c r="G284" s="281">
        <v>1.377</v>
      </c>
      <c r="H284" s="281">
        <v>1.6</v>
      </c>
      <c r="I284" s="281">
        <v>2.2610000000000001</v>
      </c>
      <c r="J284" s="281">
        <v>645.91</v>
      </c>
      <c r="K284" s="288">
        <v>2.2610000000000001</v>
      </c>
      <c r="L284" s="281">
        <v>645.91</v>
      </c>
      <c r="M284" s="289">
        <f t="shared" si="63"/>
        <v>3.5004876840426689E-3</v>
      </c>
      <c r="N284" s="343">
        <v>54.4</v>
      </c>
      <c r="O284" s="346">
        <f t="shared" si="60"/>
        <v>0.1904265300119212</v>
      </c>
      <c r="P284" s="285">
        <f t="shared" si="61"/>
        <v>210.02926104256014</v>
      </c>
      <c r="Q284" s="290">
        <f t="shared" si="62"/>
        <v>11.425591800715271</v>
      </c>
    </row>
    <row r="285" spans="1:17" x14ac:dyDescent="0.2">
      <c r="A285" s="2051"/>
      <c r="B285" s="96">
        <v>6</v>
      </c>
      <c r="C285" s="345" t="s">
        <v>930</v>
      </c>
      <c r="D285" s="280">
        <v>24</v>
      </c>
      <c r="E285" s="280" t="s">
        <v>36</v>
      </c>
      <c r="F285" s="281">
        <f t="shared" si="58"/>
        <v>9.0938499999999998</v>
      </c>
      <c r="G285" s="281">
        <v>1.06335</v>
      </c>
      <c r="H285" s="281">
        <v>3.84</v>
      </c>
      <c r="I285" s="281">
        <v>4.1905000000000001</v>
      </c>
      <c r="J285" s="281">
        <v>1127.22</v>
      </c>
      <c r="K285" s="288">
        <v>4.1905000000000001</v>
      </c>
      <c r="L285" s="281">
        <v>1127.22</v>
      </c>
      <c r="M285" s="289">
        <f t="shared" si="63"/>
        <v>3.7175529177977682E-3</v>
      </c>
      <c r="N285" s="344">
        <v>54.4</v>
      </c>
      <c r="O285" s="346">
        <f t="shared" si="60"/>
        <v>0.20223487872819859</v>
      </c>
      <c r="P285" s="285">
        <f t="shared" si="61"/>
        <v>223.05317506786611</v>
      </c>
      <c r="Q285" s="290">
        <f t="shared" si="62"/>
        <v>12.134092723691916</v>
      </c>
    </row>
    <row r="286" spans="1:17" x14ac:dyDescent="0.2">
      <c r="A286" s="2051"/>
      <c r="B286" s="96">
        <v>7</v>
      </c>
      <c r="C286" s="345" t="s">
        <v>931</v>
      </c>
      <c r="D286" s="280">
        <v>75</v>
      </c>
      <c r="E286" s="280" t="s">
        <v>36</v>
      </c>
      <c r="F286" s="281">
        <f t="shared" si="58"/>
        <v>33.389899999999997</v>
      </c>
      <c r="G286" s="281">
        <v>5.1000000000000005</v>
      </c>
      <c r="H286" s="281">
        <v>12</v>
      </c>
      <c r="I286" s="281">
        <v>16.289899999999999</v>
      </c>
      <c r="J286" s="281">
        <v>4068.38</v>
      </c>
      <c r="K286" s="288">
        <v>16.289899999999999</v>
      </c>
      <c r="L286" s="281">
        <v>4068.38</v>
      </c>
      <c r="M286" s="289">
        <f t="shared" si="63"/>
        <v>4.004026172579749E-3</v>
      </c>
      <c r="N286" s="343">
        <v>54.4</v>
      </c>
      <c r="O286" s="346">
        <f t="shared" si="60"/>
        <v>0.21781902378833834</v>
      </c>
      <c r="P286" s="285">
        <f t="shared" si="61"/>
        <v>240.24157035478493</v>
      </c>
      <c r="Q286" s="290">
        <f t="shared" si="62"/>
        <v>13.069141427300298</v>
      </c>
    </row>
    <row r="287" spans="1:17" x14ac:dyDescent="0.2">
      <c r="A287" s="2051"/>
      <c r="B287" s="96">
        <v>8</v>
      </c>
      <c r="C287" s="345" t="s">
        <v>932</v>
      </c>
      <c r="D287" s="280">
        <v>20</v>
      </c>
      <c r="E287" s="280" t="s">
        <v>36</v>
      </c>
      <c r="F287" s="281">
        <f t="shared" si="58"/>
        <v>8.4912070000000011</v>
      </c>
      <c r="G287" s="281">
        <v>1.349307</v>
      </c>
      <c r="H287" s="281">
        <v>3.12</v>
      </c>
      <c r="I287" s="281">
        <v>4.0219000000000005</v>
      </c>
      <c r="J287" s="281">
        <v>950.57</v>
      </c>
      <c r="K287" s="288">
        <v>4.0219000000000005</v>
      </c>
      <c r="L287" s="281">
        <v>950.57</v>
      </c>
      <c r="M287" s="289">
        <f t="shared" si="63"/>
        <v>4.2310403231745168E-3</v>
      </c>
      <c r="N287" s="344">
        <v>54.4</v>
      </c>
      <c r="O287" s="346">
        <f t="shared" si="60"/>
        <v>0.23016859358069372</v>
      </c>
      <c r="P287" s="285">
        <f t="shared" si="61"/>
        <v>253.86241939047099</v>
      </c>
      <c r="Q287" s="290">
        <f t="shared" si="62"/>
        <v>13.810115614841621</v>
      </c>
    </row>
    <row r="288" spans="1:17" x14ac:dyDescent="0.2">
      <c r="A288" s="2051"/>
      <c r="B288" s="96">
        <v>9</v>
      </c>
      <c r="C288" s="345" t="s">
        <v>933</v>
      </c>
      <c r="D288" s="280">
        <v>45</v>
      </c>
      <c r="E288" s="280" t="s">
        <v>36</v>
      </c>
      <c r="F288" s="281">
        <f t="shared" si="58"/>
        <v>21.869998000000002</v>
      </c>
      <c r="G288" s="281">
        <v>4.5410399999999997</v>
      </c>
      <c r="H288" s="281">
        <v>7.2</v>
      </c>
      <c r="I288" s="281">
        <v>10.128958000000001</v>
      </c>
      <c r="J288" s="281">
        <v>2335.09</v>
      </c>
      <c r="K288" s="288">
        <v>10.128958000000001</v>
      </c>
      <c r="L288" s="281">
        <v>2335.09</v>
      </c>
      <c r="M288" s="289">
        <f t="shared" si="63"/>
        <v>4.3377163192853379E-3</v>
      </c>
      <c r="N288" s="343">
        <v>54.4</v>
      </c>
      <c r="O288" s="346">
        <f t="shared" si="60"/>
        <v>0.23597176776912238</v>
      </c>
      <c r="P288" s="285">
        <f t="shared" si="61"/>
        <v>260.26297915712024</v>
      </c>
      <c r="Q288" s="290">
        <f t="shared" si="62"/>
        <v>14.158306066147341</v>
      </c>
    </row>
    <row r="289" spans="1:17" ht="13.5" customHeight="1" thickBot="1" x14ac:dyDescent="0.25">
      <c r="A289" s="2052"/>
      <c r="B289" s="98">
        <v>10</v>
      </c>
      <c r="C289" s="347" t="s">
        <v>711</v>
      </c>
      <c r="D289" s="348">
        <v>11</v>
      </c>
      <c r="E289" s="348" t="s">
        <v>36</v>
      </c>
      <c r="F289" s="377">
        <f t="shared" si="58"/>
        <v>4.665311</v>
      </c>
      <c r="G289" s="377">
        <v>0.81911100000000003</v>
      </c>
      <c r="H289" s="377">
        <v>1.46</v>
      </c>
      <c r="I289" s="377">
        <v>2.3862000000000001</v>
      </c>
      <c r="J289" s="377">
        <v>538.45000000000005</v>
      </c>
      <c r="K289" s="378">
        <v>2.3862000000000001</v>
      </c>
      <c r="L289" s="377">
        <v>538.45000000000005</v>
      </c>
      <c r="M289" s="350">
        <f t="shared" si="63"/>
        <v>4.4316092487696164E-3</v>
      </c>
      <c r="N289" s="349">
        <v>54.4</v>
      </c>
      <c r="O289" s="351">
        <f t="shared" si="60"/>
        <v>0.24107954313306712</v>
      </c>
      <c r="P289" s="351">
        <f t="shared" si="61"/>
        <v>265.89655492617698</v>
      </c>
      <c r="Q289" s="352">
        <f t="shared" si="62"/>
        <v>14.464772587984028</v>
      </c>
    </row>
    <row r="290" spans="1:17" x14ac:dyDescent="0.2">
      <c r="A290" s="1953" t="s">
        <v>217</v>
      </c>
      <c r="B290" s="52">
        <v>1</v>
      </c>
      <c r="C290" s="316" t="s">
        <v>934</v>
      </c>
      <c r="D290" s="353">
        <v>45</v>
      </c>
      <c r="E290" s="353" t="s">
        <v>36</v>
      </c>
      <c r="F290" s="207">
        <f t="shared" si="58"/>
        <v>38.999996000000003</v>
      </c>
      <c r="G290" s="207">
        <v>3.5700000000000003</v>
      </c>
      <c r="H290" s="207">
        <v>6.9</v>
      </c>
      <c r="I290" s="207">
        <v>28.529996000000001</v>
      </c>
      <c r="J290" s="207">
        <v>2349.17</v>
      </c>
      <c r="K290" s="291">
        <v>28.529996000000001</v>
      </c>
      <c r="L290" s="292">
        <v>2349.17</v>
      </c>
      <c r="M290" s="293">
        <f>K290/L290</f>
        <v>1.2144713239144038E-2</v>
      </c>
      <c r="N290" s="318">
        <v>54.4</v>
      </c>
      <c r="O290" s="294">
        <f>M290*N290</f>
        <v>0.66067240020943563</v>
      </c>
      <c r="P290" s="294">
        <f>M290*60*1000</f>
        <v>728.68279434864223</v>
      </c>
      <c r="Q290" s="295">
        <f>P290*N290/1000</f>
        <v>39.640344012566139</v>
      </c>
    </row>
    <row r="291" spans="1:17" x14ac:dyDescent="0.2">
      <c r="A291" s="1954"/>
      <c r="B291" s="53">
        <v>2</v>
      </c>
      <c r="C291" s="317" t="s">
        <v>935</v>
      </c>
      <c r="D291" s="355">
        <v>28</v>
      </c>
      <c r="E291" s="355" t="s">
        <v>36</v>
      </c>
      <c r="F291" s="209">
        <f t="shared" si="58"/>
        <v>16.799999000000003</v>
      </c>
      <c r="G291" s="209">
        <v>0.70176000000000005</v>
      </c>
      <c r="H291" s="209">
        <v>0.28000000000000003</v>
      </c>
      <c r="I291" s="209">
        <v>15.818239000000002</v>
      </c>
      <c r="J291" s="209">
        <v>1296.3</v>
      </c>
      <c r="K291" s="296">
        <v>15.818239000000002</v>
      </c>
      <c r="L291" s="209">
        <v>1296.3</v>
      </c>
      <c r="M291" s="208">
        <f t="shared" ref="M291:M299" si="64">K291/L291</f>
        <v>1.2202606649695288E-2</v>
      </c>
      <c r="N291" s="327">
        <v>54.4</v>
      </c>
      <c r="O291" s="210">
        <f t="shared" ref="O291:O299" si="65">M291*N291</f>
        <v>0.66382180174342365</v>
      </c>
      <c r="P291" s="294">
        <f t="shared" ref="P291:P299" si="66">M291*60*1000</f>
        <v>732.1563989817173</v>
      </c>
      <c r="Q291" s="211">
        <f t="shared" ref="Q291:Q299" si="67">P291*N291/1000</f>
        <v>39.829308104605424</v>
      </c>
    </row>
    <row r="292" spans="1:17" x14ac:dyDescent="0.2">
      <c r="A292" s="1954"/>
      <c r="B292" s="53">
        <v>3</v>
      </c>
      <c r="C292" s="317" t="s">
        <v>714</v>
      </c>
      <c r="D292" s="355">
        <v>20</v>
      </c>
      <c r="E292" s="355" t="s">
        <v>36</v>
      </c>
      <c r="F292" s="209">
        <f t="shared" si="58"/>
        <v>17.600000999999999</v>
      </c>
      <c r="G292" s="209">
        <v>1.2750000000000001</v>
      </c>
      <c r="H292" s="209">
        <v>3.2</v>
      </c>
      <c r="I292" s="209">
        <v>13.125000999999999</v>
      </c>
      <c r="J292" s="209">
        <v>1052.76</v>
      </c>
      <c r="K292" s="296">
        <v>13.125000999999999</v>
      </c>
      <c r="L292" s="209">
        <v>1052.76</v>
      </c>
      <c r="M292" s="208">
        <f t="shared" si="64"/>
        <v>1.246722994794635E-2</v>
      </c>
      <c r="N292" s="318">
        <v>54.4</v>
      </c>
      <c r="O292" s="210">
        <f t="shared" si="65"/>
        <v>0.67821730916828138</v>
      </c>
      <c r="P292" s="294">
        <f t="shared" si="66"/>
        <v>748.03379687678091</v>
      </c>
      <c r="Q292" s="211">
        <f t="shared" si="67"/>
        <v>40.693038550096887</v>
      </c>
    </row>
    <row r="293" spans="1:17" x14ac:dyDescent="0.2">
      <c r="A293" s="1954"/>
      <c r="B293" s="53">
        <v>4</v>
      </c>
      <c r="C293" s="317" t="s">
        <v>936</v>
      </c>
      <c r="D293" s="355">
        <v>45</v>
      </c>
      <c r="E293" s="355" t="s">
        <v>36</v>
      </c>
      <c r="F293" s="209">
        <f t="shared" si="58"/>
        <v>40.360002999999999</v>
      </c>
      <c r="G293" s="209">
        <v>3.4169999999999998</v>
      </c>
      <c r="H293" s="209">
        <v>7.2</v>
      </c>
      <c r="I293" s="209">
        <v>29.743002999999998</v>
      </c>
      <c r="J293" s="209">
        <v>2336.34</v>
      </c>
      <c r="K293" s="296">
        <v>29.743002999999998</v>
      </c>
      <c r="L293" s="209">
        <v>2336.34</v>
      </c>
      <c r="M293" s="208">
        <f t="shared" si="64"/>
        <v>1.2730597002148658E-2</v>
      </c>
      <c r="N293" s="327">
        <v>54.4</v>
      </c>
      <c r="O293" s="210">
        <f t="shared" si="65"/>
        <v>0.69254447691688692</v>
      </c>
      <c r="P293" s="294">
        <f t="shared" si="66"/>
        <v>763.83582012891952</v>
      </c>
      <c r="Q293" s="211">
        <f t="shared" si="67"/>
        <v>41.552668615013225</v>
      </c>
    </row>
    <row r="294" spans="1:17" x14ac:dyDescent="0.2">
      <c r="A294" s="1954"/>
      <c r="B294" s="53">
        <v>5</v>
      </c>
      <c r="C294" s="317" t="s">
        <v>712</v>
      </c>
      <c r="D294" s="355">
        <v>31</v>
      </c>
      <c r="E294" s="355" t="s">
        <v>36</v>
      </c>
      <c r="F294" s="209">
        <f t="shared" si="58"/>
        <v>26.258999000000003</v>
      </c>
      <c r="G294" s="209">
        <v>1.887</v>
      </c>
      <c r="H294" s="209">
        <v>4.8</v>
      </c>
      <c r="I294" s="209">
        <v>19.571999000000002</v>
      </c>
      <c r="J294" s="209">
        <v>1515.1100000000001</v>
      </c>
      <c r="K294" s="296">
        <v>19.571999000000002</v>
      </c>
      <c r="L294" s="209">
        <v>1515.1100000000001</v>
      </c>
      <c r="M294" s="208">
        <f t="shared" si="64"/>
        <v>1.2917873289728139E-2</v>
      </c>
      <c r="N294" s="318">
        <v>54.4</v>
      </c>
      <c r="O294" s="210">
        <f t="shared" si="65"/>
        <v>0.7027323069612107</v>
      </c>
      <c r="P294" s="294">
        <f t="shared" si="66"/>
        <v>775.07239738368844</v>
      </c>
      <c r="Q294" s="211">
        <f t="shared" si="67"/>
        <v>42.163938417672654</v>
      </c>
    </row>
    <row r="295" spans="1:17" x14ac:dyDescent="0.2">
      <c r="A295" s="1954"/>
      <c r="B295" s="53">
        <v>6</v>
      </c>
      <c r="C295" s="317" t="s">
        <v>488</v>
      </c>
      <c r="D295" s="355">
        <v>27</v>
      </c>
      <c r="E295" s="355" t="s">
        <v>36</v>
      </c>
      <c r="F295" s="209">
        <f t="shared" si="58"/>
        <v>18.8</v>
      </c>
      <c r="G295" s="209">
        <v>0.71400000000000008</v>
      </c>
      <c r="H295" s="209">
        <v>0.27</v>
      </c>
      <c r="I295" s="209">
        <v>17.815999999999999</v>
      </c>
      <c r="J295" s="209">
        <v>1364.56</v>
      </c>
      <c r="K295" s="296">
        <v>17.815999999999999</v>
      </c>
      <c r="L295" s="209">
        <v>1364.56</v>
      </c>
      <c r="M295" s="208">
        <f t="shared" si="64"/>
        <v>1.3056223251451017E-2</v>
      </c>
      <c r="N295" s="327">
        <v>54.4</v>
      </c>
      <c r="O295" s="210">
        <f t="shared" si="65"/>
        <v>0.71025854487893525</v>
      </c>
      <c r="P295" s="294">
        <f t="shared" si="66"/>
        <v>783.373395087061</v>
      </c>
      <c r="Q295" s="211">
        <f t="shared" si="67"/>
        <v>42.615512692736118</v>
      </c>
    </row>
    <row r="296" spans="1:17" x14ac:dyDescent="0.2">
      <c r="A296" s="1954"/>
      <c r="B296" s="53">
        <v>7</v>
      </c>
      <c r="C296" s="317" t="s">
        <v>713</v>
      </c>
      <c r="D296" s="355">
        <v>36</v>
      </c>
      <c r="E296" s="355" t="s">
        <v>36</v>
      </c>
      <c r="F296" s="209">
        <f t="shared" si="58"/>
        <v>39.170009</v>
      </c>
      <c r="G296" s="209">
        <v>2.8437599999999996</v>
      </c>
      <c r="H296" s="209">
        <v>5.76</v>
      </c>
      <c r="I296" s="209">
        <v>30.566249000000003</v>
      </c>
      <c r="J296" s="209">
        <v>2339.3000000000002</v>
      </c>
      <c r="K296" s="296">
        <v>30.566249000000003</v>
      </c>
      <c r="L296" s="209">
        <v>2262.5100000000002</v>
      </c>
      <c r="M296" s="208">
        <f t="shared" si="64"/>
        <v>1.3509884597195151E-2</v>
      </c>
      <c r="N296" s="318">
        <v>54.4</v>
      </c>
      <c r="O296" s="210">
        <f t="shared" si="65"/>
        <v>0.73493772208741615</v>
      </c>
      <c r="P296" s="294">
        <f t="shared" si="66"/>
        <v>810.59307583170903</v>
      </c>
      <c r="Q296" s="211">
        <f t="shared" si="67"/>
        <v>44.096263325244969</v>
      </c>
    </row>
    <row r="297" spans="1:17" x14ac:dyDescent="0.2">
      <c r="A297" s="1954"/>
      <c r="B297" s="53">
        <v>8</v>
      </c>
      <c r="C297" s="317" t="s">
        <v>456</v>
      </c>
      <c r="D297" s="355">
        <v>93</v>
      </c>
      <c r="E297" s="355" t="s">
        <v>36</v>
      </c>
      <c r="F297" s="209">
        <f t="shared" si="58"/>
        <v>47.948999000000001</v>
      </c>
      <c r="G297" s="209">
        <v>2.6010000000000004</v>
      </c>
      <c r="H297" s="209">
        <v>0.83000000000000007</v>
      </c>
      <c r="I297" s="209">
        <v>44.517999000000003</v>
      </c>
      <c r="J297" s="209">
        <v>3341.21</v>
      </c>
      <c r="K297" s="296">
        <v>44.44</v>
      </c>
      <c r="L297" s="209">
        <v>3290.64</v>
      </c>
      <c r="M297" s="208">
        <f t="shared" si="64"/>
        <v>1.3504971677242118E-2</v>
      </c>
      <c r="N297" s="327">
        <v>54.4</v>
      </c>
      <c r="O297" s="210">
        <f t="shared" si="65"/>
        <v>0.73467045924197116</v>
      </c>
      <c r="P297" s="294">
        <f t="shared" si="66"/>
        <v>810.29830063452698</v>
      </c>
      <c r="Q297" s="211">
        <f t="shared" si="67"/>
        <v>44.080227554518267</v>
      </c>
    </row>
    <row r="298" spans="1:17" x14ac:dyDescent="0.2">
      <c r="A298" s="1954"/>
      <c r="B298" s="53">
        <v>9</v>
      </c>
      <c r="C298" s="317" t="s">
        <v>937</v>
      </c>
      <c r="D298" s="355">
        <v>12</v>
      </c>
      <c r="E298" s="355" t="s">
        <v>36</v>
      </c>
      <c r="F298" s="209">
        <f t="shared" si="58"/>
        <v>8.9550000000000001</v>
      </c>
      <c r="G298" s="209">
        <v>0.20399999999999999</v>
      </c>
      <c r="H298" s="209">
        <v>1.69</v>
      </c>
      <c r="I298" s="209">
        <v>7.0610000000000008</v>
      </c>
      <c r="J298" s="209">
        <v>588.75</v>
      </c>
      <c r="K298" s="296">
        <v>6.94</v>
      </c>
      <c r="L298" s="209">
        <v>510.21000000000004</v>
      </c>
      <c r="M298" s="208">
        <f t="shared" si="64"/>
        <v>1.3602242213990317E-2</v>
      </c>
      <c r="N298" s="318">
        <v>54.4</v>
      </c>
      <c r="O298" s="210">
        <f t="shared" si="65"/>
        <v>0.7399619764410732</v>
      </c>
      <c r="P298" s="294">
        <f t="shared" si="66"/>
        <v>816.13453283941908</v>
      </c>
      <c r="Q298" s="211">
        <f t="shared" si="67"/>
        <v>44.3977185864644</v>
      </c>
    </row>
    <row r="299" spans="1:17" ht="12" thickBot="1" x14ac:dyDescent="0.25">
      <c r="A299" s="1954"/>
      <c r="B299" s="53">
        <v>10</v>
      </c>
      <c r="C299" s="319" t="s">
        <v>715</v>
      </c>
      <c r="D299" s="357">
        <v>54</v>
      </c>
      <c r="E299" s="357" t="s">
        <v>36</v>
      </c>
      <c r="F299" s="374">
        <f t="shared" si="58"/>
        <v>46.950006000000002</v>
      </c>
      <c r="G299" s="374">
        <v>4.5267600000000003</v>
      </c>
      <c r="H299" s="374">
        <v>8.4</v>
      </c>
      <c r="I299" s="374">
        <v>34.023246</v>
      </c>
      <c r="J299" s="374">
        <v>2522.02</v>
      </c>
      <c r="K299" s="379">
        <v>34.023246</v>
      </c>
      <c r="L299" s="374">
        <v>2392.67</v>
      </c>
      <c r="M299" s="333">
        <f t="shared" si="64"/>
        <v>1.421978208444959E-2</v>
      </c>
      <c r="N299" s="334">
        <v>54.4</v>
      </c>
      <c r="O299" s="320">
        <f t="shared" si="65"/>
        <v>0.7735561453940577</v>
      </c>
      <c r="P299" s="320">
        <f t="shared" si="66"/>
        <v>853.18692506697539</v>
      </c>
      <c r="Q299" s="321">
        <f t="shared" si="67"/>
        <v>46.413368723643465</v>
      </c>
    </row>
    <row r="300" spans="1:17" x14ac:dyDescent="0.2">
      <c r="A300" s="1983" t="s">
        <v>221</v>
      </c>
      <c r="B300" s="35">
        <v>1</v>
      </c>
      <c r="C300" s="297" t="s">
        <v>240</v>
      </c>
      <c r="D300" s="298">
        <v>23</v>
      </c>
      <c r="E300" s="298" t="s">
        <v>36</v>
      </c>
      <c r="F300" s="251">
        <f t="shared" si="58"/>
        <v>17.799997999999999</v>
      </c>
      <c r="G300" s="251">
        <v>0.255</v>
      </c>
      <c r="H300" s="251">
        <v>0.23</v>
      </c>
      <c r="I300" s="251">
        <v>17.314997999999999</v>
      </c>
      <c r="J300" s="251">
        <v>1196.43</v>
      </c>
      <c r="K300" s="299">
        <v>17.314997999999999</v>
      </c>
      <c r="L300" s="300">
        <v>1196.43</v>
      </c>
      <c r="M300" s="301">
        <f>K300/L300</f>
        <v>1.4472219854065844E-2</v>
      </c>
      <c r="N300" s="273">
        <v>54.4</v>
      </c>
      <c r="O300" s="302">
        <f>M300*N300</f>
        <v>0.78728876006118187</v>
      </c>
      <c r="P300" s="302">
        <f>M300*60*1000</f>
        <v>868.33319124395064</v>
      </c>
      <c r="Q300" s="303">
        <f>P300*N300/1000</f>
        <v>47.237325603670911</v>
      </c>
    </row>
    <row r="301" spans="1:17" x14ac:dyDescent="0.2">
      <c r="A301" s="1985"/>
      <c r="B301" s="17">
        <v>2</v>
      </c>
      <c r="C301" s="323" t="s">
        <v>457</v>
      </c>
      <c r="D301" s="360">
        <v>8</v>
      </c>
      <c r="E301" s="360" t="s">
        <v>36</v>
      </c>
      <c r="F301" s="213">
        <f t="shared" si="58"/>
        <v>5.9999979999999997</v>
      </c>
      <c r="G301" s="213">
        <v>0.153</v>
      </c>
      <c r="H301" s="213">
        <v>0.08</v>
      </c>
      <c r="I301" s="213">
        <v>5.7669980000000001</v>
      </c>
      <c r="J301" s="213">
        <v>396.8</v>
      </c>
      <c r="K301" s="304">
        <v>5.7669980000000001</v>
      </c>
      <c r="L301" s="213">
        <v>396.8</v>
      </c>
      <c r="M301" s="212">
        <f t="shared" ref="M301:M309" si="68">K301/L301</f>
        <v>1.4533765120967742E-2</v>
      </c>
      <c r="N301" s="328">
        <v>54.4</v>
      </c>
      <c r="O301" s="214">
        <f t="shared" ref="O301:O309" si="69">M301*N301</f>
        <v>0.79063682258064516</v>
      </c>
      <c r="P301" s="302">
        <f t="shared" ref="P301:P309" si="70">M301*60*1000</f>
        <v>872.02590725806454</v>
      </c>
      <c r="Q301" s="215">
        <f t="shared" ref="Q301:Q309" si="71">P301*N301/1000</f>
        <v>47.438209354838712</v>
      </c>
    </row>
    <row r="302" spans="1:17" x14ac:dyDescent="0.2">
      <c r="A302" s="1985"/>
      <c r="B302" s="17">
        <v>3</v>
      </c>
      <c r="C302" s="323" t="s">
        <v>59</v>
      </c>
      <c r="D302" s="360">
        <v>12</v>
      </c>
      <c r="E302" s="360" t="s">
        <v>36</v>
      </c>
      <c r="F302" s="213">
        <f t="shared" si="58"/>
        <v>10.225999999999999</v>
      </c>
      <c r="G302" s="213">
        <v>0.255</v>
      </c>
      <c r="H302" s="213">
        <v>1.92</v>
      </c>
      <c r="I302" s="213">
        <v>8.0510000000000002</v>
      </c>
      <c r="J302" s="213">
        <v>540.32000000000005</v>
      </c>
      <c r="K302" s="304">
        <v>8.0510000000000002</v>
      </c>
      <c r="L302" s="213">
        <v>540.32000000000005</v>
      </c>
      <c r="M302" s="212">
        <f t="shared" si="68"/>
        <v>1.4900429375185074E-2</v>
      </c>
      <c r="N302" s="273">
        <v>54.4</v>
      </c>
      <c r="O302" s="214">
        <f t="shared" si="69"/>
        <v>0.81058335801006798</v>
      </c>
      <c r="P302" s="302">
        <f t="shared" si="70"/>
        <v>894.0257625111044</v>
      </c>
      <c r="Q302" s="215">
        <f t="shared" si="71"/>
        <v>48.635001480604075</v>
      </c>
    </row>
    <row r="303" spans="1:17" x14ac:dyDescent="0.2">
      <c r="A303" s="1985"/>
      <c r="B303" s="17">
        <v>4</v>
      </c>
      <c r="C303" s="323" t="s">
        <v>241</v>
      </c>
      <c r="D303" s="360">
        <v>10</v>
      </c>
      <c r="E303" s="360" t="s">
        <v>36</v>
      </c>
      <c r="F303" s="213">
        <f t="shared" si="58"/>
        <v>9.890000999999998</v>
      </c>
      <c r="G303" s="213">
        <v>5.0999999999999997E-2</v>
      </c>
      <c r="H303" s="213">
        <v>1.1300000000000001</v>
      </c>
      <c r="I303" s="213">
        <v>8.7090009999999989</v>
      </c>
      <c r="J303" s="213">
        <v>584.33000000000004</v>
      </c>
      <c r="K303" s="304">
        <v>8.7090009999999989</v>
      </c>
      <c r="L303" s="213">
        <v>584.33000000000004</v>
      </c>
      <c r="M303" s="212">
        <f t="shared" si="68"/>
        <v>1.4904251022538631E-2</v>
      </c>
      <c r="N303" s="328">
        <v>54.4</v>
      </c>
      <c r="O303" s="214">
        <f t="shared" si="69"/>
        <v>0.81079125562610155</v>
      </c>
      <c r="P303" s="302">
        <f t="shared" si="70"/>
        <v>894.25506135231797</v>
      </c>
      <c r="Q303" s="215">
        <f t="shared" si="71"/>
        <v>48.647475337566092</v>
      </c>
    </row>
    <row r="304" spans="1:17" x14ac:dyDescent="0.2">
      <c r="A304" s="1985"/>
      <c r="B304" s="17">
        <v>5</v>
      </c>
      <c r="C304" s="323" t="s">
        <v>378</v>
      </c>
      <c r="D304" s="360">
        <v>109</v>
      </c>
      <c r="E304" s="360" t="s">
        <v>36</v>
      </c>
      <c r="F304" s="213">
        <f t="shared" si="58"/>
        <v>60.060992999999996</v>
      </c>
      <c r="G304" s="213">
        <v>4.8449999999999998</v>
      </c>
      <c r="H304" s="213">
        <v>16.38</v>
      </c>
      <c r="I304" s="213">
        <v>38.835993000000002</v>
      </c>
      <c r="J304" s="213">
        <v>2560.75</v>
      </c>
      <c r="K304" s="304">
        <v>38.835999999999999</v>
      </c>
      <c r="L304" s="213">
        <v>2560.75</v>
      </c>
      <c r="M304" s="212">
        <f t="shared" si="68"/>
        <v>1.5165869374206775E-2</v>
      </c>
      <c r="N304" s="273">
        <v>54.4</v>
      </c>
      <c r="O304" s="214">
        <f t="shared" si="69"/>
        <v>0.82502329395684859</v>
      </c>
      <c r="P304" s="302">
        <f t="shared" si="70"/>
        <v>909.95216245240647</v>
      </c>
      <c r="Q304" s="215">
        <f t="shared" si="71"/>
        <v>49.501397637410911</v>
      </c>
    </row>
    <row r="305" spans="1:17" x14ac:dyDescent="0.2">
      <c r="A305" s="1985"/>
      <c r="B305" s="17">
        <v>6</v>
      </c>
      <c r="C305" s="323" t="s">
        <v>535</v>
      </c>
      <c r="D305" s="360">
        <v>45</v>
      </c>
      <c r="E305" s="360" t="s">
        <v>36</v>
      </c>
      <c r="F305" s="213">
        <f t="shared" si="58"/>
        <v>47.422998999999997</v>
      </c>
      <c r="G305" s="213">
        <v>2.9580000000000002</v>
      </c>
      <c r="H305" s="213">
        <v>7.2</v>
      </c>
      <c r="I305" s="213">
        <v>37.264998999999996</v>
      </c>
      <c r="J305" s="213">
        <v>2330.4</v>
      </c>
      <c r="K305" s="304">
        <v>37.264998999999996</v>
      </c>
      <c r="L305" s="213">
        <v>2330.4</v>
      </c>
      <c r="M305" s="212">
        <f t="shared" si="68"/>
        <v>1.5990816598008922E-2</v>
      </c>
      <c r="N305" s="328">
        <v>54.4</v>
      </c>
      <c r="O305" s="214">
        <f t="shared" si="69"/>
        <v>0.86990042293168535</v>
      </c>
      <c r="P305" s="302">
        <f t="shared" si="70"/>
        <v>959.44899588053534</v>
      </c>
      <c r="Q305" s="215">
        <f t="shared" si="71"/>
        <v>52.19402537590112</v>
      </c>
    </row>
    <row r="306" spans="1:17" x14ac:dyDescent="0.2">
      <c r="A306" s="1985"/>
      <c r="B306" s="17">
        <v>7</v>
      </c>
      <c r="C306" s="323" t="s">
        <v>575</v>
      </c>
      <c r="D306" s="360">
        <v>28</v>
      </c>
      <c r="E306" s="360" t="s">
        <v>36</v>
      </c>
      <c r="F306" s="213">
        <f t="shared" si="58"/>
        <v>25.076998</v>
      </c>
      <c r="G306" s="213">
        <v>0</v>
      </c>
      <c r="H306" s="213">
        <v>0</v>
      </c>
      <c r="I306" s="213">
        <v>25.076998</v>
      </c>
      <c r="J306" s="213">
        <v>1512.77</v>
      </c>
      <c r="K306" s="304">
        <v>25.076998</v>
      </c>
      <c r="L306" s="213">
        <v>1512.77</v>
      </c>
      <c r="M306" s="212">
        <f t="shared" si="68"/>
        <v>1.6576874210884669E-2</v>
      </c>
      <c r="N306" s="273">
        <v>54.4</v>
      </c>
      <c r="O306" s="214">
        <f t="shared" si="69"/>
        <v>0.90178195707212594</v>
      </c>
      <c r="P306" s="302">
        <f t="shared" si="70"/>
        <v>994.61245265308014</v>
      </c>
      <c r="Q306" s="215">
        <f t="shared" si="71"/>
        <v>54.106917424327555</v>
      </c>
    </row>
    <row r="307" spans="1:17" x14ac:dyDescent="0.2">
      <c r="A307" s="1985"/>
      <c r="B307" s="17">
        <v>8</v>
      </c>
      <c r="C307" s="323" t="s">
        <v>574</v>
      </c>
      <c r="D307" s="360">
        <v>46</v>
      </c>
      <c r="E307" s="360" t="s">
        <v>36</v>
      </c>
      <c r="F307" s="213">
        <f t="shared" si="58"/>
        <v>62.716000000000008</v>
      </c>
      <c r="G307" s="213">
        <v>4.7430000000000003</v>
      </c>
      <c r="H307" s="213">
        <v>7.2</v>
      </c>
      <c r="I307" s="213">
        <v>50.773000000000003</v>
      </c>
      <c r="J307" s="213">
        <v>2904.65</v>
      </c>
      <c r="K307" s="304">
        <v>50.773000000000003</v>
      </c>
      <c r="L307" s="213">
        <v>2904.65</v>
      </c>
      <c r="M307" s="212">
        <f t="shared" si="68"/>
        <v>1.7479902914292602E-2</v>
      </c>
      <c r="N307" s="328">
        <v>54.4</v>
      </c>
      <c r="O307" s="214">
        <f t="shared" si="69"/>
        <v>0.95090671853751751</v>
      </c>
      <c r="P307" s="302">
        <f t="shared" si="70"/>
        <v>1048.7941748575563</v>
      </c>
      <c r="Q307" s="215">
        <f t="shared" si="71"/>
        <v>57.054403112251066</v>
      </c>
    </row>
    <row r="308" spans="1:17" x14ac:dyDescent="0.2">
      <c r="A308" s="1985"/>
      <c r="B308" s="17">
        <v>9</v>
      </c>
      <c r="C308" s="363" t="s">
        <v>377</v>
      </c>
      <c r="D308" s="360">
        <v>20</v>
      </c>
      <c r="E308" s="360" t="s">
        <v>36</v>
      </c>
      <c r="F308" s="213">
        <f t="shared" si="58"/>
        <v>29.367003</v>
      </c>
      <c r="G308" s="213">
        <v>1.887</v>
      </c>
      <c r="H308" s="213">
        <v>3.2</v>
      </c>
      <c r="I308" s="213">
        <v>24.280003000000001</v>
      </c>
      <c r="J308" s="213">
        <v>1145.04</v>
      </c>
      <c r="K308" s="380">
        <v>24.280003000000001</v>
      </c>
      <c r="L308" s="213">
        <v>1145.04</v>
      </c>
      <c r="M308" s="212">
        <f t="shared" si="68"/>
        <v>2.1204502026130091E-2</v>
      </c>
      <c r="N308" s="273">
        <v>54.4</v>
      </c>
      <c r="O308" s="214">
        <f t="shared" si="69"/>
        <v>1.1535249102214769</v>
      </c>
      <c r="P308" s="302">
        <f t="shared" si="70"/>
        <v>1272.2701215678053</v>
      </c>
      <c r="Q308" s="215">
        <f t="shared" si="71"/>
        <v>69.211494613288608</v>
      </c>
    </row>
    <row r="309" spans="1:17" ht="12" thickBot="1" x14ac:dyDescent="0.25">
      <c r="A309" s="1986"/>
      <c r="B309" s="18">
        <v>10</v>
      </c>
      <c r="C309" s="364" t="s">
        <v>242</v>
      </c>
      <c r="D309" s="365">
        <v>4</v>
      </c>
      <c r="E309" s="365" t="s">
        <v>36</v>
      </c>
      <c r="F309" s="366">
        <f t="shared" si="58"/>
        <v>3.1999990000000005</v>
      </c>
      <c r="G309" s="366">
        <v>0</v>
      </c>
      <c r="H309" s="366">
        <v>0</v>
      </c>
      <c r="I309" s="366">
        <v>3.1999990000000005</v>
      </c>
      <c r="J309" s="366">
        <v>135.59</v>
      </c>
      <c r="K309" s="1827">
        <v>3.1999990000000005</v>
      </c>
      <c r="L309" s="366">
        <v>135.59</v>
      </c>
      <c r="M309" s="329">
        <f t="shared" si="68"/>
        <v>2.3600553138137033E-2</v>
      </c>
      <c r="N309" s="330">
        <v>54.4</v>
      </c>
      <c r="O309" s="325">
        <f t="shared" si="69"/>
        <v>1.2838700907146545</v>
      </c>
      <c r="P309" s="325">
        <f t="shared" si="70"/>
        <v>1416.0331882882219</v>
      </c>
      <c r="Q309" s="326">
        <f t="shared" si="71"/>
        <v>77.032205442879274</v>
      </c>
    </row>
    <row r="310" spans="1:17" x14ac:dyDescent="0.2">
      <c r="C310" s="1808"/>
      <c r="D310" s="1809"/>
      <c r="E310" s="1809"/>
      <c r="F310" s="1810"/>
      <c r="G310" s="1810"/>
      <c r="H310" s="1810"/>
      <c r="I310" s="1810"/>
      <c r="J310" s="1810"/>
      <c r="K310" s="1810"/>
      <c r="L310" s="1810"/>
      <c r="M310" s="1810"/>
      <c r="N310" s="1810"/>
      <c r="O310" s="1810"/>
      <c r="P310" s="1810"/>
      <c r="Q310" s="1810"/>
    </row>
    <row r="311" spans="1:17" x14ac:dyDescent="0.2">
      <c r="C311" s="1"/>
      <c r="D311" s="1"/>
      <c r="E311" s="1"/>
    </row>
    <row r="312" spans="1:17" x14ac:dyDescent="0.2">
      <c r="F312" s="58"/>
      <c r="G312" s="58"/>
      <c r="H312" s="58"/>
      <c r="I312" s="58"/>
    </row>
    <row r="313" spans="1:17" ht="12.75" customHeight="1" x14ac:dyDescent="0.2">
      <c r="F313" s="58"/>
      <c r="G313" s="58"/>
      <c r="H313" s="58"/>
      <c r="I313" s="58"/>
    </row>
    <row r="314" spans="1:17" ht="15" x14ac:dyDescent="0.2">
      <c r="A314" s="1987" t="s">
        <v>163</v>
      </c>
      <c r="B314" s="1987"/>
      <c r="C314" s="1987"/>
      <c r="D314" s="1987"/>
      <c r="E314" s="1987"/>
      <c r="F314" s="1987"/>
      <c r="G314" s="1987"/>
      <c r="H314" s="1987"/>
      <c r="I314" s="1987"/>
      <c r="J314" s="1987"/>
      <c r="K314" s="1987"/>
      <c r="L314" s="1987"/>
      <c r="M314" s="1987"/>
      <c r="N314" s="1987"/>
      <c r="O314" s="1987"/>
      <c r="P314" s="1987"/>
      <c r="Q314" s="1987"/>
    </row>
    <row r="315" spans="1:17" ht="13.5" thickBot="1" x14ac:dyDescent="0.25">
      <c r="A315" s="391"/>
      <c r="B315" s="391"/>
      <c r="C315" s="391"/>
      <c r="D315" s="391"/>
      <c r="E315" s="1961" t="s">
        <v>253</v>
      </c>
      <c r="F315" s="1961"/>
      <c r="G315" s="1961"/>
      <c r="H315" s="1961"/>
      <c r="I315" s="391">
        <v>5.8</v>
      </c>
      <c r="J315" s="391" t="s">
        <v>252</v>
      </c>
      <c r="K315" s="391" t="s">
        <v>254</v>
      </c>
      <c r="L315" s="392">
        <v>364.8</v>
      </c>
      <c r="M315" s="391"/>
      <c r="N315" s="391"/>
      <c r="O315" s="391"/>
      <c r="P315" s="391"/>
      <c r="Q315" s="391"/>
    </row>
    <row r="316" spans="1:17" x14ac:dyDescent="0.2">
      <c r="A316" s="1988" t="s">
        <v>1</v>
      </c>
      <c r="B316" s="1965" t="s">
        <v>0</v>
      </c>
      <c r="C316" s="1968" t="s">
        <v>2</v>
      </c>
      <c r="D316" s="1968" t="s">
        <v>3</v>
      </c>
      <c r="E316" s="1968" t="s">
        <v>11</v>
      </c>
      <c r="F316" s="1972" t="s">
        <v>12</v>
      </c>
      <c r="G316" s="1973"/>
      <c r="H316" s="1973"/>
      <c r="I316" s="1974"/>
      <c r="J316" s="1968" t="s">
        <v>4</v>
      </c>
      <c r="K316" s="1968" t="s">
        <v>13</v>
      </c>
      <c r="L316" s="1968" t="s">
        <v>5</v>
      </c>
      <c r="M316" s="1968" t="s">
        <v>6</v>
      </c>
      <c r="N316" s="1968" t="s">
        <v>14</v>
      </c>
      <c r="O316" s="1992" t="s">
        <v>15</v>
      </c>
      <c r="P316" s="1968" t="s">
        <v>22</v>
      </c>
      <c r="Q316" s="1977" t="s">
        <v>23</v>
      </c>
    </row>
    <row r="317" spans="1:17" ht="33.75" x14ac:dyDescent="0.2">
      <c r="A317" s="1989"/>
      <c r="B317" s="1966"/>
      <c r="C317" s="1969"/>
      <c r="D317" s="1971"/>
      <c r="E317" s="1971"/>
      <c r="F317" s="14" t="s">
        <v>16</v>
      </c>
      <c r="G317" s="14" t="s">
        <v>17</v>
      </c>
      <c r="H317" s="14" t="s">
        <v>18</v>
      </c>
      <c r="I317" s="14" t="s">
        <v>19</v>
      </c>
      <c r="J317" s="1971"/>
      <c r="K317" s="1971"/>
      <c r="L317" s="1971"/>
      <c r="M317" s="1971"/>
      <c r="N317" s="1971"/>
      <c r="O317" s="1993"/>
      <c r="P317" s="1971"/>
      <c r="Q317" s="1978"/>
    </row>
    <row r="318" spans="1:17" x14ac:dyDescent="0.2">
      <c r="A318" s="1990"/>
      <c r="B318" s="1991"/>
      <c r="C318" s="1971"/>
      <c r="D318" s="64" t="s">
        <v>7</v>
      </c>
      <c r="E318" s="64" t="s">
        <v>8</v>
      </c>
      <c r="F318" s="64" t="s">
        <v>9</v>
      </c>
      <c r="G318" s="64" t="s">
        <v>9</v>
      </c>
      <c r="H318" s="64" t="s">
        <v>9</v>
      </c>
      <c r="I318" s="64" t="s">
        <v>9</v>
      </c>
      <c r="J318" s="64" t="s">
        <v>20</v>
      </c>
      <c r="K318" s="64" t="s">
        <v>9</v>
      </c>
      <c r="L318" s="64" t="s">
        <v>20</v>
      </c>
      <c r="M318" s="64" t="s">
        <v>55</v>
      </c>
      <c r="N318" s="64" t="s">
        <v>269</v>
      </c>
      <c r="O318" s="64" t="s">
        <v>270</v>
      </c>
      <c r="P318" s="65" t="s">
        <v>24</v>
      </c>
      <c r="Q318" s="66" t="s">
        <v>271</v>
      </c>
    </row>
    <row r="319" spans="1:17" ht="12" thickBot="1" x14ac:dyDescent="0.25">
      <c r="A319" s="67">
        <v>1</v>
      </c>
      <c r="B319" s="68">
        <v>2</v>
      </c>
      <c r="C319" s="69">
        <v>3</v>
      </c>
      <c r="D319" s="70">
        <v>4</v>
      </c>
      <c r="E319" s="70">
        <v>5</v>
      </c>
      <c r="F319" s="70">
        <v>6</v>
      </c>
      <c r="G319" s="70">
        <v>7</v>
      </c>
      <c r="H319" s="70">
        <v>8</v>
      </c>
      <c r="I319" s="70">
        <v>9</v>
      </c>
      <c r="J319" s="70">
        <v>10</v>
      </c>
      <c r="K319" s="70">
        <v>11</v>
      </c>
      <c r="L319" s="69">
        <v>12</v>
      </c>
      <c r="M319" s="70">
        <v>13</v>
      </c>
      <c r="N319" s="70">
        <v>14</v>
      </c>
      <c r="O319" s="71">
        <v>15</v>
      </c>
      <c r="P319" s="69">
        <v>16</v>
      </c>
      <c r="Q319" s="72">
        <v>17</v>
      </c>
    </row>
    <row r="320" spans="1:17" x14ac:dyDescent="0.2">
      <c r="A320" s="1994" t="s">
        <v>63</v>
      </c>
      <c r="B320" s="135">
        <v>1</v>
      </c>
      <c r="C320" s="896" t="s">
        <v>146</v>
      </c>
      <c r="D320" s="897">
        <v>55</v>
      </c>
      <c r="E320" s="897">
        <v>1967</v>
      </c>
      <c r="F320" s="898">
        <v>23.956003000000003</v>
      </c>
      <c r="G320" s="899">
        <v>5.1581640000000002</v>
      </c>
      <c r="H320" s="899">
        <v>8.8000000000000007</v>
      </c>
      <c r="I320" s="899">
        <v>9.9978390000000008</v>
      </c>
      <c r="J320" s="899">
        <v>2582.1799999999998</v>
      </c>
      <c r="K320" s="900">
        <v>9.9978390000000008</v>
      </c>
      <c r="L320" s="899">
        <v>2582.1799999999998</v>
      </c>
      <c r="M320" s="901">
        <v>3.8718598238697542E-3</v>
      </c>
      <c r="N320" s="902">
        <v>78.262</v>
      </c>
      <c r="O320" s="903">
        <v>0.30301949353569468</v>
      </c>
      <c r="P320" s="904">
        <v>232.31158943218526</v>
      </c>
      <c r="Q320" s="905">
        <v>18.181169612141684</v>
      </c>
    </row>
    <row r="321" spans="1:17" x14ac:dyDescent="0.2">
      <c r="A321" s="1995"/>
      <c r="B321" s="73">
        <v>2</v>
      </c>
      <c r="C321" s="896" t="s">
        <v>139</v>
      </c>
      <c r="D321" s="897">
        <v>30</v>
      </c>
      <c r="E321" s="897">
        <v>1971</v>
      </c>
      <c r="F321" s="898">
        <v>10.201995</v>
      </c>
      <c r="G321" s="899">
        <v>3.468715</v>
      </c>
      <c r="H321" s="899">
        <v>4.8</v>
      </c>
      <c r="I321" s="899">
        <v>1.9332800000000001</v>
      </c>
      <c r="J321" s="899">
        <v>1569.65</v>
      </c>
      <c r="K321" s="900">
        <v>1.9332800000000001</v>
      </c>
      <c r="L321" s="899">
        <v>1569.65</v>
      </c>
      <c r="M321" s="901">
        <v>1.2316631096104228E-3</v>
      </c>
      <c r="N321" s="902">
        <v>78.262</v>
      </c>
      <c r="O321" s="903">
        <v>9.6392418284330914E-2</v>
      </c>
      <c r="P321" s="904">
        <v>73.899786576625374</v>
      </c>
      <c r="Q321" s="906">
        <v>5.7835450970598545</v>
      </c>
    </row>
    <row r="322" spans="1:17" x14ac:dyDescent="0.2">
      <c r="A322" s="1995"/>
      <c r="B322" s="73">
        <v>3</v>
      </c>
      <c r="C322" s="896" t="s">
        <v>144</v>
      </c>
      <c r="D322" s="897">
        <v>30</v>
      </c>
      <c r="E322" s="897">
        <v>1973</v>
      </c>
      <c r="F322" s="898">
        <v>15.154</v>
      </c>
      <c r="G322" s="899">
        <v>3.1160999999999999</v>
      </c>
      <c r="H322" s="899">
        <v>4.8</v>
      </c>
      <c r="I322" s="899">
        <v>7.2378999999999998</v>
      </c>
      <c r="J322" s="899">
        <v>1569.45</v>
      </c>
      <c r="K322" s="900">
        <v>7.2378999999999998</v>
      </c>
      <c r="L322" s="899">
        <v>1569.45</v>
      </c>
      <c r="M322" s="901">
        <v>4.6117429672815312E-3</v>
      </c>
      <c r="N322" s="902">
        <v>78.262</v>
      </c>
      <c r="O322" s="903">
        <v>0.36092422810538721</v>
      </c>
      <c r="P322" s="904">
        <v>276.70457803689186</v>
      </c>
      <c r="Q322" s="906">
        <v>21.655453686323231</v>
      </c>
    </row>
    <row r="323" spans="1:17" x14ac:dyDescent="0.2">
      <c r="A323" s="1995"/>
      <c r="B323" s="73">
        <v>4</v>
      </c>
      <c r="C323" s="896" t="s">
        <v>141</v>
      </c>
      <c r="D323" s="897">
        <v>36</v>
      </c>
      <c r="E323" s="897">
        <v>1984</v>
      </c>
      <c r="F323" s="898">
        <v>19.467396999999998</v>
      </c>
      <c r="G323" s="899">
        <v>2.7692999999999999</v>
      </c>
      <c r="H323" s="899">
        <v>8.64</v>
      </c>
      <c r="I323" s="899">
        <v>8.0580970000000001</v>
      </c>
      <c r="J323" s="899">
        <v>2249.59</v>
      </c>
      <c r="K323" s="900">
        <v>8.0580970000000001</v>
      </c>
      <c r="L323" s="899">
        <v>2249.59</v>
      </c>
      <c r="M323" s="901">
        <v>3.5820291697598225E-3</v>
      </c>
      <c r="N323" s="902">
        <v>78.262</v>
      </c>
      <c r="O323" s="903">
        <v>0.28033676688374326</v>
      </c>
      <c r="P323" s="904">
        <v>214.92175018558933</v>
      </c>
      <c r="Q323" s="906">
        <v>16.820206013024592</v>
      </c>
    </row>
    <row r="324" spans="1:17" x14ac:dyDescent="0.2">
      <c r="A324" s="1995"/>
      <c r="B324" s="73">
        <v>5</v>
      </c>
      <c r="C324" s="896" t="s">
        <v>140</v>
      </c>
      <c r="D324" s="897">
        <v>20</v>
      </c>
      <c r="E324" s="897">
        <v>1976</v>
      </c>
      <c r="F324" s="898">
        <v>13.826000000000001</v>
      </c>
      <c r="G324" s="899">
        <v>4.4880000000000004</v>
      </c>
      <c r="H324" s="899">
        <v>3.04</v>
      </c>
      <c r="I324" s="899">
        <v>6.298</v>
      </c>
      <c r="J324" s="899">
        <v>1720.29</v>
      </c>
      <c r="K324" s="900">
        <v>6.298</v>
      </c>
      <c r="L324" s="899">
        <v>1720.29</v>
      </c>
      <c r="M324" s="901">
        <v>3.6610106435542846E-3</v>
      </c>
      <c r="N324" s="902">
        <v>78.262</v>
      </c>
      <c r="O324" s="903">
        <v>0.28651801498584545</v>
      </c>
      <c r="P324" s="904">
        <v>219.66063861325708</v>
      </c>
      <c r="Q324" s="906">
        <v>17.191080899150727</v>
      </c>
    </row>
    <row r="325" spans="1:17" x14ac:dyDescent="0.2">
      <c r="A325" s="1995"/>
      <c r="B325" s="73">
        <v>6</v>
      </c>
      <c r="C325" s="896" t="s">
        <v>143</v>
      </c>
      <c r="D325" s="897">
        <v>34</v>
      </c>
      <c r="E325" s="897">
        <v>2001</v>
      </c>
      <c r="F325" s="898">
        <v>10.390991</v>
      </c>
      <c r="G325" s="899">
        <v>4.375235</v>
      </c>
      <c r="H325" s="899">
        <v>6.0157559999999997</v>
      </c>
      <c r="I325" s="899">
        <v>0</v>
      </c>
      <c r="J325" s="899">
        <v>1747.92</v>
      </c>
      <c r="K325" s="900">
        <v>0</v>
      </c>
      <c r="L325" s="899">
        <v>1747.92</v>
      </c>
      <c r="M325" s="901">
        <v>0</v>
      </c>
      <c r="N325" s="902">
        <v>78.262</v>
      </c>
      <c r="O325" s="903">
        <v>0</v>
      </c>
      <c r="P325" s="904">
        <v>0</v>
      </c>
      <c r="Q325" s="906">
        <v>0</v>
      </c>
    </row>
    <row r="326" spans="1:17" x14ac:dyDescent="0.2">
      <c r="A326" s="1995"/>
      <c r="B326" s="73">
        <v>7</v>
      </c>
      <c r="C326" s="896" t="s">
        <v>148</v>
      </c>
      <c r="D326" s="897">
        <v>40</v>
      </c>
      <c r="E326" s="897">
        <v>2009</v>
      </c>
      <c r="F326" s="898">
        <v>19.472008000000002</v>
      </c>
      <c r="G326" s="899">
        <v>5.8410029999999997</v>
      </c>
      <c r="H326" s="899">
        <v>3.28</v>
      </c>
      <c r="I326" s="899">
        <v>10.351005000000001</v>
      </c>
      <c r="J326" s="899">
        <v>2225.48</v>
      </c>
      <c r="K326" s="900">
        <v>10.351005000000001</v>
      </c>
      <c r="L326" s="899">
        <v>2225.48</v>
      </c>
      <c r="M326" s="901">
        <v>4.6511336880133728E-3</v>
      </c>
      <c r="N326" s="902">
        <v>78.262</v>
      </c>
      <c r="O326" s="903">
        <v>0.36400702469130258</v>
      </c>
      <c r="P326" s="904">
        <v>279.06802128080238</v>
      </c>
      <c r="Q326" s="906">
        <v>21.840421481478156</v>
      </c>
    </row>
    <row r="327" spans="1:17" x14ac:dyDescent="0.2">
      <c r="A327" s="1995"/>
      <c r="B327" s="73">
        <v>8</v>
      </c>
      <c r="C327" s="896" t="s">
        <v>142</v>
      </c>
      <c r="D327" s="897">
        <v>10</v>
      </c>
      <c r="E327" s="897">
        <v>1999</v>
      </c>
      <c r="F327" s="898">
        <v>4.8440000000000003</v>
      </c>
      <c r="G327" s="899">
        <v>0</v>
      </c>
      <c r="H327" s="899">
        <v>0</v>
      </c>
      <c r="I327" s="899">
        <v>4.8440000000000003</v>
      </c>
      <c r="J327" s="899">
        <v>1261.9000000000001</v>
      </c>
      <c r="K327" s="900">
        <v>4.8440000000000003</v>
      </c>
      <c r="L327" s="899">
        <v>1261.9000000000001</v>
      </c>
      <c r="M327" s="901">
        <v>3.8386559949282828E-3</v>
      </c>
      <c r="N327" s="902">
        <v>78.262</v>
      </c>
      <c r="O327" s="903">
        <v>0.30042089547507728</v>
      </c>
      <c r="P327" s="904">
        <v>230.31935969569696</v>
      </c>
      <c r="Q327" s="906">
        <v>18.025253728504634</v>
      </c>
    </row>
    <row r="328" spans="1:17" x14ac:dyDescent="0.2">
      <c r="A328" s="1995"/>
      <c r="B328" s="73">
        <v>9</v>
      </c>
      <c r="C328" s="896" t="s">
        <v>147</v>
      </c>
      <c r="D328" s="897">
        <v>93</v>
      </c>
      <c r="E328" s="897">
        <v>1973</v>
      </c>
      <c r="F328" s="898">
        <v>31.171993000000001</v>
      </c>
      <c r="G328" s="899">
        <v>9.3593449999999994</v>
      </c>
      <c r="H328" s="899">
        <v>14.4</v>
      </c>
      <c r="I328" s="899">
        <v>7.4126479999999999</v>
      </c>
      <c r="J328" s="899">
        <v>4520.3</v>
      </c>
      <c r="K328" s="900">
        <v>7.4126479999999999</v>
      </c>
      <c r="L328" s="899">
        <v>4520.3</v>
      </c>
      <c r="M328" s="901">
        <v>1.6398575315797624E-3</v>
      </c>
      <c r="N328" s="902">
        <v>78.262</v>
      </c>
      <c r="O328" s="903">
        <v>0.12833853013649538</v>
      </c>
      <c r="P328" s="904">
        <v>98.391451894785746</v>
      </c>
      <c r="Q328" s="906">
        <v>7.7003118081897215</v>
      </c>
    </row>
    <row r="329" spans="1:17" ht="12" thickBot="1" x14ac:dyDescent="0.25">
      <c r="A329" s="1995"/>
      <c r="B329" s="73">
        <v>10</v>
      </c>
      <c r="C329" s="896" t="s">
        <v>145</v>
      </c>
      <c r="D329" s="897">
        <v>21</v>
      </c>
      <c r="E329" s="897">
        <v>2000</v>
      </c>
      <c r="F329" s="898">
        <v>9.5549999999999997</v>
      </c>
      <c r="G329" s="899">
        <v>2.3667549999999999</v>
      </c>
      <c r="H329" s="899">
        <v>2.64</v>
      </c>
      <c r="I329" s="899">
        <v>4.5482450000000005</v>
      </c>
      <c r="J329" s="899">
        <v>1105.27</v>
      </c>
      <c r="K329" s="900">
        <v>4.5482450000000005</v>
      </c>
      <c r="L329" s="899">
        <v>1105.27</v>
      </c>
      <c r="M329" s="901">
        <v>4.115053335384115E-3</v>
      </c>
      <c r="N329" s="902">
        <v>78.262</v>
      </c>
      <c r="O329" s="903">
        <v>0.32205230413383162</v>
      </c>
      <c r="P329" s="904">
        <v>246.9032001230469</v>
      </c>
      <c r="Q329" s="906">
        <v>19.323138248029895</v>
      </c>
    </row>
    <row r="330" spans="1:17" x14ac:dyDescent="0.2">
      <c r="A330" s="1997" t="s">
        <v>68</v>
      </c>
      <c r="B330" s="10">
        <v>1</v>
      </c>
      <c r="C330" s="907" t="s">
        <v>150</v>
      </c>
      <c r="D330" s="908">
        <v>30</v>
      </c>
      <c r="E330" s="908">
        <v>1979</v>
      </c>
      <c r="F330" s="909">
        <v>16.304003999999999</v>
      </c>
      <c r="G330" s="909">
        <v>2.994173</v>
      </c>
      <c r="H330" s="909">
        <v>4.8</v>
      </c>
      <c r="I330" s="909">
        <v>8.5098310000000001</v>
      </c>
      <c r="J330" s="909">
        <v>1569.65</v>
      </c>
      <c r="K330" s="910">
        <v>8.5098310000000001</v>
      </c>
      <c r="L330" s="909">
        <v>1569.65</v>
      </c>
      <c r="M330" s="911">
        <v>5.4214831331825565E-3</v>
      </c>
      <c r="N330" s="912">
        <v>78.262</v>
      </c>
      <c r="O330" s="913">
        <v>0.42429611296913322</v>
      </c>
      <c r="P330" s="914">
        <v>325.28898799095339</v>
      </c>
      <c r="Q330" s="915">
        <v>25.457766778147995</v>
      </c>
    </row>
    <row r="331" spans="1:17" x14ac:dyDescent="0.2">
      <c r="A331" s="1998"/>
      <c r="B331" s="11">
        <v>2</v>
      </c>
      <c r="C331" s="916" t="s">
        <v>157</v>
      </c>
      <c r="D331" s="917">
        <v>60</v>
      </c>
      <c r="E331" s="917">
        <v>1969</v>
      </c>
      <c r="F331" s="918">
        <v>35.201999999999998</v>
      </c>
      <c r="G331" s="918">
        <v>5.508</v>
      </c>
      <c r="H331" s="918">
        <v>9.6</v>
      </c>
      <c r="I331" s="918">
        <v>20.094000000000001</v>
      </c>
      <c r="J331" s="918">
        <v>3165.62</v>
      </c>
      <c r="K331" s="919">
        <v>20.094000000000001</v>
      </c>
      <c r="L331" s="918">
        <v>3165.62</v>
      </c>
      <c r="M331" s="920">
        <v>6.3475717237065727E-3</v>
      </c>
      <c r="N331" s="921">
        <v>78.262</v>
      </c>
      <c r="O331" s="922">
        <v>0.49677365824072378</v>
      </c>
      <c r="P331" s="923">
        <v>380.85430342239437</v>
      </c>
      <c r="Q331" s="924">
        <v>29.806419494443428</v>
      </c>
    </row>
    <row r="332" spans="1:17" x14ac:dyDescent="0.2">
      <c r="A332" s="1998"/>
      <c r="B332" s="11">
        <v>3</v>
      </c>
      <c r="C332" s="916" t="s">
        <v>151</v>
      </c>
      <c r="D332" s="917">
        <v>60</v>
      </c>
      <c r="E332" s="917">
        <v>1968</v>
      </c>
      <c r="F332" s="918">
        <v>39.907005999999996</v>
      </c>
      <c r="G332" s="918">
        <v>5.5404629999999999</v>
      </c>
      <c r="H332" s="918">
        <v>9.6</v>
      </c>
      <c r="I332" s="918">
        <v>24.766542999999999</v>
      </c>
      <c r="J332" s="918">
        <v>3261.72</v>
      </c>
      <c r="K332" s="919">
        <v>24.766542999999999</v>
      </c>
      <c r="L332" s="918">
        <v>3261.72</v>
      </c>
      <c r="M332" s="920">
        <v>7.5930929080362513E-3</v>
      </c>
      <c r="N332" s="921">
        <v>78.262</v>
      </c>
      <c r="O332" s="922">
        <v>0.59425063716873305</v>
      </c>
      <c r="P332" s="923">
        <v>455.58557448217505</v>
      </c>
      <c r="Q332" s="924">
        <v>35.655038230123978</v>
      </c>
    </row>
    <row r="333" spans="1:17" x14ac:dyDescent="0.2">
      <c r="A333" s="1998"/>
      <c r="B333" s="11">
        <v>4</v>
      </c>
      <c r="C333" s="916" t="s">
        <v>155</v>
      </c>
      <c r="D333" s="917">
        <v>79</v>
      </c>
      <c r="E333" s="917">
        <v>1976</v>
      </c>
      <c r="F333" s="918">
        <v>47.570003</v>
      </c>
      <c r="G333" s="918">
        <v>7.2918620000000001</v>
      </c>
      <c r="H333" s="918">
        <v>12.64</v>
      </c>
      <c r="I333" s="918">
        <v>27.638141000000001</v>
      </c>
      <c r="J333" s="918">
        <v>3845.02</v>
      </c>
      <c r="K333" s="919">
        <v>27.638141000000001</v>
      </c>
      <c r="L333" s="918">
        <v>3845.02</v>
      </c>
      <c r="M333" s="920">
        <v>7.188035692922274E-3</v>
      </c>
      <c r="N333" s="921">
        <v>78.262</v>
      </c>
      <c r="O333" s="922">
        <v>0.56255004939948305</v>
      </c>
      <c r="P333" s="923">
        <v>431.28214157533642</v>
      </c>
      <c r="Q333" s="924">
        <v>33.753002963968981</v>
      </c>
    </row>
    <row r="334" spans="1:17" x14ac:dyDescent="0.2">
      <c r="A334" s="1998"/>
      <c r="B334" s="11">
        <v>5</v>
      </c>
      <c r="C334" s="916" t="s">
        <v>149</v>
      </c>
      <c r="D334" s="917">
        <v>8</v>
      </c>
      <c r="E334" s="917">
        <v>1994</v>
      </c>
      <c r="F334" s="918">
        <v>8.4169999999999998</v>
      </c>
      <c r="G334" s="918">
        <v>1.02</v>
      </c>
      <c r="H334" s="918">
        <v>1.2</v>
      </c>
      <c r="I334" s="918">
        <v>6.1970000000000001</v>
      </c>
      <c r="J334" s="918">
        <v>832.8</v>
      </c>
      <c r="K334" s="919">
        <v>6.1970000000000001</v>
      </c>
      <c r="L334" s="918">
        <v>832.8</v>
      </c>
      <c r="M334" s="920">
        <v>7.4411623439000962E-3</v>
      </c>
      <c r="N334" s="921">
        <v>78.262</v>
      </c>
      <c r="O334" s="922">
        <v>0.58236024735830938</v>
      </c>
      <c r="P334" s="923">
        <v>446.4697406340058</v>
      </c>
      <c r="Q334" s="924">
        <v>34.941614841498563</v>
      </c>
    </row>
    <row r="335" spans="1:17" x14ac:dyDescent="0.2">
      <c r="A335" s="1998"/>
      <c r="B335" s="11">
        <v>6</v>
      </c>
      <c r="C335" s="916" t="s">
        <v>156</v>
      </c>
      <c r="D335" s="917">
        <v>30</v>
      </c>
      <c r="E335" s="917">
        <v>1973</v>
      </c>
      <c r="F335" s="918">
        <v>20.487000000000002</v>
      </c>
      <c r="G335" s="918">
        <v>3.4119000000000002</v>
      </c>
      <c r="H335" s="918">
        <v>4.8</v>
      </c>
      <c r="I335" s="918">
        <v>12.2751</v>
      </c>
      <c r="J335" s="918">
        <v>1715.3</v>
      </c>
      <c r="K335" s="919">
        <v>12.2751</v>
      </c>
      <c r="L335" s="918">
        <v>1715.3</v>
      </c>
      <c r="M335" s="920">
        <v>7.1562408908062728E-3</v>
      </c>
      <c r="N335" s="921">
        <v>78.262</v>
      </c>
      <c r="O335" s="922">
        <v>0.56006172459628056</v>
      </c>
      <c r="P335" s="923">
        <v>429.37445344837636</v>
      </c>
      <c r="Q335" s="924">
        <v>33.603703475776832</v>
      </c>
    </row>
    <row r="336" spans="1:17" x14ac:dyDescent="0.2">
      <c r="A336" s="1998"/>
      <c r="B336" s="11">
        <v>7</v>
      </c>
      <c r="C336" s="916" t="s">
        <v>152</v>
      </c>
      <c r="D336" s="917">
        <v>30</v>
      </c>
      <c r="E336" s="917">
        <v>1977</v>
      </c>
      <c r="F336" s="918">
        <v>44.352001999999999</v>
      </c>
      <c r="G336" s="918">
        <v>5.0782480000000003</v>
      </c>
      <c r="H336" s="918">
        <v>11.52</v>
      </c>
      <c r="I336" s="918">
        <v>27.753754000000001</v>
      </c>
      <c r="J336" s="918">
        <v>1557.06</v>
      </c>
      <c r="K336" s="919">
        <v>27.753754000000001</v>
      </c>
      <c r="L336" s="918">
        <v>1557.06</v>
      </c>
      <c r="M336" s="920">
        <v>1.782446020063453E-2</v>
      </c>
      <c r="N336" s="921">
        <v>78.262</v>
      </c>
      <c r="O336" s="922">
        <v>1.3949779042220596</v>
      </c>
      <c r="P336" s="923">
        <v>1069.4676120380718</v>
      </c>
      <c r="Q336" s="924">
        <v>83.698674253323574</v>
      </c>
    </row>
    <row r="337" spans="1:17" x14ac:dyDescent="0.2">
      <c r="A337" s="1998"/>
      <c r="B337" s="11">
        <v>8</v>
      </c>
      <c r="C337" s="916" t="s">
        <v>154</v>
      </c>
      <c r="D337" s="917">
        <v>31</v>
      </c>
      <c r="E337" s="917">
        <v>1972</v>
      </c>
      <c r="F337" s="918">
        <v>16.087</v>
      </c>
      <c r="G337" s="918">
        <v>2.941811</v>
      </c>
      <c r="H337" s="918">
        <v>4.8</v>
      </c>
      <c r="I337" s="918">
        <v>8.3451889999999995</v>
      </c>
      <c r="J337" s="918">
        <v>1718.52</v>
      </c>
      <c r="K337" s="919">
        <v>8.3451889999999995</v>
      </c>
      <c r="L337" s="918">
        <v>1718.52</v>
      </c>
      <c r="M337" s="920">
        <v>4.8560325163512792E-3</v>
      </c>
      <c r="N337" s="921">
        <v>78.262</v>
      </c>
      <c r="O337" s="922">
        <v>0.38004281679468382</v>
      </c>
      <c r="P337" s="923">
        <v>291.36195098107675</v>
      </c>
      <c r="Q337" s="924">
        <v>22.802569007681029</v>
      </c>
    </row>
    <row r="338" spans="1:17" x14ac:dyDescent="0.2">
      <c r="A338" s="1998"/>
      <c r="B338" s="11">
        <v>9</v>
      </c>
      <c r="C338" s="916" t="s">
        <v>153</v>
      </c>
      <c r="D338" s="917">
        <v>30</v>
      </c>
      <c r="E338" s="917">
        <v>1975</v>
      </c>
      <c r="F338" s="918">
        <v>19.839002000000001</v>
      </c>
      <c r="G338" s="918">
        <v>2.5729989999999998</v>
      </c>
      <c r="H338" s="918">
        <v>3.52</v>
      </c>
      <c r="I338" s="918">
        <v>13.746003</v>
      </c>
      <c r="J338" s="918">
        <v>1582.74</v>
      </c>
      <c r="K338" s="919">
        <v>13.746003</v>
      </c>
      <c r="L338" s="918">
        <v>1582.74</v>
      </c>
      <c r="M338" s="920">
        <v>8.6849406725046444E-3</v>
      </c>
      <c r="N338" s="921">
        <v>78.262</v>
      </c>
      <c r="O338" s="922">
        <v>0.67970082691155853</v>
      </c>
      <c r="P338" s="923">
        <v>521.09644035027873</v>
      </c>
      <c r="Q338" s="924">
        <v>40.782049614693513</v>
      </c>
    </row>
    <row r="339" spans="1:17" ht="12" thickBot="1" x14ac:dyDescent="0.25">
      <c r="A339" s="2063"/>
      <c r="B339" s="30">
        <v>10</v>
      </c>
      <c r="C339" s="658"/>
      <c r="D339" s="653"/>
      <c r="E339" s="653"/>
      <c r="F339" s="659"/>
      <c r="G339" s="659"/>
      <c r="H339" s="659"/>
      <c r="I339" s="659"/>
      <c r="J339" s="659"/>
      <c r="K339" s="654"/>
      <c r="L339" s="659"/>
      <c r="M339" s="660"/>
      <c r="N339" s="661"/>
      <c r="O339" s="655"/>
      <c r="P339" s="656"/>
      <c r="Q339" s="657"/>
    </row>
    <row r="340" spans="1:17" x14ac:dyDescent="0.2">
      <c r="A340" s="2003" t="s">
        <v>268</v>
      </c>
      <c r="B340" s="57">
        <v>1</v>
      </c>
      <c r="C340" s="933" t="s">
        <v>160</v>
      </c>
      <c r="D340" s="934">
        <v>20</v>
      </c>
      <c r="E340" s="934">
        <v>1983</v>
      </c>
      <c r="F340" s="935">
        <v>11.404002</v>
      </c>
      <c r="G340" s="935">
        <v>2.2874720000000002</v>
      </c>
      <c r="H340" s="935">
        <v>3.2</v>
      </c>
      <c r="I340" s="935">
        <v>5.9165299999999998</v>
      </c>
      <c r="J340" s="935">
        <v>1037.5</v>
      </c>
      <c r="K340" s="936">
        <v>5.9165299999999998</v>
      </c>
      <c r="L340" s="935">
        <v>1037.5</v>
      </c>
      <c r="M340" s="937">
        <v>5.7026795180722886E-3</v>
      </c>
      <c r="N340" s="938">
        <v>78.262</v>
      </c>
      <c r="O340" s="939">
        <v>0.44630310444337346</v>
      </c>
      <c r="P340" s="940">
        <v>342.16077108433728</v>
      </c>
      <c r="Q340" s="941">
        <v>26.778186266602408</v>
      </c>
    </row>
    <row r="341" spans="1:17" x14ac:dyDescent="0.2">
      <c r="A341" s="2004"/>
      <c r="B341" s="57">
        <v>2</v>
      </c>
      <c r="C341" s="933" t="s">
        <v>158</v>
      </c>
      <c r="D341" s="934">
        <v>20</v>
      </c>
      <c r="E341" s="934">
        <v>1987</v>
      </c>
      <c r="F341" s="935">
        <v>14.895002000000002</v>
      </c>
      <c r="G341" s="935">
        <v>2.2396919999999998</v>
      </c>
      <c r="H341" s="935">
        <v>3.2</v>
      </c>
      <c r="I341" s="935">
        <v>9.4553100000000008</v>
      </c>
      <c r="J341" s="935">
        <v>1104.7</v>
      </c>
      <c r="K341" s="936">
        <v>9.4553100000000008</v>
      </c>
      <c r="L341" s="935">
        <v>1104.7</v>
      </c>
      <c r="M341" s="937">
        <v>8.5591653842672227E-3</v>
      </c>
      <c r="N341" s="938">
        <v>78.262</v>
      </c>
      <c r="O341" s="939">
        <v>0.66985740130352134</v>
      </c>
      <c r="P341" s="940">
        <v>513.54992305603344</v>
      </c>
      <c r="Q341" s="941">
        <v>40.191444078211291</v>
      </c>
    </row>
    <row r="342" spans="1:17" x14ac:dyDescent="0.2">
      <c r="A342" s="2004"/>
      <c r="B342" s="57">
        <v>3</v>
      </c>
      <c r="C342" s="933" t="s">
        <v>161</v>
      </c>
      <c r="D342" s="934">
        <v>20</v>
      </c>
      <c r="E342" s="934">
        <v>1986</v>
      </c>
      <c r="F342" s="935">
        <v>14.996003999999999</v>
      </c>
      <c r="G342" s="935">
        <v>2.2540200000000001</v>
      </c>
      <c r="H342" s="935">
        <v>3.2</v>
      </c>
      <c r="I342" s="935">
        <v>9.5419839999999994</v>
      </c>
      <c r="J342" s="935">
        <v>1094.49</v>
      </c>
      <c r="K342" s="936">
        <v>9.5419839999999994</v>
      </c>
      <c r="L342" s="935">
        <v>1094.49</v>
      </c>
      <c r="M342" s="937">
        <v>8.7182011713218023E-3</v>
      </c>
      <c r="N342" s="938">
        <v>78.262</v>
      </c>
      <c r="O342" s="939">
        <v>0.68230386006998689</v>
      </c>
      <c r="P342" s="940">
        <v>523.09207027930813</v>
      </c>
      <c r="Q342" s="941">
        <v>40.938231604199217</v>
      </c>
    </row>
    <row r="343" spans="1:17" x14ac:dyDescent="0.2">
      <c r="A343" s="2004"/>
      <c r="B343" s="57">
        <v>4</v>
      </c>
      <c r="C343" s="933" t="s">
        <v>162</v>
      </c>
      <c r="D343" s="934">
        <v>20</v>
      </c>
      <c r="E343" s="934">
        <v>1985</v>
      </c>
      <c r="F343" s="935">
        <v>16.387006</v>
      </c>
      <c r="G343" s="935">
        <v>1.8706160000000001</v>
      </c>
      <c r="H343" s="935">
        <v>3.2</v>
      </c>
      <c r="I343" s="935">
        <v>11.31639</v>
      </c>
      <c r="J343" s="935">
        <v>1099.8</v>
      </c>
      <c r="K343" s="936">
        <v>11.31639</v>
      </c>
      <c r="L343" s="935">
        <v>1099.8</v>
      </c>
      <c r="M343" s="937">
        <v>1.028949809056192E-2</v>
      </c>
      <c r="N343" s="938">
        <v>78.262</v>
      </c>
      <c r="O343" s="939">
        <v>0.80527669956355696</v>
      </c>
      <c r="P343" s="940">
        <v>617.36988543371513</v>
      </c>
      <c r="Q343" s="941">
        <v>48.316601973813412</v>
      </c>
    </row>
    <row r="344" spans="1:17" x14ac:dyDescent="0.2">
      <c r="A344" s="2004"/>
      <c r="B344" s="57">
        <v>5</v>
      </c>
      <c r="C344" s="933" t="s">
        <v>159</v>
      </c>
      <c r="D344" s="934">
        <v>20</v>
      </c>
      <c r="E344" s="934">
        <v>1985</v>
      </c>
      <c r="F344" s="935">
        <v>16.778004000000003</v>
      </c>
      <c r="G344" s="935">
        <v>2.6134040000000001</v>
      </c>
      <c r="H344" s="935">
        <v>3.2</v>
      </c>
      <c r="I344" s="935">
        <v>10.964600000000001</v>
      </c>
      <c r="J344" s="935">
        <v>1045.6199999999999</v>
      </c>
      <c r="K344" s="936">
        <v>10.964600000000001</v>
      </c>
      <c r="L344" s="935">
        <v>1045.6199999999999</v>
      </c>
      <c r="M344" s="937">
        <v>1.0486218702779214E-2</v>
      </c>
      <c r="N344" s="938">
        <v>78.262</v>
      </c>
      <c r="O344" s="939">
        <v>0.82067244811690687</v>
      </c>
      <c r="P344" s="940">
        <v>629.17312216675282</v>
      </c>
      <c r="Q344" s="941">
        <v>49.240346887014404</v>
      </c>
    </row>
    <row r="345" spans="1:17" x14ac:dyDescent="0.2">
      <c r="A345" s="2004"/>
      <c r="B345" s="57">
        <v>6</v>
      </c>
      <c r="C345" s="644"/>
      <c r="D345" s="645"/>
      <c r="E345" s="645"/>
      <c r="F345" s="646"/>
      <c r="G345" s="646"/>
      <c r="H345" s="646"/>
      <c r="I345" s="646"/>
      <c r="J345" s="646"/>
      <c r="K345" s="647"/>
      <c r="L345" s="646"/>
      <c r="M345" s="648"/>
      <c r="N345" s="649"/>
      <c r="O345" s="650"/>
      <c r="P345" s="651"/>
      <c r="Q345" s="652"/>
    </row>
    <row r="346" spans="1:17" x14ac:dyDescent="0.2">
      <c r="A346" s="2004"/>
      <c r="B346" s="57">
        <v>7</v>
      </c>
      <c r="C346" s="644"/>
      <c r="D346" s="645"/>
      <c r="E346" s="645"/>
      <c r="F346" s="646"/>
      <c r="G346" s="646"/>
      <c r="H346" s="646"/>
      <c r="I346" s="646"/>
      <c r="J346" s="646"/>
      <c r="K346" s="647"/>
      <c r="L346" s="646"/>
      <c r="M346" s="648"/>
      <c r="N346" s="649"/>
      <c r="O346" s="650"/>
      <c r="P346" s="651"/>
      <c r="Q346" s="652"/>
    </row>
    <row r="347" spans="1:17" x14ac:dyDescent="0.2">
      <c r="A347" s="2004"/>
      <c r="B347" s="57">
        <v>8</v>
      </c>
      <c r="C347" s="644"/>
      <c r="D347" s="645"/>
      <c r="E347" s="645"/>
      <c r="F347" s="646"/>
      <c r="G347" s="646"/>
      <c r="H347" s="646"/>
      <c r="I347" s="646"/>
      <c r="J347" s="646"/>
      <c r="K347" s="647"/>
      <c r="L347" s="646"/>
      <c r="M347" s="648"/>
      <c r="N347" s="649"/>
      <c r="O347" s="650"/>
      <c r="P347" s="651"/>
      <c r="Q347" s="652"/>
    </row>
    <row r="348" spans="1:17" x14ac:dyDescent="0.2">
      <c r="A348" s="2004"/>
      <c r="B348" s="57">
        <v>9</v>
      </c>
      <c r="C348" s="531"/>
      <c r="D348" s="517"/>
      <c r="E348" s="517"/>
      <c r="F348" s="518"/>
      <c r="G348" s="518"/>
      <c r="H348" s="518"/>
      <c r="I348" s="518"/>
      <c r="J348" s="518"/>
      <c r="K348" s="519"/>
      <c r="L348" s="518"/>
      <c r="M348" s="520"/>
      <c r="N348" s="521"/>
      <c r="O348" s="522"/>
      <c r="P348" s="523"/>
      <c r="Q348" s="532"/>
    </row>
    <row r="349" spans="1:17" ht="12" thickBot="1" x14ac:dyDescent="0.25">
      <c r="A349" s="2004"/>
      <c r="B349" s="77">
        <v>10</v>
      </c>
      <c r="C349" s="533"/>
      <c r="D349" s="534"/>
      <c r="E349" s="534"/>
      <c r="F349" s="535"/>
      <c r="G349" s="535"/>
      <c r="H349" s="535"/>
      <c r="I349" s="535"/>
      <c r="J349" s="535"/>
      <c r="K349" s="536"/>
      <c r="L349" s="535"/>
      <c r="M349" s="537"/>
      <c r="N349" s="538"/>
      <c r="O349" s="539"/>
      <c r="P349" s="540"/>
      <c r="Q349" s="541"/>
    </row>
    <row r="350" spans="1:17" x14ac:dyDescent="0.2">
      <c r="A350" s="2047" t="s">
        <v>105</v>
      </c>
      <c r="B350" s="16">
        <v>1</v>
      </c>
      <c r="C350" s="542"/>
      <c r="D350" s="543"/>
      <c r="E350" s="543"/>
      <c r="F350" s="544"/>
      <c r="G350" s="544"/>
      <c r="H350" s="544"/>
      <c r="I350" s="544"/>
      <c r="J350" s="544"/>
      <c r="K350" s="545"/>
      <c r="L350" s="544"/>
      <c r="M350" s="546"/>
      <c r="N350" s="547"/>
      <c r="O350" s="548"/>
      <c r="P350" s="549"/>
      <c r="Q350" s="550"/>
    </row>
    <row r="351" spans="1:17" x14ac:dyDescent="0.2">
      <c r="A351" s="2048"/>
      <c r="B351" s="17">
        <v>2</v>
      </c>
      <c r="C351" s="542"/>
      <c r="D351" s="543"/>
      <c r="E351" s="543"/>
      <c r="F351" s="544"/>
      <c r="G351" s="544"/>
      <c r="H351" s="544"/>
      <c r="I351" s="544"/>
      <c r="J351" s="544"/>
      <c r="K351" s="545"/>
      <c r="L351" s="544"/>
      <c r="M351" s="546"/>
      <c r="N351" s="547"/>
      <c r="O351" s="548"/>
      <c r="P351" s="549"/>
      <c r="Q351" s="550"/>
    </row>
    <row r="352" spans="1:17" x14ac:dyDescent="0.2">
      <c r="A352" s="2048"/>
      <c r="B352" s="17">
        <v>3</v>
      </c>
      <c r="C352" s="542"/>
      <c r="D352" s="543"/>
      <c r="E352" s="543"/>
      <c r="F352" s="544"/>
      <c r="G352" s="544"/>
      <c r="H352" s="544"/>
      <c r="I352" s="544"/>
      <c r="J352" s="544"/>
      <c r="K352" s="545"/>
      <c r="L352" s="544"/>
      <c r="M352" s="546"/>
      <c r="N352" s="547"/>
      <c r="O352" s="548"/>
      <c r="P352" s="549"/>
      <c r="Q352" s="550"/>
    </row>
    <row r="353" spans="1:17" x14ac:dyDescent="0.2">
      <c r="A353" s="2048"/>
      <c r="B353" s="17">
        <v>4</v>
      </c>
      <c r="C353" s="542"/>
      <c r="D353" s="543"/>
      <c r="E353" s="543"/>
      <c r="F353" s="544"/>
      <c r="G353" s="544"/>
      <c r="H353" s="544"/>
      <c r="I353" s="544"/>
      <c r="J353" s="544"/>
      <c r="K353" s="545"/>
      <c r="L353" s="544"/>
      <c r="M353" s="546"/>
      <c r="N353" s="547"/>
      <c r="O353" s="548"/>
      <c r="P353" s="549"/>
      <c r="Q353" s="550"/>
    </row>
    <row r="354" spans="1:17" x14ac:dyDescent="0.2">
      <c r="A354" s="2048"/>
      <c r="B354" s="17">
        <v>5</v>
      </c>
      <c r="C354" s="542"/>
      <c r="D354" s="543"/>
      <c r="E354" s="543"/>
      <c r="F354" s="544"/>
      <c r="G354" s="544"/>
      <c r="H354" s="544"/>
      <c r="I354" s="544"/>
      <c r="J354" s="544"/>
      <c r="K354" s="545"/>
      <c r="L354" s="544"/>
      <c r="M354" s="546"/>
      <c r="N354" s="547"/>
      <c r="O354" s="548"/>
      <c r="P354" s="549"/>
      <c r="Q354" s="550"/>
    </row>
    <row r="355" spans="1:17" x14ac:dyDescent="0.2">
      <c r="A355" s="2048"/>
      <c r="B355" s="17">
        <v>6</v>
      </c>
      <c r="C355" s="542"/>
      <c r="D355" s="543"/>
      <c r="E355" s="543"/>
      <c r="F355" s="544"/>
      <c r="G355" s="544"/>
      <c r="H355" s="544"/>
      <c r="I355" s="544"/>
      <c r="J355" s="544"/>
      <c r="K355" s="545"/>
      <c r="L355" s="544"/>
      <c r="M355" s="546"/>
      <c r="N355" s="547"/>
      <c r="O355" s="548"/>
      <c r="P355" s="549"/>
      <c r="Q355" s="550"/>
    </row>
    <row r="356" spans="1:17" x14ac:dyDescent="0.2">
      <c r="A356" s="2048"/>
      <c r="B356" s="17">
        <v>7</v>
      </c>
      <c r="C356" s="542"/>
      <c r="D356" s="543"/>
      <c r="E356" s="543"/>
      <c r="F356" s="544"/>
      <c r="G356" s="544"/>
      <c r="H356" s="544"/>
      <c r="I356" s="544"/>
      <c r="J356" s="544"/>
      <c r="K356" s="545"/>
      <c r="L356" s="544"/>
      <c r="M356" s="546"/>
      <c r="N356" s="547"/>
      <c r="O356" s="548"/>
      <c r="P356" s="549"/>
      <c r="Q356" s="550"/>
    </row>
    <row r="357" spans="1:17" x14ac:dyDescent="0.2">
      <c r="A357" s="2048"/>
      <c r="B357" s="17">
        <v>8</v>
      </c>
      <c r="C357" s="542"/>
      <c r="D357" s="543"/>
      <c r="E357" s="543"/>
      <c r="F357" s="544"/>
      <c r="G357" s="544"/>
      <c r="H357" s="544"/>
      <c r="I357" s="544"/>
      <c r="J357" s="544"/>
      <c r="K357" s="545"/>
      <c r="L357" s="544"/>
      <c r="M357" s="546"/>
      <c r="N357" s="547"/>
      <c r="O357" s="548"/>
      <c r="P357" s="549"/>
      <c r="Q357" s="550"/>
    </row>
    <row r="358" spans="1:17" x14ac:dyDescent="0.2">
      <c r="A358" s="2048"/>
      <c r="B358" s="17">
        <v>9</v>
      </c>
      <c r="C358" s="551"/>
      <c r="D358" s="524"/>
      <c r="E358" s="524"/>
      <c r="F358" s="525"/>
      <c r="G358" s="525"/>
      <c r="H358" s="525"/>
      <c r="I358" s="525"/>
      <c r="J358" s="525"/>
      <c r="K358" s="526"/>
      <c r="L358" s="525"/>
      <c r="M358" s="527"/>
      <c r="N358" s="528"/>
      <c r="O358" s="529"/>
      <c r="P358" s="530"/>
      <c r="Q358" s="552"/>
    </row>
    <row r="359" spans="1:17" ht="12.75" thickBot="1" x14ac:dyDescent="0.25">
      <c r="A359" s="2049"/>
      <c r="B359" s="136">
        <v>10</v>
      </c>
      <c r="C359" s="553"/>
      <c r="D359" s="554"/>
      <c r="E359" s="554"/>
      <c r="F359" s="555"/>
      <c r="G359" s="555"/>
      <c r="H359" s="555"/>
      <c r="I359" s="555"/>
      <c r="J359" s="555"/>
      <c r="K359" s="556"/>
      <c r="L359" s="555"/>
      <c r="M359" s="557"/>
      <c r="N359" s="558"/>
      <c r="O359" s="559"/>
      <c r="P359" s="560"/>
      <c r="Q359" s="561"/>
    </row>
    <row r="360" spans="1:17" ht="12" x14ac:dyDescent="0.2">
      <c r="A360" s="82"/>
      <c r="B360" s="82"/>
      <c r="C360" s="83"/>
      <c r="D360" s="84"/>
      <c r="E360" s="84"/>
      <c r="F360" s="83"/>
      <c r="G360" s="83"/>
      <c r="H360" s="128"/>
      <c r="I360" s="128"/>
      <c r="J360" s="128"/>
      <c r="K360" s="129"/>
      <c r="L360" s="128"/>
      <c r="M360" s="130"/>
      <c r="N360" s="131"/>
      <c r="O360" s="132"/>
      <c r="P360" s="133"/>
      <c r="Q360" s="133"/>
    </row>
    <row r="361" spans="1:17" s="6" customFormat="1" ht="17.25" customHeight="1" x14ac:dyDescent="0.2">
      <c r="A361" s="1987" t="s">
        <v>259</v>
      </c>
      <c r="B361" s="1987"/>
      <c r="C361" s="1987"/>
      <c r="D361" s="1987"/>
      <c r="E361" s="1987"/>
      <c r="F361" s="1987"/>
      <c r="G361" s="1987"/>
      <c r="H361" s="1987"/>
      <c r="I361" s="1987"/>
      <c r="J361" s="1987"/>
      <c r="K361" s="1987"/>
      <c r="L361" s="1987"/>
      <c r="M361" s="1987"/>
      <c r="N361" s="1987"/>
      <c r="O361" s="1987"/>
      <c r="P361" s="1987"/>
      <c r="Q361" s="1987"/>
    </row>
    <row r="362" spans="1:17" ht="13.5" thickBot="1" x14ac:dyDescent="0.25">
      <c r="A362" s="391"/>
      <c r="B362" s="391"/>
      <c r="C362" s="391"/>
      <c r="D362" s="391"/>
      <c r="E362" s="1961" t="s">
        <v>253</v>
      </c>
      <c r="F362" s="1961"/>
      <c r="G362" s="1961"/>
      <c r="H362" s="1961"/>
      <c r="I362" s="391">
        <v>6.1</v>
      </c>
      <c r="J362" s="391" t="s">
        <v>252</v>
      </c>
      <c r="K362" s="391" t="s">
        <v>254</v>
      </c>
      <c r="L362" s="392">
        <v>357.8</v>
      </c>
      <c r="M362" s="391"/>
      <c r="N362" s="391"/>
      <c r="O362" s="391"/>
      <c r="P362" s="391"/>
      <c r="Q362" s="391"/>
    </row>
    <row r="363" spans="1:17" x14ac:dyDescent="0.2">
      <c r="A363" s="1988" t="s">
        <v>1</v>
      </c>
      <c r="B363" s="1965" t="s">
        <v>0</v>
      </c>
      <c r="C363" s="1968" t="s">
        <v>2</v>
      </c>
      <c r="D363" s="1968" t="s">
        <v>3</v>
      </c>
      <c r="E363" s="1968" t="s">
        <v>11</v>
      </c>
      <c r="F363" s="1972" t="s">
        <v>12</v>
      </c>
      <c r="G363" s="1973"/>
      <c r="H363" s="1973"/>
      <c r="I363" s="1974"/>
      <c r="J363" s="1968" t="s">
        <v>4</v>
      </c>
      <c r="K363" s="1968" t="s">
        <v>13</v>
      </c>
      <c r="L363" s="1968" t="s">
        <v>5</v>
      </c>
      <c r="M363" s="1968" t="s">
        <v>6</v>
      </c>
      <c r="N363" s="1968" t="s">
        <v>14</v>
      </c>
      <c r="O363" s="1992" t="s">
        <v>15</v>
      </c>
      <c r="P363" s="1968" t="s">
        <v>22</v>
      </c>
      <c r="Q363" s="1977" t="s">
        <v>23</v>
      </c>
    </row>
    <row r="364" spans="1:17" ht="33.75" x14ac:dyDescent="0.2">
      <c r="A364" s="1989"/>
      <c r="B364" s="1966"/>
      <c r="C364" s="1969"/>
      <c r="D364" s="1971"/>
      <c r="E364" s="1971"/>
      <c r="F364" s="390" t="s">
        <v>16</v>
      </c>
      <c r="G364" s="390" t="s">
        <v>17</v>
      </c>
      <c r="H364" s="390" t="s">
        <v>18</v>
      </c>
      <c r="I364" s="390" t="s">
        <v>19</v>
      </c>
      <c r="J364" s="1971"/>
      <c r="K364" s="1971"/>
      <c r="L364" s="1971"/>
      <c r="M364" s="1971"/>
      <c r="N364" s="1971"/>
      <c r="O364" s="1993"/>
      <c r="P364" s="1971"/>
      <c r="Q364" s="1978"/>
    </row>
    <row r="365" spans="1:17" x14ac:dyDescent="0.2">
      <c r="A365" s="1990"/>
      <c r="B365" s="1991"/>
      <c r="C365" s="1971"/>
      <c r="D365" s="64" t="s">
        <v>7</v>
      </c>
      <c r="E365" s="64" t="s">
        <v>8</v>
      </c>
      <c r="F365" s="64" t="s">
        <v>9</v>
      </c>
      <c r="G365" s="64" t="s">
        <v>9</v>
      </c>
      <c r="H365" s="64" t="s">
        <v>9</v>
      </c>
      <c r="I365" s="64" t="s">
        <v>9</v>
      </c>
      <c r="J365" s="64" t="s">
        <v>20</v>
      </c>
      <c r="K365" s="64" t="s">
        <v>9</v>
      </c>
      <c r="L365" s="64" t="s">
        <v>20</v>
      </c>
      <c r="M365" s="64" t="s">
        <v>55</v>
      </c>
      <c r="N365" s="64" t="s">
        <v>269</v>
      </c>
      <c r="O365" s="64" t="s">
        <v>270</v>
      </c>
      <c r="P365" s="65" t="s">
        <v>24</v>
      </c>
      <c r="Q365" s="66" t="s">
        <v>271</v>
      </c>
    </row>
    <row r="366" spans="1:17" ht="12" thickBot="1" x14ac:dyDescent="0.25">
      <c r="A366" s="67">
        <v>1</v>
      </c>
      <c r="B366" s="68">
        <v>2</v>
      </c>
      <c r="C366" s="69">
        <v>3</v>
      </c>
      <c r="D366" s="70">
        <v>4</v>
      </c>
      <c r="E366" s="70">
        <v>5</v>
      </c>
      <c r="F366" s="70">
        <v>6</v>
      </c>
      <c r="G366" s="70">
        <v>7</v>
      </c>
      <c r="H366" s="70">
        <v>8</v>
      </c>
      <c r="I366" s="70">
        <v>9</v>
      </c>
      <c r="J366" s="70">
        <v>10</v>
      </c>
      <c r="K366" s="70">
        <v>11</v>
      </c>
      <c r="L366" s="69">
        <v>12</v>
      </c>
      <c r="M366" s="70">
        <v>13</v>
      </c>
      <c r="N366" s="70">
        <v>14</v>
      </c>
      <c r="O366" s="71">
        <v>15</v>
      </c>
      <c r="P366" s="69">
        <v>16</v>
      </c>
      <c r="Q366" s="72">
        <v>17</v>
      </c>
    </row>
    <row r="367" spans="1:17" x14ac:dyDescent="0.2">
      <c r="A367" s="1994" t="s">
        <v>63</v>
      </c>
      <c r="B367" s="135">
        <v>1</v>
      </c>
      <c r="C367" s="1379" t="s">
        <v>420</v>
      </c>
      <c r="D367" s="1380">
        <v>55</v>
      </c>
      <c r="E367" s="1380">
        <v>1993</v>
      </c>
      <c r="F367" s="1381">
        <v>25.572005000000001</v>
      </c>
      <c r="G367" s="1382">
        <v>6.4249799999999997</v>
      </c>
      <c r="H367" s="1382">
        <v>8.64</v>
      </c>
      <c r="I367" s="1382">
        <v>10.507025000000001</v>
      </c>
      <c r="J367" s="1382">
        <v>3524.86</v>
      </c>
      <c r="K367" s="1383">
        <v>10.507025000000001</v>
      </c>
      <c r="L367" s="1382">
        <v>3524.86</v>
      </c>
      <c r="M367" s="1384">
        <v>2.980834699817865E-3</v>
      </c>
      <c r="N367" s="1385">
        <v>74.556000000000012</v>
      </c>
      <c r="O367" s="1386">
        <v>0.22223911187962078</v>
      </c>
      <c r="P367" s="1716">
        <v>178.8500819890719</v>
      </c>
      <c r="Q367" s="905">
        <v>13.334346712777245</v>
      </c>
    </row>
    <row r="368" spans="1:17" x14ac:dyDescent="0.2">
      <c r="A368" s="1995"/>
      <c r="B368" s="73">
        <v>2</v>
      </c>
      <c r="C368" s="896" t="s">
        <v>421</v>
      </c>
      <c r="D368" s="897">
        <v>55</v>
      </c>
      <c r="E368" s="897">
        <v>1990</v>
      </c>
      <c r="F368" s="898">
        <v>34.73301</v>
      </c>
      <c r="G368" s="899">
        <v>6.012543</v>
      </c>
      <c r="H368" s="899">
        <v>12.56</v>
      </c>
      <c r="I368" s="899">
        <v>16.160467000000001</v>
      </c>
      <c r="J368" s="899">
        <v>3527.73</v>
      </c>
      <c r="K368" s="900">
        <v>16.160467000000001</v>
      </c>
      <c r="L368" s="899">
        <v>3527.73</v>
      </c>
      <c r="M368" s="901">
        <v>4.5809818211711211E-3</v>
      </c>
      <c r="N368" s="902">
        <v>74.556000000000012</v>
      </c>
      <c r="O368" s="903">
        <v>0.34153968065923418</v>
      </c>
      <c r="P368" s="1344">
        <v>274.8589092702673</v>
      </c>
      <c r="Q368" s="906">
        <v>20.492380839554052</v>
      </c>
    </row>
    <row r="369" spans="1:17" x14ac:dyDescent="0.2">
      <c r="A369" s="1995"/>
      <c r="B369" s="73">
        <v>3</v>
      </c>
      <c r="C369" s="896" t="s">
        <v>423</v>
      </c>
      <c r="D369" s="897">
        <v>25</v>
      </c>
      <c r="E369" s="897">
        <v>1978</v>
      </c>
      <c r="F369" s="898">
        <v>9.9489999999999998</v>
      </c>
      <c r="G369" s="899">
        <v>2.1716310000000001</v>
      </c>
      <c r="H369" s="899">
        <v>1</v>
      </c>
      <c r="I369" s="899">
        <v>6.7773690000000002</v>
      </c>
      <c r="J369" s="899">
        <v>1284.25</v>
      </c>
      <c r="K369" s="900">
        <v>6.7773690000000002</v>
      </c>
      <c r="L369" s="899">
        <v>1284.25</v>
      </c>
      <c r="M369" s="901">
        <v>5.2772972552073199E-3</v>
      </c>
      <c r="N369" s="902">
        <v>74.556000000000012</v>
      </c>
      <c r="O369" s="903">
        <v>0.393454174159237</v>
      </c>
      <c r="P369" s="1344">
        <v>316.63783531243922</v>
      </c>
      <c r="Q369" s="906">
        <v>23.607250449554222</v>
      </c>
    </row>
    <row r="370" spans="1:17" x14ac:dyDescent="0.2">
      <c r="A370" s="1995"/>
      <c r="B370" s="73">
        <v>4</v>
      </c>
      <c r="C370" s="896" t="s">
        <v>424</v>
      </c>
      <c r="D370" s="897">
        <v>54</v>
      </c>
      <c r="E370" s="897">
        <v>1992</v>
      </c>
      <c r="F370" s="898">
        <v>29.058999999999997</v>
      </c>
      <c r="G370" s="899">
        <v>5.0362499999999999</v>
      </c>
      <c r="H370" s="899">
        <v>8.64</v>
      </c>
      <c r="I370" s="899">
        <v>15.38275</v>
      </c>
      <c r="J370" s="899">
        <v>2632.94</v>
      </c>
      <c r="K370" s="900">
        <v>15.38275</v>
      </c>
      <c r="L370" s="899">
        <v>2632.94</v>
      </c>
      <c r="M370" s="901">
        <v>5.8424232986699276E-3</v>
      </c>
      <c r="N370" s="902">
        <v>74.556000000000012</v>
      </c>
      <c r="O370" s="903">
        <v>0.43558771145563518</v>
      </c>
      <c r="P370" s="1344">
        <v>350.54539792019568</v>
      </c>
      <c r="Q370" s="906">
        <v>26.135262687338113</v>
      </c>
    </row>
    <row r="371" spans="1:17" x14ac:dyDescent="0.2">
      <c r="A371" s="1995"/>
      <c r="B371" s="73">
        <v>5</v>
      </c>
      <c r="C371" s="896" t="s">
        <v>422</v>
      </c>
      <c r="D371" s="897">
        <v>44</v>
      </c>
      <c r="E371" s="897">
        <v>2004</v>
      </c>
      <c r="F371" s="898">
        <v>12.320999</v>
      </c>
      <c r="G371" s="899">
        <v>1.4790000000000001</v>
      </c>
      <c r="H371" s="899">
        <v>3.52</v>
      </c>
      <c r="I371" s="899">
        <v>7.3219989999999999</v>
      </c>
      <c r="J371" s="899">
        <v>1548.41</v>
      </c>
      <c r="K371" s="900">
        <v>7.3219989999999999</v>
      </c>
      <c r="L371" s="899">
        <v>1548.41</v>
      </c>
      <c r="M371" s="901">
        <v>4.7287210751674295E-3</v>
      </c>
      <c r="N371" s="902">
        <v>74.556000000000012</v>
      </c>
      <c r="O371" s="903">
        <v>0.35255452848018293</v>
      </c>
      <c r="P371" s="1344">
        <v>283.72326451004574</v>
      </c>
      <c r="Q371" s="906">
        <v>21.153271708810976</v>
      </c>
    </row>
    <row r="372" spans="1:17" x14ac:dyDescent="0.2">
      <c r="A372" s="1995"/>
      <c r="B372" s="73">
        <v>6</v>
      </c>
      <c r="C372" s="896"/>
      <c r="D372" s="897"/>
      <c r="E372" s="897"/>
      <c r="F372" s="898"/>
      <c r="G372" s="899"/>
      <c r="H372" s="899"/>
      <c r="I372" s="899"/>
      <c r="J372" s="899"/>
      <c r="K372" s="900"/>
      <c r="L372" s="899"/>
      <c r="M372" s="901"/>
      <c r="N372" s="902"/>
      <c r="O372" s="903"/>
      <c r="P372" s="1344"/>
      <c r="Q372" s="906"/>
    </row>
    <row r="373" spans="1:17" x14ac:dyDescent="0.2">
      <c r="A373" s="1995"/>
      <c r="B373" s="73">
        <v>7</v>
      </c>
      <c r="C373" s="896" t="s">
        <v>260</v>
      </c>
      <c r="D373" s="897"/>
      <c r="E373" s="897"/>
      <c r="F373" s="898"/>
      <c r="G373" s="899"/>
      <c r="H373" s="899"/>
      <c r="I373" s="899"/>
      <c r="J373" s="899"/>
      <c r="K373" s="900"/>
      <c r="L373" s="899"/>
      <c r="M373" s="901"/>
      <c r="N373" s="902"/>
      <c r="O373" s="903"/>
      <c r="P373" s="1344"/>
      <c r="Q373" s="906"/>
    </row>
    <row r="374" spans="1:17" x14ac:dyDescent="0.2">
      <c r="A374" s="1995"/>
      <c r="B374" s="73">
        <v>8</v>
      </c>
      <c r="C374" s="896"/>
      <c r="D374" s="897"/>
      <c r="E374" s="897"/>
      <c r="F374" s="898"/>
      <c r="G374" s="899"/>
      <c r="H374" s="899"/>
      <c r="I374" s="899"/>
      <c r="J374" s="899"/>
      <c r="K374" s="900"/>
      <c r="L374" s="899"/>
      <c r="M374" s="901"/>
      <c r="N374" s="902"/>
      <c r="O374" s="903"/>
      <c r="P374" s="1344"/>
      <c r="Q374" s="906"/>
    </row>
    <row r="375" spans="1:17" x14ac:dyDescent="0.2">
      <c r="A375" s="1995"/>
      <c r="B375" s="73">
        <v>9</v>
      </c>
      <c r="C375" s="896"/>
      <c r="D375" s="897"/>
      <c r="E375" s="897"/>
      <c r="F375" s="898"/>
      <c r="G375" s="899"/>
      <c r="H375" s="899"/>
      <c r="I375" s="899"/>
      <c r="J375" s="899"/>
      <c r="K375" s="900"/>
      <c r="L375" s="899"/>
      <c r="M375" s="901"/>
      <c r="N375" s="902"/>
      <c r="O375" s="903"/>
      <c r="P375" s="1344"/>
      <c r="Q375" s="906"/>
    </row>
    <row r="376" spans="1:17" ht="12" thickBot="1" x14ac:dyDescent="0.25">
      <c r="A376" s="1996"/>
      <c r="B376" s="195">
        <v>10</v>
      </c>
      <c r="C376" s="1387"/>
      <c r="D376" s="1388"/>
      <c r="E376" s="1388"/>
      <c r="F376" s="1389"/>
      <c r="G376" s="1390"/>
      <c r="H376" s="1390"/>
      <c r="I376" s="1390"/>
      <c r="J376" s="1390"/>
      <c r="K376" s="1391"/>
      <c r="L376" s="1390"/>
      <c r="M376" s="1392"/>
      <c r="N376" s="1393"/>
      <c r="O376" s="1394"/>
      <c r="P376" s="1395"/>
      <c r="Q376" s="1396"/>
    </row>
    <row r="377" spans="1:17" x14ac:dyDescent="0.2">
      <c r="A377" s="1997" t="s">
        <v>68</v>
      </c>
      <c r="B377" s="10">
        <v>1</v>
      </c>
      <c r="C377" s="907" t="s">
        <v>314</v>
      </c>
      <c r="D377" s="908">
        <v>101</v>
      </c>
      <c r="E377" s="908">
        <v>1968</v>
      </c>
      <c r="F377" s="909">
        <v>49.401994000000002</v>
      </c>
      <c r="G377" s="909">
        <v>8.3551769999999994</v>
      </c>
      <c r="H377" s="909">
        <v>15.92</v>
      </c>
      <c r="I377" s="909">
        <v>25.126816999999999</v>
      </c>
      <c r="J377" s="909">
        <v>4482.08</v>
      </c>
      <c r="K377" s="910">
        <v>25.126816999999999</v>
      </c>
      <c r="L377" s="909">
        <v>4482.08</v>
      </c>
      <c r="M377" s="911">
        <v>5.6060616945703776E-3</v>
      </c>
      <c r="N377" s="912">
        <v>74.556000000000012</v>
      </c>
      <c r="O377" s="913">
        <v>0.41796553570038913</v>
      </c>
      <c r="P377" s="1345">
        <v>336.36370167422263</v>
      </c>
      <c r="Q377" s="915">
        <v>25.077932142023347</v>
      </c>
    </row>
    <row r="378" spans="1:17" x14ac:dyDescent="0.2">
      <c r="A378" s="1998"/>
      <c r="B378" s="11">
        <v>2</v>
      </c>
      <c r="C378" s="916" t="s">
        <v>312</v>
      </c>
      <c r="D378" s="917">
        <v>22</v>
      </c>
      <c r="E378" s="917">
        <v>1994</v>
      </c>
      <c r="F378" s="918">
        <v>9.91</v>
      </c>
      <c r="G378" s="918">
        <v>1.9981800000000001</v>
      </c>
      <c r="H378" s="918">
        <v>3.52</v>
      </c>
      <c r="I378" s="918">
        <v>4.3918200000000001</v>
      </c>
      <c r="J378" s="918">
        <v>1162.77</v>
      </c>
      <c r="K378" s="919">
        <v>4.3918200000000001</v>
      </c>
      <c r="L378" s="918">
        <v>1162.77</v>
      </c>
      <c r="M378" s="920">
        <v>3.7770324311772749E-3</v>
      </c>
      <c r="N378" s="921">
        <v>74.556000000000012</v>
      </c>
      <c r="O378" s="922">
        <v>0.28160042993885293</v>
      </c>
      <c r="P378" s="1346">
        <v>226.62194587063649</v>
      </c>
      <c r="Q378" s="924">
        <v>16.896025796331177</v>
      </c>
    </row>
    <row r="379" spans="1:17" x14ac:dyDescent="0.2">
      <c r="A379" s="1998"/>
      <c r="B379" s="11">
        <v>3</v>
      </c>
      <c r="C379" s="916" t="s">
        <v>311</v>
      </c>
      <c r="D379" s="917">
        <v>103</v>
      </c>
      <c r="E379" s="917">
        <v>1965</v>
      </c>
      <c r="F379" s="918">
        <v>53.577000999999996</v>
      </c>
      <c r="G379" s="918">
        <v>9.2136320000000005</v>
      </c>
      <c r="H379" s="918">
        <v>15.92</v>
      </c>
      <c r="I379" s="918">
        <v>28.443369000000001</v>
      </c>
      <c r="J379" s="918">
        <v>4447.51</v>
      </c>
      <c r="K379" s="919">
        <v>28.443369000000001</v>
      </c>
      <c r="L379" s="918">
        <v>4447.51</v>
      </c>
      <c r="M379" s="920">
        <v>6.3953468345208887E-3</v>
      </c>
      <c r="N379" s="921">
        <v>74.556000000000012</v>
      </c>
      <c r="O379" s="922">
        <v>0.47681147859453943</v>
      </c>
      <c r="P379" s="1346">
        <v>383.72081007125331</v>
      </c>
      <c r="Q379" s="924">
        <v>28.608688715672368</v>
      </c>
    </row>
    <row r="380" spans="1:17" x14ac:dyDescent="0.2">
      <c r="A380" s="1998"/>
      <c r="B380" s="11">
        <v>4</v>
      </c>
      <c r="C380" s="916" t="s">
        <v>319</v>
      </c>
      <c r="D380" s="917">
        <v>55</v>
      </c>
      <c r="E380" s="917">
        <v>1995</v>
      </c>
      <c r="F380" s="918">
        <v>34.595998000000002</v>
      </c>
      <c r="G380" s="918">
        <v>5.9841360000000003</v>
      </c>
      <c r="H380" s="918">
        <v>8.7200000000000006</v>
      </c>
      <c r="I380" s="918">
        <v>19.891862</v>
      </c>
      <c r="J380" s="918">
        <v>3308.16</v>
      </c>
      <c r="K380" s="919">
        <v>19.891862</v>
      </c>
      <c r="L380" s="918">
        <v>3308.16</v>
      </c>
      <c r="M380" s="920">
        <v>6.0129685384020118E-3</v>
      </c>
      <c r="N380" s="921">
        <v>74.556000000000012</v>
      </c>
      <c r="O380" s="922">
        <v>0.44830288234910048</v>
      </c>
      <c r="P380" s="1346">
        <v>360.77811230412073</v>
      </c>
      <c r="Q380" s="924">
        <v>26.898172940946029</v>
      </c>
    </row>
    <row r="381" spans="1:17" x14ac:dyDescent="0.2">
      <c r="A381" s="1998"/>
      <c r="B381" s="11">
        <v>5</v>
      </c>
      <c r="C381" s="916" t="s">
        <v>310</v>
      </c>
      <c r="D381" s="917">
        <v>80</v>
      </c>
      <c r="E381" s="917">
        <v>1964</v>
      </c>
      <c r="F381" s="918">
        <v>41.564985000000007</v>
      </c>
      <c r="G381" s="918">
        <v>6.5403130000000003</v>
      </c>
      <c r="H381" s="918">
        <v>12.8</v>
      </c>
      <c r="I381" s="918">
        <v>22.224672000000002</v>
      </c>
      <c r="J381" s="918">
        <v>3831.94</v>
      </c>
      <c r="K381" s="919">
        <v>22.224672000000002</v>
      </c>
      <c r="L381" s="918">
        <v>3831.94</v>
      </c>
      <c r="M381" s="920">
        <v>5.7998486406363363E-3</v>
      </c>
      <c r="N381" s="921">
        <v>74.556000000000012</v>
      </c>
      <c r="O381" s="922">
        <v>0.43241351525128274</v>
      </c>
      <c r="P381" s="1346">
        <v>347.99091843818019</v>
      </c>
      <c r="Q381" s="924">
        <v>25.944810915076967</v>
      </c>
    </row>
    <row r="382" spans="1:17" x14ac:dyDescent="0.2">
      <c r="A382" s="1998"/>
      <c r="B382" s="11">
        <v>6</v>
      </c>
      <c r="C382" s="916" t="s">
        <v>316</v>
      </c>
      <c r="D382" s="917">
        <v>101</v>
      </c>
      <c r="E382" s="917">
        <v>1966</v>
      </c>
      <c r="F382" s="918">
        <v>52.587998999999996</v>
      </c>
      <c r="G382" s="918">
        <v>8.7467400000000008</v>
      </c>
      <c r="H382" s="918">
        <v>15.84</v>
      </c>
      <c r="I382" s="918">
        <v>28.001259000000001</v>
      </c>
      <c r="J382" s="918">
        <v>4481.51</v>
      </c>
      <c r="K382" s="919">
        <v>28.001259000000001</v>
      </c>
      <c r="L382" s="918">
        <v>4481.51</v>
      </c>
      <c r="M382" s="920">
        <v>6.2481750570678183E-3</v>
      </c>
      <c r="N382" s="921">
        <v>74.556000000000012</v>
      </c>
      <c r="O382" s="922">
        <v>0.46583893955474831</v>
      </c>
      <c r="P382" s="1346">
        <v>374.8905034240691</v>
      </c>
      <c r="Q382" s="924">
        <v>27.950336373284898</v>
      </c>
    </row>
    <row r="383" spans="1:17" x14ac:dyDescent="0.2">
      <c r="A383" s="1998"/>
      <c r="B383" s="11">
        <v>7</v>
      </c>
      <c r="C383" s="916" t="s">
        <v>315</v>
      </c>
      <c r="D383" s="917">
        <v>80</v>
      </c>
      <c r="E383" s="917">
        <v>1964</v>
      </c>
      <c r="F383" s="918">
        <v>43.300002000000006</v>
      </c>
      <c r="G383" s="918">
        <v>6.7320000000000002</v>
      </c>
      <c r="H383" s="918">
        <v>12.72</v>
      </c>
      <c r="I383" s="918">
        <v>23.848002000000001</v>
      </c>
      <c r="J383" s="918">
        <v>3830.86</v>
      </c>
      <c r="K383" s="919">
        <v>23.848002000000001</v>
      </c>
      <c r="L383" s="918">
        <v>3830.86</v>
      </c>
      <c r="M383" s="920">
        <v>6.2252345426353356E-3</v>
      </c>
      <c r="N383" s="921">
        <v>74.556000000000012</v>
      </c>
      <c r="O383" s="922">
        <v>0.46412858656072015</v>
      </c>
      <c r="P383" s="1346">
        <v>373.51407255812012</v>
      </c>
      <c r="Q383" s="924">
        <v>27.847715193643211</v>
      </c>
    </row>
    <row r="384" spans="1:17" x14ac:dyDescent="0.2">
      <c r="A384" s="1998"/>
      <c r="B384" s="11">
        <v>8</v>
      </c>
      <c r="C384" s="916" t="s">
        <v>318</v>
      </c>
      <c r="D384" s="917">
        <v>100</v>
      </c>
      <c r="E384" s="917">
        <v>1973</v>
      </c>
      <c r="F384" s="918">
        <v>53.883998000000005</v>
      </c>
      <c r="G384" s="918">
        <v>7.8987780000000001</v>
      </c>
      <c r="H384" s="918">
        <v>15.971</v>
      </c>
      <c r="I384" s="918">
        <v>30.014220000000002</v>
      </c>
      <c r="J384" s="918">
        <v>4362.3100000000004</v>
      </c>
      <c r="K384" s="919">
        <v>30.014220000000002</v>
      </c>
      <c r="L384" s="918">
        <v>4362.3100000000004</v>
      </c>
      <c r="M384" s="920">
        <v>6.8803500897460287E-3</v>
      </c>
      <c r="N384" s="921">
        <v>74.556000000000012</v>
      </c>
      <c r="O384" s="922">
        <v>0.51297138129110498</v>
      </c>
      <c r="P384" s="1346">
        <v>412.82100538476175</v>
      </c>
      <c r="Q384" s="924">
        <v>30.778282877466303</v>
      </c>
    </row>
    <row r="385" spans="1:17" x14ac:dyDescent="0.2">
      <c r="A385" s="1998"/>
      <c r="B385" s="11">
        <v>9</v>
      </c>
      <c r="C385" s="916" t="s">
        <v>313</v>
      </c>
      <c r="D385" s="917">
        <v>75</v>
      </c>
      <c r="E385" s="917">
        <v>1987</v>
      </c>
      <c r="F385" s="918">
        <v>46.137999999999998</v>
      </c>
      <c r="G385" s="918">
        <v>6.7347029999999997</v>
      </c>
      <c r="H385" s="918">
        <v>12</v>
      </c>
      <c r="I385" s="918">
        <v>27.403296999999998</v>
      </c>
      <c r="J385" s="918">
        <v>4017.2</v>
      </c>
      <c r="K385" s="919">
        <v>27.403296999999998</v>
      </c>
      <c r="L385" s="918">
        <v>4017.2</v>
      </c>
      <c r="M385" s="920">
        <v>6.8214918351090312E-3</v>
      </c>
      <c r="N385" s="921">
        <v>74.556000000000012</v>
      </c>
      <c r="O385" s="922">
        <v>0.50858314525838899</v>
      </c>
      <c r="P385" s="1346">
        <v>409.28951010654185</v>
      </c>
      <c r="Q385" s="924">
        <v>30.514988715503339</v>
      </c>
    </row>
    <row r="386" spans="1:17" ht="12" thickBot="1" x14ac:dyDescent="0.25">
      <c r="A386" s="1999"/>
      <c r="B386" s="37">
        <v>10</v>
      </c>
      <c r="C386" s="916" t="s">
        <v>317</v>
      </c>
      <c r="D386" s="917">
        <v>60</v>
      </c>
      <c r="E386" s="917">
        <v>1988</v>
      </c>
      <c r="F386" s="918">
        <v>31.946997</v>
      </c>
      <c r="G386" s="918">
        <v>4.5461619999999998</v>
      </c>
      <c r="H386" s="918">
        <v>9.6</v>
      </c>
      <c r="I386" s="918">
        <v>17.800834999999999</v>
      </c>
      <c r="J386" s="918">
        <v>2363.7600000000002</v>
      </c>
      <c r="K386" s="919">
        <v>17.800834999999999</v>
      </c>
      <c r="L386" s="918">
        <v>2363.7600000000002</v>
      </c>
      <c r="M386" s="920">
        <v>7.5307285849663241E-3</v>
      </c>
      <c r="N386" s="921">
        <v>74.556000000000012</v>
      </c>
      <c r="O386" s="922">
        <v>0.56146100038074931</v>
      </c>
      <c r="P386" s="1346">
        <v>451.84371509797944</v>
      </c>
      <c r="Q386" s="924">
        <v>33.687660022844959</v>
      </c>
    </row>
    <row r="387" spans="1:17" x14ac:dyDescent="0.2">
      <c r="A387" s="2000" t="s">
        <v>77</v>
      </c>
      <c r="B387" s="74">
        <v>1</v>
      </c>
      <c r="C387" s="925" t="s">
        <v>320</v>
      </c>
      <c r="D387" s="926">
        <v>51</v>
      </c>
      <c r="E387" s="926">
        <v>1988</v>
      </c>
      <c r="F387" s="927">
        <v>31.773997000000001</v>
      </c>
      <c r="G387" s="927">
        <v>2.9220449999999998</v>
      </c>
      <c r="H387" s="927">
        <v>8</v>
      </c>
      <c r="I387" s="927">
        <v>20.851952000000001</v>
      </c>
      <c r="J387" s="927">
        <v>1853.38</v>
      </c>
      <c r="K387" s="928">
        <v>20.851952000000001</v>
      </c>
      <c r="L387" s="927">
        <v>1853.38</v>
      </c>
      <c r="M387" s="929">
        <v>1.1250769944641682E-2</v>
      </c>
      <c r="N387" s="930">
        <v>74.556000000000012</v>
      </c>
      <c r="O387" s="931">
        <v>0.83881240399270529</v>
      </c>
      <c r="P387" s="1347">
        <v>675.04619667850091</v>
      </c>
      <c r="Q387" s="932">
        <v>50.328744239562319</v>
      </c>
    </row>
    <row r="388" spans="1:17" x14ac:dyDescent="0.2">
      <c r="A388" s="2001"/>
      <c r="B388" s="75">
        <v>2</v>
      </c>
      <c r="C388" s="142"/>
      <c r="D388" s="143"/>
      <c r="E388" s="143"/>
      <c r="F388" s="144"/>
      <c r="G388" s="144"/>
      <c r="H388" s="144"/>
      <c r="I388" s="144"/>
      <c r="J388" s="144"/>
      <c r="K388" s="145"/>
      <c r="L388" s="144"/>
      <c r="M388" s="146"/>
      <c r="N388" s="147"/>
      <c r="O388" s="148"/>
      <c r="P388" s="562"/>
      <c r="Q388" s="149"/>
    </row>
    <row r="389" spans="1:17" x14ac:dyDescent="0.2">
      <c r="A389" s="2001"/>
      <c r="B389" s="75">
        <v>3</v>
      </c>
      <c r="C389" s="142"/>
      <c r="D389" s="143"/>
      <c r="E389" s="143"/>
      <c r="F389" s="144"/>
      <c r="G389" s="144"/>
      <c r="H389" s="144"/>
      <c r="I389" s="144"/>
      <c r="J389" s="144"/>
      <c r="K389" s="145"/>
      <c r="L389" s="144"/>
      <c r="M389" s="146"/>
      <c r="N389" s="147"/>
      <c r="O389" s="148"/>
      <c r="P389" s="562"/>
      <c r="Q389" s="149"/>
    </row>
    <row r="390" spans="1:17" x14ac:dyDescent="0.2">
      <c r="A390" s="2001"/>
      <c r="B390" s="75">
        <v>4</v>
      </c>
      <c r="C390" s="142"/>
      <c r="D390" s="143"/>
      <c r="E390" s="143"/>
      <c r="F390" s="144"/>
      <c r="G390" s="144"/>
      <c r="H390" s="144"/>
      <c r="I390" s="144"/>
      <c r="J390" s="144"/>
      <c r="K390" s="145"/>
      <c r="L390" s="144"/>
      <c r="M390" s="146"/>
      <c r="N390" s="147"/>
      <c r="O390" s="148"/>
      <c r="P390" s="562"/>
      <c r="Q390" s="149"/>
    </row>
    <row r="391" spans="1:17" x14ac:dyDescent="0.2">
      <c r="A391" s="2001"/>
      <c r="B391" s="75">
        <v>5</v>
      </c>
      <c r="C391" s="142"/>
      <c r="D391" s="143"/>
      <c r="E391" s="143"/>
      <c r="F391" s="144"/>
      <c r="G391" s="144"/>
      <c r="H391" s="144"/>
      <c r="I391" s="144"/>
      <c r="J391" s="144"/>
      <c r="K391" s="145"/>
      <c r="L391" s="144"/>
      <c r="M391" s="146"/>
      <c r="N391" s="147"/>
      <c r="O391" s="148"/>
      <c r="P391" s="562"/>
      <c r="Q391" s="149"/>
    </row>
    <row r="392" spans="1:17" x14ac:dyDescent="0.2">
      <c r="A392" s="2001"/>
      <c r="B392" s="75">
        <v>6</v>
      </c>
      <c r="C392" s="142"/>
      <c r="D392" s="143"/>
      <c r="E392" s="143"/>
      <c r="F392" s="144"/>
      <c r="G392" s="144"/>
      <c r="H392" s="144"/>
      <c r="I392" s="144"/>
      <c r="J392" s="144"/>
      <c r="K392" s="145"/>
      <c r="L392" s="144"/>
      <c r="M392" s="146"/>
      <c r="N392" s="147"/>
      <c r="O392" s="148"/>
      <c r="P392" s="562"/>
      <c r="Q392" s="149"/>
    </row>
    <row r="393" spans="1:17" x14ac:dyDescent="0.2">
      <c r="A393" s="2001"/>
      <c r="B393" s="75">
        <v>7</v>
      </c>
      <c r="C393" s="142"/>
      <c r="D393" s="143"/>
      <c r="E393" s="143"/>
      <c r="F393" s="144"/>
      <c r="G393" s="144"/>
      <c r="H393" s="144"/>
      <c r="I393" s="144"/>
      <c r="J393" s="144"/>
      <c r="K393" s="145"/>
      <c r="L393" s="144"/>
      <c r="M393" s="146"/>
      <c r="N393" s="147"/>
      <c r="O393" s="148"/>
      <c r="P393" s="562"/>
      <c r="Q393" s="149"/>
    </row>
    <row r="394" spans="1:17" x14ac:dyDescent="0.2">
      <c r="A394" s="2001"/>
      <c r="B394" s="75">
        <v>8</v>
      </c>
      <c r="C394" s="142"/>
      <c r="D394" s="143"/>
      <c r="E394" s="143"/>
      <c r="F394" s="144"/>
      <c r="G394" s="144"/>
      <c r="H394" s="144"/>
      <c r="I394" s="144"/>
      <c r="J394" s="144"/>
      <c r="K394" s="145"/>
      <c r="L394" s="144"/>
      <c r="M394" s="146"/>
      <c r="N394" s="147"/>
      <c r="O394" s="148"/>
      <c r="P394" s="562"/>
      <c r="Q394" s="149"/>
    </row>
    <row r="395" spans="1:17" x14ac:dyDescent="0.2">
      <c r="A395" s="2001"/>
      <c r="B395" s="75">
        <v>9</v>
      </c>
      <c r="C395" s="142"/>
      <c r="D395" s="143"/>
      <c r="E395" s="143"/>
      <c r="F395" s="144"/>
      <c r="G395" s="144"/>
      <c r="H395" s="144"/>
      <c r="I395" s="144"/>
      <c r="J395" s="144"/>
      <c r="K395" s="145"/>
      <c r="L395" s="144"/>
      <c r="M395" s="146"/>
      <c r="N395" s="147"/>
      <c r="O395" s="148"/>
      <c r="P395" s="562"/>
      <c r="Q395" s="149"/>
    </row>
    <row r="396" spans="1:17" ht="12" thickBot="1" x14ac:dyDescent="0.25">
      <c r="A396" s="2002"/>
      <c r="B396" s="76">
        <v>10</v>
      </c>
      <c r="C396" s="150"/>
      <c r="D396" s="151"/>
      <c r="E396" s="151"/>
      <c r="F396" s="152"/>
      <c r="G396" s="152"/>
      <c r="H396" s="152"/>
      <c r="I396" s="152"/>
      <c r="J396" s="152"/>
      <c r="K396" s="153"/>
      <c r="L396" s="152"/>
      <c r="M396" s="154"/>
      <c r="N396" s="155"/>
      <c r="O396" s="156"/>
      <c r="P396" s="563"/>
      <c r="Q396" s="157"/>
    </row>
    <row r="397" spans="1:17" x14ac:dyDescent="0.2">
      <c r="A397" s="2003" t="s">
        <v>88</v>
      </c>
      <c r="B397" s="57">
        <v>1</v>
      </c>
      <c r="C397" s="1348" t="s">
        <v>323</v>
      </c>
      <c r="D397" s="1349">
        <v>5</v>
      </c>
      <c r="E397" s="1349">
        <v>1951</v>
      </c>
      <c r="F397" s="935">
        <v>2.449001</v>
      </c>
      <c r="G397" s="935">
        <v>0.66249000000000002</v>
      </c>
      <c r="H397" s="935">
        <v>0.05</v>
      </c>
      <c r="I397" s="935">
        <v>1.7365109999999999</v>
      </c>
      <c r="J397" s="935">
        <v>223.63</v>
      </c>
      <c r="K397" s="936">
        <v>1.7365109999999999</v>
      </c>
      <c r="L397" s="935">
        <v>223.63</v>
      </c>
      <c r="M397" s="937">
        <v>7.7651075437105933E-3</v>
      </c>
      <c r="N397" s="938">
        <v>74.556000000000012</v>
      </c>
      <c r="O397" s="939">
        <v>0.57893535802888707</v>
      </c>
      <c r="P397" s="1350">
        <v>465.90645262263558</v>
      </c>
      <c r="Q397" s="941">
        <v>34.736121481733221</v>
      </c>
    </row>
    <row r="398" spans="1:17" x14ac:dyDescent="0.2">
      <c r="A398" s="2004"/>
      <c r="B398" s="57">
        <v>2</v>
      </c>
      <c r="C398" s="1348" t="s">
        <v>326</v>
      </c>
      <c r="D398" s="1349">
        <v>9</v>
      </c>
      <c r="E398" s="1349">
        <v>1986</v>
      </c>
      <c r="F398" s="935">
        <v>7.8149990000000003</v>
      </c>
      <c r="G398" s="935">
        <v>0.60817500000000002</v>
      </c>
      <c r="H398" s="935">
        <v>1.28</v>
      </c>
      <c r="I398" s="935">
        <v>5.9268239999999999</v>
      </c>
      <c r="J398" s="935">
        <v>536.30999999999995</v>
      </c>
      <c r="K398" s="936">
        <v>5.9268239999999999</v>
      </c>
      <c r="L398" s="935">
        <v>536.30999999999995</v>
      </c>
      <c r="M398" s="937">
        <v>1.1051115959053533E-2</v>
      </c>
      <c r="N398" s="938">
        <v>74.556000000000012</v>
      </c>
      <c r="O398" s="939">
        <v>0.82392700144319531</v>
      </c>
      <c r="P398" s="1350">
        <v>663.06695754321197</v>
      </c>
      <c r="Q398" s="941">
        <v>49.435620086591719</v>
      </c>
    </row>
    <row r="399" spans="1:17" x14ac:dyDescent="0.2">
      <c r="A399" s="2004"/>
      <c r="B399" s="57">
        <v>3</v>
      </c>
      <c r="C399" s="1348" t="s">
        <v>321</v>
      </c>
      <c r="D399" s="1349">
        <v>12</v>
      </c>
      <c r="E399" s="1349">
        <v>1991</v>
      </c>
      <c r="F399" s="935">
        <v>11.347999</v>
      </c>
      <c r="G399" s="935">
        <v>1.4157599999999999</v>
      </c>
      <c r="H399" s="935">
        <v>2</v>
      </c>
      <c r="I399" s="935">
        <v>7.932239</v>
      </c>
      <c r="J399" s="935">
        <v>818.44</v>
      </c>
      <c r="K399" s="936">
        <v>7.932239</v>
      </c>
      <c r="L399" s="935">
        <v>818.44</v>
      </c>
      <c r="M399" s="937">
        <v>9.6919004447485451E-3</v>
      </c>
      <c r="N399" s="938">
        <v>74.556000000000012</v>
      </c>
      <c r="O399" s="939">
        <v>0.72258932955867261</v>
      </c>
      <c r="P399" s="1350">
        <v>581.51402668491266</v>
      </c>
      <c r="Q399" s="941">
        <v>43.355359773520355</v>
      </c>
    </row>
    <row r="400" spans="1:17" x14ac:dyDescent="0.2">
      <c r="A400" s="2004"/>
      <c r="B400" s="57">
        <v>4</v>
      </c>
      <c r="C400" s="1348" t="s">
        <v>328</v>
      </c>
      <c r="D400" s="1349">
        <v>20</v>
      </c>
      <c r="E400" s="1349">
        <v>1985</v>
      </c>
      <c r="F400" s="935">
        <v>15.648999</v>
      </c>
      <c r="G400" s="935">
        <v>1.579623</v>
      </c>
      <c r="H400" s="935">
        <v>3.76</v>
      </c>
      <c r="I400" s="935">
        <v>10.309376</v>
      </c>
      <c r="J400" s="935">
        <v>1047.19</v>
      </c>
      <c r="K400" s="936">
        <v>10.309376</v>
      </c>
      <c r="L400" s="935">
        <v>1047.19</v>
      </c>
      <c r="M400" s="937">
        <v>9.8447998930471063E-3</v>
      </c>
      <c r="N400" s="938">
        <v>74.556000000000012</v>
      </c>
      <c r="O400" s="939">
        <v>0.7339889008260202</v>
      </c>
      <c r="P400" s="1350">
        <v>590.68799358282638</v>
      </c>
      <c r="Q400" s="941">
        <v>44.039334049561212</v>
      </c>
    </row>
    <row r="401" spans="1:17" x14ac:dyDescent="0.2">
      <c r="A401" s="2004"/>
      <c r="B401" s="57">
        <v>5</v>
      </c>
      <c r="C401" s="1348" t="s">
        <v>327</v>
      </c>
      <c r="D401" s="1349">
        <v>40</v>
      </c>
      <c r="E401" s="1349">
        <v>1988</v>
      </c>
      <c r="F401" s="935">
        <v>32.324003000000005</v>
      </c>
      <c r="G401" s="935">
        <v>2.6520000000000001</v>
      </c>
      <c r="H401" s="935">
        <v>2.52</v>
      </c>
      <c r="I401" s="935">
        <v>27.152003000000001</v>
      </c>
      <c r="J401" s="935">
        <v>2040.9</v>
      </c>
      <c r="K401" s="936">
        <v>27.152003000000001</v>
      </c>
      <c r="L401" s="935">
        <v>2040.9</v>
      </c>
      <c r="M401" s="937">
        <v>1.3303936008623646E-2</v>
      </c>
      <c r="N401" s="938">
        <v>74.556000000000012</v>
      </c>
      <c r="O401" s="939">
        <v>0.99188825305894468</v>
      </c>
      <c r="P401" s="1350">
        <v>798.23616051741874</v>
      </c>
      <c r="Q401" s="941">
        <v>59.513295183536684</v>
      </c>
    </row>
    <row r="402" spans="1:17" x14ac:dyDescent="0.2">
      <c r="A402" s="2004"/>
      <c r="B402" s="57">
        <v>6</v>
      </c>
      <c r="C402" s="1348" t="s">
        <v>325</v>
      </c>
      <c r="D402" s="1349">
        <v>36</v>
      </c>
      <c r="E402" s="1349">
        <v>1964</v>
      </c>
      <c r="F402" s="935">
        <v>15.01</v>
      </c>
      <c r="G402" s="935">
        <v>0</v>
      </c>
      <c r="H402" s="935">
        <v>0</v>
      </c>
      <c r="I402" s="935">
        <v>15.01</v>
      </c>
      <c r="J402" s="935">
        <v>1514.36</v>
      </c>
      <c r="K402" s="936">
        <v>15.01</v>
      </c>
      <c r="L402" s="935">
        <v>1514.36</v>
      </c>
      <c r="M402" s="937">
        <v>9.9117779127816368E-3</v>
      </c>
      <c r="N402" s="938">
        <v>74.556000000000012</v>
      </c>
      <c r="O402" s="939">
        <v>0.73898251406534787</v>
      </c>
      <c r="P402" s="1350">
        <v>594.70667476689823</v>
      </c>
      <c r="Q402" s="941">
        <v>44.33895084392087</v>
      </c>
    </row>
    <row r="403" spans="1:17" x14ac:dyDescent="0.2">
      <c r="A403" s="2004"/>
      <c r="B403" s="57">
        <v>7</v>
      </c>
      <c r="C403" s="1348" t="s">
        <v>324</v>
      </c>
      <c r="D403" s="1349">
        <v>41</v>
      </c>
      <c r="E403" s="1349">
        <v>1981</v>
      </c>
      <c r="F403" s="935">
        <v>36.730001999999999</v>
      </c>
      <c r="G403" s="935">
        <v>2.6675239999999998</v>
      </c>
      <c r="H403" s="935">
        <v>2.65</v>
      </c>
      <c r="I403" s="935">
        <v>31.412478</v>
      </c>
      <c r="J403" s="935">
        <v>2245.19</v>
      </c>
      <c r="K403" s="936">
        <v>31.412478</v>
      </c>
      <c r="L403" s="935">
        <v>2245.19</v>
      </c>
      <c r="M403" s="937">
        <v>1.399101100575007E-2</v>
      </c>
      <c r="N403" s="938">
        <v>74.556000000000012</v>
      </c>
      <c r="O403" s="939">
        <v>1.0431138165447025</v>
      </c>
      <c r="P403" s="1350">
        <v>839.46066034500427</v>
      </c>
      <c r="Q403" s="941">
        <v>62.586828992682143</v>
      </c>
    </row>
    <row r="404" spans="1:17" x14ac:dyDescent="0.2">
      <c r="A404" s="2004"/>
      <c r="B404" s="57">
        <v>8</v>
      </c>
      <c r="C404" s="1348" t="s">
        <v>322</v>
      </c>
      <c r="D404" s="1349">
        <v>8</v>
      </c>
      <c r="E404" s="1349">
        <v>1976</v>
      </c>
      <c r="F404" s="935">
        <v>7.8840009999999996</v>
      </c>
      <c r="G404" s="935">
        <v>1.377</v>
      </c>
      <c r="H404" s="935">
        <v>0.67</v>
      </c>
      <c r="I404" s="935">
        <v>5.8370009999999999</v>
      </c>
      <c r="J404" s="935">
        <v>432.82</v>
      </c>
      <c r="K404" s="936">
        <v>5.8370009999999999</v>
      </c>
      <c r="L404" s="935">
        <v>432.82</v>
      </c>
      <c r="M404" s="937">
        <v>1.3485978004713276E-2</v>
      </c>
      <c r="N404" s="938">
        <v>74.556000000000012</v>
      </c>
      <c r="O404" s="939">
        <v>1.0054605761194031</v>
      </c>
      <c r="P404" s="1350">
        <v>809.15868028279658</v>
      </c>
      <c r="Q404" s="941">
        <v>60.327634567164189</v>
      </c>
    </row>
    <row r="405" spans="1:17" x14ac:dyDescent="0.2">
      <c r="A405" s="2004"/>
      <c r="B405" s="57">
        <v>9</v>
      </c>
      <c r="C405" s="1348"/>
      <c r="D405" s="1349"/>
      <c r="E405" s="1349"/>
      <c r="F405" s="935"/>
      <c r="G405" s="935"/>
      <c r="H405" s="935"/>
      <c r="I405" s="935"/>
      <c r="J405" s="935"/>
      <c r="K405" s="936"/>
      <c r="L405" s="935"/>
      <c r="M405" s="937"/>
      <c r="N405" s="938"/>
      <c r="O405" s="939"/>
      <c r="P405" s="1350"/>
      <c r="Q405" s="941"/>
    </row>
    <row r="406" spans="1:17" ht="12" thickBot="1" x14ac:dyDescent="0.25">
      <c r="A406" s="2004"/>
      <c r="B406" s="77">
        <v>10</v>
      </c>
      <c r="C406" s="1351"/>
      <c r="D406" s="1352"/>
      <c r="E406" s="1352"/>
      <c r="F406" s="1353"/>
      <c r="G406" s="1353"/>
      <c r="H406" s="1353"/>
      <c r="I406" s="1353"/>
      <c r="J406" s="1353"/>
      <c r="K406" s="1354"/>
      <c r="L406" s="1353"/>
      <c r="M406" s="1355"/>
      <c r="N406" s="1356"/>
      <c r="O406" s="1357"/>
      <c r="P406" s="1358"/>
      <c r="Q406" s="1359"/>
    </row>
    <row r="407" spans="1:17" x14ac:dyDescent="0.2">
      <c r="A407" s="2030" t="s">
        <v>97</v>
      </c>
      <c r="B407" s="78">
        <v>1</v>
      </c>
      <c r="C407" s="1360" t="s">
        <v>334</v>
      </c>
      <c r="D407" s="1361">
        <v>12</v>
      </c>
      <c r="E407" s="1361">
        <v>1972</v>
      </c>
      <c r="F407" s="1362">
        <v>3.9849990000000002</v>
      </c>
      <c r="G407" s="1362">
        <v>0</v>
      </c>
      <c r="H407" s="1362">
        <v>0</v>
      </c>
      <c r="I407" s="1362">
        <v>3.9849990000000002</v>
      </c>
      <c r="J407" s="1362">
        <v>532.47</v>
      </c>
      <c r="K407" s="1363">
        <v>3.9849990000000002</v>
      </c>
      <c r="L407" s="1362">
        <v>532.47</v>
      </c>
      <c r="M407" s="1364">
        <v>7.4839878303002982E-3</v>
      </c>
      <c r="N407" s="1365">
        <v>74.556000000000012</v>
      </c>
      <c r="O407" s="1366">
        <v>0.55797619667586917</v>
      </c>
      <c r="P407" s="1367">
        <v>449.03926981801789</v>
      </c>
      <c r="Q407" s="1368">
        <v>33.478571800552146</v>
      </c>
    </row>
    <row r="408" spans="1:17" x14ac:dyDescent="0.2">
      <c r="A408" s="2031"/>
      <c r="B408" s="79">
        <v>2</v>
      </c>
      <c r="C408" s="942" t="s">
        <v>331</v>
      </c>
      <c r="D408" s="943">
        <v>7</v>
      </c>
      <c r="E408" s="943">
        <v>1956</v>
      </c>
      <c r="F408" s="944">
        <v>4.4372999999999996</v>
      </c>
      <c r="G408" s="944">
        <v>0</v>
      </c>
      <c r="H408" s="944">
        <v>0</v>
      </c>
      <c r="I408" s="944">
        <v>4.4372999999999996</v>
      </c>
      <c r="J408" s="944">
        <v>402.24</v>
      </c>
      <c r="K408" s="945">
        <v>4.4372999999999996</v>
      </c>
      <c r="L408" s="944">
        <v>402.24</v>
      </c>
      <c r="M408" s="946">
        <v>1.1031473747016705E-2</v>
      </c>
      <c r="N408" s="947">
        <v>74.556000000000012</v>
      </c>
      <c r="O408" s="948">
        <v>0.82246255668257762</v>
      </c>
      <c r="P408" s="1369">
        <v>661.88842482100233</v>
      </c>
      <c r="Q408" s="949">
        <v>49.347753400954659</v>
      </c>
    </row>
    <row r="409" spans="1:17" x14ac:dyDescent="0.2">
      <c r="A409" s="2031"/>
      <c r="B409" s="79">
        <v>3</v>
      </c>
      <c r="C409" s="942" t="s">
        <v>330</v>
      </c>
      <c r="D409" s="943">
        <v>8</v>
      </c>
      <c r="E409" s="943">
        <v>1956</v>
      </c>
      <c r="F409" s="944">
        <v>5.7169990000000004</v>
      </c>
      <c r="G409" s="944">
        <v>0</v>
      </c>
      <c r="H409" s="944">
        <v>0</v>
      </c>
      <c r="I409" s="944">
        <v>5.7169990000000004</v>
      </c>
      <c r="J409" s="944">
        <v>469.85</v>
      </c>
      <c r="K409" s="945">
        <v>5.7169990000000004</v>
      </c>
      <c r="L409" s="944">
        <v>469.85</v>
      </c>
      <c r="M409" s="946">
        <v>1.2167710971586677E-2</v>
      </c>
      <c r="N409" s="947">
        <v>74.556000000000012</v>
      </c>
      <c r="O409" s="948">
        <v>0.90717585919761645</v>
      </c>
      <c r="P409" s="1369">
        <v>730.06265829520066</v>
      </c>
      <c r="Q409" s="949">
        <v>54.430551551856986</v>
      </c>
    </row>
    <row r="410" spans="1:17" x14ac:dyDescent="0.2">
      <c r="A410" s="2031"/>
      <c r="B410" s="79">
        <v>4</v>
      </c>
      <c r="C410" s="942" t="s">
        <v>333</v>
      </c>
      <c r="D410" s="943">
        <v>8</v>
      </c>
      <c r="E410" s="943">
        <v>1966</v>
      </c>
      <c r="F410" s="944">
        <v>4.4219999999999997</v>
      </c>
      <c r="G410" s="944">
        <v>0</v>
      </c>
      <c r="H410" s="944">
        <v>0</v>
      </c>
      <c r="I410" s="944">
        <v>4.4219999999999997</v>
      </c>
      <c r="J410" s="944">
        <v>393.89</v>
      </c>
      <c r="K410" s="945">
        <v>4.4219999999999997</v>
      </c>
      <c r="L410" s="944">
        <v>393.89</v>
      </c>
      <c r="M410" s="946">
        <v>1.1226484551524536E-2</v>
      </c>
      <c r="N410" s="947">
        <v>74.556000000000012</v>
      </c>
      <c r="O410" s="948">
        <v>0.83700178222346344</v>
      </c>
      <c r="P410" s="1369">
        <v>673.58907309147219</v>
      </c>
      <c r="Q410" s="949">
        <v>50.220106933407806</v>
      </c>
    </row>
    <row r="411" spans="1:17" x14ac:dyDescent="0.2">
      <c r="A411" s="2031"/>
      <c r="B411" s="79">
        <v>5</v>
      </c>
      <c r="C411" s="942" t="s">
        <v>335</v>
      </c>
      <c r="D411" s="943">
        <v>6</v>
      </c>
      <c r="E411" s="943">
        <v>1959</v>
      </c>
      <c r="F411" s="944">
        <v>7.1370000000000005</v>
      </c>
      <c r="G411" s="944">
        <v>0.537744</v>
      </c>
      <c r="H411" s="944">
        <v>0.96</v>
      </c>
      <c r="I411" s="944">
        <v>5.6392560000000005</v>
      </c>
      <c r="J411" s="944">
        <v>313.25</v>
      </c>
      <c r="K411" s="945">
        <v>5.6392560000000005</v>
      </c>
      <c r="L411" s="944">
        <v>313.25</v>
      </c>
      <c r="M411" s="946">
        <v>1.800241340782123E-2</v>
      </c>
      <c r="N411" s="947">
        <v>74.556000000000012</v>
      </c>
      <c r="O411" s="948">
        <v>1.3421879340335199</v>
      </c>
      <c r="P411" s="1369">
        <v>1080.1448044692738</v>
      </c>
      <c r="Q411" s="949">
        <v>80.531276042011186</v>
      </c>
    </row>
    <row r="412" spans="1:17" x14ac:dyDescent="0.2">
      <c r="A412" s="2031"/>
      <c r="B412" s="79">
        <v>6</v>
      </c>
      <c r="C412" s="942" t="s">
        <v>336</v>
      </c>
      <c r="D412" s="943">
        <v>8</v>
      </c>
      <c r="E412" s="943">
        <v>1962</v>
      </c>
      <c r="F412" s="944">
        <v>6.702</v>
      </c>
      <c r="G412" s="944">
        <v>0.61199999999999999</v>
      </c>
      <c r="H412" s="944">
        <v>0.97</v>
      </c>
      <c r="I412" s="944">
        <v>5.12</v>
      </c>
      <c r="J412" s="944">
        <v>366.73</v>
      </c>
      <c r="K412" s="945">
        <v>5.12</v>
      </c>
      <c r="L412" s="944">
        <v>366.73</v>
      </c>
      <c r="M412" s="946">
        <v>1.3961224879339023E-2</v>
      </c>
      <c r="N412" s="947">
        <v>74.556000000000012</v>
      </c>
      <c r="O412" s="948">
        <v>1.0408930821040003</v>
      </c>
      <c r="P412" s="1369">
        <v>837.67349276034145</v>
      </c>
      <c r="Q412" s="949">
        <v>62.453584926240026</v>
      </c>
    </row>
    <row r="413" spans="1:17" x14ac:dyDescent="0.2">
      <c r="A413" s="2031"/>
      <c r="B413" s="79">
        <v>7</v>
      </c>
      <c r="C413" s="942" t="s">
        <v>337</v>
      </c>
      <c r="D413" s="943">
        <v>12</v>
      </c>
      <c r="E413" s="943">
        <v>1971</v>
      </c>
      <c r="F413" s="944">
        <v>8.1790000000000003</v>
      </c>
      <c r="G413" s="944">
        <v>0</v>
      </c>
      <c r="H413" s="944">
        <v>0</v>
      </c>
      <c r="I413" s="944">
        <v>8.1790000000000003</v>
      </c>
      <c r="J413" s="944">
        <v>538.79999999999995</v>
      </c>
      <c r="K413" s="945">
        <v>8.1790000000000003</v>
      </c>
      <c r="L413" s="944">
        <v>538.79999999999995</v>
      </c>
      <c r="M413" s="946">
        <v>1.5180029695619898E-2</v>
      </c>
      <c r="N413" s="947">
        <v>74.556000000000012</v>
      </c>
      <c r="O413" s="948">
        <v>1.1317622939866372</v>
      </c>
      <c r="P413" s="1369">
        <v>910.80178173719389</v>
      </c>
      <c r="Q413" s="949">
        <v>67.905737639198236</v>
      </c>
    </row>
    <row r="414" spans="1:17" x14ac:dyDescent="0.2">
      <c r="A414" s="2031"/>
      <c r="B414" s="79">
        <v>8</v>
      </c>
      <c r="C414" s="942" t="s">
        <v>332</v>
      </c>
      <c r="D414" s="943">
        <v>8</v>
      </c>
      <c r="E414" s="943">
        <v>1969</v>
      </c>
      <c r="F414" s="944">
        <v>7.2351000000000001</v>
      </c>
      <c r="G414" s="944">
        <v>0</v>
      </c>
      <c r="H414" s="944">
        <v>0</v>
      </c>
      <c r="I414" s="944">
        <v>7.2351000000000001</v>
      </c>
      <c r="J414" s="944">
        <v>416.7</v>
      </c>
      <c r="K414" s="945">
        <v>7.2351000000000001</v>
      </c>
      <c r="L414" s="944">
        <v>416.7</v>
      </c>
      <c r="M414" s="946">
        <v>1.7362850971922247E-2</v>
      </c>
      <c r="N414" s="947">
        <v>74.556000000000012</v>
      </c>
      <c r="O414" s="948">
        <v>1.2945047170626351</v>
      </c>
      <c r="P414" s="1369">
        <v>1041.7710583153348</v>
      </c>
      <c r="Q414" s="949">
        <v>77.670283023758103</v>
      </c>
    </row>
    <row r="415" spans="1:17" x14ac:dyDescent="0.2">
      <c r="A415" s="2031"/>
      <c r="B415" s="79">
        <v>9</v>
      </c>
      <c r="C415" s="1370" t="s">
        <v>329</v>
      </c>
      <c r="D415" s="1371">
        <v>5</v>
      </c>
      <c r="E415" s="1371">
        <v>1935</v>
      </c>
      <c r="F415" s="1372">
        <v>4.1299989999999998</v>
      </c>
      <c r="G415" s="1372">
        <v>0.21083399999999999</v>
      </c>
      <c r="H415" s="1372">
        <v>0.32</v>
      </c>
      <c r="I415" s="1372">
        <v>3.5991650000000002</v>
      </c>
      <c r="J415" s="1372">
        <v>321.79000000000002</v>
      </c>
      <c r="K415" s="1373">
        <v>3.5991650000000002</v>
      </c>
      <c r="L415" s="1372">
        <v>321.79000000000002</v>
      </c>
      <c r="M415" s="1374">
        <v>1.1184825507318438E-2</v>
      </c>
      <c r="N415" s="1375">
        <v>74.556000000000012</v>
      </c>
      <c r="O415" s="1376">
        <v>0.83389585052363357</v>
      </c>
      <c r="P415" s="1377">
        <v>671.08953043910628</v>
      </c>
      <c r="Q415" s="1378">
        <v>50.033751031418021</v>
      </c>
    </row>
    <row r="416" spans="1:17" ht="12" thickBot="1" x14ac:dyDescent="0.25">
      <c r="A416" s="2032"/>
      <c r="B416" s="80">
        <v>10</v>
      </c>
      <c r="C416" s="959"/>
      <c r="D416" s="960"/>
      <c r="E416" s="960"/>
      <c r="F416" s="961"/>
      <c r="G416" s="961"/>
      <c r="H416" s="961"/>
      <c r="I416" s="961"/>
      <c r="J416" s="961"/>
      <c r="K416" s="962"/>
      <c r="L416" s="961"/>
      <c r="M416" s="963"/>
      <c r="N416" s="964"/>
      <c r="O416" s="965"/>
      <c r="P416" s="966"/>
      <c r="Q416" s="967"/>
    </row>
    <row r="417" spans="1:17" x14ac:dyDescent="0.2">
      <c r="A417" s="2027" t="s">
        <v>105</v>
      </c>
      <c r="B417" s="16">
        <v>1</v>
      </c>
      <c r="C417" s="158"/>
      <c r="D417" s="159"/>
      <c r="E417" s="159"/>
      <c r="F417" s="160"/>
      <c r="G417" s="160"/>
      <c r="H417" s="160"/>
      <c r="I417" s="160"/>
      <c r="J417" s="160"/>
      <c r="K417" s="161"/>
      <c r="L417" s="160"/>
      <c r="M417" s="162"/>
      <c r="N417" s="163"/>
      <c r="O417" s="164"/>
      <c r="P417" s="165"/>
      <c r="Q417" s="166"/>
    </row>
    <row r="418" spans="1:17" x14ac:dyDescent="0.2">
      <c r="A418" s="2028"/>
      <c r="B418" s="17">
        <v>2</v>
      </c>
      <c r="C418" s="167"/>
      <c r="D418" s="168"/>
      <c r="E418" s="168"/>
      <c r="F418" s="169"/>
      <c r="G418" s="169"/>
      <c r="H418" s="169"/>
      <c r="I418" s="169"/>
      <c r="J418" s="169"/>
      <c r="K418" s="170"/>
      <c r="L418" s="169"/>
      <c r="M418" s="171"/>
      <c r="N418" s="172"/>
      <c r="O418" s="173"/>
      <c r="P418" s="174"/>
      <c r="Q418" s="175"/>
    </row>
    <row r="419" spans="1:17" x14ac:dyDescent="0.2">
      <c r="A419" s="2028"/>
      <c r="B419" s="17">
        <v>3</v>
      </c>
      <c r="C419" s="167"/>
      <c r="D419" s="168"/>
      <c r="E419" s="168"/>
      <c r="F419" s="169"/>
      <c r="G419" s="169"/>
      <c r="H419" s="169"/>
      <c r="I419" s="169"/>
      <c r="J419" s="169"/>
      <c r="K419" s="170"/>
      <c r="L419" s="169"/>
      <c r="M419" s="171"/>
      <c r="N419" s="172"/>
      <c r="O419" s="173"/>
      <c r="P419" s="174"/>
      <c r="Q419" s="175"/>
    </row>
    <row r="420" spans="1:17" x14ac:dyDescent="0.2">
      <c r="A420" s="2028"/>
      <c r="B420" s="17">
        <v>4</v>
      </c>
      <c r="C420" s="167"/>
      <c r="D420" s="168"/>
      <c r="E420" s="168"/>
      <c r="F420" s="169"/>
      <c r="G420" s="169"/>
      <c r="H420" s="169"/>
      <c r="I420" s="169"/>
      <c r="J420" s="169"/>
      <c r="K420" s="170"/>
      <c r="L420" s="169"/>
      <c r="M420" s="171"/>
      <c r="N420" s="172"/>
      <c r="O420" s="173"/>
      <c r="P420" s="174"/>
      <c r="Q420" s="175"/>
    </row>
    <row r="421" spans="1:17" x14ac:dyDescent="0.2">
      <c r="A421" s="2028"/>
      <c r="B421" s="17">
        <v>5</v>
      </c>
      <c r="C421" s="167"/>
      <c r="D421" s="168"/>
      <c r="E421" s="168"/>
      <c r="F421" s="169"/>
      <c r="G421" s="169"/>
      <c r="H421" s="169"/>
      <c r="I421" s="169"/>
      <c r="J421" s="169"/>
      <c r="K421" s="170"/>
      <c r="L421" s="169"/>
      <c r="M421" s="171"/>
      <c r="N421" s="172"/>
      <c r="O421" s="173"/>
      <c r="P421" s="174"/>
      <c r="Q421" s="175"/>
    </row>
    <row r="422" spans="1:17" x14ac:dyDescent="0.2">
      <c r="A422" s="2028"/>
      <c r="B422" s="17">
        <v>6</v>
      </c>
      <c r="C422" s="167"/>
      <c r="D422" s="168"/>
      <c r="E422" s="168"/>
      <c r="F422" s="169"/>
      <c r="G422" s="169"/>
      <c r="H422" s="169"/>
      <c r="I422" s="169"/>
      <c r="J422" s="169"/>
      <c r="K422" s="170"/>
      <c r="L422" s="169"/>
      <c r="M422" s="171"/>
      <c r="N422" s="172"/>
      <c r="O422" s="173"/>
      <c r="P422" s="174"/>
      <c r="Q422" s="175"/>
    </row>
    <row r="423" spans="1:17" x14ac:dyDescent="0.2">
      <c r="A423" s="2028"/>
      <c r="B423" s="17">
        <v>7</v>
      </c>
      <c r="C423" s="167"/>
      <c r="D423" s="168"/>
      <c r="E423" s="168"/>
      <c r="F423" s="169"/>
      <c r="G423" s="169"/>
      <c r="H423" s="169"/>
      <c r="I423" s="169"/>
      <c r="J423" s="169"/>
      <c r="K423" s="170"/>
      <c r="L423" s="169"/>
      <c r="M423" s="171"/>
      <c r="N423" s="172"/>
      <c r="O423" s="173"/>
      <c r="P423" s="174"/>
      <c r="Q423" s="175"/>
    </row>
    <row r="424" spans="1:17" x14ac:dyDescent="0.2">
      <c r="A424" s="2028"/>
      <c r="B424" s="17">
        <v>8</v>
      </c>
      <c r="C424" s="167"/>
      <c r="D424" s="168"/>
      <c r="E424" s="168"/>
      <c r="F424" s="169"/>
      <c r="G424" s="169"/>
      <c r="H424" s="169"/>
      <c r="I424" s="169"/>
      <c r="J424" s="169"/>
      <c r="K424" s="170"/>
      <c r="L424" s="169"/>
      <c r="M424" s="171"/>
      <c r="N424" s="172"/>
      <c r="O424" s="173"/>
      <c r="P424" s="174"/>
      <c r="Q424" s="175"/>
    </row>
    <row r="425" spans="1:17" x14ac:dyDescent="0.2">
      <c r="A425" s="2028"/>
      <c r="B425" s="17">
        <v>9</v>
      </c>
      <c r="C425" s="167"/>
      <c r="D425" s="168"/>
      <c r="E425" s="168"/>
      <c r="F425" s="169"/>
      <c r="G425" s="169"/>
      <c r="H425" s="169"/>
      <c r="I425" s="169"/>
      <c r="J425" s="169"/>
      <c r="K425" s="170"/>
      <c r="L425" s="169"/>
      <c r="M425" s="171"/>
      <c r="N425" s="172"/>
      <c r="O425" s="173"/>
      <c r="P425" s="174"/>
      <c r="Q425" s="175"/>
    </row>
    <row r="426" spans="1:17" ht="12.75" thickBot="1" x14ac:dyDescent="0.25">
      <c r="A426" s="2029"/>
      <c r="B426" s="136">
        <v>10</v>
      </c>
      <c r="C426" s="176"/>
      <c r="D426" s="177"/>
      <c r="E426" s="177"/>
      <c r="F426" s="178"/>
      <c r="G426" s="178"/>
      <c r="H426" s="178"/>
      <c r="I426" s="178"/>
      <c r="J426" s="178"/>
      <c r="K426" s="179"/>
      <c r="L426" s="178"/>
      <c r="M426" s="180"/>
      <c r="N426" s="181"/>
      <c r="O426" s="182"/>
      <c r="P426" s="183"/>
      <c r="Q426" s="184"/>
    </row>
    <row r="427" spans="1:17" ht="12" x14ac:dyDescent="0.2">
      <c r="A427" s="82"/>
      <c r="B427" s="82"/>
      <c r="C427" s="83"/>
      <c r="D427" s="84"/>
      <c r="E427" s="84"/>
      <c r="F427" s="83"/>
      <c r="G427" s="83"/>
      <c r="H427" s="128"/>
      <c r="I427" s="128"/>
      <c r="J427" s="128"/>
      <c r="K427" s="129"/>
      <c r="L427" s="128"/>
      <c r="M427" s="130"/>
      <c r="N427" s="131"/>
      <c r="O427" s="132"/>
      <c r="P427" s="133"/>
      <c r="Q427" s="133"/>
    </row>
    <row r="428" spans="1:17" ht="15" x14ac:dyDescent="0.2">
      <c r="A428" s="1987" t="s">
        <v>168</v>
      </c>
      <c r="B428" s="1987"/>
      <c r="C428" s="1987"/>
      <c r="D428" s="1987"/>
      <c r="E428" s="1987"/>
      <c r="F428" s="1987"/>
      <c r="G428" s="1987"/>
      <c r="H428" s="1987"/>
      <c r="I428" s="1987"/>
      <c r="J428" s="1987"/>
      <c r="K428" s="1987"/>
      <c r="L428" s="1987"/>
      <c r="M428" s="1987"/>
      <c r="N428" s="1987"/>
      <c r="O428" s="1987"/>
      <c r="P428" s="1987"/>
      <c r="Q428" s="1987"/>
    </row>
    <row r="429" spans="1:17" ht="13.5" thickBot="1" x14ac:dyDescent="0.25">
      <c r="A429" s="391"/>
      <c r="B429" s="391"/>
      <c r="C429" s="391"/>
      <c r="D429" s="391"/>
      <c r="E429" s="1961" t="s">
        <v>253</v>
      </c>
      <c r="F429" s="1961"/>
      <c r="G429" s="1961"/>
      <c r="H429" s="1961"/>
      <c r="I429" s="391">
        <v>4.5999999999999996</v>
      </c>
      <c r="J429" s="391" t="s">
        <v>252</v>
      </c>
      <c r="K429" s="391" t="s">
        <v>254</v>
      </c>
      <c r="L429" s="392">
        <v>402.5</v>
      </c>
      <c r="M429" s="391"/>
      <c r="N429" s="391"/>
      <c r="O429" s="391"/>
      <c r="P429" s="391"/>
      <c r="Q429" s="391"/>
    </row>
    <row r="430" spans="1:17" ht="12.75" customHeight="1" x14ac:dyDescent="0.2">
      <c r="A430" s="1988" t="s">
        <v>1</v>
      </c>
      <c r="B430" s="1965" t="s">
        <v>0</v>
      </c>
      <c r="C430" s="1968" t="s">
        <v>2</v>
      </c>
      <c r="D430" s="1968" t="s">
        <v>3</v>
      </c>
      <c r="E430" s="1968" t="s">
        <v>11</v>
      </c>
      <c r="F430" s="1972" t="s">
        <v>12</v>
      </c>
      <c r="G430" s="1973"/>
      <c r="H430" s="1973"/>
      <c r="I430" s="1974"/>
      <c r="J430" s="1968" t="s">
        <v>4</v>
      </c>
      <c r="K430" s="1968" t="s">
        <v>13</v>
      </c>
      <c r="L430" s="1968" t="s">
        <v>5</v>
      </c>
      <c r="M430" s="1968" t="s">
        <v>6</v>
      </c>
      <c r="N430" s="1968" t="s">
        <v>14</v>
      </c>
      <c r="O430" s="1992" t="s">
        <v>15</v>
      </c>
      <c r="P430" s="1968" t="s">
        <v>22</v>
      </c>
      <c r="Q430" s="1977" t="s">
        <v>23</v>
      </c>
    </row>
    <row r="431" spans="1:17" ht="33.75" x14ac:dyDescent="0.2">
      <c r="A431" s="1989"/>
      <c r="B431" s="1966"/>
      <c r="C431" s="1969"/>
      <c r="D431" s="1971"/>
      <c r="E431" s="1971"/>
      <c r="F431" s="14" t="s">
        <v>16</v>
      </c>
      <c r="G431" s="14" t="s">
        <v>17</v>
      </c>
      <c r="H431" s="14" t="s">
        <v>18</v>
      </c>
      <c r="I431" s="14" t="s">
        <v>19</v>
      </c>
      <c r="J431" s="1971"/>
      <c r="K431" s="1971"/>
      <c r="L431" s="1971"/>
      <c r="M431" s="1971"/>
      <c r="N431" s="1971"/>
      <c r="O431" s="1993"/>
      <c r="P431" s="1971"/>
      <c r="Q431" s="1978"/>
    </row>
    <row r="432" spans="1:17" x14ac:dyDescent="0.2">
      <c r="A432" s="1990"/>
      <c r="B432" s="1991"/>
      <c r="C432" s="1971"/>
      <c r="D432" s="64" t="s">
        <v>7</v>
      </c>
      <c r="E432" s="64" t="s">
        <v>8</v>
      </c>
      <c r="F432" s="64" t="s">
        <v>9</v>
      </c>
      <c r="G432" s="64" t="s">
        <v>9</v>
      </c>
      <c r="H432" s="64" t="s">
        <v>9</v>
      </c>
      <c r="I432" s="64" t="s">
        <v>9</v>
      </c>
      <c r="J432" s="64" t="s">
        <v>20</v>
      </c>
      <c r="K432" s="64" t="s">
        <v>9</v>
      </c>
      <c r="L432" s="64" t="s">
        <v>20</v>
      </c>
      <c r="M432" s="64" t="s">
        <v>55</v>
      </c>
      <c r="N432" s="64" t="s">
        <v>269</v>
      </c>
      <c r="O432" s="64" t="s">
        <v>270</v>
      </c>
      <c r="P432" s="65" t="s">
        <v>24</v>
      </c>
      <c r="Q432" s="66" t="s">
        <v>271</v>
      </c>
    </row>
    <row r="433" spans="1:17" ht="12" thickBot="1" x14ac:dyDescent="0.25">
      <c r="A433" s="67">
        <v>1</v>
      </c>
      <c r="B433" s="68">
        <v>2</v>
      </c>
      <c r="C433" s="69">
        <v>3</v>
      </c>
      <c r="D433" s="70">
        <v>4</v>
      </c>
      <c r="E433" s="70">
        <v>5</v>
      </c>
      <c r="F433" s="70">
        <v>6</v>
      </c>
      <c r="G433" s="70">
        <v>7</v>
      </c>
      <c r="H433" s="70">
        <v>8</v>
      </c>
      <c r="I433" s="70">
        <v>9</v>
      </c>
      <c r="J433" s="70">
        <v>10</v>
      </c>
      <c r="K433" s="70">
        <v>11</v>
      </c>
      <c r="L433" s="69">
        <v>12</v>
      </c>
      <c r="M433" s="70">
        <v>13</v>
      </c>
      <c r="N433" s="70">
        <v>14</v>
      </c>
      <c r="O433" s="71">
        <v>15</v>
      </c>
      <c r="P433" s="69">
        <v>16</v>
      </c>
      <c r="Q433" s="72">
        <v>17</v>
      </c>
    </row>
    <row r="434" spans="1:17" ht="12.75" customHeight="1" x14ac:dyDescent="0.2">
      <c r="A434" s="1994" t="s">
        <v>63</v>
      </c>
      <c r="B434" s="135">
        <v>1</v>
      </c>
      <c r="C434" s="1144" t="s">
        <v>357</v>
      </c>
      <c r="D434" s="1145">
        <v>45</v>
      </c>
      <c r="E434" s="1145">
        <v>1983</v>
      </c>
      <c r="F434" s="1146">
        <v>17.223998000000002</v>
      </c>
      <c r="G434" s="1146">
        <v>2.3482949999999998</v>
      </c>
      <c r="H434" s="1146">
        <v>6.88</v>
      </c>
      <c r="I434" s="1146">
        <v>7.9957030000000007</v>
      </c>
      <c r="J434" s="1146">
        <v>2205.25</v>
      </c>
      <c r="K434" s="1146">
        <v>7.9957030000000007</v>
      </c>
      <c r="L434" s="1146">
        <v>2205.25</v>
      </c>
      <c r="M434" s="1147">
        <v>3.6257580773154975E-3</v>
      </c>
      <c r="N434" s="1148">
        <v>93.740000000000009</v>
      </c>
      <c r="O434" s="1148">
        <v>0.33987856216755474</v>
      </c>
      <c r="P434" s="1148">
        <v>217.54548463892988</v>
      </c>
      <c r="Q434" s="1149">
        <v>20.392713730053288</v>
      </c>
    </row>
    <row r="435" spans="1:17" x14ac:dyDescent="0.2">
      <c r="A435" s="1995"/>
      <c r="B435" s="73">
        <v>2</v>
      </c>
      <c r="C435" s="1150" t="s">
        <v>354</v>
      </c>
      <c r="D435" s="1151">
        <v>12</v>
      </c>
      <c r="E435" s="1151">
        <v>1980</v>
      </c>
      <c r="F435" s="1152">
        <v>3.7640000000000002</v>
      </c>
      <c r="G435" s="1152">
        <v>0.70808400000000005</v>
      </c>
      <c r="H435" s="1152">
        <v>1.76</v>
      </c>
      <c r="I435" s="1152">
        <v>1.2959160000000001</v>
      </c>
      <c r="J435" s="1152">
        <v>584.73</v>
      </c>
      <c r="K435" s="1152">
        <v>1.2959160000000001</v>
      </c>
      <c r="L435" s="1152">
        <v>584.73</v>
      </c>
      <c r="M435" s="1153">
        <v>2.2162639166794932E-3</v>
      </c>
      <c r="N435" s="1154">
        <v>93.740000000000009</v>
      </c>
      <c r="O435" s="1154">
        <v>0.20775257954953572</v>
      </c>
      <c r="P435" s="1154">
        <v>132.97583500076959</v>
      </c>
      <c r="Q435" s="1155">
        <v>12.465154772972143</v>
      </c>
    </row>
    <row r="436" spans="1:17" x14ac:dyDescent="0.2">
      <c r="A436" s="1995"/>
      <c r="B436" s="73">
        <v>3</v>
      </c>
      <c r="C436" s="1150" t="s">
        <v>353</v>
      </c>
      <c r="D436" s="1151">
        <v>12</v>
      </c>
      <c r="E436" s="1151">
        <v>1988</v>
      </c>
      <c r="F436" s="1152">
        <v>6.5640000000000001</v>
      </c>
      <c r="G436" s="1152">
        <v>0.87485400000000002</v>
      </c>
      <c r="H436" s="1152">
        <v>1.92</v>
      </c>
      <c r="I436" s="1152">
        <v>3.7691460000000001</v>
      </c>
      <c r="J436" s="1152">
        <v>608.15</v>
      </c>
      <c r="K436" s="1152">
        <v>3.7691460000000001</v>
      </c>
      <c r="L436" s="1152">
        <v>608.15</v>
      </c>
      <c r="M436" s="1153">
        <v>6.1977242456630766E-3</v>
      </c>
      <c r="N436" s="1154">
        <v>93.740000000000009</v>
      </c>
      <c r="O436" s="1154">
        <v>0.58097467078845688</v>
      </c>
      <c r="P436" s="1154">
        <v>371.86345473978463</v>
      </c>
      <c r="Q436" s="1155">
        <v>34.858480247307419</v>
      </c>
    </row>
    <row r="437" spans="1:17" x14ac:dyDescent="0.2">
      <c r="A437" s="1995"/>
      <c r="B437" s="73">
        <v>4</v>
      </c>
      <c r="C437" s="1150" t="s">
        <v>355</v>
      </c>
      <c r="D437" s="1151">
        <v>12</v>
      </c>
      <c r="E437" s="1151">
        <v>1980</v>
      </c>
      <c r="F437" s="1152">
        <v>4.2600020000000001</v>
      </c>
      <c r="G437" s="1152">
        <v>0.48664200000000002</v>
      </c>
      <c r="H437" s="1152">
        <v>1.6</v>
      </c>
      <c r="I437" s="1152">
        <v>2.1733600000000002</v>
      </c>
      <c r="J437" s="1152">
        <v>468.68</v>
      </c>
      <c r="K437" s="1152">
        <v>2.1733600000000002</v>
      </c>
      <c r="L437" s="1152">
        <v>468.68</v>
      </c>
      <c r="M437" s="1153">
        <v>4.6371938209439278E-3</v>
      </c>
      <c r="N437" s="1154">
        <v>93.740000000000009</v>
      </c>
      <c r="O437" s="1154">
        <v>0.43469054877528385</v>
      </c>
      <c r="P437" s="1154">
        <v>278.2316292566357</v>
      </c>
      <c r="Q437" s="1155">
        <v>26.081432926517035</v>
      </c>
    </row>
    <row r="438" spans="1:17" x14ac:dyDescent="0.2">
      <c r="A438" s="1995"/>
      <c r="B438" s="73">
        <v>5</v>
      </c>
      <c r="C438" s="185"/>
      <c r="D438" s="186"/>
      <c r="E438" s="186"/>
      <c r="F438" s="187"/>
      <c r="G438" s="188"/>
      <c r="H438" s="188"/>
      <c r="I438" s="188"/>
      <c r="J438" s="188"/>
      <c r="K438" s="189"/>
      <c r="L438" s="188"/>
      <c r="M438" s="190"/>
      <c r="N438" s="191"/>
      <c r="O438" s="192"/>
      <c r="P438" s="193"/>
      <c r="Q438" s="194"/>
    </row>
    <row r="439" spans="1:17" x14ac:dyDescent="0.2">
      <c r="A439" s="1995"/>
      <c r="B439" s="73">
        <v>6</v>
      </c>
      <c r="C439" s="185"/>
      <c r="D439" s="186"/>
      <c r="E439" s="186"/>
      <c r="F439" s="187"/>
      <c r="G439" s="188"/>
      <c r="H439" s="188"/>
      <c r="I439" s="188"/>
      <c r="J439" s="188"/>
      <c r="K439" s="189"/>
      <c r="L439" s="188"/>
      <c r="M439" s="190"/>
      <c r="N439" s="191"/>
      <c r="O439" s="192"/>
      <c r="P439" s="193"/>
      <c r="Q439" s="194"/>
    </row>
    <row r="440" spans="1:17" x14ac:dyDescent="0.2">
      <c r="A440" s="1995"/>
      <c r="B440" s="73">
        <v>7</v>
      </c>
      <c r="C440" s="185"/>
      <c r="D440" s="186"/>
      <c r="E440" s="186"/>
      <c r="F440" s="187"/>
      <c r="G440" s="188"/>
      <c r="H440" s="188"/>
      <c r="I440" s="188"/>
      <c r="J440" s="188"/>
      <c r="K440" s="189"/>
      <c r="L440" s="188"/>
      <c r="M440" s="190"/>
      <c r="N440" s="191"/>
      <c r="O440" s="192"/>
      <c r="P440" s="193"/>
      <c r="Q440" s="194"/>
    </row>
    <row r="441" spans="1:17" x14ac:dyDescent="0.2">
      <c r="A441" s="1995"/>
      <c r="B441" s="73">
        <v>8</v>
      </c>
      <c r="C441" s="185"/>
      <c r="D441" s="186"/>
      <c r="E441" s="186"/>
      <c r="F441" s="187"/>
      <c r="G441" s="188"/>
      <c r="H441" s="188"/>
      <c r="I441" s="188"/>
      <c r="J441" s="188"/>
      <c r="K441" s="189"/>
      <c r="L441" s="188"/>
      <c r="M441" s="190"/>
      <c r="N441" s="191"/>
      <c r="O441" s="192"/>
      <c r="P441" s="193"/>
      <c r="Q441" s="194"/>
    </row>
    <row r="442" spans="1:17" x14ac:dyDescent="0.2">
      <c r="A442" s="1995"/>
      <c r="B442" s="73">
        <v>9</v>
      </c>
      <c r="C442" s="185"/>
      <c r="D442" s="186"/>
      <c r="E442" s="186"/>
      <c r="F442" s="187"/>
      <c r="G442" s="188"/>
      <c r="H442" s="188"/>
      <c r="I442" s="188"/>
      <c r="J442" s="188"/>
      <c r="K442" s="189"/>
      <c r="L442" s="188"/>
      <c r="M442" s="190"/>
      <c r="N442" s="191"/>
      <c r="O442" s="192"/>
      <c r="P442" s="193"/>
      <c r="Q442" s="194"/>
    </row>
    <row r="443" spans="1:17" ht="12" thickBot="1" x14ac:dyDescent="0.25">
      <c r="A443" s="1996"/>
      <c r="B443" s="195">
        <v>10</v>
      </c>
      <c r="C443" s="772"/>
      <c r="D443" s="773"/>
      <c r="E443" s="773"/>
      <c r="F443" s="774"/>
      <c r="G443" s="775"/>
      <c r="H443" s="775"/>
      <c r="I443" s="775"/>
      <c r="J443" s="775"/>
      <c r="K443" s="776"/>
      <c r="L443" s="775"/>
      <c r="M443" s="777"/>
      <c r="N443" s="778"/>
      <c r="O443" s="779"/>
      <c r="P443" s="780"/>
      <c r="Q443" s="781"/>
    </row>
    <row r="444" spans="1:17" x14ac:dyDescent="0.2">
      <c r="A444" s="2003" t="s">
        <v>88</v>
      </c>
      <c r="B444" s="57">
        <v>1</v>
      </c>
      <c r="C444" s="1132" t="s">
        <v>339</v>
      </c>
      <c r="D444" s="1133">
        <v>41</v>
      </c>
      <c r="E444" s="1133">
        <v>1991</v>
      </c>
      <c r="F444" s="1116">
        <v>28.900998999999999</v>
      </c>
      <c r="G444" s="1116">
        <v>3.2130000000000001</v>
      </c>
      <c r="H444" s="1116">
        <v>6.4</v>
      </c>
      <c r="I444" s="1116">
        <v>19.287998999999999</v>
      </c>
      <c r="J444" s="1116">
        <v>2281.19</v>
      </c>
      <c r="K444" s="1117">
        <v>19.287998999999999</v>
      </c>
      <c r="L444" s="1116">
        <v>2281.19</v>
      </c>
      <c r="M444" s="1118">
        <v>8.4552356445539382E-3</v>
      </c>
      <c r="N444" s="1119">
        <v>93.740000000000009</v>
      </c>
      <c r="O444" s="1120">
        <v>0.7925937893204863</v>
      </c>
      <c r="P444" s="1121">
        <v>507.31413867323624</v>
      </c>
      <c r="Q444" s="1122">
        <v>47.55562735922917</v>
      </c>
    </row>
    <row r="445" spans="1:17" x14ac:dyDescent="0.2">
      <c r="A445" s="2004"/>
      <c r="B445" s="57">
        <v>2</v>
      </c>
      <c r="C445" s="1132" t="s">
        <v>342</v>
      </c>
      <c r="D445" s="1133">
        <v>50</v>
      </c>
      <c r="E445" s="1133">
        <v>1974</v>
      </c>
      <c r="F445" s="1116">
        <v>32.933002999999999</v>
      </c>
      <c r="G445" s="1116">
        <v>4.1820000000000004</v>
      </c>
      <c r="H445" s="1116">
        <v>8</v>
      </c>
      <c r="I445" s="1116">
        <v>20.751003000000001</v>
      </c>
      <c r="J445" s="1116">
        <v>2591.85</v>
      </c>
      <c r="K445" s="1117">
        <v>20.751003000000001</v>
      </c>
      <c r="L445" s="1116">
        <v>2591.85</v>
      </c>
      <c r="M445" s="1118">
        <v>8.0062515191851383E-3</v>
      </c>
      <c r="N445" s="1119">
        <v>93.740000000000009</v>
      </c>
      <c r="O445" s="1120">
        <v>0.75050601740841494</v>
      </c>
      <c r="P445" s="1121">
        <v>480.37509115110834</v>
      </c>
      <c r="Q445" s="1122">
        <v>45.0303610445049</v>
      </c>
    </row>
    <row r="446" spans="1:17" x14ac:dyDescent="0.2">
      <c r="A446" s="2004"/>
      <c r="B446" s="57">
        <v>3</v>
      </c>
      <c r="C446" s="1132" t="s">
        <v>340</v>
      </c>
      <c r="D446" s="1133">
        <v>40</v>
      </c>
      <c r="E446" s="1133">
        <v>1987</v>
      </c>
      <c r="F446" s="1116">
        <v>30.701000000000001</v>
      </c>
      <c r="G446" s="1116">
        <v>3.57</v>
      </c>
      <c r="H446" s="1116">
        <v>6.4</v>
      </c>
      <c r="I446" s="1116">
        <v>20.731000000000002</v>
      </c>
      <c r="J446" s="1116">
        <v>2280.42</v>
      </c>
      <c r="K446" s="1117">
        <v>20.731000000000002</v>
      </c>
      <c r="L446" s="1116">
        <v>2280.42</v>
      </c>
      <c r="M446" s="1118">
        <v>9.090869225844362E-3</v>
      </c>
      <c r="N446" s="1119">
        <v>93.740000000000009</v>
      </c>
      <c r="O446" s="1120">
        <v>0.85217808123065053</v>
      </c>
      <c r="P446" s="1121">
        <v>545.45215355066171</v>
      </c>
      <c r="Q446" s="1122">
        <v>51.13068487383903</v>
      </c>
    </row>
    <row r="447" spans="1:17" x14ac:dyDescent="0.2">
      <c r="A447" s="2004"/>
      <c r="B447" s="57">
        <v>4</v>
      </c>
      <c r="C447" s="1132" t="s">
        <v>338</v>
      </c>
      <c r="D447" s="1133">
        <v>50</v>
      </c>
      <c r="E447" s="1133">
        <v>1980</v>
      </c>
      <c r="F447" s="1116">
        <v>35.519002</v>
      </c>
      <c r="G447" s="1116">
        <v>4.335</v>
      </c>
      <c r="H447" s="1116">
        <v>8.1193399999999993</v>
      </c>
      <c r="I447" s="1116">
        <v>23.064661999999998</v>
      </c>
      <c r="J447" s="1116">
        <v>3015.29</v>
      </c>
      <c r="K447" s="1117">
        <v>23.064661999999998</v>
      </c>
      <c r="L447" s="1116">
        <v>3015.29</v>
      </c>
      <c r="M447" s="1118">
        <v>7.6492350652839361E-3</v>
      </c>
      <c r="N447" s="1119">
        <v>93.740000000000009</v>
      </c>
      <c r="O447" s="1120">
        <v>0.71703929501971619</v>
      </c>
      <c r="P447" s="1121">
        <v>458.95410391703615</v>
      </c>
      <c r="Q447" s="1122">
        <v>43.022357701182969</v>
      </c>
    </row>
    <row r="448" spans="1:17" x14ac:dyDescent="0.2">
      <c r="A448" s="2004"/>
      <c r="B448" s="57">
        <v>5</v>
      </c>
      <c r="C448" s="1132" t="s">
        <v>341</v>
      </c>
      <c r="D448" s="1133">
        <v>40</v>
      </c>
      <c r="E448" s="1133">
        <v>1981</v>
      </c>
      <c r="F448" s="1116">
        <v>29.535999</v>
      </c>
      <c r="G448" s="1116">
        <v>3.5190000000000001</v>
      </c>
      <c r="H448" s="1116">
        <v>6.4</v>
      </c>
      <c r="I448" s="1116">
        <v>19.616999</v>
      </c>
      <c r="J448" s="1116">
        <v>2251.3000000000002</v>
      </c>
      <c r="K448" s="1117">
        <v>19.616999</v>
      </c>
      <c r="L448" s="1116">
        <v>2251.3000000000002</v>
      </c>
      <c r="M448" s="1118">
        <v>8.7136316794740806E-3</v>
      </c>
      <c r="N448" s="1119">
        <v>93.740000000000009</v>
      </c>
      <c r="O448" s="1120">
        <v>0.81681583363390042</v>
      </c>
      <c r="P448" s="1121">
        <v>522.81790076844482</v>
      </c>
      <c r="Q448" s="1122">
        <v>49.008950018034021</v>
      </c>
    </row>
    <row r="449" spans="1:17" x14ac:dyDescent="0.2">
      <c r="A449" s="2004"/>
      <c r="B449" s="57">
        <v>6</v>
      </c>
      <c r="C449" s="1132" t="s">
        <v>343</v>
      </c>
      <c r="D449" s="1133">
        <v>46</v>
      </c>
      <c r="E449" s="1133">
        <v>1988</v>
      </c>
      <c r="F449" s="1116">
        <v>30.308999999999997</v>
      </c>
      <c r="G449" s="1116">
        <v>1.4922599999999999</v>
      </c>
      <c r="H449" s="1116">
        <v>0.46</v>
      </c>
      <c r="I449" s="1116">
        <v>28.356739999999999</v>
      </c>
      <c r="J449" s="1116">
        <v>2184.25</v>
      </c>
      <c r="K449" s="1117">
        <v>28.356739999999999</v>
      </c>
      <c r="L449" s="1116">
        <v>2184.25</v>
      </c>
      <c r="M449" s="1118">
        <v>1.2982369234290947E-2</v>
      </c>
      <c r="N449" s="1119">
        <v>93.740000000000009</v>
      </c>
      <c r="O449" s="1120">
        <v>1.2169672920224335</v>
      </c>
      <c r="P449" s="1121">
        <v>778.94215405745683</v>
      </c>
      <c r="Q449" s="1122">
        <v>73.018037521346002</v>
      </c>
    </row>
    <row r="450" spans="1:17" x14ac:dyDescent="0.2">
      <c r="A450" s="2004"/>
      <c r="B450" s="57">
        <v>7</v>
      </c>
      <c r="C450" s="499"/>
      <c r="D450" s="500"/>
      <c r="E450" s="500"/>
      <c r="F450" s="501"/>
      <c r="G450" s="501"/>
      <c r="H450" s="501"/>
      <c r="I450" s="501"/>
      <c r="J450" s="501"/>
      <c r="K450" s="502"/>
      <c r="L450" s="501"/>
      <c r="M450" s="503"/>
      <c r="N450" s="504"/>
      <c r="O450" s="505"/>
      <c r="P450" s="506"/>
      <c r="Q450" s="507"/>
    </row>
    <row r="451" spans="1:17" x14ac:dyDescent="0.2">
      <c r="A451" s="2004"/>
      <c r="B451" s="57">
        <v>8</v>
      </c>
      <c r="C451" s="499"/>
      <c r="D451" s="500"/>
      <c r="E451" s="500"/>
      <c r="F451" s="501"/>
      <c r="G451" s="501"/>
      <c r="H451" s="501"/>
      <c r="I451" s="501"/>
      <c r="J451" s="501"/>
      <c r="K451" s="502"/>
      <c r="L451" s="501"/>
      <c r="M451" s="503"/>
      <c r="N451" s="504"/>
      <c r="O451" s="505"/>
      <c r="P451" s="506"/>
      <c r="Q451" s="507"/>
    </row>
    <row r="452" spans="1:17" x14ac:dyDescent="0.2">
      <c r="A452" s="2004"/>
      <c r="B452" s="57">
        <v>9</v>
      </c>
      <c r="C452" s="499"/>
      <c r="D452" s="500"/>
      <c r="E452" s="500"/>
      <c r="F452" s="501"/>
      <c r="G452" s="501"/>
      <c r="H452" s="501"/>
      <c r="I452" s="501"/>
      <c r="J452" s="501"/>
      <c r="K452" s="502"/>
      <c r="L452" s="501"/>
      <c r="M452" s="503"/>
      <c r="N452" s="504"/>
      <c r="O452" s="505"/>
      <c r="P452" s="506"/>
      <c r="Q452" s="507"/>
    </row>
    <row r="453" spans="1:17" ht="12" thickBot="1" x14ac:dyDescent="0.25">
      <c r="A453" s="2004"/>
      <c r="B453" s="77">
        <v>10</v>
      </c>
      <c r="C453" s="508"/>
      <c r="D453" s="509"/>
      <c r="E453" s="509"/>
      <c r="F453" s="501"/>
      <c r="G453" s="510"/>
      <c r="H453" s="510"/>
      <c r="I453" s="510"/>
      <c r="J453" s="510"/>
      <c r="K453" s="511"/>
      <c r="L453" s="510"/>
      <c r="M453" s="512"/>
      <c r="N453" s="513"/>
      <c r="O453" s="514"/>
      <c r="P453" s="515"/>
      <c r="Q453" s="516"/>
    </row>
    <row r="454" spans="1:17" x14ac:dyDescent="0.2">
      <c r="A454" s="2030" t="s">
        <v>97</v>
      </c>
      <c r="B454" s="78">
        <v>1</v>
      </c>
      <c r="C454" s="1123" t="s">
        <v>344</v>
      </c>
      <c r="D454" s="1124">
        <v>45</v>
      </c>
      <c r="E454" s="1124">
        <v>1985</v>
      </c>
      <c r="F454" s="1125">
        <v>18.742001999999999</v>
      </c>
      <c r="G454" s="1125">
        <v>2.04</v>
      </c>
      <c r="H454" s="1125">
        <v>3.52</v>
      </c>
      <c r="I454" s="1125">
        <v>13.182002000000001</v>
      </c>
      <c r="J454" s="1125">
        <v>2334.15</v>
      </c>
      <c r="K454" s="1126">
        <v>13.182002000000001</v>
      </c>
      <c r="L454" s="1125">
        <v>2334.15</v>
      </c>
      <c r="M454" s="1127">
        <v>5.6474528200843987E-3</v>
      </c>
      <c r="N454" s="1128">
        <v>93.740000000000009</v>
      </c>
      <c r="O454" s="1129">
        <v>0.52939222735471159</v>
      </c>
      <c r="P454" s="1134">
        <v>338.84716920506389</v>
      </c>
      <c r="Q454" s="1130">
        <v>31.763533641282692</v>
      </c>
    </row>
    <row r="455" spans="1:17" x14ac:dyDescent="0.2">
      <c r="A455" s="2031"/>
      <c r="B455" s="79">
        <v>2</v>
      </c>
      <c r="C455" s="662" t="s">
        <v>345</v>
      </c>
      <c r="D455" s="663">
        <v>22</v>
      </c>
      <c r="E455" s="663">
        <v>1989</v>
      </c>
      <c r="F455" s="664">
        <v>19.774000999999998</v>
      </c>
      <c r="G455" s="664">
        <v>2.1573000000000002</v>
      </c>
      <c r="H455" s="664">
        <v>3.52</v>
      </c>
      <c r="I455" s="664">
        <v>14.096700999999999</v>
      </c>
      <c r="J455" s="664">
        <v>1148.3</v>
      </c>
      <c r="K455" s="665">
        <v>14.096700999999999</v>
      </c>
      <c r="L455" s="664">
        <v>1148.3</v>
      </c>
      <c r="M455" s="666">
        <v>1.2276148219106506E-2</v>
      </c>
      <c r="N455" s="667">
        <v>93.740000000000009</v>
      </c>
      <c r="O455" s="668">
        <v>1.150766134059044</v>
      </c>
      <c r="P455" s="669">
        <v>736.56889314639045</v>
      </c>
      <c r="Q455" s="670">
        <v>69.045968043542643</v>
      </c>
    </row>
    <row r="456" spans="1:17" x14ac:dyDescent="0.2">
      <c r="A456" s="2031"/>
      <c r="B456" s="79">
        <v>3</v>
      </c>
      <c r="C456" s="662" t="s">
        <v>346</v>
      </c>
      <c r="D456" s="663">
        <v>46</v>
      </c>
      <c r="E456" s="663">
        <v>1981</v>
      </c>
      <c r="F456" s="664">
        <v>30.802996</v>
      </c>
      <c r="G456" s="664">
        <v>3.57</v>
      </c>
      <c r="H456" s="664">
        <v>7.2</v>
      </c>
      <c r="I456" s="664">
        <v>20.032996000000001</v>
      </c>
      <c r="J456" s="664">
        <v>2273.52</v>
      </c>
      <c r="K456" s="665">
        <v>20.032996000000001</v>
      </c>
      <c r="L456" s="664">
        <v>2273.52</v>
      </c>
      <c r="M456" s="666">
        <v>8.8114448080509524E-3</v>
      </c>
      <c r="N456" s="667">
        <v>93.740000000000009</v>
      </c>
      <c r="O456" s="668">
        <v>0.82598483630669639</v>
      </c>
      <c r="P456" s="669">
        <v>528.68668848305708</v>
      </c>
      <c r="Q456" s="670">
        <v>49.559090178401775</v>
      </c>
    </row>
    <row r="457" spans="1:17" x14ac:dyDescent="0.2">
      <c r="A457" s="2031"/>
      <c r="B457" s="79">
        <v>4</v>
      </c>
      <c r="C457" s="662" t="s">
        <v>347</v>
      </c>
      <c r="D457" s="663">
        <v>45</v>
      </c>
      <c r="E457" s="663">
        <v>1979</v>
      </c>
      <c r="F457" s="664">
        <v>38.595998000000002</v>
      </c>
      <c r="G457" s="664">
        <v>2.7029999999999998</v>
      </c>
      <c r="H457" s="664">
        <v>8.8000000000000007</v>
      </c>
      <c r="I457" s="664">
        <v>27.092998000000001</v>
      </c>
      <c r="J457" s="664">
        <v>2335.3000000000002</v>
      </c>
      <c r="K457" s="665">
        <v>27.092998000000001</v>
      </c>
      <c r="L457" s="664">
        <v>2335.3000000000002</v>
      </c>
      <c r="M457" s="666">
        <v>1.1601506444568149E-2</v>
      </c>
      <c r="N457" s="667">
        <v>93.740000000000009</v>
      </c>
      <c r="O457" s="668">
        <v>1.0875252141138183</v>
      </c>
      <c r="P457" s="669">
        <v>696.0903866740889</v>
      </c>
      <c r="Q457" s="670">
        <v>65.251512846829101</v>
      </c>
    </row>
    <row r="458" spans="1:17" x14ac:dyDescent="0.2">
      <c r="A458" s="2031"/>
      <c r="B458" s="79">
        <v>5</v>
      </c>
      <c r="C458" s="662" t="s">
        <v>348</v>
      </c>
      <c r="D458" s="663">
        <v>22</v>
      </c>
      <c r="E458" s="663">
        <v>1991</v>
      </c>
      <c r="F458" s="664">
        <v>20.095001</v>
      </c>
      <c r="G458" s="664">
        <v>2.0523929999999999</v>
      </c>
      <c r="H458" s="664">
        <v>3.52</v>
      </c>
      <c r="I458" s="664">
        <v>14.522608</v>
      </c>
      <c r="J458" s="664">
        <v>1164.8399999999999</v>
      </c>
      <c r="K458" s="665">
        <v>14.522608</v>
      </c>
      <c r="L458" s="664">
        <v>1164.8399999999999</v>
      </c>
      <c r="M458" s="666">
        <v>1.2467470210501014E-2</v>
      </c>
      <c r="N458" s="667">
        <v>93.740000000000009</v>
      </c>
      <c r="O458" s="668">
        <v>1.1687006575323651</v>
      </c>
      <c r="P458" s="669">
        <v>748.04821263006079</v>
      </c>
      <c r="Q458" s="670">
        <v>70.122039451941902</v>
      </c>
    </row>
    <row r="459" spans="1:17" x14ac:dyDescent="0.2">
      <c r="A459" s="2031"/>
      <c r="B459" s="79">
        <v>6</v>
      </c>
      <c r="C459" s="662" t="s">
        <v>349</v>
      </c>
      <c r="D459" s="663">
        <v>40</v>
      </c>
      <c r="E459" s="663">
        <v>1972</v>
      </c>
      <c r="F459" s="664">
        <v>41.335001999999996</v>
      </c>
      <c r="G459" s="664">
        <v>3.6766920000000001</v>
      </c>
      <c r="H459" s="664">
        <v>7.2</v>
      </c>
      <c r="I459" s="664">
        <v>30.458309999999997</v>
      </c>
      <c r="J459" s="664">
        <v>2236.87</v>
      </c>
      <c r="K459" s="665">
        <v>30.458309999999997</v>
      </c>
      <c r="L459" s="664">
        <v>2236.87</v>
      </c>
      <c r="M459" s="666">
        <v>1.361648642969864E-2</v>
      </c>
      <c r="N459" s="667">
        <v>93.740000000000009</v>
      </c>
      <c r="O459" s="668">
        <v>1.2764094379199507</v>
      </c>
      <c r="P459" s="669">
        <v>816.98918578191842</v>
      </c>
      <c r="Q459" s="670">
        <v>76.584566275197034</v>
      </c>
    </row>
    <row r="460" spans="1:17" x14ac:dyDescent="0.2">
      <c r="A460" s="2031"/>
      <c r="B460" s="79">
        <v>7</v>
      </c>
      <c r="C460" s="662" t="s">
        <v>350</v>
      </c>
      <c r="D460" s="663">
        <v>55</v>
      </c>
      <c r="E460" s="663">
        <v>1968</v>
      </c>
      <c r="F460" s="664">
        <v>36.786000000000001</v>
      </c>
      <c r="G460" s="664">
        <v>3.621</v>
      </c>
      <c r="H460" s="664">
        <v>6.4</v>
      </c>
      <c r="I460" s="664">
        <v>26.765000000000001</v>
      </c>
      <c r="J460" s="664">
        <v>2493.39</v>
      </c>
      <c r="K460" s="665">
        <v>26.765000000000001</v>
      </c>
      <c r="L460" s="664">
        <v>2493.39</v>
      </c>
      <c r="M460" s="666">
        <v>1.0734381705228625E-2</v>
      </c>
      <c r="N460" s="667">
        <v>93.740000000000009</v>
      </c>
      <c r="O460" s="668">
        <v>1.0062409410481314</v>
      </c>
      <c r="P460" s="669">
        <v>644.06290231371759</v>
      </c>
      <c r="Q460" s="670">
        <v>60.374456462887892</v>
      </c>
    </row>
    <row r="461" spans="1:17" x14ac:dyDescent="0.2">
      <c r="A461" s="2031"/>
      <c r="B461" s="79">
        <v>8</v>
      </c>
      <c r="C461" s="662" t="s">
        <v>351</v>
      </c>
      <c r="D461" s="663">
        <v>22</v>
      </c>
      <c r="E461" s="663">
        <v>1992</v>
      </c>
      <c r="F461" s="664">
        <v>36.157001000000001</v>
      </c>
      <c r="G461" s="664">
        <v>2.6525099999999999</v>
      </c>
      <c r="H461" s="664">
        <v>6.4</v>
      </c>
      <c r="I461" s="664">
        <v>27.104490999999999</v>
      </c>
      <c r="J461" s="664">
        <v>1158.3800000000001</v>
      </c>
      <c r="K461" s="665">
        <v>27.104490999999999</v>
      </c>
      <c r="L461" s="664">
        <v>1158.3800000000001</v>
      </c>
      <c r="M461" s="666">
        <v>2.3398617897408446E-2</v>
      </c>
      <c r="N461" s="667">
        <v>93.740000000000009</v>
      </c>
      <c r="O461" s="668">
        <v>2.1933864417030682</v>
      </c>
      <c r="P461" s="669">
        <v>1403.9170738445068</v>
      </c>
      <c r="Q461" s="670">
        <v>131.60318650218409</v>
      </c>
    </row>
    <row r="462" spans="1:17" x14ac:dyDescent="0.2">
      <c r="A462" s="2031"/>
      <c r="B462" s="79">
        <v>9</v>
      </c>
      <c r="C462" s="662" t="s">
        <v>352</v>
      </c>
      <c r="D462" s="663">
        <v>40</v>
      </c>
      <c r="E462" s="663">
        <v>1973</v>
      </c>
      <c r="F462" s="664">
        <v>34.307003999999999</v>
      </c>
      <c r="G462" s="664">
        <v>3.1619999999999999</v>
      </c>
      <c r="H462" s="664">
        <v>7.2</v>
      </c>
      <c r="I462" s="664">
        <v>23.945004000000001</v>
      </c>
      <c r="J462" s="664">
        <v>2247.54</v>
      </c>
      <c r="K462" s="665">
        <v>23.945004000000001</v>
      </c>
      <c r="L462" s="664">
        <v>2247.54</v>
      </c>
      <c r="M462" s="666">
        <v>1.0653872233642116E-2</v>
      </c>
      <c r="N462" s="667">
        <v>93.740000000000009</v>
      </c>
      <c r="O462" s="668">
        <v>0.99869398318161207</v>
      </c>
      <c r="P462" s="669">
        <v>639.23233401852701</v>
      </c>
      <c r="Q462" s="670">
        <v>59.921638990896724</v>
      </c>
    </row>
    <row r="463" spans="1:17" ht="12" thickBot="1" x14ac:dyDescent="0.25">
      <c r="A463" s="2032"/>
      <c r="B463" s="80">
        <v>10</v>
      </c>
      <c r="C463" s="671"/>
      <c r="D463" s="672"/>
      <c r="E463" s="672"/>
      <c r="F463" s="664"/>
      <c r="G463" s="673"/>
      <c r="H463" s="673"/>
      <c r="I463" s="673"/>
      <c r="J463" s="673"/>
      <c r="K463" s="674"/>
      <c r="L463" s="673"/>
      <c r="M463" s="675"/>
      <c r="N463" s="676"/>
      <c r="O463" s="677"/>
      <c r="P463" s="678"/>
      <c r="Q463" s="679"/>
    </row>
    <row r="464" spans="1:17" x14ac:dyDescent="0.2">
      <c r="A464" s="2027" t="s">
        <v>105</v>
      </c>
      <c r="B464" s="16">
        <v>1</v>
      </c>
      <c r="C464" s="1135" t="s">
        <v>358</v>
      </c>
      <c r="D464" s="1136">
        <v>7</v>
      </c>
      <c r="E464" s="1136">
        <v>1989</v>
      </c>
      <c r="F464" s="1156">
        <v>6.3339990000000004</v>
      </c>
      <c r="G464" s="1157">
        <v>0</v>
      </c>
      <c r="H464" s="1157">
        <v>0</v>
      </c>
      <c r="I464" s="1157">
        <v>6.3339990000000004</v>
      </c>
      <c r="J464" s="682">
        <v>461.34</v>
      </c>
      <c r="K464" s="683">
        <v>6.3339990000000004</v>
      </c>
      <c r="L464" s="1137">
        <v>461.34</v>
      </c>
      <c r="M464" s="1139">
        <v>1.3729568214332164E-2</v>
      </c>
      <c r="N464" s="1140">
        <v>93.740000000000009</v>
      </c>
      <c r="O464" s="1141">
        <v>1.2870097244114973</v>
      </c>
      <c r="P464" s="1142">
        <v>823.77409285992985</v>
      </c>
      <c r="Q464" s="1143">
        <v>77.220583464689824</v>
      </c>
    </row>
    <row r="465" spans="1:17" x14ac:dyDescent="0.2">
      <c r="A465" s="2028"/>
      <c r="B465" s="17">
        <v>2</v>
      </c>
      <c r="C465" s="680" t="s">
        <v>356</v>
      </c>
      <c r="D465" s="681">
        <v>5</v>
      </c>
      <c r="E465" s="681">
        <v>1962</v>
      </c>
      <c r="F465" s="682">
        <v>3.4340000000000002</v>
      </c>
      <c r="G465" s="682">
        <v>0</v>
      </c>
      <c r="H465" s="682">
        <v>0</v>
      </c>
      <c r="I465" s="682">
        <v>3.4340000000000002</v>
      </c>
      <c r="J465" s="682">
        <v>187.09</v>
      </c>
      <c r="K465" s="683">
        <v>3.4340000000000002</v>
      </c>
      <c r="L465" s="682">
        <v>187.09</v>
      </c>
      <c r="M465" s="684">
        <v>1.8354802501469883E-2</v>
      </c>
      <c r="N465" s="685">
        <v>93.740000000000009</v>
      </c>
      <c r="O465" s="686">
        <v>1.7205791864877871</v>
      </c>
      <c r="P465" s="687">
        <v>1101.2881500881931</v>
      </c>
      <c r="Q465" s="688">
        <v>103.23475118926723</v>
      </c>
    </row>
    <row r="466" spans="1:17" x14ac:dyDescent="0.2">
      <c r="A466" s="2028"/>
      <c r="B466" s="17">
        <v>3</v>
      </c>
      <c r="C466" s="680" t="s">
        <v>360</v>
      </c>
      <c r="D466" s="681">
        <v>6</v>
      </c>
      <c r="E466" s="681">
        <v>1930</v>
      </c>
      <c r="F466" s="682">
        <v>5.8269989999999998</v>
      </c>
      <c r="G466" s="682">
        <v>0.35699999999999998</v>
      </c>
      <c r="H466" s="682">
        <v>0.8</v>
      </c>
      <c r="I466" s="682">
        <v>4.6699989999999998</v>
      </c>
      <c r="J466" s="682">
        <v>266.7</v>
      </c>
      <c r="K466" s="683">
        <v>4.6699989999999998</v>
      </c>
      <c r="L466" s="682">
        <v>266.7</v>
      </c>
      <c r="M466" s="684">
        <v>1.7510307461567304E-2</v>
      </c>
      <c r="N466" s="685">
        <v>93.740000000000009</v>
      </c>
      <c r="O466" s="686">
        <v>1.6414162214473194</v>
      </c>
      <c r="P466" s="687">
        <v>1050.6184476940384</v>
      </c>
      <c r="Q466" s="688">
        <v>98.484973286839178</v>
      </c>
    </row>
    <row r="467" spans="1:17" x14ac:dyDescent="0.2">
      <c r="A467" s="2028"/>
      <c r="B467" s="17">
        <v>4</v>
      </c>
      <c r="C467" s="680" t="s">
        <v>359</v>
      </c>
      <c r="D467" s="681">
        <v>6</v>
      </c>
      <c r="E467" s="681">
        <v>1910</v>
      </c>
      <c r="F467" s="682">
        <v>6.4399989999999994</v>
      </c>
      <c r="G467" s="682">
        <v>0.51</v>
      </c>
      <c r="H467" s="682">
        <v>0.96</v>
      </c>
      <c r="I467" s="682">
        <v>4.9699989999999996</v>
      </c>
      <c r="J467" s="682">
        <v>303.89999999999998</v>
      </c>
      <c r="K467" s="683">
        <v>4.9699989999999996</v>
      </c>
      <c r="L467" s="682">
        <v>303.89999999999998</v>
      </c>
      <c r="M467" s="684">
        <v>1.6354060546232313E-2</v>
      </c>
      <c r="N467" s="685">
        <v>93.740000000000009</v>
      </c>
      <c r="O467" s="686">
        <v>1.5330296356038171</v>
      </c>
      <c r="P467" s="687">
        <v>981.24363277393877</v>
      </c>
      <c r="Q467" s="688">
        <v>91.981778136229025</v>
      </c>
    </row>
    <row r="468" spans="1:17" x14ac:dyDescent="0.2">
      <c r="A468" s="2028"/>
      <c r="B468" s="17">
        <v>5</v>
      </c>
      <c r="C468" s="626"/>
      <c r="D468" s="627"/>
      <c r="E468" s="627"/>
      <c r="F468" s="628"/>
      <c r="G468" s="628"/>
      <c r="H468" s="628"/>
      <c r="I468" s="628"/>
      <c r="J468" s="628"/>
      <c r="K468" s="689"/>
      <c r="L468" s="628"/>
      <c r="M468" s="690"/>
      <c r="N468" s="691"/>
      <c r="O468" s="692"/>
      <c r="P468" s="693"/>
      <c r="Q468" s="694"/>
    </row>
    <row r="469" spans="1:17" x14ac:dyDescent="0.2">
      <c r="A469" s="2028"/>
      <c r="B469" s="17">
        <v>6</v>
      </c>
      <c r="C469" s="626"/>
      <c r="D469" s="627"/>
      <c r="E469" s="627"/>
      <c r="F469" s="628"/>
      <c r="G469" s="628"/>
      <c r="H469" s="628"/>
      <c r="I469" s="628"/>
      <c r="J469" s="628"/>
      <c r="K469" s="689"/>
      <c r="L469" s="628"/>
      <c r="M469" s="690"/>
      <c r="N469" s="691"/>
      <c r="O469" s="692"/>
      <c r="P469" s="693"/>
      <c r="Q469" s="694"/>
    </row>
    <row r="470" spans="1:17" x14ac:dyDescent="0.2">
      <c r="A470" s="2028"/>
      <c r="B470" s="17">
        <v>7</v>
      </c>
      <c r="C470" s="626"/>
      <c r="D470" s="627"/>
      <c r="E470" s="627"/>
      <c r="F470" s="628"/>
      <c r="G470" s="628"/>
      <c r="H470" s="628"/>
      <c r="I470" s="628"/>
      <c r="J470" s="628"/>
      <c r="K470" s="689"/>
      <c r="L470" s="628"/>
      <c r="M470" s="690"/>
      <c r="N470" s="691"/>
      <c r="O470" s="692"/>
      <c r="P470" s="693"/>
      <c r="Q470" s="694"/>
    </row>
    <row r="471" spans="1:17" x14ac:dyDescent="0.2">
      <c r="A471" s="2028"/>
      <c r="B471" s="17">
        <v>8</v>
      </c>
      <c r="C471" s="626"/>
      <c r="D471" s="627"/>
      <c r="E471" s="627"/>
      <c r="F471" s="628"/>
      <c r="G471" s="628"/>
      <c r="H471" s="628"/>
      <c r="I471" s="628"/>
      <c r="J471" s="628"/>
      <c r="K471" s="689"/>
      <c r="L471" s="628"/>
      <c r="M471" s="690"/>
      <c r="N471" s="691"/>
      <c r="O471" s="692"/>
      <c r="P471" s="693"/>
      <c r="Q471" s="694"/>
    </row>
    <row r="472" spans="1:17" x14ac:dyDescent="0.2">
      <c r="A472" s="2028"/>
      <c r="B472" s="17">
        <v>9</v>
      </c>
      <c r="C472" s="626"/>
      <c r="D472" s="627"/>
      <c r="E472" s="627"/>
      <c r="F472" s="628"/>
      <c r="G472" s="628"/>
      <c r="H472" s="628"/>
      <c r="I472" s="628"/>
      <c r="J472" s="628"/>
      <c r="K472" s="689"/>
      <c r="L472" s="628"/>
      <c r="M472" s="690"/>
      <c r="N472" s="691"/>
      <c r="O472" s="692"/>
      <c r="P472" s="693"/>
      <c r="Q472" s="694"/>
    </row>
    <row r="473" spans="1:17" ht="12.75" thickBot="1" x14ac:dyDescent="0.25">
      <c r="A473" s="2029"/>
      <c r="B473" s="136">
        <v>10</v>
      </c>
      <c r="C473" s="261"/>
      <c r="D473" s="262"/>
      <c r="E473" s="262"/>
      <c r="F473" s="263"/>
      <c r="G473" s="263"/>
      <c r="H473" s="263"/>
      <c r="I473" s="263"/>
      <c r="J473" s="263"/>
      <c r="K473" s="264"/>
      <c r="L473" s="263"/>
      <c r="M473" s="265"/>
      <c r="N473" s="266"/>
      <c r="O473" s="267"/>
      <c r="P473" s="268"/>
      <c r="Q473" s="269"/>
    </row>
    <row r="474" spans="1:17" x14ac:dyDescent="0.2">
      <c r="A474" s="1158"/>
      <c r="B474" s="1159" t="s">
        <v>531</v>
      </c>
      <c r="F474" s="58"/>
      <c r="G474" s="58"/>
      <c r="H474" s="58"/>
      <c r="I474" s="58"/>
    </row>
    <row r="475" spans="1:17" ht="15" x14ac:dyDescent="0.2">
      <c r="A475" s="1987" t="s">
        <v>169</v>
      </c>
      <c r="B475" s="1987"/>
      <c r="C475" s="1987"/>
      <c r="D475" s="1987"/>
      <c r="E475" s="1987"/>
      <c r="F475" s="1987"/>
      <c r="G475" s="1987"/>
      <c r="H475" s="1987"/>
      <c r="I475" s="1987"/>
      <c r="J475" s="1987"/>
      <c r="K475" s="1987"/>
      <c r="L475" s="1987"/>
      <c r="M475" s="1987"/>
      <c r="N475" s="1987"/>
      <c r="O475" s="1987"/>
      <c r="P475" s="1987"/>
      <c r="Q475" s="1987"/>
    </row>
    <row r="476" spans="1:17" ht="13.5" thickBot="1" x14ac:dyDescent="0.25">
      <c r="A476" s="391"/>
      <c r="B476" s="391"/>
      <c r="C476" s="391"/>
      <c r="D476" s="391"/>
      <c r="E476" s="1961" t="s">
        <v>253</v>
      </c>
      <c r="F476" s="1961"/>
      <c r="G476" s="1961"/>
      <c r="H476" s="1961"/>
      <c r="I476" s="391">
        <v>6.1</v>
      </c>
      <c r="J476" s="391" t="s">
        <v>252</v>
      </c>
      <c r="K476" s="391" t="s">
        <v>254</v>
      </c>
      <c r="L476" s="392">
        <v>357.7</v>
      </c>
      <c r="M476" s="391"/>
      <c r="N476" s="391"/>
      <c r="O476" s="391"/>
      <c r="P476" s="391"/>
      <c r="Q476" s="391"/>
    </row>
    <row r="477" spans="1:17" x14ac:dyDescent="0.2">
      <c r="A477" s="1988" t="s">
        <v>1</v>
      </c>
      <c r="B477" s="1965" t="s">
        <v>0</v>
      </c>
      <c r="C477" s="1968" t="s">
        <v>2</v>
      </c>
      <c r="D477" s="1968" t="s">
        <v>3</v>
      </c>
      <c r="E477" s="1968" t="s">
        <v>11</v>
      </c>
      <c r="F477" s="1972" t="s">
        <v>12</v>
      </c>
      <c r="G477" s="1973"/>
      <c r="H477" s="1973"/>
      <c r="I477" s="1974"/>
      <c r="J477" s="1968" t="s">
        <v>4</v>
      </c>
      <c r="K477" s="1968" t="s">
        <v>13</v>
      </c>
      <c r="L477" s="1968" t="s">
        <v>5</v>
      </c>
      <c r="M477" s="1968" t="s">
        <v>6</v>
      </c>
      <c r="N477" s="1968" t="s">
        <v>14</v>
      </c>
      <c r="O477" s="1992" t="s">
        <v>15</v>
      </c>
      <c r="P477" s="1968" t="s">
        <v>22</v>
      </c>
      <c r="Q477" s="1977" t="s">
        <v>23</v>
      </c>
    </row>
    <row r="478" spans="1:17" ht="33.75" x14ac:dyDescent="0.2">
      <c r="A478" s="1989"/>
      <c r="B478" s="1966"/>
      <c r="C478" s="1969"/>
      <c r="D478" s="1971"/>
      <c r="E478" s="1971"/>
      <c r="F478" s="14" t="s">
        <v>16</v>
      </c>
      <c r="G478" s="14" t="s">
        <v>17</v>
      </c>
      <c r="H478" s="14" t="s">
        <v>18</v>
      </c>
      <c r="I478" s="14" t="s">
        <v>19</v>
      </c>
      <c r="J478" s="1971"/>
      <c r="K478" s="1971"/>
      <c r="L478" s="1971"/>
      <c r="M478" s="1971"/>
      <c r="N478" s="1971"/>
      <c r="O478" s="1993"/>
      <c r="P478" s="1971"/>
      <c r="Q478" s="1978"/>
    </row>
    <row r="479" spans="1:17" x14ac:dyDescent="0.2">
      <c r="A479" s="1990"/>
      <c r="B479" s="1991"/>
      <c r="C479" s="1971"/>
      <c r="D479" s="64" t="s">
        <v>7</v>
      </c>
      <c r="E479" s="64" t="s">
        <v>8</v>
      </c>
      <c r="F479" s="64" t="s">
        <v>9</v>
      </c>
      <c r="G479" s="64" t="s">
        <v>9</v>
      </c>
      <c r="H479" s="64" t="s">
        <v>9</v>
      </c>
      <c r="I479" s="64" t="s">
        <v>9</v>
      </c>
      <c r="J479" s="64" t="s">
        <v>20</v>
      </c>
      <c r="K479" s="64" t="s">
        <v>9</v>
      </c>
      <c r="L479" s="64" t="s">
        <v>20</v>
      </c>
      <c r="M479" s="64" t="s">
        <v>55</v>
      </c>
      <c r="N479" s="64" t="s">
        <v>269</v>
      </c>
      <c r="O479" s="64" t="s">
        <v>270</v>
      </c>
      <c r="P479" s="65" t="s">
        <v>24</v>
      </c>
      <c r="Q479" s="66" t="s">
        <v>271</v>
      </c>
    </row>
    <row r="480" spans="1:17" ht="12" thickBot="1" x14ac:dyDescent="0.25">
      <c r="A480" s="67">
        <v>1</v>
      </c>
      <c r="B480" s="68">
        <v>2</v>
      </c>
      <c r="C480" s="69">
        <v>3</v>
      </c>
      <c r="D480" s="70">
        <v>4</v>
      </c>
      <c r="E480" s="70">
        <v>5</v>
      </c>
      <c r="F480" s="70">
        <v>6</v>
      </c>
      <c r="G480" s="70">
        <v>7</v>
      </c>
      <c r="H480" s="70">
        <v>8</v>
      </c>
      <c r="I480" s="70">
        <v>9</v>
      </c>
      <c r="J480" s="70">
        <v>10</v>
      </c>
      <c r="K480" s="70">
        <v>11</v>
      </c>
      <c r="L480" s="69">
        <v>12</v>
      </c>
      <c r="M480" s="70">
        <v>13</v>
      </c>
      <c r="N480" s="70">
        <v>14</v>
      </c>
      <c r="O480" s="71">
        <v>15</v>
      </c>
      <c r="P480" s="69">
        <v>16</v>
      </c>
      <c r="Q480" s="72">
        <v>17</v>
      </c>
    </row>
    <row r="481" spans="1:17" x14ac:dyDescent="0.2">
      <c r="A481" s="1994" t="s">
        <v>63</v>
      </c>
      <c r="B481" s="135">
        <v>1</v>
      </c>
      <c r="C481" s="1110" t="s">
        <v>283</v>
      </c>
      <c r="D481" s="1098">
        <v>40</v>
      </c>
      <c r="E481" s="1098">
        <v>1982</v>
      </c>
      <c r="F481" s="1111">
        <v>7.6730030000000005</v>
      </c>
      <c r="G481" s="1111">
        <v>0</v>
      </c>
      <c r="H481" s="1111">
        <v>0</v>
      </c>
      <c r="I481" s="1111">
        <v>7.6730030000000005</v>
      </c>
      <c r="J481" s="1111">
        <v>1944.42</v>
      </c>
      <c r="K481" s="1099">
        <v>7.6730030000000005</v>
      </c>
      <c r="L481" s="1111">
        <v>1944.42</v>
      </c>
      <c r="M481" s="1131">
        <v>3.9461654375083574E-3</v>
      </c>
      <c r="N481" s="1113">
        <v>78.371000000000009</v>
      </c>
      <c r="O481" s="1101">
        <v>0.30926493150296752</v>
      </c>
      <c r="P481" s="1101">
        <v>236.76992625050144</v>
      </c>
      <c r="Q481" s="1102">
        <v>18.55589589017805</v>
      </c>
    </row>
    <row r="482" spans="1:17" x14ac:dyDescent="0.2">
      <c r="A482" s="1995"/>
      <c r="B482" s="73">
        <v>2</v>
      </c>
      <c r="C482" s="1110" t="s">
        <v>233</v>
      </c>
      <c r="D482" s="1098">
        <v>20</v>
      </c>
      <c r="E482" s="1098">
        <v>1990</v>
      </c>
      <c r="F482" s="1111">
        <v>9.2369990000000008</v>
      </c>
      <c r="G482" s="1111">
        <v>1.7726930000000001</v>
      </c>
      <c r="H482" s="1111">
        <v>3.2</v>
      </c>
      <c r="I482" s="1111">
        <v>4.2643060000000004</v>
      </c>
      <c r="J482" s="1111">
        <v>1074.54</v>
      </c>
      <c r="K482" s="1099">
        <v>4.2643060000000004</v>
      </c>
      <c r="L482" s="1111">
        <v>1074.54</v>
      </c>
      <c r="M482" s="1131">
        <v>3.9684944255216192E-3</v>
      </c>
      <c r="N482" s="1113">
        <v>78.371000000000009</v>
      </c>
      <c r="O482" s="1101">
        <v>0.31101487662255484</v>
      </c>
      <c r="P482" s="1101">
        <v>238.10966553129714</v>
      </c>
      <c r="Q482" s="1102">
        <v>18.660892597353289</v>
      </c>
    </row>
    <row r="483" spans="1:17" x14ac:dyDescent="0.2">
      <c r="A483" s="1995"/>
      <c r="B483" s="73">
        <v>3</v>
      </c>
      <c r="C483" s="1110" t="s">
        <v>236</v>
      </c>
      <c r="D483" s="1098">
        <v>18</v>
      </c>
      <c r="E483" s="1098">
        <v>1989</v>
      </c>
      <c r="F483" s="1111">
        <v>5.9790020000000004</v>
      </c>
      <c r="G483" s="1111">
        <v>0.74294700000000002</v>
      </c>
      <c r="H483" s="1111">
        <v>1.36</v>
      </c>
      <c r="I483" s="1111">
        <v>3.876055</v>
      </c>
      <c r="J483" s="1111">
        <v>937.87</v>
      </c>
      <c r="K483" s="1099">
        <v>3.876055</v>
      </c>
      <c r="L483" s="1111">
        <v>937.87</v>
      </c>
      <c r="M483" s="1131">
        <v>4.132827577382793E-3</v>
      </c>
      <c r="N483" s="1113">
        <v>78.371000000000009</v>
      </c>
      <c r="O483" s="1101">
        <v>0.3238938300670669</v>
      </c>
      <c r="P483" s="1101">
        <v>247.96965464296758</v>
      </c>
      <c r="Q483" s="1102">
        <v>19.433629804024015</v>
      </c>
    </row>
    <row r="484" spans="1:17" x14ac:dyDescent="0.2">
      <c r="A484" s="1995"/>
      <c r="B484" s="73">
        <v>4</v>
      </c>
      <c r="C484" s="1110" t="s">
        <v>285</v>
      </c>
      <c r="D484" s="1098">
        <v>24</v>
      </c>
      <c r="E484" s="1098">
        <v>1969</v>
      </c>
      <c r="F484" s="1111">
        <v>8.1790039999999991</v>
      </c>
      <c r="G484" s="1111">
        <v>1.3188550000000001</v>
      </c>
      <c r="H484" s="1111">
        <v>3.84</v>
      </c>
      <c r="I484" s="1111">
        <v>3.020149</v>
      </c>
      <c r="J484" s="1111">
        <v>1020.69</v>
      </c>
      <c r="K484" s="1099">
        <v>3.020149</v>
      </c>
      <c r="L484" s="1111">
        <v>1020.69</v>
      </c>
      <c r="M484" s="1131">
        <v>2.9589287638754173E-3</v>
      </c>
      <c r="N484" s="1113">
        <v>78.371000000000009</v>
      </c>
      <c r="O484" s="1101">
        <v>0.23189420615368037</v>
      </c>
      <c r="P484" s="1101">
        <v>177.53572583252503</v>
      </c>
      <c r="Q484" s="1102">
        <v>13.913652369220822</v>
      </c>
    </row>
    <row r="485" spans="1:17" x14ac:dyDescent="0.2">
      <c r="A485" s="1995"/>
      <c r="B485" s="73">
        <v>5</v>
      </c>
      <c r="C485" s="1110" t="s">
        <v>286</v>
      </c>
      <c r="D485" s="1098">
        <v>36</v>
      </c>
      <c r="E485" s="1098">
        <v>1972</v>
      </c>
      <c r="F485" s="1111">
        <v>13.212997999999999</v>
      </c>
      <c r="G485" s="1111">
        <v>2.0636399999999999</v>
      </c>
      <c r="H485" s="1111">
        <v>5.76</v>
      </c>
      <c r="I485" s="1111">
        <v>5.3893579999999996</v>
      </c>
      <c r="J485" s="1111">
        <v>1508.84</v>
      </c>
      <c r="K485" s="1099">
        <v>5.3893579999999996</v>
      </c>
      <c r="L485" s="1111">
        <v>1508.84</v>
      </c>
      <c r="M485" s="1131">
        <v>3.5718552000212084E-3</v>
      </c>
      <c r="N485" s="1113">
        <v>78.371000000000009</v>
      </c>
      <c r="O485" s="1101">
        <v>0.27992986388086216</v>
      </c>
      <c r="P485" s="1101">
        <v>214.31131200127251</v>
      </c>
      <c r="Q485" s="1102">
        <v>16.79579183285173</v>
      </c>
    </row>
    <row r="486" spans="1:17" x14ac:dyDescent="0.2">
      <c r="A486" s="1995"/>
      <c r="B486" s="73">
        <v>6</v>
      </c>
      <c r="C486" s="1110" t="s">
        <v>276</v>
      </c>
      <c r="D486" s="1098">
        <v>30</v>
      </c>
      <c r="E486" s="1098">
        <v>1974</v>
      </c>
      <c r="F486" s="1111">
        <v>17.549002999999999</v>
      </c>
      <c r="G486" s="1111">
        <v>2.0188259999999998</v>
      </c>
      <c r="H486" s="1111">
        <v>4.8</v>
      </c>
      <c r="I486" s="1111">
        <v>10.730176999999999</v>
      </c>
      <c r="J486" s="1111">
        <v>1743.53</v>
      </c>
      <c r="K486" s="1099">
        <v>10.730176999999999</v>
      </c>
      <c r="L486" s="1111">
        <v>1743.53</v>
      </c>
      <c r="M486" s="1131">
        <v>6.1542829776373214E-3</v>
      </c>
      <c r="N486" s="1113">
        <v>78.371000000000009</v>
      </c>
      <c r="O486" s="1101">
        <v>0.48231731124041455</v>
      </c>
      <c r="P486" s="1101">
        <v>369.25697865823929</v>
      </c>
      <c r="Q486" s="1102">
        <v>28.939038674424875</v>
      </c>
    </row>
    <row r="487" spans="1:17" x14ac:dyDescent="0.2">
      <c r="A487" s="1995"/>
      <c r="B487" s="73">
        <v>7</v>
      </c>
      <c r="C487" s="1110" t="s">
        <v>237</v>
      </c>
      <c r="D487" s="1098">
        <v>12</v>
      </c>
      <c r="E487" s="1098">
        <v>1968</v>
      </c>
      <c r="F487" s="1111">
        <v>3.2239979999999999</v>
      </c>
      <c r="G487" s="1111">
        <v>0.26367800000000002</v>
      </c>
      <c r="H487" s="1111">
        <v>0.96</v>
      </c>
      <c r="I487" s="1111">
        <v>2.0003199999999999</v>
      </c>
      <c r="J487" s="1111">
        <v>536.53</v>
      </c>
      <c r="K487" s="1099">
        <v>2.0003199999999999</v>
      </c>
      <c r="L487" s="1111">
        <v>536.53</v>
      </c>
      <c r="M487" s="1131">
        <v>3.7282537789126422E-3</v>
      </c>
      <c r="N487" s="1113">
        <v>78.371000000000009</v>
      </c>
      <c r="O487" s="1101">
        <v>0.29218697690716272</v>
      </c>
      <c r="P487" s="1101">
        <v>223.69522673475853</v>
      </c>
      <c r="Q487" s="1102">
        <v>17.531218614429761</v>
      </c>
    </row>
    <row r="488" spans="1:17" x14ac:dyDescent="0.2">
      <c r="A488" s="1995"/>
      <c r="B488" s="73">
        <v>8</v>
      </c>
      <c r="C488" s="1735"/>
      <c r="D488" s="1736"/>
      <c r="E488" s="1736"/>
      <c r="F488" s="1737"/>
      <c r="G488" s="1737"/>
      <c r="H488" s="1737"/>
      <c r="I488" s="1737"/>
      <c r="J488" s="1737"/>
      <c r="K488" s="1738"/>
      <c r="L488" s="1737"/>
      <c r="M488" s="1739"/>
      <c r="N488" s="1740"/>
      <c r="O488" s="1741"/>
      <c r="P488" s="1741"/>
      <c r="Q488" s="1742"/>
    </row>
    <row r="489" spans="1:17" x14ac:dyDescent="0.2">
      <c r="A489" s="1995"/>
      <c r="B489" s="73">
        <v>9</v>
      </c>
      <c r="C489" s="1743"/>
      <c r="D489" s="1744"/>
      <c r="E489" s="1744"/>
      <c r="F489" s="1745"/>
      <c r="G489" s="1746"/>
      <c r="H489" s="1746"/>
      <c r="I489" s="1746"/>
      <c r="J489" s="1746"/>
      <c r="K489" s="1747"/>
      <c r="L489" s="1746"/>
      <c r="M489" s="1748"/>
      <c r="N489" s="1749"/>
      <c r="O489" s="1750"/>
      <c r="P489" s="1751"/>
      <c r="Q489" s="1752"/>
    </row>
    <row r="490" spans="1:17" ht="12" thickBot="1" x14ac:dyDescent="0.25">
      <c r="A490" s="1995"/>
      <c r="B490" s="1397">
        <v>10</v>
      </c>
      <c r="C490" s="1398"/>
      <c r="D490" s="1399"/>
      <c r="E490" s="1399"/>
      <c r="F490" s="1400"/>
      <c r="G490" s="1401"/>
      <c r="H490" s="1401"/>
      <c r="I490" s="1401"/>
      <c r="J490" s="1401"/>
      <c r="K490" s="1402"/>
      <c r="L490" s="1401"/>
      <c r="M490" s="1403"/>
      <c r="N490" s="1404"/>
      <c r="O490" s="1405"/>
      <c r="P490" s="1406"/>
      <c r="Q490" s="1407"/>
    </row>
    <row r="491" spans="1:17" x14ac:dyDescent="0.2">
      <c r="A491" s="2033" t="s">
        <v>88</v>
      </c>
      <c r="B491" s="52">
        <v>1</v>
      </c>
      <c r="C491" s="1717" t="s">
        <v>282</v>
      </c>
      <c r="D491" s="1718">
        <v>40</v>
      </c>
      <c r="E491" s="1718">
        <v>1985</v>
      </c>
      <c r="F491" s="1719">
        <v>26.170005</v>
      </c>
      <c r="G491" s="1719">
        <v>4.2022339999999998</v>
      </c>
      <c r="H491" s="1719">
        <v>6.4</v>
      </c>
      <c r="I491" s="1719">
        <v>15.567771</v>
      </c>
      <c r="J491" s="1719">
        <v>2285.42</v>
      </c>
      <c r="K491" s="1720">
        <v>15.567771</v>
      </c>
      <c r="L491" s="1719">
        <v>2285.42</v>
      </c>
      <c r="M491" s="1721">
        <v>6.811776828766704E-3</v>
      </c>
      <c r="N491" s="1722">
        <v>78.371000000000009</v>
      </c>
      <c r="O491" s="1723">
        <v>0.53384576184727539</v>
      </c>
      <c r="P491" s="1724">
        <v>408.70660972600228</v>
      </c>
      <c r="Q491" s="1725">
        <v>32.030745710836534</v>
      </c>
    </row>
    <row r="492" spans="1:17" x14ac:dyDescent="0.2">
      <c r="A492" s="2004"/>
      <c r="B492" s="57">
        <v>2</v>
      </c>
      <c r="C492" s="1132" t="s">
        <v>274</v>
      </c>
      <c r="D492" s="1133">
        <v>59</v>
      </c>
      <c r="E492" s="1133">
        <v>1975</v>
      </c>
      <c r="F492" s="1116">
        <v>37.826010999999994</v>
      </c>
      <c r="G492" s="1116">
        <v>5.0981990000000001</v>
      </c>
      <c r="H492" s="1116">
        <v>9.6</v>
      </c>
      <c r="I492" s="1116">
        <v>23.127811999999999</v>
      </c>
      <c r="J492" s="1116">
        <v>2729.69</v>
      </c>
      <c r="K492" s="1117">
        <v>23.127811999999999</v>
      </c>
      <c r="L492" s="1116">
        <v>2729.69</v>
      </c>
      <c r="M492" s="1118">
        <v>8.4726881074407706E-3</v>
      </c>
      <c r="N492" s="1119">
        <v>78.371000000000009</v>
      </c>
      <c r="O492" s="1120">
        <v>0.66401303966824077</v>
      </c>
      <c r="P492" s="1121">
        <v>508.36128644644617</v>
      </c>
      <c r="Q492" s="1122">
        <v>39.840782380094439</v>
      </c>
    </row>
    <row r="493" spans="1:17" x14ac:dyDescent="0.2">
      <c r="A493" s="2004"/>
      <c r="B493" s="57">
        <v>3</v>
      </c>
      <c r="C493" s="1132" t="s">
        <v>272</v>
      </c>
      <c r="D493" s="1133">
        <v>39</v>
      </c>
      <c r="E493" s="1133">
        <v>1990</v>
      </c>
      <c r="F493" s="1116">
        <v>28.423004999999996</v>
      </c>
      <c r="G493" s="1116">
        <v>3.3532329999999999</v>
      </c>
      <c r="H493" s="1116">
        <v>6.4</v>
      </c>
      <c r="I493" s="1116">
        <v>18.669771999999998</v>
      </c>
      <c r="J493" s="1116">
        <v>2294.0500000000002</v>
      </c>
      <c r="K493" s="1117">
        <v>18.669771999999998</v>
      </c>
      <c r="L493" s="1116">
        <v>2294.0500000000002</v>
      </c>
      <c r="M493" s="1118">
        <v>8.1383457204507303E-3</v>
      </c>
      <c r="N493" s="1119">
        <v>78.371000000000009</v>
      </c>
      <c r="O493" s="1120">
        <v>0.63781029245744425</v>
      </c>
      <c r="P493" s="1121">
        <v>488.30074322704382</v>
      </c>
      <c r="Q493" s="1122">
        <v>38.268617547446659</v>
      </c>
    </row>
    <row r="494" spans="1:17" x14ac:dyDescent="0.2">
      <c r="A494" s="2004"/>
      <c r="B494" s="57">
        <v>4</v>
      </c>
      <c r="C494" s="1132" t="s">
        <v>273</v>
      </c>
      <c r="D494" s="1133">
        <v>39</v>
      </c>
      <c r="E494" s="1133">
        <v>1990</v>
      </c>
      <c r="F494" s="1116">
        <v>29.288993000000001</v>
      </c>
      <c r="G494" s="1116">
        <v>3.8657029999999999</v>
      </c>
      <c r="H494" s="1116">
        <v>6.32</v>
      </c>
      <c r="I494" s="1116">
        <v>19.103290000000001</v>
      </c>
      <c r="J494" s="1116">
        <v>2218.0300000000002</v>
      </c>
      <c r="K494" s="1117">
        <v>19.103290000000001</v>
      </c>
      <c r="L494" s="1116">
        <v>2218.0300000000002</v>
      </c>
      <c r="M494" s="1118">
        <v>8.6127284121495194E-3</v>
      </c>
      <c r="N494" s="1119">
        <v>78.371000000000009</v>
      </c>
      <c r="O494" s="1120">
        <v>0.67498813838857008</v>
      </c>
      <c r="P494" s="1121">
        <v>516.76370472897111</v>
      </c>
      <c r="Q494" s="1122">
        <v>40.499288303314202</v>
      </c>
    </row>
    <row r="495" spans="1:17" x14ac:dyDescent="0.2">
      <c r="A495" s="2004"/>
      <c r="B495" s="57">
        <v>5</v>
      </c>
      <c r="C495" s="1132" t="s">
        <v>275</v>
      </c>
      <c r="D495" s="1133">
        <v>58</v>
      </c>
      <c r="E495" s="1133">
        <v>1991</v>
      </c>
      <c r="F495" s="1116">
        <v>34.717996999999997</v>
      </c>
      <c r="G495" s="1116">
        <v>4.1370519999999997</v>
      </c>
      <c r="H495" s="1116">
        <v>9.44</v>
      </c>
      <c r="I495" s="1116">
        <v>21.140944999999999</v>
      </c>
      <c r="J495" s="1116">
        <v>2439.79</v>
      </c>
      <c r="K495" s="1117">
        <v>21.140944999999999</v>
      </c>
      <c r="L495" s="1116">
        <v>2439.79</v>
      </c>
      <c r="M495" s="1118">
        <v>8.6650674853163585E-3</v>
      </c>
      <c r="N495" s="1119">
        <v>78.371000000000009</v>
      </c>
      <c r="O495" s="1120">
        <v>0.67909000389172847</v>
      </c>
      <c r="P495" s="1121">
        <v>519.90404911898145</v>
      </c>
      <c r="Q495" s="1122">
        <v>40.745400233503702</v>
      </c>
    </row>
    <row r="496" spans="1:17" x14ac:dyDescent="0.2">
      <c r="A496" s="2004"/>
      <c r="B496" s="57">
        <v>6</v>
      </c>
      <c r="C496" s="1132" t="s">
        <v>280</v>
      </c>
      <c r="D496" s="1133">
        <v>50</v>
      </c>
      <c r="E496" s="1133">
        <v>1972</v>
      </c>
      <c r="F496" s="1116">
        <v>36.949001000000003</v>
      </c>
      <c r="G496" s="1116">
        <v>4.474558</v>
      </c>
      <c r="H496" s="1116">
        <v>8</v>
      </c>
      <c r="I496" s="1116">
        <v>24.474443000000001</v>
      </c>
      <c r="J496" s="1116">
        <v>2601.9</v>
      </c>
      <c r="K496" s="1117">
        <v>24.474443000000001</v>
      </c>
      <c r="L496" s="1116">
        <v>2601.9</v>
      </c>
      <c r="M496" s="1118">
        <v>9.406373419424267E-3</v>
      </c>
      <c r="N496" s="1119">
        <v>78.371000000000009</v>
      </c>
      <c r="O496" s="1120">
        <v>0.73718689125369929</v>
      </c>
      <c r="P496" s="1121">
        <v>564.38240516545602</v>
      </c>
      <c r="Q496" s="1122">
        <v>44.231213475221956</v>
      </c>
    </row>
    <row r="497" spans="1:17" x14ac:dyDescent="0.2">
      <c r="A497" s="2004"/>
      <c r="B497" s="57">
        <v>7</v>
      </c>
      <c r="C497" s="1132" t="s">
        <v>278</v>
      </c>
      <c r="D497" s="1133">
        <v>30</v>
      </c>
      <c r="E497" s="1133">
        <v>1990</v>
      </c>
      <c r="F497" s="1116">
        <v>23.466999000000001</v>
      </c>
      <c r="G497" s="1116">
        <v>2.9703499999999998</v>
      </c>
      <c r="H497" s="1116">
        <v>4.8</v>
      </c>
      <c r="I497" s="1116">
        <v>15.696649000000001</v>
      </c>
      <c r="J497" s="1116">
        <v>1613.04</v>
      </c>
      <c r="K497" s="1117">
        <v>15.696649000000001</v>
      </c>
      <c r="L497" s="1116">
        <v>1613.04</v>
      </c>
      <c r="M497" s="1118">
        <v>9.7310971829588852E-3</v>
      </c>
      <c r="N497" s="1119">
        <v>78.371000000000009</v>
      </c>
      <c r="O497" s="1120">
        <v>0.76263581732567087</v>
      </c>
      <c r="P497" s="1121">
        <v>583.86583097753305</v>
      </c>
      <c r="Q497" s="1122">
        <v>45.75814903954025</v>
      </c>
    </row>
    <row r="498" spans="1:17" x14ac:dyDescent="0.2">
      <c r="A498" s="2004"/>
      <c r="B498" s="57">
        <v>8</v>
      </c>
      <c r="C498" s="1132" t="s">
        <v>277</v>
      </c>
      <c r="D498" s="1133">
        <v>50</v>
      </c>
      <c r="E498" s="1133">
        <v>1971</v>
      </c>
      <c r="F498" s="1116">
        <v>33.459001999999998</v>
      </c>
      <c r="G498" s="1116">
        <v>3.7916240000000001</v>
      </c>
      <c r="H498" s="1116">
        <v>8</v>
      </c>
      <c r="I498" s="1116">
        <v>21.667377999999999</v>
      </c>
      <c r="J498" s="1116">
        <v>2564.8000000000002</v>
      </c>
      <c r="K498" s="1117">
        <v>21.667377999999999</v>
      </c>
      <c r="L498" s="1116">
        <v>2564.8000000000002</v>
      </c>
      <c r="M498" s="1118">
        <v>8.4479795695570799E-3</v>
      </c>
      <c r="N498" s="1119">
        <v>78.371000000000009</v>
      </c>
      <c r="O498" s="1120">
        <v>0.66207660684575798</v>
      </c>
      <c r="P498" s="1121">
        <v>506.87877417342474</v>
      </c>
      <c r="Q498" s="1122">
        <v>39.724596410745477</v>
      </c>
    </row>
    <row r="499" spans="1:17" x14ac:dyDescent="0.2">
      <c r="A499" s="2004"/>
      <c r="B499" s="57">
        <v>9</v>
      </c>
      <c r="C499" s="1132" t="s">
        <v>281</v>
      </c>
      <c r="D499" s="1133">
        <v>59</v>
      </c>
      <c r="E499" s="1133">
        <v>1991</v>
      </c>
      <c r="F499" s="1116">
        <v>38.549002999999999</v>
      </c>
      <c r="G499" s="1116">
        <v>3.5117259999999999</v>
      </c>
      <c r="H499" s="1116">
        <v>9.6</v>
      </c>
      <c r="I499" s="1116">
        <v>25.437277000000002</v>
      </c>
      <c r="J499" s="1116">
        <v>2442.5500000000002</v>
      </c>
      <c r="K499" s="1117">
        <v>25.437277000000002</v>
      </c>
      <c r="L499" s="1116">
        <v>2442.5500000000002</v>
      </c>
      <c r="M499" s="1118">
        <v>1.041422980082291E-2</v>
      </c>
      <c r="N499" s="1119">
        <v>78.371000000000009</v>
      </c>
      <c r="O499" s="1120">
        <v>0.81617360372029235</v>
      </c>
      <c r="P499" s="1121">
        <v>624.85378804937466</v>
      </c>
      <c r="Q499" s="1122">
        <v>48.970416223217541</v>
      </c>
    </row>
    <row r="500" spans="1:17" ht="12" thickBot="1" x14ac:dyDescent="0.25">
      <c r="A500" s="2034"/>
      <c r="B500" s="762">
        <v>10</v>
      </c>
      <c r="C500" s="1726" t="s">
        <v>279</v>
      </c>
      <c r="D500" s="1727">
        <v>51</v>
      </c>
      <c r="E500" s="1727">
        <v>1972</v>
      </c>
      <c r="F500" s="1728">
        <v>38.325997999999998</v>
      </c>
      <c r="G500" s="1728">
        <v>3.83751</v>
      </c>
      <c r="H500" s="1728">
        <v>8</v>
      </c>
      <c r="I500" s="1728">
        <v>26.488488</v>
      </c>
      <c r="J500" s="1728">
        <v>2608.15</v>
      </c>
      <c r="K500" s="1729">
        <v>26.488488</v>
      </c>
      <c r="L500" s="1728">
        <v>2608.15</v>
      </c>
      <c r="M500" s="1730">
        <v>1.0156044706017674E-2</v>
      </c>
      <c r="N500" s="1731">
        <v>78.371000000000009</v>
      </c>
      <c r="O500" s="1732">
        <v>0.79593937965531125</v>
      </c>
      <c r="P500" s="1733">
        <v>609.36268236106048</v>
      </c>
      <c r="Q500" s="1734">
        <v>47.756362779318678</v>
      </c>
    </row>
    <row r="501" spans="1:17" x14ac:dyDescent="0.2">
      <c r="A501" s="2030" t="s">
        <v>97</v>
      </c>
      <c r="B501" s="78">
        <v>1</v>
      </c>
      <c r="C501" s="1123" t="s">
        <v>232</v>
      </c>
      <c r="D501" s="1124">
        <v>37</v>
      </c>
      <c r="E501" s="1124">
        <v>1970</v>
      </c>
      <c r="F501" s="1125">
        <v>12.300999999999998</v>
      </c>
      <c r="G501" s="1125">
        <v>2.1372599999999999</v>
      </c>
      <c r="H501" s="1125">
        <v>5.76</v>
      </c>
      <c r="I501" s="1125">
        <v>4.40374</v>
      </c>
      <c r="J501" s="1125">
        <v>1579.46</v>
      </c>
      <c r="K501" s="1126">
        <v>4.40374</v>
      </c>
      <c r="L501" s="1125">
        <v>1579.46</v>
      </c>
      <c r="M501" s="1127">
        <v>2.7881301204209031E-3</v>
      </c>
      <c r="N501" s="1128">
        <v>78.371000000000009</v>
      </c>
      <c r="O501" s="1129">
        <v>0.21850854566750663</v>
      </c>
      <c r="P501" s="1134">
        <v>167.2878072252542</v>
      </c>
      <c r="Q501" s="1130">
        <v>13.1105127400504</v>
      </c>
    </row>
    <row r="502" spans="1:17" x14ac:dyDescent="0.2">
      <c r="A502" s="2031"/>
      <c r="B502" s="79">
        <v>2</v>
      </c>
      <c r="C502" s="662" t="s">
        <v>171</v>
      </c>
      <c r="D502" s="663">
        <v>16</v>
      </c>
      <c r="E502" s="663">
        <v>1989</v>
      </c>
      <c r="F502" s="664">
        <v>10.154999</v>
      </c>
      <c r="G502" s="664">
        <v>0</v>
      </c>
      <c r="H502" s="664">
        <v>0</v>
      </c>
      <c r="I502" s="664">
        <v>10.154999</v>
      </c>
      <c r="J502" s="664">
        <v>1072.46</v>
      </c>
      <c r="K502" s="665">
        <v>10.154999</v>
      </c>
      <c r="L502" s="664">
        <v>1072.46</v>
      </c>
      <c r="M502" s="666">
        <v>9.468883687969715E-3</v>
      </c>
      <c r="N502" s="667">
        <v>78.371000000000009</v>
      </c>
      <c r="O502" s="668">
        <v>0.74208588350987459</v>
      </c>
      <c r="P502" s="669">
        <v>568.13302127818292</v>
      </c>
      <c r="Q502" s="670">
        <v>44.525153010592476</v>
      </c>
    </row>
    <row r="503" spans="1:17" x14ac:dyDescent="0.2">
      <c r="A503" s="2031"/>
      <c r="B503" s="79">
        <v>3</v>
      </c>
      <c r="C503" s="662" t="s">
        <v>170</v>
      </c>
      <c r="D503" s="663">
        <v>26</v>
      </c>
      <c r="E503" s="663">
        <v>1985</v>
      </c>
      <c r="F503" s="664">
        <v>17.038001000000001</v>
      </c>
      <c r="G503" s="664">
        <v>0</v>
      </c>
      <c r="H503" s="664">
        <v>0</v>
      </c>
      <c r="I503" s="664">
        <v>17.038001000000001</v>
      </c>
      <c r="J503" s="664">
        <v>1415.92</v>
      </c>
      <c r="K503" s="665">
        <v>17.038001000000001</v>
      </c>
      <c r="L503" s="664">
        <v>1415.92</v>
      </c>
      <c r="M503" s="666">
        <v>1.2033166421831743E-2</v>
      </c>
      <c r="N503" s="667">
        <v>78.371000000000009</v>
      </c>
      <c r="O503" s="668">
        <v>0.94305128564537566</v>
      </c>
      <c r="P503" s="669">
        <v>721.98998530990457</v>
      </c>
      <c r="Q503" s="670">
        <v>56.583077138722537</v>
      </c>
    </row>
    <row r="504" spans="1:17" x14ac:dyDescent="0.2">
      <c r="A504" s="2031"/>
      <c r="B504" s="79">
        <v>4</v>
      </c>
      <c r="C504" s="662" t="s">
        <v>284</v>
      </c>
      <c r="D504" s="663">
        <v>45</v>
      </c>
      <c r="E504" s="663">
        <v>1978</v>
      </c>
      <c r="F504" s="664">
        <v>36.991</v>
      </c>
      <c r="G504" s="664">
        <v>2.7332260000000002</v>
      </c>
      <c r="H504" s="664">
        <v>7.2</v>
      </c>
      <c r="I504" s="664">
        <v>27.057773999999998</v>
      </c>
      <c r="J504" s="664">
        <v>2206.29</v>
      </c>
      <c r="K504" s="665">
        <v>27.057773999999998</v>
      </c>
      <c r="L504" s="664">
        <v>2206.29</v>
      </c>
      <c r="M504" s="666">
        <v>1.2263924506751152E-2</v>
      </c>
      <c r="N504" s="667">
        <v>78.371000000000009</v>
      </c>
      <c r="O504" s="668">
        <v>0.96113602751859462</v>
      </c>
      <c r="P504" s="669">
        <v>735.83547040506915</v>
      </c>
      <c r="Q504" s="670">
        <v>57.668161651115682</v>
      </c>
    </row>
    <row r="505" spans="1:17" x14ac:dyDescent="0.2">
      <c r="A505" s="2031"/>
      <c r="B505" s="79">
        <v>5</v>
      </c>
      <c r="C505" s="662"/>
      <c r="D505" s="663"/>
      <c r="E505" s="663"/>
      <c r="F505" s="664"/>
      <c r="G505" s="664"/>
      <c r="H505" s="664"/>
      <c r="I505" s="664"/>
      <c r="J505" s="664"/>
      <c r="K505" s="665"/>
      <c r="L505" s="664"/>
      <c r="M505" s="666"/>
      <c r="N505" s="667"/>
      <c r="O505" s="668"/>
      <c r="P505" s="669"/>
      <c r="Q505" s="670"/>
    </row>
    <row r="506" spans="1:17" x14ac:dyDescent="0.2">
      <c r="A506" s="2031"/>
      <c r="B506" s="79">
        <v>6</v>
      </c>
      <c r="C506" s="662"/>
      <c r="D506" s="663"/>
      <c r="E506" s="663"/>
      <c r="F506" s="664"/>
      <c r="G506" s="664"/>
      <c r="H506" s="664"/>
      <c r="I506" s="664"/>
      <c r="J506" s="664"/>
      <c r="K506" s="665"/>
      <c r="L506" s="664"/>
      <c r="M506" s="666"/>
      <c r="N506" s="667"/>
      <c r="O506" s="668"/>
      <c r="P506" s="669"/>
      <c r="Q506" s="670"/>
    </row>
    <row r="507" spans="1:17" x14ac:dyDescent="0.2">
      <c r="A507" s="2031"/>
      <c r="B507" s="79">
        <v>7</v>
      </c>
      <c r="C507" s="662"/>
      <c r="D507" s="663"/>
      <c r="E507" s="663"/>
      <c r="F507" s="664"/>
      <c r="G507" s="664"/>
      <c r="H507" s="664"/>
      <c r="I507" s="664"/>
      <c r="J507" s="664"/>
      <c r="K507" s="665"/>
      <c r="L507" s="664"/>
      <c r="M507" s="666"/>
      <c r="N507" s="667"/>
      <c r="O507" s="668"/>
      <c r="P507" s="669"/>
      <c r="Q507" s="670"/>
    </row>
    <row r="508" spans="1:17" x14ac:dyDescent="0.2">
      <c r="A508" s="2031"/>
      <c r="B508" s="79">
        <v>8</v>
      </c>
      <c r="C508" s="662"/>
      <c r="D508" s="663"/>
      <c r="E508" s="663"/>
      <c r="F508" s="664"/>
      <c r="G508" s="664"/>
      <c r="H508" s="664"/>
      <c r="I508" s="664"/>
      <c r="J508" s="664"/>
      <c r="K508" s="665"/>
      <c r="L508" s="664"/>
      <c r="M508" s="666"/>
      <c r="N508" s="667"/>
      <c r="O508" s="668"/>
      <c r="P508" s="669"/>
      <c r="Q508" s="670"/>
    </row>
    <row r="509" spans="1:17" x14ac:dyDescent="0.2">
      <c r="A509" s="2031"/>
      <c r="B509" s="79">
        <v>9</v>
      </c>
      <c r="C509" s="662"/>
      <c r="D509" s="663"/>
      <c r="E509" s="663"/>
      <c r="F509" s="664"/>
      <c r="G509" s="664"/>
      <c r="H509" s="664"/>
      <c r="I509" s="664"/>
      <c r="J509" s="664"/>
      <c r="K509" s="665"/>
      <c r="L509" s="664"/>
      <c r="M509" s="666"/>
      <c r="N509" s="667"/>
      <c r="O509" s="668"/>
      <c r="P509" s="669"/>
      <c r="Q509" s="670"/>
    </row>
    <row r="510" spans="1:17" ht="12" thickBot="1" x14ac:dyDescent="0.25">
      <c r="A510" s="2032"/>
      <c r="B510" s="80">
        <v>10</v>
      </c>
      <c r="C510" s="671"/>
      <c r="D510" s="672"/>
      <c r="E510" s="672"/>
      <c r="F510" s="673"/>
      <c r="G510" s="673"/>
      <c r="H510" s="673"/>
      <c r="I510" s="673"/>
      <c r="J510" s="673"/>
      <c r="K510" s="674"/>
      <c r="L510" s="673"/>
      <c r="M510" s="675"/>
      <c r="N510" s="676"/>
      <c r="O510" s="677"/>
      <c r="P510" s="678"/>
      <c r="Q510" s="679"/>
    </row>
    <row r="511" spans="1:17" x14ac:dyDescent="0.2">
      <c r="A511" s="2027" t="s">
        <v>105</v>
      </c>
      <c r="B511" s="16">
        <v>1</v>
      </c>
      <c r="C511" s="1135" t="s">
        <v>234</v>
      </c>
      <c r="D511" s="1136">
        <v>24</v>
      </c>
      <c r="E511" s="1136">
        <v>1962</v>
      </c>
      <c r="F511" s="1137">
        <v>16.563002000000001</v>
      </c>
      <c r="G511" s="1137">
        <v>1.447932</v>
      </c>
      <c r="H511" s="1137">
        <v>0</v>
      </c>
      <c r="I511" s="1137">
        <v>15.115069999999999</v>
      </c>
      <c r="J511" s="1137">
        <v>1108.08</v>
      </c>
      <c r="K511" s="1138">
        <v>15.115069999999999</v>
      </c>
      <c r="L511" s="1137">
        <v>1108.08</v>
      </c>
      <c r="M511" s="1139">
        <v>1.3640775034293553E-2</v>
      </c>
      <c r="N511" s="1140">
        <v>78.371000000000009</v>
      </c>
      <c r="O511" s="1141">
        <v>1.0690411802126203</v>
      </c>
      <c r="P511" s="1142">
        <v>818.4465020576132</v>
      </c>
      <c r="Q511" s="1143">
        <v>64.14247081275721</v>
      </c>
    </row>
    <row r="512" spans="1:17" x14ac:dyDescent="0.2">
      <c r="A512" s="2028"/>
      <c r="B512" s="17">
        <v>2</v>
      </c>
      <c r="C512" s="680" t="s">
        <v>238</v>
      </c>
      <c r="D512" s="681">
        <v>8</v>
      </c>
      <c r="E512" s="681">
        <v>1972</v>
      </c>
      <c r="F512" s="682">
        <v>7.1380020000000002</v>
      </c>
      <c r="G512" s="682">
        <v>0.36584699999999998</v>
      </c>
      <c r="H512" s="682">
        <v>0.67</v>
      </c>
      <c r="I512" s="682">
        <v>6.1021549999999998</v>
      </c>
      <c r="J512" s="682">
        <v>440.39</v>
      </c>
      <c r="K512" s="683">
        <v>6.1021549999999998</v>
      </c>
      <c r="L512" s="682">
        <v>440.39</v>
      </c>
      <c r="M512" s="684">
        <v>1.3856252412634256E-2</v>
      </c>
      <c r="N512" s="685">
        <v>78.371000000000009</v>
      </c>
      <c r="O512" s="686">
        <v>1.0859283578305594</v>
      </c>
      <c r="P512" s="687">
        <v>831.3751447580554</v>
      </c>
      <c r="Q512" s="688">
        <v>65.155701469833573</v>
      </c>
    </row>
    <row r="513" spans="1:17" x14ac:dyDescent="0.2">
      <c r="A513" s="2028"/>
      <c r="B513" s="17">
        <v>3</v>
      </c>
      <c r="C513" s="680" t="s">
        <v>235</v>
      </c>
      <c r="D513" s="681">
        <v>17</v>
      </c>
      <c r="E513" s="681">
        <v>1983</v>
      </c>
      <c r="F513" s="682">
        <v>21.536000999999999</v>
      </c>
      <c r="G513" s="682">
        <v>1.2669790000000001</v>
      </c>
      <c r="H513" s="682">
        <v>2.88</v>
      </c>
      <c r="I513" s="682">
        <v>17.389022000000001</v>
      </c>
      <c r="J513" s="682">
        <v>1153.81</v>
      </c>
      <c r="K513" s="683">
        <v>17.389022000000001</v>
      </c>
      <c r="L513" s="682">
        <v>1153.81</v>
      </c>
      <c r="M513" s="684">
        <v>1.5070957956682644E-2</v>
      </c>
      <c r="N513" s="685">
        <v>78.371000000000009</v>
      </c>
      <c r="O513" s="686">
        <v>1.1811260460231756</v>
      </c>
      <c r="P513" s="687">
        <v>904.25747740095858</v>
      </c>
      <c r="Q513" s="688">
        <v>70.867562761390545</v>
      </c>
    </row>
    <row r="514" spans="1:17" x14ac:dyDescent="0.2">
      <c r="A514" s="2028"/>
      <c r="B514" s="17">
        <v>4</v>
      </c>
      <c r="C514" s="680" t="s">
        <v>896</v>
      </c>
      <c r="D514" s="681">
        <v>6</v>
      </c>
      <c r="E514" s="681">
        <v>1968</v>
      </c>
      <c r="F514" s="682">
        <v>4.2269990000000002</v>
      </c>
      <c r="G514" s="682">
        <v>0</v>
      </c>
      <c r="H514" s="682">
        <v>0</v>
      </c>
      <c r="I514" s="682">
        <v>4.2269990000000002</v>
      </c>
      <c r="J514" s="682">
        <v>252.14</v>
      </c>
      <c r="K514" s="683">
        <v>4.2269990000000002</v>
      </c>
      <c r="L514" s="682">
        <v>252.14</v>
      </c>
      <c r="M514" s="684">
        <v>1.6764491948917271E-2</v>
      </c>
      <c r="N514" s="685">
        <v>78.371000000000009</v>
      </c>
      <c r="O514" s="686">
        <v>1.3138499985285956</v>
      </c>
      <c r="P514" s="687">
        <v>1005.8695169350362</v>
      </c>
      <c r="Q514" s="688">
        <v>78.830999911715722</v>
      </c>
    </row>
    <row r="515" spans="1:17" x14ac:dyDescent="0.2">
      <c r="A515" s="2028"/>
      <c r="B515" s="17">
        <v>5</v>
      </c>
      <c r="C515" s="680" t="s">
        <v>897</v>
      </c>
      <c r="D515" s="681">
        <v>6</v>
      </c>
      <c r="E515" s="681">
        <v>1961</v>
      </c>
      <c r="F515" s="682">
        <v>7.4169999999999998</v>
      </c>
      <c r="G515" s="682">
        <v>0</v>
      </c>
      <c r="H515" s="682">
        <v>0</v>
      </c>
      <c r="I515" s="682">
        <v>7.4169999999999998</v>
      </c>
      <c r="J515" s="682">
        <v>362.24</v>
      </c>
      <c r="K515" s="683">
        <v>7.4169999999999998</v>
      </c>
      <c r="L515" s="682">
        <v>362.24</v>
      </c>
      <c r="M515" s="684">
        <v>2.0475375441696111E-2</v>
      </c>
      <c r="N515" s="685">
        <v>78.371000000000009</v>
      </c>
      <c r="O515" s="686">
        <v>1.6046756487411662</v>
      </c>
      <c r="P515" s="687">
        <v>1228.5225265017668</v>
      </c>
      <c r="Q515" s="688">
        <v>96.28053892446998</v>
      </c>
    </row>
    <row r="516" spans="1:17" x14ac:dyDescent="0.2">
      <c r="A516" s="2028"/>
      <c r="B516" s="17">
        <v>6</v>
      </c>
      <c r="C516" s="680"/>
      <c r="D516" s="681"/>
      <c r="E516" s="681"/>
      <c r="F516" s="682"/>
      <c r="G516" s="682"/>
      <c r="H516" s="682"/>
      <c r="I516" s="682"/>
      <c r="J516" s="682"/>
      <c r="K516" s="683"/>
      <c r="L516" s="682"/>
      <c r="M516" s="684"/>
      <c r="N516" s="685"/>
      <c r="O516" s="686"/>
      <c r="P516" s="687"/>
      <c r="Q516" s="688"/>
    </row>
    <row r="517" spans="1:17" x14ac:dyDescent="0.2">
      <c r="A517" s="2028"/>
      <c r="B517" s="17">
        <v>7</v>
      </c>
      <c r="C517" s="680"/>
      <c r="D517" s="681"/>
      <c r="E517" s="681"/>
      <c r="F517" s="682"/>
      <c r="G517" s="682"/>
      <c r="H517" s="682"/>
      <c r="I517" s="682"/>
      <c r="J517" s="682"/>
      <c r="K517" s="683"/>
      <c r="L517" s="682"/>
      <c r="M517" s="684"/>
      <c r="N517" s="685"/>
      <c r="O517" s="686"/>
      <c r="P517" s="687"/>
      <c r="Q517" s="688"/>
    </row>
    <row r="518" spans="1:17" x14ac:dyDescent="0.2">
      <c r="A518" s="2028"/>
      <c r="B518" s="17">
        <v>8</v>
      </c>
      <c r="C518" s="680"/>
      <c r="D518" s="681"/>
      <c r="E518" s="681"/>
      <c r="F518" s="682"/>
      <c r="G518" s="682"/>
      <c r="H518" s="682"/>
      <c r="I518" s="682"/>
      <c r="J518" s="682"/>
      <c r="K518" s="683"/>
      <c r="L518" s="682"/>
      <c r="M518" s="684"/>
      <c r="N518" s="685"/>
      <c r="O518" s="686"/>
      <c r="P518" s="687"/>
      <c r="Q518" s="688"/>
    </row>
    <row r="519" spans="1:17" x14ac:dyDescent="0.2">
      <c r="A519" s="2028"/>
      <c r="B519" s="17">
        <v>9</v>
      </c>
      <c r="C519" s="564"/>
      <c r="D519" s="565"/>
      <c r="E519" s="565"/>
      <c r="F519" s="566"/>
      <c r="G519" s="566"/>
      <c r="H519" s="566"/>
      <c r="I519" s="566"/>
      <c r="J519" s="566"/>
      <c r="K519" s="567"/>
      <c r="L519" s="566"/>
      <c r="M519" s="568"/>
      <c r="N519" s="569"/>
      <c r="O519" s="570"/>
      <c r="P519" s="571"/>
      <c r="Q519" s="572"/>
    </row>
    <row r="520" spans="1:17" ht="12.75" thickBot="1" x14ac:dyDescent="0.25">
      <c r="A520" s="2029"/>
      <c r="B520" s="136">
        <v>10</v>
      </c>
      <c r="C520" s="252"/>
      <c r="D520" s="253"/>
      <c r="E520" s="253"/>
      <c r="F520" s="254"/>
      <c r="G520" s="254"/>
      <c r="H520" s="254"/>
      <c r="I520" s="254"/>
      <c r="J520" s="254"/>
      <c r="K520" s="255"/>
      <c r="L520" s="254"/>
      <c r="M520" s="256"/>
      <c r="N520" s="257"/>
      <c r="O520" s="258"/>
      <c r="P520" s="259"/>
      <c r="Q520" s="260"/>
    </row>
    <row r="521" spans="1:17" x14ac:dyDescent="0.2">
      <c r="A521" s="1158"/>
      <c r="B521" s="1159" t="s">
        <v>531</v>
      </c>
      <c r="F521" s="58"/>
      <c r="G521" s="58"/>
      <c r="H521" s="58"/>
      <c r="I521" s="58"/>
    </row>
    <row r="522" spans="1:17" x14ac:dyDescent="0.2">
      <c r="F522" s="58"/>
      <c r="G522" s="58"/>
      <c r="H522" s="58"/>
      <c r="I522" s="58"/>
    </row>
    <row r="523" spans="1:17" ht="16.5" customHeight="1" x14ac:dyDescent="0.2">
      <c r="A523" s="1987" t="s">
        <v>172</v>
      </c>
      <c r="B523" s="1987"/>
      <c r="C523" s="1987"/>
      <c r="D523" s="1987"/>
      <c r="E523" s="1987"/>
      <c r="F523" s="1987"/>
      <c r="G523" s="1987"/>
      <c r="H523" s="1987"/>
      <c r="I523" s="1987"/>
      <c r="J523" s="1987"/>
      <c r="K523" s="1987"/>
      <c r="L523" s="1987"/>
      <c r="M523" s="1987"/>
      <c r="N523" s="1987"/>
      <c r="O523" s="1987"/>
      <c r="P523" s="1987"/>
      <c r="Q523" s="1987"/>
    </row>
    <row r="524" spans="1:17" ht="13.5" thickBot="1" x14ac:dyDescent="0.25">
      <c r="A524" s="391"/>
      <c r="B524" s="391"/>
      <c r="C524" s="391"/>
      <c r="D524" s="391"/>
      <c r="E524" s="1961" t="s">
        <v>253</v>
      </c>
      <c r="F524" s="1961"/>
      <c r="G524" s="1961"/>
      <c r="H524" s="1961"/>
      <c r="I524" s="391">
        <v>4.4000000000000004</v>
      </c>
      <c r="J524" s="391" t="s">
        <v>252</v>
      </c>
      <c r="K524" s="391" t="s">
        <v>254</v>
      </c>
      <c r="L524" s="392">
        <v>406.8</v>
      </c>
      <c r="M524" s="391"/>
      <c r="N524" s="391"/>
      <c r="O524" s="391"/>
      <c r="P524" s="391"/>
      <c r="Q524" s="391"/>
    </row>
    <row r="525" spans="1:17" x14ac:dyDescent="0.2">
      <c r="A525" s="1988" t="s">
        <v>1</v>
      </c>
      <c r="B525" s="1965" t="s">
        <v>0</v>
      </c>
      <c r="C525" s="1968" t="s">
        <v>2</v>
      </c>
      <c r="D525" s="1968" t="s">
        <v>3</v>
      </c>
      <c r="E525" s="1968" t="s">
        <v>11</v>
      </c>
      <c r="F525" s="1972" t="s">
        <v>12</v>
      </c>
      <c r="G525" s="1973"/>
      <c r="H525" s="1973"/>
      <c r="I525" s="1974"/>
      <c r="J525" s="1968" t="s">
        <v>4</v>
      </c>
      <c r="K525" s="1968" t="s">
        <v>13</v>
      </c>
      <c r="L525" s="1968" t="s">
        <v>5</v>
      </c>
      <c r="M525" s="1968" t="s">
        <v>6</v>
      </c>
      <c r="N525" s="1968" t="s">
        <v>14</v>
      </c>
      <c r="O525" s="1992" t="s">
        <v>15</v>
      </c>
      <c r="P525" s="1968" t="s">
        <v>22</v>
      </c>
      <c r="Q525" s="1977" t="s">
        <v>23</v>
      </c>
    </row>
    <row r="526" spans="1:17" ht="33.75" x14ac:dyDescent="0.2">
      <c r="A526" s="1989"/>
      <c r="B526" s="1966"/>
      <c r="C526" s="1969"/>
      <c r="D526" s="1971"/>
      <c r="E526" s="1971"/>
      <c r="F526" s="14" t="s">
        <v>16</v>
      </c>
      <c r="G526" s="14" t="s">
        <v>17</v>
      </c>
      <c r="H526" s="14" t="s">
        <v>18</v>
      </c>
      <c r="I526" s="14" t="s">
        <v>19</v>
      </c>
      <c r="J526" s="1971"/>
      <c r="K526" s="1971"/>
      <c r="L526" s="1971"/>
      <c r="M526" s="1971"/>
      <c r="N526" s="1971"/>
      <c r="O526" s="1993"/>
      <c r="P526" s="1971"/>
      <c r="Q526" s="1978"/>
    </row>
    <row r="527" spans="1:17" x14ac:dyDescent="0.2">
      <c r="A527" s="1990"/>
      <c r="B527" s="1991"/>
      <c r="C527" s="1971"/>
      <c r="D527" s="64" t="s">
        <v>7</v>
      </c>
      <c r="E527" s="64" t="s">
        <v>8</v>
      </c>
      <c r="F527" s="64" t="s">
        <v>9</v>
      </c>
      <c r="G527" s="64" t="s">
        <v>9</v>
      </c>
      <c r="H527" s="64" t="s">
        <v>9</v>
      </c>
      <c r="I527" s="64" t="s">
        <v>9</v>
      </c>
      <c r="J527" s="64" t="s">
        <v>20</v>
      </c>
      <c r="K527" s="64" t="s">
        <v>9</v>
      </c>
      <c r="L527" s="64" t="s">
        <v>20</v>
      </c>
      <c r="M527" s="64" t="s">
        <v>55</v>
      </c>
      <c r="N527" s="64" t="s">
        <v>269</v>
      </c>
      <c r="O527" s="64" t="s">
        <v>270</v>
      </c>
      <c r="P527" s="65" t="s">
        <v>24</v>
      </c>
      <c r="Q527" s="66" t="s">
        <v>271</v>
      </c>
    </row>
    <row r="528" spans="1:17" ht="12" thickBot="1" x14ac:dyDescent="0.25">
      <c r="A528" s="368">
        <v>1</v>
      </c>
      <c r="B528" s="369">
        <v>2</v>
      </c>
      <c r="C528" s="370">
        <v>3</v>
      </c>
      <c r="D528" s="371">
        <v>4</v>
      </c>
      <c r="E528" s="371">
        <v>5</v>
      </c>
      <c r="F528" s="371">
        <v>6</v>
      </c>
      <c r="G528" s="371">
        <v>7</v>
      </c>
      <c r="H528" s="371">
        <v>8</v>
      </c>
      <c r="I528" s="371">
        <v>9</v>
      </c>
      <c r="J528" s="371">
        <v>10</v>
      </c>
      <c r="K528" s="371">
        <v>11</v>
      </c>
      <c r="L528" s="370">
        <v>12</v>
      </c>
      <c r="M528" s="371">
        <v>13</v>
      </c>
      <c r="N528" s="371">
        <v>14</v>
      </c>
      <c r="O528" s="372">
        <v>15</v>
      </c>
      <c r="P528" s="370">
        <v>16</v>
      </c>
      <c r="Q528" s="373">
        <v>17</v>
      </c>
    </row>
    <row r="529" spans="1:17" x14ac:dyDescent="0.2">
      <c r="A529" s="2036" t="s">
        <v>63</v>
      </c>
      <c r="B529" s="135">
        <v>1</v>
      </c>
      <c r="C529" s="1106" t="s">
        <v>442</v>
      </c>
      <c r="D529" s="1106">
        <v>44</v>
      </c>
      <c r="E529" s="1106">
        <v>1985</v>
      </c>
      <c r="F529" s="1107">
        <v>16.255005000000001</v>
      </c>
      <c r="G529" s="1107">
        <v>4.0160970000000002</v>
      </c>
      <c r="H529" s="1107">
        <v>6.32</v>
      </c>
      <c r="I529" s="1107">
        <v>5.9189080000000001</v>
      </c>
      <c r="J529" s="1107">
        <v>2285.27</v>
      </c>
      <c r="K529" s="1093">
        <v>5.9189080000000001</v>
      </c>
      <c r="L529" s="1107">
        <v>2285.27</v>
      </c>
      <c r="M529" s="1108">
        <v>2.5900256862427633E-3</v>
      </c>
      <c r="N529" s="1109">
        <v>74.665000000000006</v>
      </c>
      <c r="O529" s="1095">
        <v>0.19338426786331595</v>
      </c>
      <c r="P529" s="1095">
        <v>155.40154117456578</v>
      </c>
      <c r="Q529" s="1096">
        <v>11.603056071798955</v>
      </c>
    </row>
    <row r="530" spans="1:17" x14ac:dyDescent="0.2">
      <c r="A530" s="2037"/>
      <c r="B530" s="73">
        <v>2</v>
      </c>
      <c r="C530" s="1110" t="s">
        <v>443</v>
      </c>
      <c r="D530" s="1110">
        <v>45</v>
      </c>
      <c r="E530" s="1110">
        <v>1975</v>
      </c>
      <c r="F530" s="1111">
        <v>15.531998999999999</v>
      </c>
      <c r="G530" s="1111">
        <v>3.5077799999999999</v>
      </c>
      <c r="H530" s="1111">
        <v>7.2</v>
      </c>
      <c r="I530" s="1111">
        <v>4.8242189999999994</v>
      </c>
      <c r="J530" s="1111">
        <v>2325.2199999999998</v>
      </c>
      <c r="K530" s="1099">
        <v>4.8242189999999994</v>
      </c>
      <c r="L530" s="1778">
        <v>2325.2199999999998</v>
      </c>
      <c r="M530" s="1112">
        <v>2.0747365840651636E-3</v>
      </c>
      <c r="N530" s="1113">
        <v>74.665000000000006</v>
      </c>
      <c r="O530" s="1101">
        <v>0.15491020704922545</v>
      </c>
      <c r="P530" s="1101">
        <v>124.48419504390981</v>
      </c>
      <c r="Q530" s="1102">
        <v>9.2946124229535272</v>
      </c>
    </row>
    <row r="531" spans="1:17" x14ac:dyDescent="0.2">
      <c r="A531" s="2037"/>
      <c r="B531" s="73">
        <v>3</v>
      </c>
      <c r="C531" s="1110" t="s">
        <v>173</v>
      </c>
      <c r="D531" s="1110">
        <v>20</v>
      </c>
      <c r="E531" s="1110">
        <v>1973</v>
      </c>
      <c r="F531" s="1111">
        <v>10.070999</v>
      </c>
      <c r="G531" s="1111">
        <v>1.5490740000000001</v>
      </c>
      <c r="H531" s="1111">
        <v>3.09334</v>
      </c>
      <c r="I531" s="1111">
        <v>5.428585</v>
      </c>
      <c r="J531" s="1111">
        <v>929.05</v>
      </c>
      <c r="K531" s="1099">
        <v>5.428585</v>
      </c>
      <c r="L531" s="1778">
        <v>929.05</v>
      </c>
      <c r="M531" s="1112">
        <v>5.8431569883214043E-3</v>
      </c>
      <c r="N531" s="1113">
        <v>74.665000000000006</v>
      </c>
      <c r="O531" s="1101">
        <v>0.43627931653301771</v>
      </c>
      <c r="P531" s="1101">
        <v>350.58941929928426</v>
      </c>
      <c r="Q531" s="1102">
        <v>26.17675899198106</v>
      </c>
    </row>
    <row r="532" spans="1:17" x14ac:dyDescent="0.2">
      <c r="A532" s="2037"/>
      <c r="B532" s="73">
        <v>4</v>
      </c>
      <c r="C532" s="1110" t="s">
        <v>176</v>
      </c>
      <c r="D532" s="1110">
        <v>32</v>
      </c>
      <c r="E532" s="1110">
        <v>1967</v>
      </c>
      <c r="F532" s="1111">
        <v>7.5640010000000002</v>
      </c>
      <c r="G532" s="1111">
        <v>0</v>
      </c>
      <c r="H532" s="1111">
        <v>0</v>
      </c>
      <c r="I532" s="1111">
        <v>7.5640010000000002</v>
      </c>
      <c r="J532" s="1111">
        <v>1535</v>
      </c>
      <c r="K532" s="1099">
        <v>7.5640010000000002</v>
      </c>
      <c r="L532" s="1778">
        <v>1535</v>
      </c>
      <c r="M532" s="1112">
        <v>4.9276879478827359E-3</v>
      </c>
      <c r="N532" s="1113">
        <v>74.665000000000006</v>
      </c>
      <c r="O532" s="1101">
        <v>0.36792582062866452</v>
      </c>
      <c r="P532" s="1101">
        <v>295.66127687296415</v>
      </c>
      <c r="Q532" s="1102">
        <v>22.075549237719873</v>
      </c>
    </row>
    <row r="533" spans="1:17" x14ac:dyDescent="0.2">
      <c r="A533" s="2037"/>
      <c r="B533" s="73">
        <v>5</v>
      </c>
      <c r="C533" s="1110" t="s">
        <v>178</v>
      </c>
      <c r="D533" s="1110">
        <v>29</v>
      </c>
      <c r="E533" s="1110">
        <v>1960</v>
      </c>
      <c r="F533" s="1111">
        <v>8.3890039999999999</v>
      </c>
      <c r="G533" s="1111">
        <v>0</v>
      </c>
      <c r="H533" s="1111">
        <v>0</v>
      </c>
      <c r="I533" s="1111">
        <v>8.3890039999999999</v>
      </c>
      <c r="J533" s="1111">
        <v>1187.67</v>
      </c>
      <c r="K533" s="1099">
        <v>8.3890039999999999</v>
      </c>
      <c r="L533" s="1778">
        <v>1187.67</v>
      </c>
      <c r="M533" s="1112">
        <v>7.0634132376838675E-3</v>
      </c>
      <c r="N533" s="1113">
        <v>74.665000000000006</v>
      </c>
      <c r="O533" s="1101">
        <v>0.52738974939166605</v>
      </c>
      <c r="P533" s="1101">
        <v>423.80479426103204</v>
      </c>
      <c r="Q533" s="1102">
        <v>31.643384963499962</v>
      </c>
    </row>
    <row r="534" spans="1:17" x14ac:dyDescent="0.2">
      <c r="A534" s="2037"/>
      <c r="B534" s="73">
        <v>6</v>
      </c>
      <c r="C534" s="1110" t="s">
        <v>179</v>
      </c>
      <c r="D534" s="1110">
        <v>32</v>
      </c>
      <c r="E534" s="1110">
        <v>1965</v>
      </c>
      <c r="F534" s="1111">
        <v>9.5779990000000002</v>
      </c>
      <c r="G534" s="1111">
        <v>0</v>
      </c>
      <c r="H534" s="1111">
        <v>0</v>
      </c>
      <c r="I534" s="1111">
        <v>9.5779990000000002</v>
      </c>
      <c r="J534" s="1111">
        <v>1419.59</v>
      </c>
      <c r="K534" s="1099">
        <v>9.5779990000000002</v>
      </c>
      <c r="L534" s="1778">
        <v>1419.59</v>
      </c>
      <c r="M534" s="1112">
        <v>6.7470178009143488E-3</v>
      </c>
      <c r="N534" s="1113">
        <v>74.665000000000006</v>
      </c>
      <c r="O534" s="1101">
        <v>0.50376608410526991</v>
      </c>
      <c r="P534" s="1101">
        <v>404.82106805486097</v>
      </c>
      <c r="Q534" s="1102">
        <v>30.225965046316198</v>
      </c>
    </row>
    <row r="535" spans="1:17" x14ac:dyDescent="0.2">
      <c r="A535" s="2037"/>
      <c r="B535" s="73">
        <v>7</v>
      </c>
      <c r="C535" s="490"/>
      <c r="D535" s="491"/>
      <c r="E535" s="491"/>
      <c r="F535" s="492"/>
      <c r="G535" s="493"/>
      <c r="H535" s="493"/>
      <c r="I535" s="493"/>
      <c r="J535" s="493"/>
      <c r="K535" s="494"/>
      <c r="L535" s="494"/>
      <c r="M535" s="495"/>
      <c r="N535" s="496"/>
      <c r="O535" s="497"/>
      <c r="P535" s="498"/>
      <c r="Q535" s="591"/>
    </row>
    <row r="536" spans="1:17" x14ac:dyDescent="0.2">
      <c r="A536" s="2037"/>
      <c r="B536" s="73">
        <v>8</v>
      </c>
      <c r="C536" s="490"/>
      <c r="D536" s="491"/>
      <c r="E536" s="491"/>
      <c r="F536" s="492"/>
      <c r="G536" s="493"/>
      <c r="H536" s="493"/>
      <c r="I536" s="493"/>
      <c r="J536" s="493"/>
      <c r="K536" s="494"/>
      <c r="L536" s="494"/>
      <c r="M536" s="495"/>
      <c r="N536" s="496"/>
      <c r="O536" s="497"/>
      <c r="P536" s="498"/>
      <c r="Q536" s="591"/>
    </row>
    <row r="537" spans="1:17" x14ac:dyDescent="0.2">
      <c r="A537" s="2037"/>
      <c r="B537" s="73">
        <v>9</v>
      </c>
      <c r="C537" s="490"/>
      <c r="D537" s="491"/>
      <c r="E537" s="491"/>
      <c r="F537" s="492"/>
      <c r="G537" s="493"/>
      <c r="H537" s="493"/>
      <c r="I537" s="493"/>
      <c r="J537" s="493"/>
      <c r="K537" s="494"/>
      <c r="L537" s="494"/>
      <c r="M537" s="495"/>
      <c r="N537" s="496"/>
      <c r="O537" s="497"/>
      <c r="P537" s="498"/>
      <c r="Q537" s="591"/>
    </row>
    <row r="538" spans="1:17" ht="12" thickBot="1" x14ac:dyDescent="0.25">
      <c r="A538" s="2038"/>
      <c r="B538" s="195">
        <v>10</v>
      </c>
      <c r="C538" s="701"/>
      <c r="D538" s="702"/>
      <c r="E538" s="702"/>
      <c r="F538" s="703"/>
      <c r="G538" s="704"/>
      <c r="H538" s="704"/>
      <c r="I538" s="704"/>
      <c r="J538" s="704"/>
      <c r="K538" s="705"/>
      <c r="L538" s="705"/>
      <c r="M538" s="706"/>
      <c r="N538" s="707"/>
      <c r="O538" s="708"/>
      <c r="P538" s="709"/>
      <c r="Q538" s="710"/>
    </row>
    <row r="539" spans="1:17" x14ac:dyDescent="0.2">
      <c r="A539" s="2033" t="s">
        <v>88</v>
      </c>
      <c r="B539" s="52">
        <v>1</v>
      </c>
      <c r="C539" s="1114" t="s">
        <v>174</v>
      </c>
      <c r="D539" s="1115">
        <v>43</v>
      </c>
      <c r="E539" s="1115">
        <v>1971</v>
      </c>
      <c r="F539" s="1116">
        <v>21.170000999999999</v>
      </c>
      <c r="G539" s="1116">
        <v>0</v>
      </c>
      <c r="H539" s="1116">
        <v>0</v>
      </c>
      <c r="I539" s="1116">
        <v>21.170000999999999</v>
      </c>
      <c r="J539" s="1116">
        <v>1764.69</v>
      </c>
      <c r="K539" s="1117">
        <v>21.170000999999999</v>
      </c>
      <c r="L539" s="1116">
        <v>1764.69</v>
      </c>
      <c r="M539" s="1118">
        <v>1.199644186797681E-2</v>
      </c>
      <c r="N539" s="1119">
        <v>74.665000000000006</v>
      </c>
      <c r="O539" s="1120">
        <v>0.89571433207248863</v>
      </c>
      <c r="P539" s="1121">
        <v>719.78651207860867</v>
      </c>
      <c r="Q539" s="1122">
        <v>53.742859924349325</v>
      </c>
    </row>
    <row r="540" spans="1:17" x14ac:dyDescent="0.2">
      <c r="A540" s="2004"/>
      <c r="B540" s="57">
        <v>2</v>
      </c>
      <c r="C540" s="1114" t="s">
        <v>175</v>
      </c>
      <c r="D540" s="1115">
        <v>44</v>
      </c>
      <c r="E540" s="1115">
        <v>1964</v>
      </c>
      <c r="F540" s="1116">
        <v>11.835001</v>
      </c>
      <c r="G540" s="1116">
        <v>0</v>
      </c>
      <c r="H540" s="1116">
        <v>0</v>
      </c>
      <c r="I540" s="1116">
        <v>11.835001</v>
      </c>
      <c r="J540" s="1116">
        <v>1865.95</v>
      </c>
      <c r="K540" s="1117">
        <v>11.835001</v>
      </c>
      <c r="L540" s="1116">
        <v>1865.95</v>
      </c>
      <c r="M540" s="1118">
        <v>6.3426142179586805E-3</v>
      </c>
      <c r="N540" s="1119">
        <v>74.665000000000006</v>
      </c>
      <c r="O540" s="1120">
        <v>0.47357129058388492</v>
      </c>
      <c r="P540" s="1121">
        <v>380.55685307752083</v>
      </c>
      <c r="Q540" s="1122">
        <v>28.414277435033096</v>
      </c>
    </row>
    <row r="541" spans="1:17" x14ac:dyDescent="0.2">
      <c r="A541" s="2004"/>
      <c r="B541" s="57">
        <v>3</v>
      </c>
      <c r="C541" s="711"/>
      <c r="D541" s="712"/>
      <c r="E541" s="712"/>
      <c r="F541" s="713"/>
      <c r="G541" s="713"/>
      <c r="H541" s="713"/>
      <c r="I541" s="713"/>
      <c r="J541" s="713"/>
      <c r="K541" s="714"/>
      <c r="L541" s="713"/>
      <c r="M541" s="715"/>
      <c r="N541" s="716"/>
      <c r="O541" s="717"/>
      <c r="P541" s="718"/>
      <c r="Q541" s="719"/>
    </row>
    <row r="542" spans="1:17" x14ac:dyDescent="0.2">
      <c r="A542" s="2004"/>
      <c r="B542" s="57">
        <v>4</v>
      </c>
      <c r="C542" s="711"/>
      <c r="D542" s="712"/>
      <c r="E542" s="712"/>
      <c r="F542" s="713"/>
      <c r="G542" s="713"/>
      <c r="H542" s="713"/>
      <c r="I542" s="713"/>
      <c r="J542" s="713"/>
      <c r="K542" s="714"/>
      <c r="L542" s="713"/>
      <c r="M542" s="715"/>
      <c r="N542" s="716"/>
      <c r="O542" s="717"/>
      <c r="P542" s="718"/>
      <c r="Q542" s="719"/>
    </row>
    <row r="543" spans="1:17" x14ac:dyDescent="0.2">
      <c r="A543" s="2004"/>
      <c r="B543" s="57">
        <v>5</v>
      </c>
      <c r="C543" s="711"/>
      <c r="D543" s="712"/>
      <c r="E543" s="712"/>
      <c r="F543" s="713"/>
      <c r="G543" s="713"/>
      <c r="H543" s="713"/>
      <c r="I543" s="713"/>
      <c r="J543" s="713"/>
      <c r="K543" s="714"/>
      <c r="L543" s="713"/>
      <c r="M543" s="715"/>
      <c r="N543" s="716"/>
      <c r="O543" s="717"/>
      <c r="P543" s="718"/>
      <c r="Q543" s="719"/>
    </row>
    <row r="544" spans="1:17" x14ac:dyDescent="0.2">
      <c r="A544" s="2004"/>
      <c r="B544" s="57">
        <v>6</v>
      </c>
      <c r="C544" s="216"/>
      <c r="D544" s="217"/>
      <c r="E544" s="217"/>
      <c r="F544" s="218"/>
      <c r="G544" s="218"/>
      <c r="H544" s="218"/>
      <c r="I544" s="218"/>
      <c r="J544" s="218"/>
      <c r="K544" s="219"/>
      <c r="L544" s="218"/>
      <c r="M544" s="220"/>
      <c r="N544" s="221"/>
      <c r="O544" s="222"/>
      <c r="P544" s="223"/>
      <c r="Q544" s="224"/>
    </row>
    <row r="545" spans="1:17" x14ac:dyDescent="0.2">
      <c r="A545" s="2004"/>
      <c r="B545" s="57">
        <v>7</v>
      </c>
      <c r="C545" s="216"/>
      <c r="D545" s="217"/>
      <c r="E545" s="217"/>
      <c r="F545" s="218"/>
      <c r="G545" s="218"/>
      <c r="H545" s="218"/>
      <c r="I545" s="218"/>
      <c r="J545" s="218"/>
      <c r="K545" s="219"/>
      <c r="L545" s="218"/>
      <c r="M545" s="220"/>
      <c r="N545" s="221"/>
      <c r="O545" s="222"/>
      <c r="P545" s="223"/>
      <c r="Q545" s="224"/>
    </row>
    <row r="546" spans="1:17" x14ac:dyDescent="0.2">
      <c r="A546" s="2004"/>
      <c r="B546" s="57">
        <v>8</v>
      </c>
      <c r="C546" s="216"/>
      <c r="D546" s="217"/>
      <c r="E546" s="217"/>
      <c r="F546" s="218"/>
      <c r="G546" s="218"/>
      <c r="H546" s="218"/>
      <c r="I546" s="218"/>
      <c r="J546" s="218"/>
      <c r="K546" s="219"/>
      <c r="L546" s="218"/>
      <c r="M546" s="220"/>
      <c r="N546" s="221"/>
      <c r="O546" s="222"/>
      <c r="P546" s="223"/>
      <c r="Q546" s="224"/>
    </row>
    <row r="547" spans="1:17" ht="12.75" customHeight="1" x14ac:dyDescent="0.2">
      <c r="A547" s="2004"/>
      <c r="B547" s="57">
        <v>9</v>
      </c>
      <c r="C547" s="216"/>
      <c r="D547" s="217"/>
      <c r="E547" s="217"/>
      <c r="F547" s="218"/>
      <c r="G547" s="218"/>
      <c r="H547" s="218"/>
      <c r="I547" s="218"/>
      <c r="J547" s="218"/>
      <c r="K547" s="219"/>
      <c r="L547" s="218"/>
      <c r="M547" s="220"/>
      <c r="N547" s="221"/>
      <c r="O547" s="222"/>
      <c r="P547" s="223"/>
      <c r="Q547" s="224"/>
    </row>
    <row r="548" spans="1:17" ht="12" thickBot="1" x14ac:dyDescent="0.25">
      <c r="A548" s="2034"/>
      <c r="B548" s="762">
        <v>10</v>
      </c>
      <c r="C548" s="763"/>
      <c r="D548" s="764"/>
      <c r="E548" s="764"/>
      <c r="F548" s="765"/>
      <c r="G548" s="765"/>
      <c r="H548" s="765"/>
      <c r="I548" s="765"/>
      <c r="J548" s="765"/>
      <c r="K548" s="766"/>
      <c r="L548" s="765"/>
      <c r="M548" s="767"/>
      <c r="N548" s="768"/>
      <c r="O548" s="769"/>
      <c r="P548" s="770"/>
      <c r="Q548" s="771"/>
    </row>
    <row r="549" spans="1:17" x14ac:dyDescent="0.2">
      <c r="A549" s="2035" t="s">
        <v>97</v>
      </c>
      <c r="B549" s="761">
        <v>1</v>
      </c>
      <c r="C549" s="662" t="s">
        <v>180</v>
      </c>
      <c r="D549" s="663">
        <v>45</v>
      </c>
      <c r="E549" s="663">
        <v>1982</v>
      </c>
      <c r="F549" s="664">
        <v>22.909001</v>
      </c>
      <c r="G549" s="664">
        <v>2.7838349999999998</v>
      </c>
      <c r="H549" s="664">
        <v>0.44</v>
      </c>
      <c r="I549" s="664">
        <v>19.685165999999999</v>
      </c>
      <c r="J549" s="664">
        <v>1563.22</v>
      </c>
      <c r="K549" s="665">
        <v>19.685165999999999</v>
      </c>
      <c r="L549" s="664">
        <v>1563.22</v>
      </c>
      <c r="M549" s="666">
        <v>1.2592703522216961E-2</v>
      </c>
      <c r="N549" s="667">
        <v>74.665000000000006</v>
      </c>
      <c r="O549" s="668">
        <v>0.94023420848632944</v>
      </c>
      <c r="P549" s="669">
        <v>755.56221133301756</v>
      </c>
      <c r="Q549" s="670">
        <v>56.414052509179761</v>
      </c>
    </row>
    <row r="550" spans="1:17" x14ac:dyDescent="0.2">
      <c r="A550" s="2031"/>
      <c r="B550" s="79">
        <v>2</v>
      </c>
      <c r="C550" s="662" t="s">
        <v>177</v>
      </c>
      <c r="D550" s="663">
        <v>6</v>
      </c>
      <c r="E550" s="663">
        <v>1956</v>
      </c>
      <c r="F550" s="664">
        <v>6.9279989999999998</v>
      </c>
      <c r="G550" s="664">
        <v>0.52132199999999995</v>
      </c>
      <c r="H550" s="664">
        <v>0.96</v>
      </c>
      <c r="I550" s="664">
        <v>5.4466770000000002</v>
      </c>
      <c r="J550" s="664">
        <v>327.26</v>
      </c>
      <c r="K550" s="665">
        <v>5.4466770000000002</v>
      </c>
      <c r="L550" s="664">
        <v>327.26</v>
      </c>
      <c r="M550" s="666">
        <v>1.6643271404999084E-2</v>
      </c>
      <c r="N550" s="667">
        <v>74.665000000000006</v>
      </c>
      <c r="O550" s="668">
        <v>1.2426698594542567</v>
      </c>
      <c r="P550" s="669">
        <v>998.59628429994507</v>
      </c>
      <c r="Q550" s="670">
        <v>74.560191567255401</v>
      </c>
    </row>
    <row r="551" spans="1:17" x14ac:dyDescent="0.2">
      <c r="A551" s="2031"/>
      <c r="B551" s="79">
        <v>3</v>
      </c>
      <c r="C551" s="720"/>
      <c r="D551" s="721"/>
      <c r="E551" s="721"/>
      <c r="F551" s="722"/>
      <c r="G551" s="722"/>
      <c r="H551" s="722"/>
      <c r="I551" s="722"/>
      <c r="J551" s="722"/>
      <c r="K551" s="723"/>
      <c r="L551" s="722"/>
      <c r="M551" s="724"/>
      <c r="N551" s="725"/>
      <c r="O551" s="726"/>
      <c r="P551" s="727"/>
      <c r="Q551" s="728"/>
    </row>
    <row r="552" spans="1:17" x14ac:dyDescent="0.2">
      <c r="A552" s="2031"/>
      <c r="B552" s="79">
        <v>4</v>
      </c>
      <c r="C552" s="720"/>
      <c r="D552" s="721"/>
      <c r="E552" s="721"/>
      <c r="F552" s="722"/>
      <c r="G552" s="722"/>
      <c r="H552" s="722"/>
      <c r="I552" s="722"/>
      <c r="J552" s="722"/>
      <c r="K552" s="723"/>
      <c r="L552" s="722"/>
      <c r="M552" s="724"/>
      <c r="N552" s="725"/>
      <c r="O552" s="726"/>
      <c r="P552" s="727"/>
      <c r="Q552" s="728"/>
    </row>
    <row r="553" spans="1:17" x14ac:dyDescent="0.2">
      <c r="A553" s="2031"/>
      <c r="B553" s="79">
        <v>5</v>
      </c>
      <c r="C553" s="225"/>
      <c r="D553" s="226"/>
      <c r="E553" s="226"/>
      <c r="F553" s="227"/>
      <c r="G553" s="227"/>
      <c r="H553" s="227"/>
      <c r="I553" s="227"/>
      <c r="J553" s="227"/>
      <c r="K553" s="228"/>
      <c r="L553" s="227"/>
      <c r="M553" s="229"/>
      <c r="N553" s="230"/>
      <c r="O553" s="231"/>
      <c r="P553" s="232"/>
      <c r="Q553" s="233"/>
    </row>
    <row r="554" spans="1:17" x14ac:dyDescent="0.2">
      <c r="A554" s="2031"/>
      <c r="B554" s="79">
        <v>6</v>
      </c>
      <c r="C554" s="225"/>
      <c r="D554" s="226"/>
      <c r="E554" s="226"/>
      <c r="F554" s="227"/>
      <c r="G554" s="227"/>
      <c r="H554" s="227"/>
      <c r="I554" s="227"/>
      <c r="J554" s="227"/>
      <c r="K554" s="228"/>
      <c r="L554" s="227"/>
      <c r="M554" s="229"/>
      <c r="N554" s="230"/>
      <c r="O554" s="231"/>
      <c r="P554" s="232"/>
      <c r="Q554" s="233"/>
    </row>
    <row r="555" spans="1:17" x14ac:dyDescent="0.2">
      <c r="A555" s="2031"/>
      <c r="B555" s="79">
        <v>7</v>
      </c>
      <c r="C555" s="225"/>
      <c r="D555" s="226"/>
      <c r="E555" s="226"/>
      <c r="F555" s="227"/>
      <c r="G555" s="227"/>
      <c r="H555" s="227"/>
      <c r="I555" s="227"/>
      <c r="J555" s="227"/>
      <c r="K555" s="228"/>
      <c r="L555" s="227"/>
      <c r="M555" s="229"/>
      <c r="N555" s="230"/>
      <c r="O555" s="231"/>
      <c r="P555" s="232"/>
      <c r="Q555" s="233"/>
    </row>
    <row r="556" spans="1:17" x14ac:dyDescent="0.2">
      <c r="A556" s="2031"/>
      <c r="B556" s="79">
        <v>8</v>
      </c>
      <c r="C556" s="225"/>
      <c r="D556" s="226"/>
      <c r="E556" s="226"/>
      <c r="F556" s="227"/>
      <c r="G556" s="227"/>
      <c r="H556" s="227"/>
      <c r="I556" s="227"/>
      <c r="J556" s="227"/>
      <c r="K556" s="228"/>
      <c r="L556" s="227"/>
      <c r="M556" s="229"/>
      <c r="N556" s="230"/>
      <c r="O556" s="231"/>
      <c r="P556" s="232"/>
      <c r="Q556" s="233"/>
    </row>
    <row r="557" spans="1:17" ht="12.75" customHeight="1" x14ac:dyDescent="0.2">
      <c r="A557" s="2031"/>
      <c r="B557" s="79">
        <v>9</v>
      </c>
      <c r="C557" s="225"/>
      <c r="D557" s="226"/>
      <c r="E557" s="226"/>
      <c r="F557" s="227"/>
      <c r="G557" s="227"/>
      <c r="H557" s="227"/>
      <c r="I557" s="227"/>
      <c r="J557" s="227"/>
      <c r="K557" s="228"/>
      <c r="L557" s="227"/>
      <c r="M557" s="229"/>
      <c r="N557" s="230"/>
      <c r="O557" s="231"/>
      <c r="P557" s="232"/>
      <c r="Q557" s="233"/>
    </row>
    <row r="558" spans="1:17" ht="12" thickBot="1" x14ac:dyDescent="0.25">
      <c r="A558" s="2032"/>
      <c r="B558" s="80">
        <v>10</v>
      </c>
      <c r="C558" s="234"/>
      <c r="D558" s="235"/>
      <c r="E558" s="235"/>
      <c r="F558" s="236"/>
      <c r="G558" s="236"/>
      <c r="H558" s="236"/>
      <c r="I558" s="236"/>
      <c r="J558" s="236"/>
      <c r="K558" s="237"/>
      <c r="L558" s="236"/>
      <c r="M558" s="238"/>
      <c r="N558" s="239"/>
      <c r="O558" s="240"/>
      <c r="P558" s="241"/>
      <c r="Q558" s="242"/>
    </row>
    <row r="559" spans="1:17" x14ac:dyDescent="0.2">
      <c r="A559" s="1158"/>
      <c r="B559" s="1159" t="s">
        <v>531</v>
      </c>
      <c r="F559" s="58"/>
      <c r="G559" s="58"/>
      <c r="H559" s="58"/>
      <c r="I559" s="58"/>
    </row>
    <row r="560" spans="1:17" x14ac:dyDescent="0.2">
      <c r="F560" s="58"/>
      <c r="G560" s="58"/>
      <c r="H560" s="58"/>
      <c r="I560" s="58"/>
    </row>
    <row r="561" spans="1:17" x14ac:dyDescent="0.2">
      <c r="F561" s="58"/>
      <c r="G561" s="58"/>
      <c r="H561" s="58"/>
      <c r="I561" s="58"/>
    </row>
    <row r="562" spans="1:17" x14ac:dyDescent="0.2">
      <c r="F562" s="58"/>
      <c r="G562" s="58"/>
      <c r="H562" s="58"/>
      <c r="I562" s="58"/>
    </row>
    <row r="563" spans="1:17" ht="15" x14ac:dyDescent="0.2">
      <c r="A563" s="1987" t="s">
        <v>181</v>
      </c>
      <c r="B563" s="1987"/>
      <c r="C563" s="1987"/>
      <c r="D563" s="1987"/>
      <c r="E563" s="1987"/>
      <c r="F563" s="1987"/>
      <c r="G563" s="1987"/>
      <c r="H563" s="1987"/>
      <c r="I563" s="1987"/>
      <c r="J563" s="1987"/>
      <c r="K563" s="1987"/>
      <c r="L563" s="1987"/>
      <c r="M563" s="1987"/>
      <c r="N563" s="1987"/>
      <c r="O563" s="1987"/>
      <c r="P563" s="1987"/>
      <c r="Q563" s="1987"/>
    </row>
    <row r="564" spans="1:17" ht="13.5" thickBot="1" x14ac:dyDescent="0.25">
      <c r="A564" s="391"/>
      <c r="B564" s="391"/>
      <c r="C564" s="391"/>
      <c r="D564" s="391"/>
      <c r="E564" s="1961" t="s">
        <v>253</v>
      </c>
      <c r="F564" s="1961"/>
      <c r="G564" s="1961"/>
      <c r="H564" s="1961"/>
      <c r="I564" s="391">
        <v>4.9000000000000004</v>
      </c>
      <c r="J564" s="391" t="s">
        <v>252</v>
      </c>
      <c r="K564" s="391" t="s">
        <v>254</v>
      </c>
      <c r="L564" s="392">
        <v>393.6</v>
      </c>
      <c r="M564" s="391"/>
      <c r="N564" s="391"/>
      <c r="O564" s="391"/>
      <c r="P564" s="391"/>
      <c r="Q564" s="391"/>
    </row>
    <row r="565" spans="1:17" x14ac:dyDescent="0.2">
      <c r="A565" s="1988" t="s">
        <v>1</v>
      </c>
      <c r="B565" s="1965" t="s">
        <v>0</v>
      </c>
      <c r="C565" s="1968" t="s">
        <v>2</v>
      </c>
      <c r="D565" s="1968" t="s">
        <v>3</v>
      </c>
      <c r="E565" s="1968" t="s">
        <v>11</v>
      </c>
      <c r="F565" s="1972" t="s">
        <v>12</v>
      </c>
      <c r="G565" s="1973"/>
      <c r="H565" s="1973"/>
      <c r="I565" s="1974"/>
      <c r="J565" s="1968" t="s">
        <v>4</v>
      </c>
      <c r="K565" s="1968" t="s">
        <v>13</v>
      </c>
      <c r="L565" s="1968" t="s">
        <v>5</v>
      </c>
      <c r="M565" s="1968" t="s">
        <v>6</v>
      </c>
      <c r="N565" s="1968" t="s">
        <v>14</v>
      </c>
      <c r="O565" s="1992" t="s">
        <v>15</v>
      </c>
      <c r="P565" s="1968" t="s">
        <v>22</v>
      </c>
      <c r="Q565" s="1977" t="s">
        <v>23</v>
      </c>
    </row>
    <row r="566" spans="1:17" ht="33.75" x14ac:dyDescent="0.2">
      <c r="A566" s="1989"/>
      <c r="B566" s="1966"/>
      <c r="C566" s="1969"/>
      <c r="D566" s="1971"/>
      <c r="E566" s="1971"/>
      <c r="F566" s="14" t="s">
        <v>16</v>
      </c>
      <c r="G566" s="14" t="s">
        <v>17</v>
      </c>
      <c r="H566" s="14" t="s">
        <v>18</v>
      </c>
      <c r="I566" s="14" t="s">
        <v>19</v>
      </c>
      <c r="J566" s="1971"/>
      <c r="K566" s="1971"/>
      <c r="L566" s="1971"/>
      <c r="M566" s="1971"/>
      <c r="N566" s="1971"/>
      <c r="O566" s="1993"/>
      <c r="P566" s="1971"/>
      <c r="Q566" s="1978"/>
    </row>
    <row r="567" spans="1:17" x14ac:dyDescent="0.2">
      <c r="A567" s="1990"/>
      <c r="B567" s="1991"/>
      <c r="C567" s="1971"/>
      <c r="D567" s="64" t="s">
        <v>7</v>
      </c>
      <c r="E567" s="64" t="s">
        <v>8</v>
      </c>
      <c r="F567" s="64" t="s">
        <v>9</v>
      </c>
      <c r="G567" s="64" t="s">
        <v>9</v>
      </c>
      <c r="H567" s="64" t="s">
        <v>9</v>
      </c>
      <c r="I567" s="64" t="s">
        <v>9</v>
      </c>
      <c r="J567" s="64" t="s">
        <v>20</v>
      </c>
      <c r="K567" s="64" t="s">
        <v>9</v>
      </c>
      <c r="L567" s="64" t="s">
        <v>20</v>
      </c>
      <c r="M567" s="64" t="s">
        <v>55</v>
      </c>
      <c r="N567" s="64" t="s">
        <v>269</v>
      </c>
      <c r="O567" s="64" t="s">
        <v>270</v>
      </c>
      <c r="P567" s="65" t="s">
        <v>24</v>
      </c>
      <c r="Q567" s="66" t="s">
        <v>271</v>
      </c>
    </row>
    <row r="568" spans="1:17" ht="12" thickBot="1" x14ac:dyDescent="0.25">
      <c r="A568" s="368">
        <v>1</v>
      </c>
      <c r="B568" s="369">
        <v>2</v>
      </c>
      <c r="C568" s="370">
        <v>3</v>
      </c>
      <c r="D568" s="371">
        <v>4</v>
      </c>
      <c r="E568" s="371">
        <v>5</v>
      </c>
      <c r="F568" s="371">
        <v>6</v>
      </c>
      <c r="G568" s="371">
        <v>7</v>
      </c>
      <c r="H568" s="371">
        <v>8</v>
      </c>
      <c r="I568" s="371">
        <v>9</v>
      </c>
      <c r="J568" s="371">
        <v>10</v>
      </c>
      <c r="K568" s="371">
        <v>11</v>
      </c>
      <c r="L568" s="370">
        <v>12</v>
      </c>
      <c r="M568" s="371">
        <v>13</v>
      </c>
      <c r="N568" s="371">
        <v>14</v>
      </c>
      <c r="O568" s="372">
        <v>15</v>
      </c>
      <c r="P568" s="370">
        <v>16</v>
      </c>
      <c r="Q568" s="373">
        <v>17</v>
      </c>
    </row>
    <row r="569" spans="1:17" x14ac:dyDescent="0.2">
      <c r="A569" s="2036" t="s">
        <v>63</v>
      </c>
      <c r="B569" s="1092">
        <v>1</v>
      </c>
      <c r="C569" s="1091" t="s">
        <v>425</v>
      </c>
      <c r="D569" s="1092">
        <v>31</v>
      </c>
      <c r="E569" s="1092">
        <v>1991</v>
      </c>
      <c r="F569" s="1093">
        <v>13.864004999999999</v>
      </c>
      <c r="G569" s="1093">
        <v>2.2655729999999998</v>
      </c>
      <c r="H569" s="1093">
        <v>4.8</v>
      </c>
      <c r="I569" s="1093">
        <v>6.798432</v>
      </c>
      <c r="J569" s="1093">
        <v>1504.89</v>
      </c>
      <c r="K569" s="1093">
        <v>6.798432</v>
      </c>
      <c r="L569" s="1093">
        <v>1504.89</v>
      </c>
      <c r="M569" s="1094">
        <v>4.5175607519486469E-3</v>
      </c>
      <c r="N569" s="1095">
        <v>62.675000000000004</v>
      </c>
      <c r="O569" s="1095">
        <v>0.28313812012838147</v>
      </c>
      <c r="P569" s="1095">
        <v>271.0536451169188</v>
      </c>
      <c r="Q569" s="1096">
        <v>16.988287207702889</v>
      </c>
    </row>
    <row r="570" spans="1:17" x14ac:dyDescent="0.2">
      <c r="A570" s="2037"/>
      <c r="B570" s="1098">
        <v>2</v>
      </c>
      <c r="C570" s="1097" t="s">
        <v>431</v>
      </c>
      <c r="D570" s="1098">
        <v>40</v>
      </c>
      <c r="E570" s="1098">
        <v>1984</v>
      </c>
      <c r="F570" s="1099">
        <v>18.911998000000001</v>
      </c>
      <c r="G570" s="1099">
        <v>3.0362849999999999</v>
      </c>
      <c r="H570" s="1099">
        <v>6.4</v>
      </c>
      <c r="I570" s="1099">
        <v>9.4757130000000007</v>
      </c>
      <c r="J570" s="1099">
        <v>2262.7800000000002</v>
      </c>
      <c r="K570" s="1099">
        <v>9.4757130000000007</v>
      </c>
      <c r="L570" s="1099">
        <v>2262.7800000000002</v>
      </c>
      <c r="M570" s="1100">
        <v>4.1876421923474662E-3</v>
      </c>
      <c r="N570" s="1101">
        <v>62.675000000000004</v>
      </c>
      <c r="O570" s="1101">
        <v>0.26246047440537745</v>
      </c>
      <c r="P570" s="1101">
        <v>251.258531540848</v>
      </c>
      <c r="Q570" s="1102">
        <v>15.74762846432265</v>
      </c>
    </row>
    <row r="571" spans="1:17" x14ac:dyDescent="0.2">
      <c r="A571" s="2037"/>
      <c r="B571" s="1098">
        <v>3</v>
      </c>
      <c r="C571" s="1097" t="s">
        <v>430</v>
      </c>
      <c r="D571" s="1098">
        <v>50</v>
      </c>
      <c r="E571" s="1098">
        <v>1973</v>
      </c>
      <c r="F571" s="1099">
        <v>22.299005000000001</v>
      </c>
      <c r="G571" s="1099">
        <v>3.0786660000000001</v>
      </c>
      <c r="H571" s="1099">
        <v>8.01</v>
      </c>
      <c r="I571" s="1099">
        <v>11.210338999999999</v>
      </c>
      <c r="J571" s="1099">
        <v>2622.52</v>
      </c>
      <c r="K571" s="1099">
        <v>11.210338999999999</v>
      </c>
      <c r="L571" s="1099">
        <v>2622.52</v>
      </c>
      <c r="M571" s="1100">
        <v>4.2746438540030201E-3</v>
      </c>
      <c r="N571" s="1101">
        <v>62.675000000000004</v>
      </c>
      <c r="O571" s="1101">
        <v>0.26791330354963933</v>
      </c>
      <c r="P571" s="1101">
        <v>256.47863124018124</v>
      </c>
      <c r="Q571" s="1102">
        <v>16.074798212978362</v>
      </c>
    </row>
    <row r="572" spans="1:17" x14ac:dyDescent="0.2">
      <c r="A572" s="2037"/>
      <c r="B572" s="1098">
        <v>4</v>
      </c>
      <c r="C572" s="1097" t="s">
        <v>429</v>
      </c>
      <c r="D572" s="1098">
        <v>21</v>
      </c>
      <c r="E572" s="1098">
        <v>1988</v>
      </c>
      <c r="F572" s="1099">
        <v>8.9930040000000009</v>
      </c>
      <c r="G572" s="1099">
        <v>1.2224699999999999</v>
      </c>
      <c r="H572" s="1099">
        <v>3.2</v>
      </c>
      <c r="I572" s="1099">
        <v>4.5705340000000003</v>
      </c>
      <c r="J572" s="1099">
        <v>1072.1099999999999</v>
      </c>
      <c r="K572" s="1099">
        <v>4.5705340000000003</v>
      </c>
      <c r="L572" s="1099">
        <v>1072.1099999999999</v>
      </c>
      <c r="M572" s="1100">
        <v>4.2631203887660788E-3</v>
      </c>
      <c r="N572" s="1101">
        <v>62.675000000000004</v>
      </c>
      <c r="O572" s="1101">
        <v>0.267191070365914</v>
      </c>
      <c r="P572" s="1101">
        <v>255.7872233259647</v>
      </c>
      <c r="Q572" s="1102">
        <v>16.031464221954838</v>
      </c>
    </row>
    <row r="573" spans="1:17" x14ac:dyDescent="0.2">
      <c r="A573" s="2037"/>
      <c r="B573" s="1098">
        <v>5</v>
      </c>
      <c r="C573" s="1097" t="s">
        <v>426</v>
      </c>
      <c r="D573" s="1098">
        <v>32</v>
      </c>
      <c r="E573" s="1098">
        <v>1973</v>
      </c>
      <c r="F573" s="1099">
        <v>13.400998999999999</v>
      </c>
      <c r="G573" s="1099">
        <v>2.1741809999999999</v>
      </c>
      <c r="H573" s="1099">
        <v>5.13</v>
      </c>
      <c r="I573" s="1099">
        <v>6.0968179999999998</v>
      </c>
      <c r="J573" s="1099">
        <v>1758.16</v>
      </c>
      <c r="K573" s="1099">
        <v>6.0968179999999998</v>
      </c>
      <c r="L573" s="1099">
        <v>1758.16</v>
      </c>
      <c r="M573" s="1100">
        <v>3.4677264867816349E-3</v>
      </c>
      <c r="N573" s="1101">
        <v>62.675000000000004</v>
      </c>
      <c r="O573" s="1101">
        <v>0.21733975755903898</v>
      </c>
      <c r="P573" s="1101">
        <v>208.06358920689811</v>
      </c>
      <c r="Q573" s="1102">
        <v>13.04038545354234</v>
      </c>
    </row>
    <row r="574" spans="1:17" x14ac:dyDescent="0.2">
      <c r="A574" s="2037"/>
      <c r="B574" s="1098">
        <v>6</v>
      </c>
      <c r="C574" s="1097" t="s">
        <v>432</v>
      </c>
      <c r="D574" s="1098">
        <v>29</v>
      </c>
      <c r="E574" s="1098">
        <v>1987</v>
      </c>
      <c r="F574" s="1099">
        <v>14.570005</v>
      </c>
      <c r="G574" s="1099">
        <v>2.0930909999999998</v>
      </c>
      <c r="H574" s="1099">
        <v>4.8</v>
      </c>
      <c r="I574" s="1099">
        <v>7.676914</v>
      </c>
      <c r="J574" s="1099">
        <v>1510.61</v>
      </c>
      <c r="K574" s="1099">
        <v>7.676914</v>
      </c>
      <c r="L574" s="1099">
        <v>1454.7299999999998</v>
      </c>
      <c r="M574" s="1100">
        <v>5.277208829129805E-3</v>
      </c>
      <c r="N574" s="1101">
        <v>62.675000000000004</v>
      </c>
      <c r="O574" s="1101">
        <v>0.33074906336571053</v>
      </c>
      <c r="P574" s="1101">
        <v>316.63252974778834</v>
      </c>
      <c r="Q574" s="1102">
        <v>19.844943801942634</v>
      </c>
    </row>
    <row r="575" spans="1:17" x14ac:dyDescent="0.2">
      <c r="A575" s="2037"/>
      <c r="B575" s="1098">
        <v>7</v>
      </c>
      <c r="C575" s="1097" t="s">
        <v>427</v>
      </c>
      <c r="D575" s="1098">
        <v>19</v>
      </c>
      <c r="E575" s="1098">
        <v>1978</v>
      </c>
      <c r="F575" s="1099">
        <v>8.6040010000000002</v>
      </c>
      <c r="G575" s="1099">
        <v>1.397502</v>
      </c>
      <c r="H575" s="1099">
        <v>3.2</v>
      </c>
      <c r="I575" s="1099">
        <v>4.0064989999999998</v>
      </c>
      <c r="J575" s="1099">
        <v>1059.1500000000001</v>
      </c>
      <c r="K575" s="1099">
        <v>4.0064989999999998</v>
      </c>
      <c r="L575" s="1099">
        <v>1059.1500000000001</v>
      </c>
      <c r="M575" s="1100">
        <v>3.7827493744984181E-3</v>
      </c>
      <c r="N575" s="1101">
        <v>62.675000000000004</v>
      </c>
      <c r="O575" s="1101">
        <v>0.23708381704668838</v>
      </c>
      <c r="P575" s="1101">
        <v>226.96496246990509</v>
      </c>
      <c r="Q575" s="1102">
        <v>14.225029022801301</v>
      </c>
    </row>
    <row r="576" spans="1:17" x14ac:dyDescent="0.2">
      <c r="A576" s="2037"/>
      <c r="B576" s="1098">
        <v>8</v>
      </c>
      <c r="C576" s="1097" t="s">
        <v>433</v>
      </c>
      <c r="D576" s="1098">
        <v>13</v>
      </c>
      <c r="E576" s="1098">
        <v>1962</v>
      </c>
      <c r="F576" s="1099">
        <v>6.9659959999999996</v>
      </c>
      <c r="G576" s="1099">
        <v>0.830484</v>
      </c>
      <c r="H576" s="1099">
        <v>2.56</v>
      </c>
      <c r="I576" s="1099">
        <v>3.5755119999999998</v>
      </c>
      <c r="J576" s="1099">
        <v>583.82000000000005</v>
      </c>
      <c r="K576" s="1099">
        <v>3.5755119999999998</v>
      </c>
      <c r="L576" s="1099">
        <v>583.82000000000005</v>
      </c>
      <c r="M576" s="1100">
        <v>6.1243396937412211E-3</v>
      </c>
      <c r="N576" s="1101">
        <v>62.675000000000004</v>
      </c>
      <c r="O576" s="1101">
        <v>0.38384299030523106</v>
      </c>
      <c r="P576" s="1101">
        <v>367.46038162447326</v>
      </c>
      <c r="Q576" s="1102">
        <v>23.030579418313863</v>
      </c>
    </row>
    <row r="577" spans="1:17" x14ac:dyDescent="0.2">
      <c r="A577" s="2037"/>
      <c r="B577" s="1098">
        <v>9</v>
      </c>
      <c r="C577" s="1097" t="s">
        <v>428</v>
      </c>
      <c r="D577" s="1098">
        <v>20</v>
      </c>
      <c r="E577" s="1098">
        <v>1978</v>
      </c>
      <c r="F577" s="1099">
        <v>8.7310000000000016</v>
      </c>
      <c r="G577" s="1099">
        <v>1.103793</v>
      </c>
      <c r="H577" s="1099">
        <v>3.2</v>
      </c>
      <c r="I577" s="1099">
        <v>4.4272070000000001</v>
      </c>
      <c r="J577" s="1099">
        <v>1050.01</v>
      </c>
      <c r="K577" s="1099">
        <v>4.4272070000000001</v>
      </c>
      <c r="L577" s="1099">
        <v>1050.01</v>
      </c>
      <c r="M577" s="1100">
        <v>4.2163474633574918E-3</v>
      </c>
      <c r="N577" s="1101">
        <v>62.675000000000004</v>
      </c>
      <c r="O577" s="1101">
        <v>0.2642595772659308</v>
      </c>
      <c r="P577" s="1101">
        <v>252.98084780144953</v>
      </c>
      <c r="Q577" s="1102">
        <v>15.85557463595585</v>
      </c>
    </row>
    <row r="578" spans="1:17" ht="12" thickBot="1" x14ac:dyDescent="0.25">
      <c r="A578" s="2062"/>
      <c r="B578" s="1761">
        <v>10</v>
      </c>
      <c r="C578" s="1762" t="s">
        <v>434</v>
      </c>
      <c r="D578" s="1761">
        <v>10</v>
      </c>
      <c r="E578" s="1761">
        <v>1984</v>
      </c>
      <c r="F578" s="1763">
        <v>11.281998</v>
      </c>
      <c r="G578" s="1763">
        <v>1.373583</v>
      </c>
      <c r="H578" s="1763">
        <v>4.32</v>
      </c>
      <c r="I578" s="1763">
        <v>5.5884149999999995</v>
      </c>
      <c r="J578" s="1763">
        <v>609.70000000000005</v>
      </c>
      <c r="K578" s="1763">
        <v>5.5884149999999995</v>
      </c>
      <c r="L578" s="1763">
        <v>609.70000000000005</v>
      </c>
      <c r="M578" s="1764">
        <v>9.1658438576349005E-3</v>
      </c>
      <c r="N578" s="1765">
        <v>62.675000000000004</v>
      </c>
      <c r="O578" s="1765">
        <v>0.57446926377726748</v>
      </c>
      <c r="P578" s="1765">
        <v>549.95063145809399</v>
      </c>
      <c r="Q578" s="1766">
        <v>34.468155826636043</v>
      </c>
    </row>
    <row r="579" spans="1:17" x14ac:dyDescent="0.2">
      <c r="A579" s="1997" t="s">
        <v>68</v>
      </c>
      <c r="B579" s="1092">
        <v>1</v>
      </c>
      <c r="C579" s="1091" t="s">
        <v>435</v>
      </c>
      <c r="D579" s="1092">
        <v>12</v>
      </c>
      <c r="E579" s="1092">
        <v>1963</v>
      </c>
      <c r="F579" s="1093">
        <v>5.7099989999999998</v>
      </c>
      <c r="G579" s="1093">
        <v>0.84537600000000002</v>
      </c>
      <c r="H579" s="1093">
        <v>1.92</v>
      </c>
      <c r="I579" s="1093">
        <v>2.944623</v>
      </c>
      <c r="J579" s="1093">
        <v>528.35</v>
      </c>
      <c r="K579" s="1093">
        <v>2.944623</v>
      </c>
      <c r="L579" s="1093">
        <v>528.35</v>
      </c>
      <c r="M579" s="1094">
        <v>5.5732431153591366E-3</v>
      </c>
      <c r="N579" s="1095">
        <v>62.675000000000004</v>
      </c>
      <c r="O579" s="1095">
        <v>0.34930301225513394</v>
      </c>
      <c r="P579" s="1095">
        <v>334.39458692154824</v>
      </c>
      <c r="Q579" s="1096">
        <v>20.958180735308037</v>
      </c>
    </row>
    <row r="580" spans="1:17" x14ac:dyDescent="0.2">
      <c r="A580" s="1998"/>
      <c r="B580" s="1098">
        <v>2</v>
      </c>
      <c r="C580" s="1097" t="s">
        <v>436</v>
      </c>
      <c r="D580" s="1098">
        <v>10</v>
      </c>
      <c r="E580" s="1098">
        <v>1959</v>
      </c>
      <c r="F580" s="1099">
        <v>6.2140000000000004</v>
      </c>
      <c r="G580" s="1099">
        <v>0.84848699999999999</v>
      </c>
      <c r="H580" s="1099">
        <v>1.92</v>
      </c>
      <c r="I580" s="1099">
        <v>3.445513</v>
      </c>
      <c r="J580" s="1099">
        <v>543.35</v>
      </c>
      <c r="K580" s="1099">
        <v>3.445513</v>
      </c>
      <c r="L580" s="1099">
        <v>446.8</v>
      </c>
      <c r="M580" s="1100">
        <v>7.7115331244404653E-3</v>
      </c>
      <c r="N580" s="1101">
        <v>62.675000000000004</v>
      </c>
      <c r="O580" s="1101">
        <v>0.48332033857430617</v>
      </c>
      <c r="P580" s="1101">
        <v>462.69198746642792</v>
      </c>
      <c r="Q580" s="1102">
        <v>28.999220314458373</v>
      </c>
    </row>
    <row r="581" spans="1:17" x14ac:dyDescent="0.2">
      <c r="A581" s="1998"/>
      <c r="B581" s="1098">
        <v>3</v>
      </c>
      <c r="C581" s="1097" t="s">
        <v>437</v>
      </c>
      <c r="D581" s="1098">
        <v>9</v>
      </c>
      <c r="E581" s="1098">
        <v>1960</v>
      </c>
      <c r="F581" s="1099">
        <v>6.4729989999999997</v>
      </c>
      <c r="G581" s="1099">
        <v>0.60322799999999999</v>
      </c>
      <c r="H581" s="1099">
        <v>1.84</v>
      </c>
      <c r="I581" s="1099">
        <v>4.0297710000000002</v>
      </c>
      <c r="J581" s="1099">
        <v>536.88</v>
      </c>
      <c r="K581" s="1099">
        <v>4.0297710000000002</v>
      </c>
      <c r="L581" s="1099">
        <v>400.83</v>
      </c>
      <c r="M581" s="1100">
        <v>1.0053566349824116E-2</v>
      </c>
      <c r="N581" s="1101">
        <v>62.675000000000004</v>
      </c>
      <c r="O581" s="1101">
        <v>0.63010727097522645</v>
      </c>
      <c r="P581" s="1101">
        <v>603.2139809894469</v>
      </c>
      <c r="Q581" s="1102">
        <v>37.806436258513592</v>
      </c>
    </row>
    <row r="582" spans="1:17" x14ac:dyDescent="0.2">
      <c r="A582" s="1998"/>
      <c r="B582" s="11">
        <v>4</v>
      </c>
      <c r="C582" s="582"/>
      <c r="D582" s="573"/>
      <c r="E582" s="573"/>
      <c r="F582" s="573"/>
      <c r="G582" s="573"/>
      <c r="H582" s="573"/>
      <c r="I582" s="573"/>
      <c r="J582" s="573"/>
      <c r="K582" s="573"/>
      <c r="L582" s="573"/>
      <c r="M582" s="573"/>
      <c r="N582" s="573"/>
      <c r="O582" s="573"/>
      <c r="P582" s="573"/>
      <c r="Q582" s="574"/>
    </row>
    <row r="583" spans="1:17" x14ac:dyDescent="0.2">
      <c r="A583" s="1998"/>
      <c r="B583" s="11">
        <v>5</v>
      </c>
      <c r="C583" s="582"/>
      <c r="D583" s="573"/>
      <c r="E583" s="573"/>
      <c r="F583" s="573"/>
      <c r="G583" s="573"/>
      <c r="H583" s="573"/>
      <c r="I583" s="573"/>
      <c r="J583" s="573"/>
      <c r="K583" s="573"/>
      <c r="L583" s="573"/>
      <c r="M583" s="573"/>
      <c r="N583" s="573"/>
      <c r="O583" s="573"/>
      <c r="P583" s="573"/>
      <c r="Q583" s="574"/>
    </row>
    <row r="584" spans="1:17" x14ac:dyDescent="0.2">
      <c r="A584" s="1998"/>
      <c r="B584" s="11">
        <v>6</v>
      </c>
      <c r="C584" s="582"/>
      <c r="D584" s="573"/>
      <c r="E584" s="573"/>
      <c r="F584" s="573"/>
      <c r="G584" s="573"/>
      <c r="H584" s="573"/>
      <c r="I584" s="573"/>
      <c r="J584" s="573"/>
      <c r="K584" s="573"/>
      <c r="L584" s="573"/>
      <c r="M584" s="573"/>
      <c r="N584" s="573"/>
      <c r="O584" s="573"/>
      <c r="P584" s="573"/>
      <c r="Q584" s="574"/>
    </row>
    <row r="585" spans="1:17" x14ac:dyDescent="0.2">
      <c r="A585" s="1998"/>
      <c r="B585" s="11">
        <v>7</v>
      </c>
      <c r="C585" s="582"/>
      <c r="D585" s="573"/>
      <c r="E585" s="573"/>
      <c r="F585" s="573"/>
      <c r="G585" s="573"/>
      <c r="H585" s="573"/>
      <c r="I585" s="573"/>
      <c r="J585" s="573"/>
      <c r="K585" s="573"/>
      <c r="L585" s="573"/>
      <c r="M585" s="573"/>
      <c r="N585" s="573"/>
      <c r="O585" s="573"/>
      <c r="P585" s="573"/>
      <c r="Q585" s="574"/>
    </row>
    <row r="586" spans="1:17" x14ac:dyDescent="0.2">
      <c r="A586" s="1998"/>
      <c r="B586" s="11">
        <v>8</v>
      </c>
      <c r="C586" s="582"/>
      <c r="D586" s="573"/>
      <c r="E586" s="573"/>
      <c r="F586" s="573"/>
      <c r="G586" s="573"/>
      <c r="H586" s="573"/>
      <c r="I586" s="573"/>
      <c r="J586" s="573"/>
      <c r="K586" s="573"/>
      <c r="L586" s="573"/>
      <c r="M586" s="573"/>
      <c r="N586" s="573"/>
      <c r="O586" s="573"/>
      <c r="P586" s="573"/>
      <c r="Q586" s="574"/>
    </row>
    <row r="587" spans="1:17" x14ac:dyDescent="0.2">
      <c r="A587" s="1998"/>
      <c r="B587" s="11">
        <v>9</v>
      </c>
      <c r="C587" s="582"/>
      <c r="D587" s="573"/>
      <c r="E587" s="573"/>
      <c r="F587" s="573"/>
      <c r="G587" s="573"/>
      <c r="H587" s="573"/>
      <c r="I587" s="573"/>
      <c r="J587" s="573"/>
      <c r="K587" s="573"/>
      <c r="L587" s="573"/>
      <c r="M587" s="573"/>
      <c r="N587" s="573"/>
      <c r="O587" s="573"/>
      <c r="P587" s="573"/>
      <c r="Q587" s="574"/>
    </row>
    <row r="588" spans="1:17" ht="12" thickBot="1" x14ac:dyDescent="0.25">
      <c r="A588" s="2063"/>
      <c r="B588" s="30">
        <v>10</v>
      </c>
      <c r="C588" s="1767"/>
      <c r="D588" s="1768"/>
      <c r="E588" s="1768"/>
      <c r="F588" s="1768"/>
      <c r="G588" s="1768"/>
      <c r="H588" s="1768"/>
      <c r="I588" s="1768"/>
      <c r="J588" s="1768"/>
      <c r="K588" s="1768"/>
      <c r="L588" s="1768"/>
      <c r="M588" s="1768"/>
      <c r="N588" s="1768"/>
      <c r="O588" s="1768"/>
      <c r="P588" s="1768"/>
      <c r="Q588" s="1769"/>
    </row>
    <row r="589" spans="1:17" x14ac:dyDescent="0.2">
      <c r="A589" s="2064" t="s">
        <v>88</v>
      </c>
      <c r="B589" s="1409">
        <v>1</v>
      </c>
      <c r="C589" s="1343" t="s">
        <v>439</v>
      </c>
      <c r="D589" s="1081">
        <v>40</v>
      </c>
      <c r="E589" s="1081">
        <v>1986</v>
      </c>
      <c r="F589" s="1082">
        <v>41.144000000000005</v>
      </c>
      <c r="G589" s="1082">
        <v>2.2986719999999998</v>
      </c>
      <c r="H589" s="1082">
        <v>6.4</v>
      </c>
      <c r="I589" s="1082">
        <v>32.445328000000003</v>
      </c>
      <c r="J589" s="1082">
        <v>2240.67</v>
      </c>
      <c r="K589" s="1082">
        <v>32.445328000000003</v>
      </c>
      <c r="L589" s="1082">
        <v>2240.67</v>
      </c>
      <c r="M589" s="1083">
        <v>1.4480190300222703E-2</v>
      </c>
      <c r="N589" s="1084">
        <v>62.675000000000004</v>
      </c>
      <c r="O589" s="1084">
        <v>0.90754592706645798</v>
      </c>
      <c r="P589" s="1084">
        <v>868.81141801336219</v>
      </c>
      <c r="Q589" s="1085">
        <v>54.452755623987478</v>
      </c>
    </row>
    <row r="590" spans="1:17" x14ac:dyDescent="0.2">
      <c r="A590" s="2065"/>
      <c r="B590" s="103">
        <v>2</v>
      </c>
      <c r="C590" s="1343" t="s">
        <v>438</v>
      </c>
      <c r="D590" s="1081">
        <v>45</v>
      </c>
      <c r="E590" s="1081">
        <v>1972</v>
      </c>
      <c r="F590" s="1082">
        <v>39.459000000000003</v>
      </c>
      <c r="G590" s="1082">
        <v>3.2730779999999999</v>
      </c>
      <c r="H590" s="1082">
        <v>7.2</v>
      </c>
      <c r="I590" s="1082">
        <v>28.985921999999999</v>
      </c>
      <c r="J590" s="1082">
        <v>1840.92</v>
      </c>
      <c r="K590" s="1082">
        <v>28.985921999999999</v>
      </c>
      <c r="L590" s="1082">
        <v>1840.92</v>
      </c>
      <c r="M590" s="1083">
        <v>1.5745345805358191E-2</v>
      </c>
      <c r="N590" s="1084">
        <v>62.675000000000004</v>
      </c>
      <c r="O590" s="1084">
        <v>0.98683954835082466</v>
      </c>
      <c r="P590" s="1084">
        <v>944.72074832149144</v>
      </c>
      <c r="Q590" s="1085">
        <v>59.210372901049482</v>
      </c>
    </row>
    <row r="591" spans="1:17" x14ac:dyDescent="0.2">
      <c r="A591" s="2065"/>
      <c r="B591" s="103">
        <v>3</v>
      </c>
      <c r="C591" s="695"/>
      <c r="D591" s="696"/>
      <c r="E591" s="696"/>
      <c r="F591" s="697"/>
      <c r="G591" s="697"/>
      <c r="H591" s="697"/>
      <c r="I591" s="697"/>
      <c r="J591" s="697"/>
      <c r="K591" s="697"/>
      <c r="L591" s="697"/>
      <c r="M591" s="698"/>
      <c r="N591" s="699"/>
      <c r="O591" s="699"/>
      <c r="P591" s="699"/>
      <c r="Q591" s="700"/>
    </row>
    <row r="592" spans="1:17" x14ac:dyDescent="0.2">
      <c r="A592" s="2065"/>
      <c r="B592" s="103">
        <v>4</v>
      </c>
      <c r="C592" s="695"/>
      <c r="D592" s="696"/>
      <c r="E592" s="696"/>
      <c r="F592" s="697"/>
      <c r="G592" s="697"/>
      <c r="H592" s="697"/>
      <c r="I592" s="697"/>
      <c r="J592" s="697"/>
      <c r="K592" s="697"/>
      <c r="L592" s="697"/>
      <c r="M592" s="698"/>
      <c r="N592" s="699"/>
      <c r="O592" s="699"/>
      <c r="P592" s="699"/>
      <c r="Q592" s="700"/>
    </row>
    <row r="593" spans="1:17" x14ac:dyDescent="0.2">
      <c r="A593" s="2065"/>
      <c r="B593" s="103">
        <v>5</v>
      </c>
      <c r="C593" s="695"/>
      <c r="D593" s="696"/>
      <c r="E593" s="696"/>
      <c r="F593" s="697"/>
      <c r="G593" s="697"/>
      <c r="H593" s="697"/>
      <c r="I593" s="697"/>
      <c r="J593" s="697"/>
      <c r="K593" s="697"/>
      <c r="L593" s="697"/>
      <c r="M593" s="698"/>
      <c r="N593" s="699"/>
      <c r="O593" s="699"/>
      <c r="P593" s="699"/>
      <c r="Q593" s="700"/>
    </row>
    <row r="594" spans="1:17" x14ac:dyDescent="0.2">
      <c r="A594" s="2065"/>
      <c r="B594" s="103">
        <v>6</v>
      </c>
      <c r="C594" s="695"/>
      <c r="D594" s="696"/>
      <c r="E594" s="696"/>
      <c r="F594" s="697"/>
      <c r="G594" s="697"/>
      <c r="H594" s="697"/>
      <c r="I594" s="697"/>
      <c r="J594" s="697"/>
      <c r="K594" s="697"/>
      <c r="L594" s="697"/>
      <c r="M594" s="698"/>
      <c r="N594" s="699"/>
      <c r="O594" s="699"/>
      <c r="P594" s="699"/>
      <c r="Q594" s="700"/>
    </row>
    <row r="595" spans="1:17" x14ac:dyDescent="0.2">
      <c r="A595" s="2065"/>
      <c r="B595" s="103">
        <v>7</v>
      </c>
      <c r="C595" s="583"/>
      <c r="D595" s="575"/>
      <c r="E595" s="575"/>
      <c r="F595" s="576"/>
      <c r="G595" s="576"/>
      <c r="H595" s="576"/>
      <c r="I595" s="576"/>
      <c r="J595" s="576"/>
      <c r="K595" s="576"/>
      <c r="L595" s="576"/>
      <c r="M595" s="577"/>
      <c r="N595" s="578"/>
      <c r="O595" s="578"/>
      <c r="P595" s="578"/>
      <c r="Q595" s="579"/>
    </row>
    <row r="596" spans="1:17" x14ac:dyDescent="0.2">
      <c r="A596" s="2065"/>
      <c r="B596" s="103">
        <v>8</v>
      </c>
      <c r="C596" s="583"/>
      <c r="D596" s="575"/>
      <c r="E596" s="575"/>
      <c r="F596" s="576"/>
      <c r="G596" s="576"/>
      <c r="H596" s="576"/>
      <c r="I596" s="576"/>
      <c r="J596" s="576"/>
      <c r="K596" s="576"/>
      <c r="L596" s="576"/>
      <c r="M596" s="577"/>
      <c r="N596" s="578"/>
      <c r="O596" s="578"/>
      <c r="P596" s="578"/>
      <c r="Q596" s="579"/>
    </row>
    <row r="597" spans="1:17" x14ac:dyDescent="0.2">
      <c r="A597" s="2065"/>
      <c r="B597" s="103">
        <v>9</v>
      </c>
      <c r="C597" s="583"/>
      <c r="D597" s="575"/>
      <c r="E597" s="575"/>
      <c r="F597" s="576"/>
      <c r="G597" s="576"/>
      <c r="H597" s="576"/>
      <c r="I597" s="576"/>
      <c r="J597" s="576"/>
      <c r="K597" s="576"/>
      <c r="L597" s="576"/>
      <c r="M597" s="577"/>
      <c r="N597" s="578"/>
      <c r="O597" s="578"/>
      <c r="P597" s="578"/>
      <c r="Q597" s="579"/>
    </row>
    <row r="598" spans="1:17" ht="12" thickBot="1" x14ac:dyDescent="0.25">
      <c r="A598" s="2066"/>
      <c r="B598" s="104">
        <v>10</v>
      </c>
      <c r="C598" s="584"/>
      <c r="D598" s="585"/>
      <c r="E598" s="585"/>
      <c r="F598" s="586"/>
      <c r="G598" s="586"/>
      <c r="H598" s="586"/>
      <c r="I598" s="586"/>
      <c r="J598" s="586"/>
      <c r="K598" s="586"/>
      <c r="L598" s="586"/>
      <c r="M598" s="587"/>
      <c r="N598" s="588"/>
      <c r="O598" s="588"/>
      <c r="P598" s="588"/>
      <c r="Q598" s="589"/>
    </row>
    <row r="599" spans="1:17" x14ac:dyDescent="0.2">
      <c r="A599" s="2030" t="s">
        <v>97</v>
      </c>
      <c r="B599" s="78">
        <v>1</v>
      </c>
      <c r="C599" s="1103" t="s">
        <v>440</v>
      </c>
      <c r="D599" s="1086">
        <v>20</v>
      </c>
      <c r="E599" s="1086">
        <v>1964</v>
      </c>
      <c r="F599" s="1087">
        <v>10.144995</v>
      </c>
      <c r="G599" s="1087">
        <v>1.11843</v>
      </c>
      <c r="H599" s="1087">
        <v>3.84</v>
      </c>
      <c r="I599" s="1087">
        <v>5.1865649999999999</v>
      </c>
      <c r="J599" s="1087">
        <v>1114.29</v>
      </c>
      <c r="K599" s="1087">
        <v>5.1865649999999999</v>
      </c>
      <c r="L599" s="1087">
        <v>900.28</v>
      </c>
      <c r="M599" s="1088">
        <v>5.7610576709468163E-3</v>
      </c>
      <c r="N599" s="1089">
        <v>62.675000000000004</v>
      </c>
      <c r="O599" s="1089">
        <v>0.36107428952659176</v>
      </c>
      <c r="P599" s="1089">
        <v>345.663460256809</v>
      </c>
      <c r="Q599" s="1090">
        <v>21.664457371595503</v>
      </c>
    </row>
    <row r="600" spans="1:17" x14ac:dyDescent="0.2">
      <c r="A600" s="2031"/>
      <c r="B600" s="79">
        <v>2</v>
      </c>
      <c r="C600" s="1104" t="s">
        <v>441</v>
      </c>
      <c r="D600" s="1105">
        <v>20</v>
      </c>
      <c r="E600" s="1105">
        <v>1968</v>
      </c>
      <c r="F600" s="398">
        <v>15.471002</v>
      </c>
      <c r="G600" s="396">
        <v>0</v>
      </c>
      <c r="H600" s="396">
        <v>0</v>
      </c>
      <c r="I600" s="396">
        <v>15.471002</v>
      </c>
      <c r="J600" s="396">
        <v>828.47</v>
      </c>
      <c r="K600" s="398">
        <v>15.471002</v>
      </c>
      <c r="L600" s="396">
        <v>828.47</v>
      </c>
      <c r="M600" s="397">
        <v>1.8674184943329269E-2</v>
      </c>
      <c r="N600" s="398">
        <v>62.675000000000004</v>
      </c>
      <c r="O600" s="398">
        <v>1.1704045413231621</v>
      </c>
      <c r="P600" s="398">
        <v>1120.4510965997561</v>
      </c>
      <c r="Q600" s="399">
        <v>70.224272479389725</v>
      </c>
    </row>
    <row r="601" spans="1:17" x14ac:dyDescent="0.2">
      <c r="A601" s="2031"/>
      <c r="B601" s="79">
        <v>3</v>
      </c>
      <c r="C601" s="590"/>
      <c r="D601" s="580"/>
      <c r="E601" s="580"/>
      <c r="F601" s="580"/>
      <c r="G601" s="580"/>
      <c r="H601" s="580"/>
      <c r="I601" s="580"/>
      <c r="J601" s="580"/>
      <c r="K601" s="580"/>
      <c r="L601" s="580"/>
      <c r="M601" s="580"/>
      <c r="N601" s="580"/>
      <c r="O601" s="580"/>
      <c r="P601" s="580"/>
      <c r="Q601" s="581"/>
    </row>
    <row r="602" spans="1:17" x14ac:dyDescent="0.2">
      <c r="A602" s="2031"/>
      <c r="B602" s="79">
        <v>4</v>
      </c>
      <c r="C602" s="590"/>
      <c r="D602" s="580"/>
      <c r="E602" s="580"/>
      <c r="F602" s="580"/>
      <c r="G602" s="580"/>
      <c r="H602" s="580"/>
      <c r="I602" s="580"/>
      <c r="J602" s="580"/>
      <c r="K602" s="580"/>
      <c r="L602" s="580"/>
      <c r="M602" s="580"/>
      <c r="N602" s="580"/>
      <c r="O602" s="580"/>
      <c r="P602" s="580"/>
      <c r="Q602" s="581"/>
    </row>
    <row r="603" spans="1:17" x14ac:dyDescent="0.2">
      <c r="A603" s="2031"/>
      <c r="B603" s="79">
        <v>5</v>
      </c>
      <c r="C603" s="196"/>
      <c r="D603" s="197"/>
      <c r="E603" s="197"/>
      <c r="F603" s="197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8"/>
    </row>
    <row r="604" spans="1:17" x14ac:dyDescent="0.2">
      <c r="A604" s="2031"/>
      <c r="B604" s="79">
        <v>6</v>
      </c>
      <c r="C604" s="196"/>
      <c r="D604" s="197"/>
      <c r="E604" s="197"/>
      <c r="F604" s="197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8"/>
    </row>
    <row r="605" spans="1:17" x14ac:dyDescent="0.2">
      <c r="A605" s="2031"/>
      <c r="B605" s="79">
        <v>7</v>
      </c>
      <c r="C605" s="196"/>
      <c r="D605" s="197"/>
      <c r="E605" s="197"/>
      <c r="F605" s="197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8"/>
    </row>
    <row r="606" spans="1:17" x14ac:dyDescent="0.2">
      <c r="A606" s="2031"/>
      <c r="B606" s="79">
        <v>8</v>
      </c>
      <c r="C606" s="196"/>
      <c r="D606" s="197"/>
      <c r="E606" s="197"/>
      <c r="F606" s="197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8"/>
    </row>
    <row r="607" spans="1:17" x14ac:dyDescent="0.2">
      <c r="A607" s="2031"/>
      <c r="B607" s="79">
        <v>9</v>
      </c>
      <c r="C607" s="196"/>
      <c r="D607" s="197"/>
      <c r="E607" s="197"/>
      <c r="F607" s="197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8"/>
    </row>
    <row r="608" spans="1:17" ht="12" thickBot="1" x14ac:dyDescent="0.25">
      <c r="A608" s="2032"/>
      <c r="B608" s="80">
        <v>10</v>
      </c>
      <c r="C608" s="199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1"/>
    </row>
    <row r="609" spans="1:17" x14ac:dyDescent="0.2">
      <c r="A609" s="1158"/>
      <c r="B609" s="1159" t="s">
        <v>531</v>
      </c>
      <c r="F609" s="58"/>
      <c r="G609" s="58"/>
      <c r="H609" s="58"/>
      <c r="I609" s="58"/>
    </row>
    <row r="610" spans="1:17" x14ac:dyDescent="0.2">
      <c r="F610" s="58"/>
      <c r="G610" s="58"/>
      <c r="H610" s="58"/>
      <c r="I610" s="58"/>
    </row>
    <row r="611" spans="1:17" ht="15" x14ac:dyDescent="0.2">
      <c r="A611" s="1987" t="s">
        <v>898</v>
      </c>
      <c r="B611" s="1987"/>
      <c r="C611" s="1987"/>
      <c r="D611" s="1987"/>
      <c r="E611" s="1987"/>
      <c r="F611" s="1987"/>
      <c r="G611" s="1987"/>
      <c r="H611" s="1987"/>
      <c r="I611" s="1987"/>
      <c r="J611" s="1987"/>
      <c r="K611" s="1987"/>
      <c r="L611" s="1987"/>
      <c r="M611" s="1987"/>
      <c r="N611" s="1987"/>
      <c r="O611" s="1987"/>
      <c r="P611" s="1987"/>
      <c r="Q611" s="1987"/>
    </row>
    <row r="612" spans="1:17" ht="13.5" thickBot="1" x14ac:dyDescent="0.25">
      <c r="A612" s="391"/>
      <c r="B612" s="391"/>
      <c r="C612" s="391"/>
      <c r="D612" s="391"/>
      <c r="E612" s="1961" t="s">
        <v>253</v>
      </c>
      <c r="F612" s="1961"/>
      <c r="G612" s="1961"/>
      <c r="H612" s="1961"/>
      <c r="I612" s="1770">
        <v>5.6966659999999996</v>
      </c>
      <c r="J612" s="391" t="s">
        <v>252</v>
      </c>
      <c r="K612" s="391" t="s">
        <v>254</v>
      </c>
      <c r="L612" s="392">
        <v>369.10001999999997</v>
      </c>
      <c r="M612" s="391"/>
      <c r="N612" s="391"/>
      <c r="O612" s="391"/>
      <c r="P612" s="391"/>
      <c r="Q612" s="391"/>
    </row>
    <row r="613" spans="1:17" x14ac:dyDescent="0.2">
      <c r="A613" s="1988" t="s">
        <v>1</v>
      </c>
      <c r="B613" s="1965" t="s">
        <v>0</v>
      </c>
      <c r="C613" s="1968" t="s">
        <v>2</v>
      </c>
      <c r="D613" s="1968" t="s">
        <v>3</v>
      </c>
      <c r="E613" s="1968" t="s">
        <v>11</v>
      </c>
      <c r="F613" s="1972" t="s">
        <v>12</v>
      </c>
      <c r="G613" s="1973"/>
      <c r="H613" s="1973"/>
      <c r="I613" s="1974"/>
      <c r="J613" s="1968" t="s">
        <v>4</v>
      </c>
      <c r="K613" s="1968" t="s">
        <v>13</v>
      </c>
      <c r="L613" s="1968" t="s">
        <v>5</v>
      </c>
      <c r="M613" s="1968" t="s">
        <v>6</v>
      </c>
      <c r="N613" s="1968" t="s">
        <v>14</v>
      </c>
      <c r="O613" s="1992" t="s">
        <v>15</v>
      </c>
      <c r="P613" s="1968" t="s">
        <v>22</v>
      </c>
      <c r="Q613" s="1977" t="s">
        <v>23</v>
      </c>
    </row>
    <row r="614" spans="1:17" ht="33.75" x14ac:dyDescent="0.2">
      <c r="A614" s="1989"/>
      <c r="B614" s="1966"/>
      <c r="C614" s="1969"/>
      <c r="D614" s="1971"/>
      <c r="E614" s="1971"/>
      <c r="F614" s="1514" t="s">
        <v>16</v>
      </c>
      <c r="G614" s="1514" t="s">
        <v>17</v>
      </c>
      <c r="H614" s="1514" t="s">
        <v>18</v>
      </c>
      <c r="I614" s="1514" t="s">
        <v>19</v>
      </c>
      <c r="J614" s="1971"/>
      <c r="K614" s="1971"/>
      <c r="L614" s="1971"/>
      <c r="M614" s="1971"/>
      <c r="N614" s="1971"/>
      <c r="O614" s="1993"/>
      <c r="P614" s="1971"/>
      <c r="Q614" s="1978"/>
    </row>
    <row r="615" spans="1:17" x14ac:dyDescent="0.2">
      <c r="A615" s="1990"/>
      <c r="B615" s="1991"/>
      <c r="C615" s="1971"/>
      <c r="D615" s="64" t="s">
        <v>7</v>
      </c>
      <c r="E615" s="64" t="s">
        <v>8</v>
      </c>
      <c r="F615" s="64" t="s">
        <v>9</v>
      </c>
      <c r="G615" s="64" t="s">
        <v>9</v>
      </c>
      <c r="H615" s="64" t="s">
        <v>9</v>
      </c>
      <c r="I615" s="64" t="s">
        <v>9</v>
      </c>
      <c r="J615" s="64" t="s">
        <v>20</v>
      </c>
      <c r="K615" s="64" t="s">
        <v>9</v>
      </c>
      <c r="L615" s="64" t="s">
        <v>20</v>
      </c>
      <c r="M615" s="64" t="s">
        <v>55</v>
      </c>
      <c r="N615" s="64" t="s">
        <v>269</v>
      </c>
      <c r="O615" s="64" t="s">
        <v>270</v>
      </c>
      <c r="P615" s="65" t="s">
        <v>24</v>
      </c>
      <c r="Q615" s="66" t="s">
        <v>271</v>
      </c>
    </row>
    <row r="616" spans="1:17" ht="12" thickBot="1" x14ac:dyDescent="0.25">
      <c r="A616" s="67">
        <v>1</v>
      </c>
      <c r="B616" s="68">
        <v>2</v>
      </c>
      <c r="C616" s="69">
        <v>3</v>
      </c>
      <c r="D616" s="70">
        <v>4</v>
      </c>
      <c r="E616" s="70">
        <v>5</v>
      </c>
      <c r="F616" s="70">
        <v>6</v>
      </c>
      <c r="G616" s="70">
        <v>7</v>
      </c>
      <c r="H616" s="70">
        <v>8</v>
      </c>
      <c r="I616" s="70">
        <v>9</v>
      </c>
      <c r="J616" s="70">
        <v>10</v>
      </c>
      <c r="K616" s="70">
        <v>11</v>
      </c>
      <c r="L616" s="69">
        <v>12</v>
      </c>
      <c r="M616" s="70">
        <v>13</v>
      </c>
      <c r="N616" s="70">
        <v>14</v>
      </c>
      <c r="O616" s="71">
        <v>15</v>
      </c>
      <c r="P616" s="69">
        <v>16</v>
      </c>
      <c r="Q616" s="72">
        <v>17</v>
      </c>
    </row>
    <row r="617" spans="1:17" x14ac:dyDescent="0.2">
      <c r="A617" s="1994" t="s">
        <v>63</v>
      </c>
      <c r="B617" s="135">
        <v>1</v>
      </c>
      <c r="C617" s="1771" t="s">
        <v>899</v>
      </c>
      <c r="D617" s="1772">
        <v>14</v>
      </c>
      <c r="E617" s="1773">
        <v>2011</v>
      </c>
      <c r="F617" s="1774">
        <v>5.9380009999999999</v>
      </c>
      <c r="G617" s="1774">
        <v>1.0181640000000001</v>
      </c>
      <c r="H617" s="1774">
        <v>2.59</v>
      </c>
      <c r="I617" s="1774">
        <v>2.3298369999999999</v>
      </c>
      <c r="J617" s="1774">
        <v>517.4</v>
      </c>
      <c r="K617" s="1774">
        <v>2.3298369999999999</v>
      </c>
      <c r="L617" s="1774">
        <v>517.4</v>
      </c>
      <c r="M617" s="1775">
        <v>4.5029706223424816E-3</v>
      </c>
      <c r="N617" s="1776"/>
      <c r="O617" s="1776">
        <v>0</v>
      </c>
      <c r="P617" s="1776">
        <v>270.17823734054889</v>
      </c>
      <c r="Q617" s="1777">
        <v>0</v>
      </c>
    </row>
    <row r="618" spans="1:17" x14ac:dyDescent="0.2">
      <c r="A618" s="1995"/>
      <c r="B618" s="73">
        <v>2</v>
      </c>
      <c r="C618" s="1778" t="s">
        <v>900</v>
      </c>
      <c r="D618" s="1779">
        <v>8</v>
      </c>
      <c r="E618" s="1779">
        <v>1980</v>
      </c>
      <c r="F618" s="1758">
        <v>6.146001</v>
      </c>
      <c r="G618" s="1758">
        <v>1.1030789999999999</v>
      </c>
      <c r="H618" s="1758">
        <v>1.28</v>
      </c>
      <c r="I618" s="1758">
        <v>3.7629220000000001</v>
      </c>
      <c r="J618" s="1758">
        <v>627.78</v>
      </c>
      <c r="K618" s="1758">
        <v>3.7629220000000001</v>
      </c>
      <c r="L618" s="1758">
        <v>627.78</v>
      </c>
      <c r="M618" s="1759">
        <v>5.9940138264997292E-3</v>
      </c>
      <c r="N618" s="1760">
        <v>58.751000000000005</v>
      </c>
      <c r="O618" s="1760">
        <v>0.35215430632068562</v>
      </c>
      <c r="P618" s="1760">
        <v>359.64082958998375</v>
      </c>
      <c r="Q618" s="1080">
        <v>21.12925837924114</v>
      </c>
    </row>
    <row r="619" spans="1:17" x14ac:dyDescent="0.2">
      <c r="A619" s="1995"/>
      <c r="B619" s="73">
        <v>3</v>
      </c>
      <c r="C619" s="1778" t="s">
        <v>901</v>
      </c>
      <c r="D619" s="1779">
        <v>20</v>
      </c>
      <c r="E619" s="1779" t="s">
        <v>902</v>
      </c>
      <c r="F619" s="1758">
        <v>9.9799959999999999</v>
      </c>
      <c r="G619" s="1758">
        <v>2.182137</v>
      </c>
      <c r="H619" s="1758">
        <v>3.2</v>
      </c>
      <c r="I619" s="1758">
        <v>4.5978589999999997</v>
      </c>
      <c r="J619" s="1758">
        <v>1135.0999999999999</v>
      </c>
      <c r="K619" s="1758">
        <v>4.5978589999999997</v>
      </c>
      <c r="L619" s="1758">
        <v>1135.0999999999999</v>
      </c>
      <c r="M619" s="1759">
        <v>4.0506202096731569E-3</v>
      </c>
      <c r="N619" s="1760">
        <v>58.751000000000005</v>
      </c>
      <c r="O619" s="1760">
        <v>0.23797798793850766</v>
      </c>
      <c r="P619" s="1760">
        <v>243.03721258038939</v>
      </c>
      <c r="Q619" s="1080">
        <v>14.278679276310459</v>
      </c>
    </row>
    <row r="620" spans="1:17" x14ac:dyDescent="0.2">
      <c r="A620" s="1995"/>
      <c r="B620" s="73">
        <v>4</v>
      </c>
      <c r="C620" s="1778" t="s">
        <v>903</v>
      </c>
      <c r="D620" s="1779">
        <v>21</v>
      </c>
      <c r="E620" s="1779">
        <v>2010</v>
      </c>
      <c r="F620" s="1758">
        <v>6.35</v>
      </c>
      <c r="G620" s="1758">
        <v>0.71399999999999997</v>
      </c>
      <c r="H620" s="1758">
        <v>1.8940999999999999</v>
      </c>
      <c r="I620" s="1758">
        <v>3.7418999999999998</v>
      </c>
      <c r="J620" s="1758">
        <v>1013.26</v>
      </c>
      <c r="K620" s="1758">
        <v>3.7418999999999998</v>
      </c>
      <c r="L620" s="1758">
        <v>1013.26</v>
      </c>
      <c r="M620" s="1759">
        <v>3.6929317253222272E-3</v>
      </c>
      <c r="N620" s="1760">
        <v>58.751000000000005</v>
      </c>
      <c r="O620" s="1760">
        <v>0.21696343179440619</v>
      </c>
      <c r="P620" s="1760">
        <v>221.57590351933362</v>
      </c>
      <c r="Q620" s="1080">
        <v>13.017805907664371</v>
      </c>
    </row>
    <row r="621" spans="1:17" x14ac:dyDescent="0.2">
      <c r="A621" s="1995"/>
      <c r="B621" s="73">
        <v>5</v>
      </c>
      <c r="C621" s="1778" t="s">
        <v>904</v>
      </c>
      <c r="D621" s="1779">
        <v>8</v>
      </c>
      <c r="E621" s="1779">
        <v>1970</v>
      </c>
      <c r="F621" s="1758">
        <v>3.2747000000000002</v>
      </c>
      <c r="G621" s="1758">
        <v>0.62745300000000004</v>
      </c>
      <c r="H621" s="1758">
        <v>0.08</v>
      </c>
      <c r="I621" s="1758">
        <v>2.5672470000000001</v>
      </c>
      <c r="J621" s="1758">
        <v>389.07</v>
      </c>
      <c r="K621" s="1758">
        <v>2.5672470000000001</v>
      </c>
      <c r="L621" s="1758">
        <v>389.07</v>
      </c>
      <c r="M621" s="1759">
        <v>6.5984193075796132E-3</v>
      </c>
      <c r="N621" s="1760">
        <v>58.751000000000005</v>
      </c>
      <c r="O621" s="1760">
        <v>0.38766373273960986</v>
      </c>
      <c r="P621" s="1760">
        <v>395.90515845477682</v>
      </c>
      <c r="Q621" s="1080">
        <v>23.259823964376597</v>
      </c>
    </row>
    <row r="622" spans="1:17" x14ac:dyDescent="0.2">
      <c r="A622" s="1995"/>
      <c r="B622" s="73">
        <v>6</v>
      </c>
      <c r="C622" s="1778" t="s">
        <v>905</v>
      </c>
      <c r="D622" s="1779">
        <v>20</v>
      </c>
      <c r="E622" s="1779">
        <v>1975</v>
      </c>
      <c r="F622" s="1758">
        <v>10.728999999999999</v>
      </c>
      <c r="G622" s="1758">
        <v>1.3514999999999999</v>
      </c>
      <c r="H622" s="1758">
        <v>3.2</v>
      </c>
      <c r="I622" s="1758">
        <v>6.1775000000000002</v>
      </c>
      <c r="J622" s="1758">
        <v>1147.92</v>
      </c>
      <c r="K622" s="1758">
        <v>6.1775000000000002</v>
      </c>
      <c r="L622" s="1758">
        <v>1147.92</v>
      </c>
      <c r="M622" s="1759">
        <v>5.3814725764861661E-3</v>
      </c>
      <c r="N622" s="1760">
        <v>58.751000000000005</v>
      </c>
      <c r="O622" s="1760">
        <v>0.31616689534113879</v>
      </c>
      <c r="P622" s="1760">
        <v>322.88835458916998</v>
      </c>
      <c r="Q622" s="1080">
        <v>18.970013720468327</v>
      </c>
    </row>
    <row r="623" spans="1:17" x14ac:dyDescent="0.2">
      <c r="A623" s="1995"/>
      <c r="B623" s="73">
        <v>7</v>
      </c>
      <c r="C623" s="1778" t="s">
        <v>906</v>
      </c>
      <c r="D623" s="1779">
        <v>38</v>
      </c>
      <c r="E623" s="1779">
        <v>1978</v>
      </c>
      <c r="F623" s="1758">
        <v>24.711998000000001</v>
      </c>
      <c r="G623" s="1758">
        <v>3.6606269999999999</v>
      </c>
      <c r="H623" s="1758">
        <v>5.92</v>
      </c>
      <c r="I623" s="1758">
        <v>15.131371</v>
      </c>
      <c r="J623" s="1758">
        <v>1934.43</v>
      </c>
      <c r="K623" s="1758">
        <v>15.131371</v>
      </c>
      <c r="L623" s="1758">
        <v>1934.43</v>
      </c>
      <c r="M623" s="1759">
        <v>7.8221341687215347E-3</v>
      </c>
      <c r="N623" s="1760">
        <v>58.751000000000005</v>
      </c>
      <c r="O623" s="1760">
        <v>0.45955820454655893</v>
      </c>
      <c r="P623" s="1760">
        <v>469.32805012329209</v>
      </c>
      <c r="Q623" s="1080">
        <v>27.573492272793537</v>
      </c>
    </row>
    <row r="624" spans="1:17" x14ac:dyDescent="0.2">
      <c r="A624" s="1995"/>
      <c r="B624" s="73">
        <v>8</v>
      </c>
      <c r="C624" s="1778" t="s">
        <v>907</v>
      </c>
      <c r="D624" s="1779">
        <v>20</v>
      </c>
      <c r="E624" s="1779">
        <v>1975</v>
      </c>
      <c r="F624" s="1758">
        <v>12.350999999999999</v>
      </c>
      <c r="G624" s="1758">
        <v>2.3205</v>
      </c>
      <c r="H624" s="1758">
        <v>3.2</v>
      </c>
      <c r="I624" s="1758">
        <v>6.8304999999999998</v>
      </c>
      <c r="J624" s="1758">
        <v>1127.03</v>
      </c>
      <c r="K624" s="1758">
        <v>6.8304999999999998</v>
      </c>
      <c r="L624" s="1758">
        <v>1127.03</v>
      </c>
      <c r="M624" s="1759">
        <v>6.0606195043610197E-3</v>
      </c>
      <c r="N624" s="1760">
        <v>58.751000000000005</v>
      </c>
      <c r="O624" s="1760">
        <v>0.35606745650071431</v>
      </c>
      <c r="P624" s="1760">
        <v>363.6371702616612</v>
      </c>
      <c r="Q624" s="1080">
        <v>21.36404739004286</v>
      </c>
    </row>
    <row r="625" spans="1:17" x14ac:dyDescent="0.2">
      <c r="A625" s="1995"/>
      <c r="B625" s="73">
        <v>9</v>
      </c>
      <c r="C625" s="1778" t="s">
        <v>908</v>
      </c>
      <c r="D625" s="1779">
        <v>33</v>
      </c>
      <c r="E625" s="1779">
        <v>1985</v>
      </c>
      <c r="F625" s="1758">
        <v>22.149003</v>
      </c>
      <c r="G625" s="1758">
        <v>3.8127599999999999</v>
      </c>
      <c r="H625" s="1758">
        <v>5.28</v>
      </c>
      <c r="I625" s="1758">
        <v>13.056243</v>
      </c>
      <c r="J625" s="1758">
        <v>2059.6</v>
      </c>
      <c r="K625" s="1758">
        <v>13.056243</v>
      </c>
      <c r="L625" s="1758">
        <v>2059.6</v>
      </c>
      <c r="M625" s="1759">
        <v>6.3392129539716451E-3</v>
      </c>
      <c r="N625" s="1760">
        <v>58.751000000000005</v>
      </c>
      <c r="O625" s="1760">
        <v>0.37243510025878818</v>
      </c>
      <c r="P625" s="1760">
        <v>380.3527772382987</v>
      </c>
      <c r="Q625" s="1080">
        <v>22.34610601552729</v>
      </c>
    </row>
    <row r="626" spans="1:17" ht="12" thickBot="1" x14ac:dyDescent="0.25">
      <c r="A626" s="1995"/>
      <c r="B626" s="1397">
        <v>10</v>
      </c>
      <c r="C626" s="1780" t="s">
        <v>909</v>
      </c>
      <c r="D626" s="1781">
        <v>24</v>
      </c>
      <c r="E626" s="1781">
        <v>1965</v>
      </c>
      <c r="F626" s="1782">
        <v>9.5105000000000004</v>
      </c>
      <c r="G626" s="1782">
        <v>2.3460000000000001</v>
      </c>
      <c r="H626" s="1782">
        <v>0.24</v>
      </c>
      <c r="I626" s="1782">
        <v>6.9245000000000001</v>
      </c>
      <c r="J626" s="1782">
        <v>1110.8699999999999</v>
      </c>
      <c r="K626" s="1782">
        <v>6.9245000000000001</v>
      </c>
      <c r="L626" s="1782">
        <v>1110.8699999999999</v>
      </c>
      <c r="M626" s="1783">
        <v>6.2334026483746984E-3</v>
      </c>
      <c r="N626" s="1784">
        <v>58.751000000000005</v>
      </c>
      <c r="O626" s="1784">
        <v>0.36621863899466195</v>
      </c>
      <c r="P626" s="1784">
        <v>374.00415890248189</v>
      </c>
      <c r="Q626" s="1785">
        <v>21.973118339679719</v>
      </c>
    </row>
    <row r="627" spans="1:17" x14ac:dyDescent="0.2">
      <c r="A627" s="2033" t="s">
        <v>88</v>
      </c>
      <c r="B627" s="52">
        <v>1</v>
      </c>
      <c r="C627" s="1786" t="s">
        <v>910</v>
      </c>
      <c r="D627" s="1753">
        <v>11</v>
      </c>
      <c r="E627" s="1787">
        <v>1976</v>
      </c>
      <c r="F627" s="1754">
        <v>35.108004999999999</v>
      </c>
      <c r="G627" s="1754">
        <v>4.3986989999999997</v>
      </c>
      <c r="H627" s="1754">
        <v>0.76</v>
      </c>
      <c r="I627" s="1754">
        <v>29.949306</v>
      </c>
      <c r="J627" s="1754">
        <v>568.63</v>
      </c>
      <c r="K627" s="1754">
        <v>29.949306</v>
      </c>
      <c r="L627" s="1754">
        <v>568.63</v>
      </c>
      <c r="M627" s="1755">
        <v>5.2669233068955205E-2</v>
      </c>
      <c r="N627" s="1756">
        <v>58.751000000000005</v>
      </c>
      <c r="O627" s="1756">
        <v>3.0943701120341873</v>
      </c>
      <c r="P627" s="1757">
        <v>3160.1539841373124</v>
      </c>
      <c r="Q627" s="1757">
        <v>185.66220672205125</v>
      </c>
    </row>
    <row r="628" spans="1:17" x14ac:dyDescent="0.2">
      <c r="A628" s="2004"/>
      <c r="B628" s="57">
        <v>2</v>
      </c>
      <c r="C628" s="1788" t="s">
        <v>911</v>
      </c>
      <c r="D628" s="1081">
        <v>19</v>
      </c>
      <c r="E628" s="1081">
        <v>1969</v>
      </c>
      <c r="F628" s="1082">
        <v>11.898001000000001</v>
      </c>
      <c r="G628" s="1082">
        <v>1.9890000000000001</v>
      </c>
      <c r="H628" s="1082">
        <v>0</v>
      </c>
      <c r="I628" s="1082">
        <v>9.9090009999999999</v>
      </c>
      <c r="J628" s="1082">
        <v>1148.45</v>
      </c>
      <c r="K628" s="1082">
        <v>9.9090009999999999</v>
      </c>
      <c r="L628" s="1082">
        <v>1148.45</v>
      </c>
      <c r="M628" s="1083">
        <v>8.6281518568505373E-3</v>
      </c>
      <c r="N628" s="1084">
        <v>58.751000000000005</v>
      </c>
      <c r="O628" s="1084">
        <v>0.50691254974182598</v>
      </c>
      <c r="P628" s="1084">
        <v>517.68911141103229</v>
      </c>
      <c r="Q628" s="1085">
        <v>30.414752984509558</v>
      </c>
    </row>
    <row r="629" spans="1:17" x14ac:dyDescent="0.2">
      <c r="A629" s="2004"/>
      <c r="B629" s="57">
        <v>3</v>
      </c>
      <c r="C629" s="1788" t="s">
        <v>912</v>
      </c>
      <c r="D629" s="1081">
        <v>10</v>
      </c>
      <c r="E629" s="1081">
        <v>1977</v>
      </c>
      <c r="F629" s="1082">
        <v>7.5289979999999996</v>
      </c>
      <c r="G629" s="1082">
        <v>0.56100000000000005</v>
      </c>
      <c r="H629" s="1082">
        <v>1.6</v>
      </c>
      <c r="I629" s="1082">
        <v>5.367998</v>
      </c>
      <c r="J629" s="1082">
        <v>580.30999999999995</v>
      </c>
      <c r="K629" s="1082">
        <v>5.367998</v>
      </c>
      <c r="L629" s="1082">
        <v>580.30999999999995</v>
      </c>
      <c r="M629" s="1083">
        <v>9.2502248798056221E-3</v>
      </c>
      <c r="N629" s="1084">
        <v>58.751000000000005</v>
      </c>
      <c r="O629" s="1084">
        <v>0.54345996191346013</v>
      </c>
      <c r="P629" s="1084">
        <v>555.01349278833732</v>
      </c>
      <c r="Q629" s="1085">
        <v>32.607597714807611</v>
      </c>
    </row>
    <row r="630" spans="1:17" x14ac:dyDescent="0.2">
      <c r="A630" s="2004"/>
      <c r="B630" s="57">
        <v>4</v>
      </c>
      <c r="C630" s="1788" t="s">
        <v>913</v>
      </c>
      <c r="D630" s="1081">
        <v>38</v>
      </c>
      <c r="E630" s="1081">
        <v>1987</v>
      </c>
      <c r="F630" s="1082">
        <v>39.853999000000002</v>
      </c>
      <c r="G630" s="1082">
        <v>3.7229999999999999</v>
      </c>
      <c r="H630" s="1082">
        <v>7.36</v>
      </c>
      <c r="I630" s="1082">
        <v>28.770999</v>
      </c>
      <c r="J630" s="1082">
        <v>2284.84</v>
      </c>
      <c r="K630" s="1082">
        <v>28.770999</v>
      </c>
      <c r="L630" s="1082">
        <v>2284.84</v>
      </c>
      <c r="M630" s="1083">
        <v>1.2592128551671014E-2</v>
      </c>
      <c r="N630" s="1084">
        <v>58.751000000000005</v>
      </c>
      <c r="O630" s="1084">
        <v>0.73980014453922383</v>
      </c>
      <c r="P630" s="1084">
        <v>755.52771310026083</v>
      </c>
      <c r="Q630" s="1085">
        <v>44.388008672353429</v>
      </c>
    </row>
    <row r="631" spans="1:17" x14ac:dyDescent="0.2">
      <c r="A631" s="2004"/>
      <c r="B631" s="57">
        <v>5</v>
      </c>
      <c r="C631" s="1788" t="s">
        <v>914</v>
      </c>
      <c r="D631" s="1081">
        <v>52</v>
      </c>
      <c r="E631" s="1081">
        <v>1994</v>
      </c>
      <c r="F631" s="1082">
        <v>45.954003</v>
      </c>
      <c r="G631" s="1082">
        <v>15.249000000000001</v>
      </c>
      <c r="H631" s="1082">
        <v>8.32</v>
      </c>
      <c r="I631" s="1082">
        <v>22.385003000000001</v>
      </c>
      <c r="J631" s="1082">
        <v>3006.49</v>
      </c>
      <c r="K631" s="1082">
        <v>22.385003000000001</v>
      </c>
      <c r="L631" s="1082">
        <v>3006.49</v>
      </c>
      <c r="M631" s="1083">
        <v>7.4455604375866886E-3</v>
      </c>
      <c r="N631" s="1084">
        <v>58.751000000000005</v>
      </c>
      <c r="O631" s="1084">
        <v>0.43743412126865555</v>
      </c>
      <c r="P631" s="1084">
        <v>446.73362625520127</v>
      </c>
      <c r="Q631" s="1085">
        <v>26.246047276119331</v>
      </c>
    </row>
    <row r="632" spans="1:17" x14ac:dyDescent="0.2">
      <c r="A632" s="2004"/>
      <c r="B632" s="57">
        <v>6</v>
      </c>
      <c r="C632" s="1788" t="s">
        <v>915</v>
      </c>
      <c r="D632" s="1081">
        <v>37</v>
      </c>
      <c r="E632" s="1081">
        <v>1986</v>
      </c>
      <c r="F632" s="1082">
        <v>37.392006000000002</v>
      </c>
      <c r="G632" s="1082">
        <v>2.2440000000000002</v>
      </c>
      <c r="H632" s="1082">
        <v>5.92</v>
      </c>
      <c r="I632" s="1082">
        <v>29.228006000000001</v>
      </c>
      <c r="J632" s="1082">
        <v>2244.37</v>
      </c>
      <c r="K632" s="1082">
        <v>29.228006000000001</v>
      </c>
      <c r="L632" s="1082">
        <v>2244.37</v>
      </c>
      <c r="M632" s="1083">
        <v>1.3022810855607587E-2</v>
      </c>
      <c r="N632" s="1084">
        <v>58.751000000000005</v>
      </c>
      <c r="O632" s="1084">
        <v>0.76510316057780148</v>
      </c>
      <c r="P632" s="1084">
        <v>781.36865133645529</v>
      </c>
      <c r="Q632" s="1085">
        <v>45.906189634668088</v>
      </c>
    </row>
    <row r="633" spans="1:17" x14ac:dyDescent="0.2">
      <c r="A633" s="2004"/>
      <c r="B633" s="57">
        <v>7</v>
      </c>
      <c r="C633" s="1788" t="s">
        <v>916</v>
      </c>
      <c r="D633" s="1081">
        <v>50</v>
      </c>
      <c r="E633" s="1081">
        <v>1985</v>
      </c>
      <c r="F633" s="1082">
        <v>50.548999999999999</v>
      </c>
      <c r="G633" s="1082">
        <v>4.8449999999999998</v>
      </c>
      <c r="H633" s="1082">
        <v>8</v>
      </c>
      <c r="I633" s="1082">
        <v>37.704000000000001</v>
      </c>
      <c r="J633" s="1082">
        <v>3248.27</v>
      </c>
      <c r="K633" s="1082">
        <v>37.704000000000001</v>
      </c>
      <c r="L633" s="1082">
        <v>3248.27</v>
      </c>
      <c r="M633" s="1083">
        <v>1.1607409482586116E-2</v>
      </c>
      <c r="N633" s="1084">
        <v>58.751000000000005</v>
      </c>
      <c r="O633" s="1084">
        <v>0.68194691451141698</v>
      </c>
      <c r="P633" s="1084">
        <v>696.44456895516691</v>
      </c>
      <c r="Q633" s="1085">
        <v>40.916814870685009</v>
      </c>
    </row>
    <row r="634" spans="1:17" x14ac:dyDescent="0.2">
      <c r="A634" s="2004"/>
      <c r="B634" s="57">
        <v>8</v>
      </c>
      <c r="C634" s="1788" t="s">
        <v>910</v>
      </c>
      <c r="D634" s="1081">
        <v>73</v>
      </c>
      <c r="E634" s="1081">
        <v>1966</v>
      </c>
      <c r="F634" s="1082">
        <v>35.108004999999999</v>
      </c>
      <c r="G634" s="1082">
        <v>4.3986989999999997</v>
      </c>
      <c r="H634" s="1082">
        <v>0.76</v>
      </c>
      <c r="I634" s="1082">
        <v>29.949306</v>
      </c>
      <c r="J634" s="1082">
        <v>2087.0500000000002</v>
      </c>
      <c r="K634" s="1082">
        <v>29.949306</v>
      </c>
      <c r="L634" s="1082">
        <v>2087.0500000000002</v>
      </c>
      <c r="M634" s="1083">
        <v>1.4350066361610885E-2</v>
      </c>
      <c r="N634" s="1084">
        <v>58.751000000000005</v>
      </c>
      <c r="O634" s="1084">
        <v>0.84308074881100115</v>
      </c>
      <c r="P634" s="1084">
        <v>861.00398169665311</v>
      </c>
      <c r="Q634" s="1085">
        <v>50.584844928660075</v>
      </c>
    </row>
    <row r="635" spans="1:17" x14ac:dyDescent="0.2">
      <c r="A635" s="2004"/>
      <c r="B635" s="57">
        <v>9</v>
      </c>
      <c r="C635" s="1788" t="s">
        <v>917</v>
      </c>
      <c r="D635" s="1081">
        <v>37</v>
      </c>
      <c r="E635" s="1081">
        <v>1983</v>
      </c>
      <c r="F635" s="1082">
        <v>39.224997999999999</v>
      </c>
      <c r="G635" s="1082">
        <v>3.1619999999999999</v>
      </c>
      <c r="H635" s="1082">
        <v>6.08</v>
      </c>
      <c r="I635" s="1082">
        <v>29.982997999999998</v>
      </c>
      <c r="J635" s="1082">
        <v>2034.47</v>
      </c>
      <c r="K635" s="1082">
        <v>29.982997999999998</v>
      </c>
      <c r="L635" s="1082">
        <v>2034.47</v>
      </c>
      <c r="M635" s="1083">
        <v>1.4737498218209164E-2</v>
      </c>
      <c r="N635" s="1084">
        <v>58.751000000000005</v>
      </c>
      <c r="O635" s="1084">
        <v>0.86584275781800668</v>
      </c>
      <c r="P635" s="1084">
        <v>884.24989309254988</v>
      </c>
      <c r="Q635" s="1085">
        <v>51.950565469080402</v>
      </c>
    </row>
    <row r="636" spans="1:17" ht="12" thickBot="1" x14ac:dyDescent="0.25">
      <c r="A636" s="2034"/>
      <c r="B636" s="762">
        <v>10</v>
      </c>
      <c r="C636" s="1789"/>
      <c r="D636" s="1790"/>
      <c r="E636" s="1790"/>
      <c r="F636" s="1791"/>
      <c r="G636" s="1791"/>
      <c r="H636" s="1791"/>
      <c r="I636" s="1791"/>
      <c r="J636" s="1791"/>
      <c r="K636" s="1791"/>
      <c r="L636" s="1791"/>
      <c r="M636" s="1792"/>
      <c r="N636" s="1793"/>
      <c r="O636" s="1793"/>
      <c r="P636" s="1793"/>
      <c r="Q636" s="1794"/>
    </row>
    <row r="637" spans="1:17" x14ac:dyDescent="0.2">
      <c r="A637" s="2035" t="s">
        <v>97</v>
      </c>
      <c r="B637" s="761">
        <v>1</v>
      </c>
      <c r="C637" s="1795" t="s">
        <v>918</v>
      </c>
      <c r="D637" s="1086">
        <v>12</v>
      </c>
      <c r="E637" s="1086">
        <v>1972</v>
      </c>
      <c r="F637" s="1087">
        <v>6.395999999999999</v>
      </c>
      <c r="G637" s="1087">
        <v>1.224</v>
      </c>
      <c r="H637" s="1087">
        <v>0.12</v>
      </c>
      <c r="I637" s="1087">
        <v>5.0519999999999996</v>
      </c>
      <c r="J637" s="1087">
        <v>538.39</v>
      </c>
      <c r="K637" s="1087">
        <v>5.0519999999999996</v>
      </c>
      <c r="L637" s="1087">
        <v>538.39</v>
      </c>
      <c r="M637" s="1088">
        <v>9.383532383588104E-3</v>
      </c>
      <c r="N637" s="1089">
        <v>58.751000000000005</v>
      </c>
      <c r="O637" s="1089">
        <v>0.55129191106818476</v>
      </c>
      <c r="P637" s="1089">
        <v>563.01194301528619</v>
      </c>
      <c r="Q637" s="1090">
        <v>33.077514664091083</v>
      </c>
    </row>
    <row r="638" spans="1:17" x14ac:dyDescent="0.2">
      <c r="A638" s="2031"/>
      <c r="B638" s="79">
        <v>2</v>
      </c>
      <c r="C638" s="1796" t="s">
        <v>919</v>
      </c>
      <c r="D638" s="1797">
        <v>12</v>
      </c>
      <c r="E638" s="1797">
        <v>1967</v>
      </c>
      <c r="F638" s="396">
        <v>8.9939990000000005</v>
      </c>
      <c r="G638" s="396">
        <v>1.6830000000000001</v>
      </c>
      <c r="H638" s="396">
        <v>0</v>
      </c>
      <c r="I638" s="396">
        <v>7.3109989999999998</v>
      </c>
      <c r="J638" s="396">
        <v>529.73</v>
      </c>
      <c r="K638" s="396">
        <v>7.3109989999999998</v>
      </c>
      <c r="L638" s="396">
        <v>529.73</v>
      </c>
      <c r="M638" s="397">
        <v>1.3801368621750703E-2</v>
      </c>
      <c r="N638" s="398">
        <v>58.751000000000005</v>
      </c>
      <c r="O638" s="398">
        <v>0.8108442078964756</v>
      </c>
      <c r="P638" s="398">
        <v>828.08211730504206</v>
      </c>
      <c r="Q638" s="399">
        <v>48.650652473788526</v>
      </c>
    </row>
    <row r="639" spans="1:17" x14ac:dyDescent="0.2">
      <c r="A639" s="2031"/>
      <c r="B639" s="79">
        <v>3</v>
      </c>
      <c r="C639" s="1796" t="s">
        <v>920</v>
      </c>
      <c r="D639" s="1797">
        <v>51</v>
      </c>
      <c r="E639" s="1797">
        <v>1986</v>
      </c>
      <c r="F639" s="396">
        <v>44.623000000000005</v>
      </c>
      <c r="G639" s="396">
        <v>3.4181219999999999</v>
      </c>
      <c r="H639" s="396">
        <v>6.79</v>
      </c>
      <c r="I639" s="396">
        <v>34.414878000000002</v>
      </c>
      <c r="J639" s="396">
        <v>1842.82</v>
      </c>
      <c r="K639" s="396">
        <v>34.414878000000002</v>
      </c>
      <c r="L639" s="396">
        <v>1842.82</v>
      </c>
      <c r="M639" s="397">
        <v>1.8675116397694837E-2</v>
      </c>
      <c r="N639" s="398">
        <v>58.751000000000005</v>
      </c>
      <c r="O639" s="398">
        <v>1.0971817634809695</v>
      </c>
      <c r="P639" s="398">
        <v>1120.5069838616903</v>
      </c>
      <c r="Q639" s="399">
        <v>65.830905808858162</v>
      </c>
    </row>
    <row r="640" spans="1:17" x14ac:dyDescent="0.2">
      <c r="A640" s="2031"/>
      <c r="B640" s="79">
        <v>4</v>
      </c>
      <c r="C640" s="1796" t="s">
        <v>921</v>
      </c>
      <c r="D640" s="1797">
        <v>45</v>
      </c>
      <c r="E640" s="1797">
        <v>1973</v>
      </c>
      <c r="F640" s="396">
        <v>9.5520019999999999</v>
      </c>
      <c r="G640" s="396">
        <v>0</v>
      </c>
      <c r="H640" s="396">
        <v>0</v>
      </c>
      <c r="I640" s="396">
        <v>9.5520019999999999</v>
      </c>
      <c r="J640" s="396">
        <v>1179.28</v>
      </c>
      <c r="K640" s="396">
        <v>9.5520019999999999</v>
      </c>
      <c r="L640" s="396">
        <v>1179.28</v>
      </c>
      <c r="M640" s="397">
        <v>8.0998592361440878E-3</v>
      </c>
      <c r="N640" s="398">
        <v>58.751000000000005</v>
      </c>
      <c r="O640" s="398">
        <v>0.47587482998270136</v>
      </c>
      <c r="P640" s="398">
        <v>485.99155416864528</v>
      </c>
      <c r="Q640" s="399">
        <v>28.552489798962082</v>
      </c>
    </row>
    <row r="641" spans="1:17" x14ac:dyDescent="0.2">
      <c r="A641" s="2031"/>
      <c r="B641" s="79">
        <v>5</v>
      </c>
      <c r="C641" s="1796" t="s">
        <v>922</v>
      </c>
      <c r="D641" s="1797">
        <v>33</v>
      </c>
      <c r="E641" s="1797">
        <v>1978</v>
      </c>
      <c r="F641" s="396">
        <v>22.895098000000001</v>
      </c>
      <c r="G641" s="396">
        <v>1.6319999999999999</v>
      </c>
      <c r="H641" s="396">
        <v>0.27</v>
      </c>
      <c r="I641" s="396">
        <v>20.993098</v>
      </c>
      <c r="J641" s="396">
        <v>1095.47</v>
      </c>
      <c r="K641" s="396">
        <v>20.993098</v>
      </c>
      <c r="L641" s="396">
        <v>1095.47</v>
      </c>
      <c r="M641" s="397">
        <v>1.9163553543228021E-2</v>
      </c>
      <c r="N641" s="398">
        <v>58.751000000000005</v>
      </c>
      <c r="O641" s="398">
        <v>1.1258779342181895</v>
      </c>
      <c r="P641" s="398">
        <v>1149.8132125936813</v>
      </c>
      <c r="Q641" s="399">
        <v>67.552676053091375</v>
      </c>
    </row>
    <row r="642" spans="1:17" x14ac:dyDescent="0.2">
      <c r="A642" s="2031"/>
      <c r="B642" s="79">
        <v>6</v>
      </c>
      <c r="C642" s="1798"/>
      <c r="D642" s="1799"/>
      <c r="E642" s="1799"/>
      <c r="F642" s="1800"/>
      <c r="G642" s="1800"/>
      <c r="H642" s="1800"/>
      <c r="I642" s="1800"/>
      <c r="J642" s="1800"/>
      <c r="K642" s="1800"/>
      <c r="L642" s="1800"/>
      <c r="M642" s="1801"/>
      <c r="N642" s="197"/>
      <c r="O642" s="197"/>
      <c r="P642" s="197"/>
      <c r="Q642" s="198"/>
    </row>
    <row r="643" spans="1:17" x14ac:dyDescent="0.2">
      <c r="A643" s="2031"/>
      <c r="B643" s="79">
        <v>7</v>
      </c>
      <c r="C643" s="1798"/>
      <c r="D643" s="1799"/>
      <c r="E643" s="1799"/>
      <c r="F643" s="1800"/>
      <c r="G643" s="1800"/>
      <c r="H643" s="1800"/>
      <c r="I643" s="1800"/>
      <c r="J643" s="1800"/>
      <c r="K643" s="1800"/>
      <c r="L643" s="1800"/>
      <c r="M643" s="1801"/>
      <c r="N643" s="197"/>
      <c r="O643" s="197"/>
      <c r="P643" s="197"/>
      <c r="Q643" s="198"/>
    </row>
    <row r="644" spans="1:17" x14ac:dyDescent="0.2">
      <c r="A644" s="2031"/>
      <c r="B644" s="79">
        <v>8</v>
      </c>
      <c r="C644" s="1798"/>
      <c r="D644" s="1799"/>
      <c r="E644" s="1799"/>
      <c r="F644" s="1800"/>
      <c r="G644" s="1800"/>
      <c r="H644" s="1800"/>
      <c r="I644" s="1800"/>
      <c r="J644" s="1800"/>
      <c r="K644" s="1800"/>
      <c r="L644" s="1800"/>
      <c r="M644" s="1801"/>
      <c r="N644" s="197"/>
      <c r="O644" s="197"/>
      <c r="P644" s="197"/>
      <c r="Q644" s="198"/>
    </row>
    <row r="645" spans="1:17" x14ac:dyDescent="0.2">
      <c r="A645" s="2031"/>
      <c r="B645" s="79">
        <v>9</v>
      </c>
      <c r="C645" s="1796"/>
      <c r="D645" s="1797"/>
      <c r="E645" s="1797"/>
      <c r="F645" s="396"/>
      <c r="G645" s="396"/>
      <c r="H645" s="396"/>
      <c r="I645" s="396"/>
      <c r="J645" s="396"/>
      <c r="K645" s="396"/>
      <c r="L645" s="396"/>
      <c r="M645" s="397"/>
      <c r="N645" s="398"/>
      <c r="O645" s="398"/>
      <c r="P645" s="398"/>
      <c r="Q645" s="399"/>
    </row>
    <row r="646" spans="1:17" ht="12" thickBot="1" x14ac:dyDescent="0.25">
      <c r="A646" s="2032"/>
      <c r="B646" s="80">
        <v>10</v>
      </c>
      <c r="C646" s="1802"/>
      <c r="D646" s="1803"/>
      <c r="E646" s="1803"/>
      <c r="F646" s="1804"/>
      <c r="G646" s="1804"/>
      <c r="H646" s="1804"/>
      <c r="I646" s="1804"/>
      <c r="J646" s="1804"/>
      <c r="K646" s="1804"/>
      <c r="L646" s="1804"/>
      <c r="M646" s="1805"/>
      <c r="N646" s="1806"/>
      <c r="O646" s="1806"/>
      <c r="P646" s="1806"/>
      <c r="Q646" s="1807"/>
    </row>
    <row r="647" spans="1:17" x14ac:dyDescent="0.2">
      <c r="A647" s="1158"/>
      <c r="B647" s="1159" t="s">
        <v>531</v>
      </c>
      <c r="F647" s="58"/>
      <c r="G647" s="58"/>
      <c r="H647" s="58"/>
      <c r="I647" s="58"/>
    </row>
    <row r="648" spans="1:17" x14ac:dyDescent="0.2">
      <c r="F648" s="58"/>
      <c r="G648" s="58"/>
      <c r="H648" s="58"/>
      <c r="I648" s="58"/>
    </row>
    <row r="651" spans="1:17" ht="15" x14ac:dyDescent="0.2">
      <c r="A651" s="1960" t="s">
        <v>182</v>
      </c>
      <c r="B651" s="1960"/>
      <c r="C651" s="1960"/>
      <c r="D651" s="1960"/>
      <c r="E651" s="1960"/>
      <c r="F651" s="1960"/>
      <c r="G651" s="1960"/>
      <c r="H651" s="1960"/>
      <c r="I651" s="1960"/>
      <c r="J651" s="1960"/>
      <c r="K651" s="1960"/>
      <c r="L651" s="1960"/>
      <c r="M651" s="1960"/>
      <c r="N651" s="1960"/>
      <c r="O651" s="1960"/>
      <c r="P651" s="1960"/>
      <c r="Q651" s="1960"/>
    </row>
    <row r="652" spans="1:17" ht="13.5" thickBot="1" x14ac:dyDescent="0.25">
      <c r="A652" s="391"/>
      <c r="B652" s="391"/>
      <c r="C652" s="391"/>
      <c r="D652" s="391"/>
      <c r="E652" s="1961" t="s">
        <v>253</v>
      </c>
      <c r="F652" s="1961"/>
      <c r="G652" s="1961"/>
      <c r="H652" s="1961"/>
      <c r="I652" s="391">
        <v>4.5999999999999996</v>
      </c>
      <c r="J652" s="391" t="s">
        <v>252</v>
      </c>
      <c r="K652" s="391" t="s">
        <v>254</v>
      </c>
      <c r="L652" s="392">
        <v>402</v>
      </c>
      <c r="M652" s="391"/>
      <c r="N652" s="391"/>
      <c r="O652" s="391"/>
      <c r="P652" s="391"/>
      <c r="Q652" s="391"/>
    </row>
    <row r="653" spans="1:17" x14ac:dyDescent="0.2">
      <c r="A653" s="1962" t="s">
        <v>1</v>
      </c>
      <c r="B653" s="1965" t="s">
        <v>0</v>
      </c>
      <c r="C653" s="1968" t="s">
        <v>2</v>
      </c>
      <c r="D653" s="1968" t="s">
        <v>3</v>
      </c>
      <c r="E653" s="1968" t="s">
        <v>11</v>
      </c>
      <c r="F653" s="1972" t="s">
        <v>12</v>
      </c>
      <c r="G653" s="1973"/>
      <c r="H653" s="1973"/>
      <c r="I653" s="1974"/>
      <c r="J653" s="1968" t="s">
        <v>4</v>
      </c>
      <c r="K653" s="1968" t="s">
        <v>13</v>
      </c>
      <c r="L653" s="1968" t="s">
        <v>5</v>
      </c>
      <c r="M653" s="1968" t="s">
        <v>6</v>
      </c>
      <c r="N653" s="1968" t="s">
        <v>14</v>
      </c>
      <c r="O653" s="1968" t="s">
        <v>15</v>
      </c>
      <c r="P653" s="1975" t="s">
        <v>22</v>
      </c>
      <c r="Q653" s="1977" t="s">
        <v>23</v>
      </c>
    </row>
    <row r="654" spans="1:17" ht="33.75" x14ac:dyDescent="0.2">
      <c r="A654" s="1963"/>
      <c r="B654" s="1966"/>
      <c r="C654" s="1969"/>
      <c r="D654" s="1971"/>
      <c r="E654" s="1971"/>
      <c r="F654" s="120" t="s">
        <v>16</v>
      </c>
      <c r="G654" s="120" t="s">
        <v>17</v>
      </c>
      <c r="H654" s="120" t="s">
        <v>18</v>
      </c>
      <c r="I654" s="120" t="s">
        <v>19</v>
      </c>
      <c r="J654" s="1971"/>
      <c r="K654" s="1971"/>
      <c r="L654" s="1971"/>
      <c r="M654" s="1971"/>
      <c r="N654" s="1971"/>
      <c r="O654" s="1971"/>
      <c r="P654" s="1976"/>
      <c r="Q654" s="1978"/>
    </row>
    <row r="655" spans="1:17" ht="12" thickBot="1" x14ac:dyDescent="0.25">
      <c r="A655" s="1963"/>
      <c r="B655" s="1966"/>
      <c r="C655" s="1969"/>
      <c r="D655" s="8" t="s">
        <v>7</v>
      </c>
      <c r="E655" s="8" t="s">
        <v>8</v>
      </c>
      <c r="F655" s="8" t="s">
        <v>9</v>
      </c>
      <c r="G655" s="8" t="s">
        <v>9</v>
      </c>
      <c r="H655" s="8" t="s">
        <v>9</v>
      </c>
      <c r="I655" s="8" t="s">
        <v>9</v>
      </c>
      <c r="J655" s="8" t="s">
        <v>20</v>
      </c>
      <c r="K655" s="8" t="s">
        <v>9</v>
      </c>
      <c r="L655" s="8" t="s">
        <v>20</v>
      </c>
      <c r="M655" s="8" t="s">
        <v>21</v>
      </c>
      <c r="N655" s="8" t="s">
        <v>269</v>
      </c>
      <c r="O655" s="8" t="s">
        <v>270</v>
      </c>
      <c r="P655" s="611" t="s">
        <v>24</v>
      </c>
      <c r="Q655" s="612" t="s">
        <v>271</v>
      </c>
    </row>
    <row r="656" spans="1:17" ht="12.75" customHeight="1" x14ac:dyDescent="0.2">
      <c r="A656" s="2061" t="s">
        <v>299</v>
      </c>
      <c r="B656" s="755">
        <v>1</v>
      </c>
      <c r="C656" s="1286" t="s">
        <v>183</v>
      </c>
      <c r="D656" s="838">
        <v>30</v>
      </c>
      <c r="E656" s="838">
        <v>2000</v>
      </c>
      <c r="F656" s="1835">
        <v>16.02</v>
      </c>
      <c r="G656" s="1836">
        <v>3.543838</v>
      </c>
      <c r="H656" s="1837">
        <v>4.72</v>
      </c>
      <c r="I656" s="1835">
        <v>7.7561619999999998</v>
      </c>
      <c r="J656" s="1835">
        <v>1411.56</v>
      </c>
      <c r="K656" s="1838">
        <v>7.7561619999999998</v>
      </c>
      <c r="L656" s="1835">
        <v>1411.56</v>
      </c>
      <c r="M656" s="840">
        <f>K656/L656</f>
        <v>5.4947448213324267E-3</v>
      </c>
      <c r="N656" s="839">
        <v>55.481000000000002</v>
      </c>
      <c r="O656" s="841">
        <f>M656*N656</f>
        <v>0.3048539374323444</v>
      </c>
      <c r="P656" s="841">
        <f>M656*1000*60</f>
        <v>329.68468927994559</v>
      </c>
      <c r="Q656" s="842">
        <f>O656*60</f>
        <v>18.291236245940663</v>
      </c>
    </row>
    <row r="657" spans="1:17" x14ac:dyDescent="0.2">
      <c r="A657" s="1998"/>
      <c r="B657" s="751">
        <v>2</v>
      </c>
      <c r="C657" s="1287" t="s">
        <v>184</v>
      </c>
      <c r="D657" s="843">
        <v>30</v>
      </c>
      <c r="E657" s="843">
        <v>2007</v>
      </c>
      <c r="F657" s="846">
        <v>11.08</v>
      </c>
      <c r="G657" s="846">
        <v>2.5318900000000002</v>
      </c>
      <c r="H657" s="846">
        <v>2.4</v>
      </c>
      <c r="I657" s="846">
        <v>6.15</v>
      </c>
      <c r="J657" s="846">
        <v>1423.9</v>
      </c>
      <c r="K657" s="1839">
        <v>6.15</v>
      </c>
      <c r="L657" s="846">
        <v>1423.9</v>
      </c>
      <c r="M657" s="844">
        <f t="shared" ref="M657:M694" si="72">K657/L657</f>
        <v>4.3191235339560359E-3</v>
      </c>
      <c r="N657" s="845">
        <v>55.481000000000002</v>
      </c>
      <c r="O657" s="847">
        <f t="shared" ref="O657:O694" si="73">M657*N657</f>
        <v>0.23962929278741482</v>
      </c>
      <c r="P657" s="847">
        <f t="shared" ref="P657:P694" si="74">M657*1000*60</f>
        <v>259.14741203736219</v>
      </c>
      <c r="Q657" s="848">
        <f t="shared" ref="Q657:Q694" si="75">O657*60</f>
        <v>14.37775756724489</v>
      </c>
    </row>
    <row r="658" spans="1:17" x14ac:dyDescent="0.2">
      <c r="A658" s="1998"/>
      <c r="B658" s="751">
        <v>3</v>
      </c>
      <c r="C658" s="1287" t="s">
        <v>192</v>
      </c>
      <c r="D658" s="843">
        <v>50</v>
      </c>
      <c r="E658" s="843">
        <v>1978</v>
      </c>
      <c r="F658" s="846">
        <v>16.29</v>
      </c>
      <c r="G658" s="846">
        <v>4.1641500000000002</v>
      </c>
      <c r="H658" s="846">
        <v>8</v>
      </c>
      <c r="I658" s="846">
        <v>4.1258100000000004</v>
      </c>
      <c r="J658" s="846">
        <v>2590.16</v>
      </c>
      <c r="K658" s="1839">
        <v>4.1258100000000004</v>
      </c>
      <c r="L658" s="846">
        <v>2590.16</v>
      </c>
      <c r="M658" s="844">
        <f t="shared" si="72"/>
        <v>1.5928784322204036E-3</v>
      </c>
      <c r="N658" s="845">
        <v>55.481000000000002</v>
      </c>
      <c r="O658" s="847">
        <f t="shared" si="73"/>
        <v>8.8374488298020221E-2</v>
      </c>
      <c r="P658" s="847">
        <f t="shared" si="74"/>
        <v>95.572705933224228</v>
      </c>
      <c r="Q658" s="848">
        <f t="shared" si="75"/>
        <v>5.3024692978812134</v>
      </c>
    </row>
    <row r="659" spans="1:17" x14ac:dyDescent="0.2">
      <c r="A659" s="1998"/>
      <c r="B659" s="751">
        <v>4</v>
      </c>
      <c r="C659" s="1287" t="s">
        <v>193</v>
      </c>
      <c r="D659" s="843">
        <v>12</v>
      </c>
      <c r="E659" s="843">
        <v>1962</v>
      </c>
      <c r="F659" s="846">
        <v>5.77</v>
      </c>
      <c r="G659" s="846">
        <v>1.1328320000000001</v>
      </c>
      <c r="H659" s="846">
        <v>1.92</v>
      </c>
      <c r="I659" s="846">
        <v>2.7171630000000002</v>
      </c>
      <c r="J659" s="846">
        <v>533.5</v>
      </c>
      <c r="K659" s="1839">
        <v>2.7171630000000002</v>
      </c>
      <c r="L659" s="846">
        <v>533.5</v>
      </c>
      <c r="M659" s="844">
        <f t="shared" si="72"/>
        <v>5.0930890346766637E-3</v>
      </c>
      <c r="N659" s="845">
        <v>55.481000000000002</v>
      </c>
      <c r="O659" s="847">
        <f t="shared" si="73"/>
        <v>0.28256967273289602</v>
      </c>
      <c r="P659" s="847">
        <f t="shared" si="74"/>
        <v>305.58534208059984</v>
      </c>
      <c r="Q659" s="848">
        <f t="shared" si="75"/>
        <v>16.954180363973762</v>
      </c>
    </row>
    <row r="660" spans="1:17" x14ac:dyDescent="0.2">
      <c r="A660" s="1998"/>
      <c r="B660" s="751">
        <v>5</v>
      </c>
      <c r="C660" s="1287" t="s">
        <v>194</v>
      </c>
      <c r="D660" s="843">
        <v>12</v>
      </c>
      <c r="E660" s="843">
        <v>1962</v>
      </c>
      <c r="F660" s="846">
        <v>4.18</v>
      </c>
      <c r="G660" s="846">
        <v>1.03996</v>
      </c>
      <c r="H660" s="846">
        <v>1.92</v>
      </c>
      <c r="I660" s="846">
        <v>1.22004</v>
      </c>
      <c r="J660" s="846">
        <v>528.27</v>
      </c>
      <c r="K660" s="1839">
        <v>1.22004</v>
      </c>
      <c r="L660" s="846">
        <v>528.27</v>
      </c>
      <c r="M660" s="844">
        <f t="shared" si="72"/>
        <v>2.309500823442558E-3</v>
      </c>
      <c r="N660" s="845">
        <v>55.481000000000002</v>
      </c>
      <c r="O660" s="847">
        <f t="shared" si="73"/>
        <v>0.12813341518541657</v>
      </c>
      <c r="P660" s="847">
        <f t="shared" si="74"/>
        <v>138.57004940655349</v>
      </c>
      <c r="Q660" s="848">
        <f t="shared" si="75"/>
        <v>7.6880049111249944</v>
      </c>
    </row>
    <row r="661" spans="1:17" x14ac:dyDescent="0.2">
      <c r="A661" s="1998"/>
      <c r="B661" s="751">
        <v>6</v>
      </c>
      <c r="C661" s="1287" t="s">
        <v>195</v>
      </c>
      <c r="D661" s="843">
        <v>12</v>
      </c>
      <c r="E661" s="843">
        <v>1962</v>
      </c>
      <c r="F661" s="846">
        <v>4.93</v>
      </c>
      <c r="G661" s="846">
        <v>0.94891999999999999</v>
      </c>
      <c r="H661" s="846">
        <v>1.92</v>
      </c>
      <c r="I661" s="846">
        <v>2.06108</v>
      </c>
      <c r="J661" s="846">
        <v>533.70000000000005</v>
      </c>
      <c r="K661" s="1839">
        <v>2.06108</v>
      </c>
      <c r="L661" s="846">
        <v>533.70000000000005</v>
      </c>
      <c r="M661" s="844">
        <f t="shared" si="72"/>
        <v>3.8618699643994752E-3</v>
      </c>
      <c r="N661" s="845">
        <v>55.481000000000002</v>
      </c>
      <c r="O661" s="847">
        <f t="shared" si="73"/>
        <v>0.21426040749484729</v>
      </c>
      <c r="P661" s="847">
        <f t="shared" si="74"/>
        <v>231.71219786396853</v>
      </c>
      <c r="Q661" s="848">
        <f t="shared" si="75"/>
        <v>12.855624449690838</v>
      </c>
    </row>
    <row r="662" spans="1:17" x14ac:dyDescent="0.2">
      <c r="A662" s="1998"/>
      <c r="B662" s="751">
        <v>7</v>
      </c>
      <c r="C662" s="1287" t="s">
        <v>196</v>
      </c>
      <c r="D662" s="843">
        <v>12</v>
      </c>
      <c r="E662" s="843">
        <v>1963</v>
      </c>
      <c r="F662" s="846">
        <v>4.3</v>
      </c>
      <c r="G662" s="846">
        <v>0.77324999999999999</v>
      </c>
      <c r="H662" s="846">
        <v>1.92</v>
      </c>
      <c r="I662" s="846">
        <v>1.6067499999999999</v>
      </c>
      <c r="J662" s="846">
        <v>532.45000000000005</v>
      </c>
      <c r="K662" s="1839">
        <v>1.6067499999999999</v>
      </c>
      <c r="L662" s="846">
        <v>532.45000000000005</v>
      </c>
      <c r="M662" s="844">
        <f t="shared" si="72"/>
        <v>3.0176542398347257E-3</v>
      </c>
      <c r="N662" s="845">
        <v>55.481000000000002</v>
      </c>
      <c r="O662" s="847">
        <f t="shared" si="73"/>
        <v>0.16742247488027043</v>
      </c>
      <c r="P662" s="847">
        <f t="shared" si="74"/>
        <v>181.05925439008354</v>
      </c>
      <c r="Q662" s="848">
        <f t="shared" si="75"/>
        <v>10.045348492816226</v>
      </c>
    </row>
    <row r="663" spans="1:17" x14ac:dyDescent="0.2">
      <c r="A663" s="1998"/>
      <c r="B663" s="751">
        <v>8</v>
      </c>
      <c r="C663" s="1287" t="s">
        <v>197</v>
      </c>
      <c r="D663" s="843">
        <v>55</v>
      </c>
      <c r="E663" s="843">
        <v>1966</v>
      </c>
      <c r="F663" s="846">
        <v>21.04</v>
      </c>
      <c r="G663" s="846">
        <v>4.2508280000000003</v>
      </c>
      <c r="H663" s="846">
        <v>8.8000000000000007</v>
      </c>
      <c r="I663" s="846">
        <v>7.9891699999999997</v>
      </c>
      <c r="J663" s="846">
        <v>2564.02</v>
      </c>
      <c r="K663" s="1839">
        <v>7.9891699999999997</v>
      </c>
      <c r="L663" s="846">
        <v>2564.02</v>
      </c>
      <c r="M663" s="844">
        <f t="shared" si="72"/>
        <v>3.1158766312275256E-3</v>
      </c>
      <c r="N663" s="845">
        <v>55.481000000000002</v>
      </c>
      <c r="O663" s="847">
        <f t="shared" si="73"/>
        <v>0.17287195137713435</v>
      </c>
      <c r="P663" s="847">
        <f t="shared" si="74"/>
        <v>186.95259787365154</v>
      </c>
      <c r="Q663" s="848">
        <f t="shared" si="75"/>
        <v>10.372317082628062</v>
      </c>
    </row>
    <row r="664" spans="1:17" x14ac:dyDescent="0.2">
      <c r="A664" s="1998"/>
      <c r="B664" s="751">
        <v>9</v>
      </c>
      <c r="C664" s="1287" t="s">
        <v>198</v>
      </c>
      <c r="D664" s="843">
        <v>12</v>
      </c>
      <c r="E664" s="843">
        <v>1983</v>
      </c>
      <c r="F664" s="846">
        <v>4.8</v>
      </c>
      <c r="G664" s="846"/>
      <c r="H664" s="846"/>
      <c r="I664" s="846">
        <v>4.8</v>
      </c>
      <c r="J664" s="846">
        <v>762.17</v>
      </c>
      <c r="K664" s="1839">
        <v>4.8</v>
      </c>
      <c r="L664" s="846">
        <v>762.17</v>
      </c>
      <c r="M664" s="844">
        <f t="shared" si="72"/>
        <v>6.2978075757376961E-3</v>
      </c>
      <c r="N664" s="845">
        <v>55.481000000000002</v>
      </c>
      <c r="O664" s="847">
        <f t="shared" si="73"/>
        <v>0.34940866210950311</v>
      </c>
      <c r="P664" s="847">
        <f t="shared" si="74"/>
        <v>377.86845454426179</v>
      </c>
      <c r="Q664" s="848">
        <f t="shared" si="75"/>
        <v>20.964519726570188</v>
      </c>
    </row>
    <row r="665" spans="1:17" x14ac:dyDescent="0.2">
      <c r="A665" s="1998"/>
      <c r="B665" s="751">
        <v>10</v>
      </c>
      <c r="C665" s="1287" t="s">
        <v>199</v>
      </c>
      <c r="D665" s="843">
        <v>60</v>
      </c>
      <c r="E665" s="843">
        <v>1986</v>
      </c>
      <c r="F665" s="846">
        <v>26.83</v>
      </c>
      <c r="G665" s="846">
        <v>5.9855499999999999</v>
      </c>
      <c r="H665" s="846">
        <v>9.2799999999999994</v>
      </c>
      <c r="I665" s="846">
        <v>11.744350000000001</v>
      </c>
      <c r="J665" s="846">
        <v>3808.22</v>
      </c>
      <c r="K665" s="1839">
        <v>11.744350000000001</v>
      </c>
      <c r="L665" s="846">
        <v>3808.22</v>
      </c>
      <c r="M665" s="844">
        <f t="shared" si="72"/>
        <v>3.0839473559825855E-3</v>
      </c>
      <c r="N665" s="845">
        <v>55.481000000000002</v>
      </c>
      <c r="O665" s="847">
        <f t="shared" si="73"/>
        <v>0.17110048325726984</v>
      </c>
      <c r="P665" s="847">
        <f t="shared" si="74"/>
        <v>185.03684135895512</v>
      </c>
      <c r="Q665" s="848">
        <f t="shared" si="75"/>
        <v>10.266028995436191</v>
      </c>
    </row>
    <row r="666" spans="1:17" x14ac:dyDescent="0.2">
      <c r="A666" s="1998"/>
      <c r="B666" s="751">
        <v>11</v>
      </c>
      <c r="C666" s="1287" t="s">
        <v>200</v>
      </c>
      <c r="D666" s="843">
        <v>60</v>
      </c>
      <c r="E666" s="843">
        <v>1968</v>
      </c>
      <c r="F666" s="846">
        <v>20.52</v>
      </c>
      <c r="G666" s="846">
        <v>3.992737</v>
      </c>
      <c r="H666" s="846">
        <v>9.6</v>
      </c>
      <c r="I666" s="846">
        <v>6.9272619999999998</v>
      </c>
      <c r="J666" s="846">
        <v>2726.22</v>
      </c>
      <c r="K666" s="1839">
        <v>6.9272619999999998</v>
      </c>
      <c r="L666" s="846">
        <v>2726.22</v>
      </c>
      <c r="M666" s="844">
        <f t="shared" si="72"/>
        <v>2.540976883743792E-3</v>
      </c>
      <c r="N666" s="845">
        <v>55.481000000000002</v>
      </c>
      <c r="O666" s="847">
        <f t="shared" si="73"/>
        <v>0.14097593848698933</v>
      </c>
      <c r="P666" s="847">
        <f t="shared" si="74"/>
        <v>152.45861302462751</v>
      </c>
      <c r="Q666" s="848">
        <f t="shared" si="75"/>
        <v>8.4585563092193592</v>
      </c>
    </row>
    <row r="667" spans="1:17" x14ac:dyDescent="0.2">
      <c r="A667" s="1998"/>
      <c r="B667" s="751">
        <v>12</v>
      </c>
      <c r="C667" s="1287" t="s">
        <v>203</v>
      </c>
      <c r="D667" s="843">
        <v>60</v>
      </c>
      <c r="E667" s="843">
        <v>1980</v>
      </c>
      <c r="F667" s="846">
        <v>20.79</v>
      </c>
      <c r="G667" s="846">
        <v>6.1651530000000001</v>
      </c>
      <c r="H667" s="846">
        <v>9.44</v>
      </c>
      <c r="I667" s="846">
        <v>5.1848000000000001</v>
      </c>
      <c r="J667" s="846">
        <v>3117.83</v>
      </c>
      <c r="K667" s="1839">
        <v>5.1848000000000001</v>
      </c>
      <c r="L667" s="846">
        <v>3117.83</v>
      </c>
      <c r="M667" s="844">
        <f t="shared" si="72"/>
        <v>1.6629514758662275E-3</v>
      </c>
      <c r="N667" s="845">
        <v>55.481000000000002</v>
      </c>
      <c r="O667" s="847">
        <f t="shared" si="73"/>
        <v>9.2262210832534164E-2</v>
      </c>
      <c r="P667" s="847">
        <f t="shared" si="74"/>
        <v>99.777088551973648</v>
      </c>
      <c r="Q667" s="848">
        <f t="shared" si="75"/>
        <v>5.5357326499520498</v>
      </c>
    </row>
    <row r="668" spans="1:17" x14ac:dyDescent="0.2">
      <c r="A668" s="1998"/>
      <c r="B668" s="751">
        <v>13</v>
      </c>
      <c r="C668" s="1287" t="s">
        <v>207</v>
      </c>
      <c r="D668" s="843">
        <v>85</v>
      </c>
      <c r="E668" s="843">
        <v>1970</v>
      </c>
      <c r="F668" s="846">
        <v>29.17</v>
      </c>
      <c r="G668" s="846">
        <v>6.2123970000000002</v>
      </c>
      <c r="H668" s="846">
        <v>13.6</v>
      </c>
      <c r="I668" s="846">
        <v>9.3519489999999994</v>
      </c>
      <c r="J668" s="846">
        <v>3789.83</v>
      </c>
      <c r="K668" s="1839">
        <v>9.3519489999999994</v>
      </c>
      <c r="L668" s="846">
        <v>3789.83</v>
      </c>
      <c r="M668" s="844">
        <f>K668/L668</f>
        <v>2.4676434035299736E-3</v>
      </c>
      <c r="N668" s="845">
        <v>55.481000000000002</v>
      </c>
      <c r="O668" s="847">
        <f>M668*N668</f>
        <v>0.13690732367124647</v>
      </c>
      <c r="P668" s="847">
        <f>M668*1000*60</f>
        <v>148.05860421179841</v>
      </c>
      <c r="Q668" s="848">
        <f>O668*60</f>
        <v>8.2144394202747879</v>
      </c>
    </row>
    <row r="669" spans="1:17" ht="12" thickBot="1" x14ac:dyDescent="0.25">
      <c r="A669" s="1999"/>
      <c r="B669" s="750">
        <v>14</v>
      </c>
      <c r="C669" s="1288" t="s">
        <v>298</v>
      </c>
      <c r="D669" s="849">
        <v>24</v>
      </c>
      <c r="E669" s="849">
        <v>1991</v>
      </c>
      <c r="F669" s="1840">
        <v>9.35</v>
      </c>
      <c r="G669" s="1840">
        <v>1.9419059999999999</v>
      </c>
      <c r="H669" s="1840">
        <v>3.84</v>
      </c>
      <c r="I669" s="1840">
        <v>3.5680900000000002</v>
      </c>
      <c r="J669" s="1840">
        <v>1163.97</v>
      </c>
      <c r="K669" s="1841">
        <v>3.5680900000000002</v>
      </c>
      <c r="L669" s="1840">
        <v>1163.97</v>
      </c>
      <c r="M669" s="850">
        <f t="shared" si="72"/>
        <v>3.0654484222101945E-3</v>
      </c>
      <c r="N669" s="845">
        <v>55.481000000000002</v>
      </c>
      <c r="O669" s="851">
        <f t="shared" si="73"/>
        <v>0.1700741439126438</v>
      </c>
      <c r="P669" s="851">
        <f t="shared" si="74"/>
        <v>183.92690533261165</v>
      </c>
      <c r="Q669" s="852">
        <f t="shared" si="75"/>
        <v>10.204448634758629</v>
      </c>
    </row>
    <row r="670" spans="1:17" ht="12.75" customHeight="1" x14ac:dyDescent="0.2">
      <c r="A670" s="2024" t="s">
        <v>300</v>
      </c>
      <c r="B670" s="756">
        <v>1</v>
      </c>
      <c r="C670" s="1289" t="s">
        <v>185</v>
      </c>
      <c r="D670" s="853">
        <v>45</v>
      </c>
      <c r="E670" s="853">
        <v>1995</v>
      </c>
      <c r="F670" s="1842">
        <v>49.89</v>
      </c>
      <c r="G670" s="1843">
        <v>3.2322000000000002</v>
      </c>
      <c r="H670" s="1844">
        <v>7.04</v>
      </c>
      <c r="I670" s="1842">
        <v>39.617809999999999</v>
      </c>
      <c r="J670" s="1842">
        <v>2837.16</v>
      </c>
      <c r="K670" s="1845">
        <v>39.617809999999999</v>
      </c>
      <c r="L670" s="1842">
        <v>2837.16</v>
      </c>
      <c r="M670" s="855">
        <f t="shared" si="72"/>
        <v>1.3963896995587137E-2</v>
      </c>
      <c r="N670" s="854">
        <v>55.481000000000002</v>
      </c>
      <c r="O670" s="856">
        <f t="shared" si="73"/>
        <v>0.77473096921217</v>
      </c>
      <c r="P670" s="856">
        <f t="shared" si="74"/>
        <v>837.83381973522819</v>
      </c>
      <c r="Q670" s="857">
        <f t="shared" si="75"/>
        <v>46.4838581527302</v>
      </c>
    </row>
    <row r="671" spans="1:17" x14ac:dyDescent="0.2">
      <c r="A671" s="2025"/>
      <c r="B671" s="752">
        <v>2</v>
      </c>
      <c r="C671" s="1290" t="s">
        <v>187</v>
      </c>
      <c r="D671" s="93">
        <v>45</v>
      </c>
      <c r="E671" s="93">
        <v>1992</v>
      </c>
      <c r="F671" s="137">
        <v>43.55</v>
      </c>
      <c r="G671" s="137">
        <v>3.7807040000000001</v>
      </c>
      <c r="H671" s="137">
        <v>7.2</v>
      </c>
      <c r="I671" s="137">
        <v>32.569290000000002</v>
      </c>
      <c r="J671" s="137">
        <v>2843.99</v>
      </c>
      <c r="K671" s="1846">
        <v>32.569290000000002</v>
      </c>
      <c r="L671" s="137">
        <v>2843.99</v>
      </c>
      <c r="M671" s="858">
        <f t="shared" si="72"/>
        <v>1.145197064687288E-2</v>
      </c>
      <c r="N671" s="141">
        <v>55.481000000000002</v>
      </c>
      <c r="O671" s="94">
        <f t="shared" si="73"/>
        <v>0.63536678345915432</v>
      </c>
      <c r="P671" s="94">
        <f t="shared" si="74"/>
        <v>687.11823881237274</v>
      </c>
      <c r="Q671" s="95">
        <f t="shared" si="75"/>
        <v>38.122007007549257</v>
      </c>
    </row>
    <row r="672" spans="1:17" x14ac:dyDescent="0.2">
      <c r="A672" s="2025"/>
      <c r="B672" s="752">
        <v>3</v>
      </c>
      <c r="C672" s="1290" t="s">
        <v>189</v>
      </c>
      <c r="D672" s="93">
        <v>45</v>
      </c>
      <c r="E672" s="93">
        <v>1993</v>
      </c>
      <c r="F672" s="137">
        <v>54.78</v>
      </c>
      <c r="G672" s="137">
        <v>4.52508</v>
      </c>
      <c r="H672" s="137">
        <v>7.04</v>
      </c>
      <c r="I672" s="137">
        <v>43.214922000000001</v>
      </c>
      <c r="J672" s="137">
        <v>2913.8</v>
      </c>
      <c r="K672" s="1846">
        <v>43.214922000000001</v>
      </c>
      <c r="L672" s="137">
        <v>2913.8</v>
      </c>
      <c r="M672" s="858">
        <f t="shared" si="72"/>
        <v>1.4831121559475599E-2</v>
      </c>
      <c r="N672" s="141">
        <v>55.481000000000002</v>
      </c>
      <c r="O672" s="94">
        <f t="shared" si="73"/>
        <v>0.82284545524126573</v>
      </c>
      <c r="P672" s="94">
        <f t="shared" si="74"/>
        <v>889.86729356853584</v>
      </c>
      <c r="Q672" s="95">
        <f t="shared" si="75"/>
        <v>49.370727314475943</v>
      </c>
    </row>
    <row r="673" spans="1:17" x14ac:dyDescent="0.2">
      <c r="A673" s="2025"/>
      <c r="B673" s="752">
        <v>4</v>
      </c>
      <c r="C673" s="1290" t="s">
        <v>190</v>
      </c>
      <c r="D673" s="93">
        <v>45</v>
      </c>
      <c r="E673" s="93">
        <v>1997</v>
      </c>
      <c r="F673" s="137">
        <v>54.24</v>
      </c>
      <c r="G673" s="137">
        <v>3.2639999999999998</v>
      </c>
      <c r="H673" s="137">
        <v>7.04</v>
      </c>
      <c r="I673" s="137">
        <v>43.936002000000002</v>
      </c>
      <c r="J673" s="137">
        <v>2893.36</v>
      </c>
      <c r="K673" s="1846">
        <v>43.936002000000002</v>
      </c>
      <c r="L673" s="137">
        <v>2893.36</v>
      </c>
      <c r="M673" s="858">
        <f t="shared" si="72"/>
        <v>1.5185114192495922E-2</v>
      </c>
      <c r="N673" s="141">
        <v>55.481000000000002</v>
      </c>
      <c r="O673" s="94">
        <f t="shared" si="73"/>
        <v>0.84248532051386626</v>
      </c>
      <c r="P673" s="94">
        <f t="shared" si="74"/>
        <v>911.10685154975533</v>
      </c>
      <c r="Q673" s="95">
        <f t="shared" si="75"/>
        <v>50.549119230831977</v>
      </c>
    </row>
    <row r="674" spans="1:17" x14ac:dyDescent="0.2">
      <c r="A674" s="2025"/>
      <c r="B674" s="752">
        <v>5</v>
      </c>
      <c r="C674" s="1290" t="s">
        <v>201</v>
      </c>
      <c r="D674" s="93">
        <v>50</v>
      </c>
      <c r="E674" s="93">
        <v>1975</v>
      </c>
      <c r="F674" s="137">
        <v>43.66</v>
      </c>
      <c r="G674" s="137">
        <v>2.601</v>
      </c>
      <c r="H674" s="137">
        <v>7.68</v>
      </c>
      <c r="I674" s="137">
        <v>33.378999999999998</v>
      </c>
      <c r="J674" s="137">
        <v>2485.16</v>
      </c>
      <c r="K674" s="1846">
        <v>33.378999999999998</v>
      </c>
      <c r="L674" s="137">
        <v>2485.16</v>
      </c>
      <c r="M674" s="858">
        <f t="shared" si="72"/>
        <v>1.3431328365175682E-2</v>
      </c>
      <c r="N674" s="141">
        <v>55.481000000000002</v>
      </c>
      <c r="O674" s="94">
        <f t="shared" si="73"/>
        <v>0.74518352902831209</v>
      </c>
      <c r="P674" s="94">
        <f t="shared" si="74"/>
        <v>805.87970191054092</v>
      </c>
      <c r="Q674" s="95">
        <f t="shared" si="75"/>
        <v>44.711011741698726</v>
      </c>
    </row>
    <row r="675" spans="1:17" ht="12.75" customHeight="1" x14ac:dyDescent="0.2">
      <c r="A675" s="2025"/>
      <c r="B675" s="752">
        <v>6</v>
      </c>
      <c r="C675" s="1290" t="s">
        <v>538</v>
      </c>
      <c r="D675" s="93">
        <v>30</v>
      </c>
      <c r="E675" s="93">
        <v>1992</v>
      </c>
      <c r="F675" s="137">
        <v>26.35</v>
      </c>
      <c r="G675" s="137">
        <v>3.1783299999999999</v>
      </c>
      <c r="H675" s="137">
        <v>4.8</v>
      </c>
      <c r="I675" s="137">
        <v>18.371670000000002</v>
      </c>
      <c r="J675" s="137">
        <v>1576.72</v>
      </c>
      <c r="K675" s="1846">
        <v>18.371670000000002</v>
      </c>
      <c r="L675" s="137">
        <v>1576.72</v>
      </c>
      <c r="M675" s="858">
        <f t="shared" si="72"/>
        <v>1.1651827845146888E-2</v>
      </c>
      <c r="N675" s="141">
        <v>55.481000000000002</v>
      </c>
      <c r="O675" s="94">
        <f t="shared" si="73"/>
        <v>0.64645506067659453</v>
      </c>
      <c r="P675" s="94">
        <f t="shared" si="74"/>
        <v>699.10967070881327</v>
      </c>
      <c r="Q675" s="95">
        <f t="shared" si="75"/>
        <v>38.787303640595674</v>
      </c>
    </row>
    <row r="676" spans="1:17" x14ac:dyDescent="0.2">
      <c r="A676" s="2025"/>
      <c r="B676" s="752">
        <v>7</v>
      </c>
      <c r="C676" s="1290" t="s">
        <v>539</v>
      </c>
      <c r="D676" s="93">
        <v>30</v>
      </c>
      <c r="E676" s="93">
        <v>1992</v>
      </c>
      <c r="F676" s="137">
        <v>27.91</v>
      </c>
      <c r="G676" s="137">
        <v>3.0167199999999998</v>
      </c>
      <c r="H676" s="137">
        <v>4.6399999999999997</v>
      </c>
      <c r="I676" s="137">
        <v>20.253281000000001</v>
      </c>
      <c r="J676" s="137">
        <v>1519.17</v>
      </c>
      <c r="K676" s="1846">
        <v>20.253281000000001</v>
      </c>
      <c r="L676" s="137">
        <v>1519.17</v>
      </c>
      <c r="M676" s="858">
        <f t="shared" si="72"/>
        <v>1.3331806841893929E-2</v>
      </c>
      <c r="N676" s="141">
        <v>55.481000000000002</v>
      </c>
      <c r="O676" s="94">
        <f t="shared" si="73"/>
        <v>0.73966197539511713</v>
      </c>
      <c r="P676" s="94">
        <f t="shared" si="74"/>
        <v>799.90841051363577</v>
      </c>
      <c r="Q676" s="95">
        <f t="shared" si="75"/>
        <v>44.379718523707027</v>
      </c>
    </row>
    <row r="677" spans="1:17" x14ac:dyDescent="0.2">
      <c r="A677" s="2025"/>
      <c r="B677" s="752">
        <v>8</v>
      </c>
      <c r="C677" s="1290" t="s">
        <v>202</v>
      </c>
      <c r="D677" s="93">
        <v>40</v>
      </c>
      <c r="E677" s="93">
        <v>1973</v>
      </c>
      <c r="F677" s="137">
        <v>44.11</v>
      </c>
      <c r="G677" s="137">
        <v>3.4476800000000001</v>
      </c>
      <c r="H677" s="137">
        <v>6.16</v>
      </c>
      <c r="I677" s="137">
        <v>34.502318000000002</v>
      </c>
      <c r="J677" s="137">
        <v>2565.4</v>
      </c>
      <c r="K677" s="1846">
        <v>34.502318000000002</v>
      </c>
      <c r="L677" s="137">
        <v>2565.4</v>
      </c>
      <c r="M677" s="858">
        <f t="shared" si="72"/>
        <v>1.3449098776019335E-2</v>
      </c>
      <c r="N677" s="141">
        <v>55.481000000000002</v>
      </c>
      <c r="O677" s="94">
        <f t="shared" si="73"/>
        <v>0.74616944919232875</v>
      </c>
      <c r="P677" s="94">
        <f t="shared" si="74"/>
        <v>806.94592656116015</v>
      </c>
      <c r="Q677" s="95">
        <f t="shared" si="75"/>
        <v>44.770166951539721</v>
      </c>
    </row>
    <row r="678" spans="1:17" x14ac:dyDescent="0.2">
      <c r="A678" s="2025"/>
      <c r="B678" s="752">
        <v>9</v>
      </c>
      <c r="C678" s="1290" t="s">
        <v>204</v>
      </c>
      <c r="D678" s="93">
        <v>60</v>
      </c>
      <c r="E678" s="93">
        <v>1974</v>
      </c>
      <c r="F678" s="137">
        <v>57.82</v>
      </c>
      <c r="G678" s="137">
        <v>5.1176500000000003</v>
      </c>
      <c r="H678" s="137">
        <v>9.6</v>
      </c>
      <c r="I678" s="137">
        <v>43.102350000000001</v>
      </c>
      <c r="J678" s="137">
        <v>3118.24</v>
      </c>
      <c r="K678" s="1846">
        <v>43.102350000000001</v>
      </c>
      <c r="L678" s="137">
        <v>3118.24</v>
      </c>
      <c r="M678" s="858">
        <f t="shared" si="72"/>
        <v>1.3822653163322901E-2</v>
      </c>
      <c r="N678" s="141">
        <v>55.481000000000002</v>
      </c>
      <c r="O678" s="94">
        <f t="shared" si="73"/>
        <v>0.76689462015431786</v>
      </c>
      <c r="P678" s="94">
        <f t="shared" si="74"/>
        <v>829.35918979937401</v>
      </c>
      <c r="Q678" s="95">
        <f t="shared" si="75"/>
        <v>46.013677209259072</v>
      </c>
    </row>
    <row r="679" spans="1:17" x14ac:dyDescent="0.2">
      <c r="A679" s="2025"/>
      <c r="B679" s="752">
        <v>10</v>
      </c>
      <c r="C679" s="1290" t="s">
        <v>209</v>
      </c>
      <c r="D679" s="93">
        <v>60</v>
      </c>
      <c r="E679" s="93">
        <v>1981</v>
      </c>
      <c r="F679" s="137">
        <v>48.46</v>
      </c>
      <c r="G679" s="137">
        <v>4.7405600000000003</v>
      </c>
      <c r="H679" s="137">
        <v>9.6</v>
      </c>
      <c r="I679" s="137">
        <v>34.119439999999997</v>
      </c>
      <c r="J679" s="137">
        <v>3122.77</v>
      </c>
      <c r="K679" s="1846">
        <v>34.119439999999997</v>
      </c>
      <c r="L679" s="137">
        <v>3122.77</v>
      </c>
      <c r="M679" s="858">
        <f t="shared" si="72"/>
        <v>1.0926017606163758E-2</v>
      </c>
      <c r="N679" s="141">
        <v>55.481000000000002</v>
      </c>
      <c r="O679" s="94">
        <f t="shared" si="73"/>
        <v>0.60618638280757142</v>
      </c>
      <c r="P679" s="94">
        <f t="shared" si="74"/>
        <v>655.56105636982545</v>
      </c>
      <c r="Q679" s="95">
        <f t="shared" si="75"/>
        <v>36.371182968454285</v>
      </c>
    </row>
    <row r="680" spans="1:17" ht="12" thickBot="1" x14ac:dyDescent="0.25">
      <c r="A680" s="2026"/>
      <c r="B680" s="759">
        <v>11</v>
      </c>
      <c r="C680" s="1291" t="s">
        <v>205</v>
      </c>
      <c r="D680" s="138">
        <v>100</v>
      </c>
      <c r="E680" s="138">
        <v>1973</v>
      </c>
      <c r="F680" s="1847">
        <v>61.9</v>
      </c>
      <c r="G680" s="139">
        <v>6.0065049999999998</v>
      </c>
      <c r="H680" s="139">
        <v>16</v>
      </c>
      <c r="I680" s="139">
        <v>39.893509999999999</v>
      </c>
      <c r="J680" s="139">
        <v>3676.85</v>
      </c>
      <c r="K680" s="1848">
        <v>39.893509999999999</v>
      </c>
      <c r="L680" s="139">
        <v>3676.85</v>
      </c>
      <c r="M680" s="859">
        <f t="shared" si="72"/>
        <v>1.0849915008771095E-2</v>
      </c>
      <c r="N680" s="141">
        <v>55.481000000000002</v>
      </c>
      <c r="O680" s="140">
        <f t="shared" si="73"/>
        <v>0.60196413460162912</v>
      </c>
      <c r="P680" s="140">
        <f t="shared" si="74"/>
        <v>650.99490052626572</v>
      </c>
      <c r="Q680" s="860">
        <f t="shared" si="75"/>
        <v>36.117848076097744</v>
      </c>
    </row>
    <row r="681" spans="1:17" ht="12.75" customHeight="1" x14ac:dyDescent="0.2">
      <c r="A681" s="2010" t="s">
        <v>295</v>
      </c>
      <c r="B681" s="757">
        <v>1</v>
      </c>
      <c r="C681" s="1292" t="s">
        <v>206</v>
      </c>
      <c r="D681" s="861">
        <v>50</v>
      </c>
      <c r="E681" s="861">
        <v>1988</v>
      </c>
      <c r="F681" s="1849">
        <v>42.37</v>
      </c>
      <c r="G681" s="1849">
        <v>3.7082489999999999</v>
      </c>
      <c r="H681" s="1849">
        <v>7.84</v>
      </c>
      <c r="I681" s="1849">
        <v>30.821750000000002</v>
      </c>
      <c r="J681" s="1849">
        <v>2389.81</v>
      </c>
      <c r="K681" s="1850">
        <v>30.821750000000002</v>
      </c>
      <c r="L681" s="1849">
        <v>2389.81</v>
      </c>
      <c r="M681" s="863">
        <f t="shared" si="72"/>
        <v>1.289715500395429E-2</v>
      </c>
      <c r="N681" s="862">
        <v>55.481000000000002</v>
      </c>
      <c r="O681" s="864">
        <f t="shared" si="73"/>
        <v>0.71554705677438801</v>
      </c>
      <c r="P681" s="864">
        <f t="shared" si="74"/>
        <v>773.82930023725748</v>
      </c>
      <c r="Q681" s="865">
        <f t="shared" si="75"/>
        <v>42.932823406463278</v>
      </c>
    </row>
    <row r="682" spans="1:17" x14ac:dyDescent="0.2">
      <c r="A682" s="2011"/>
      <c r="B682" s="754">
        <v>2</v>
      </c>
      <c r="C682" s="1293" t="s">
        <v>540</v>
      </c>
      <c r="D682" s="866">
        <v>60</v>
      </c>
      <c r="E682" s="866">
        <v>1985</v>
      </c>
      <c r="F682" s="871">
        <v>77.73</v>
      </c>
      <c r="G682" s="871">
        <v>7.1108399999999996</v>
      </c>
      <c r="H682" s="871">
        <v>9.36</v>
      </c>
      <c r="I682" s="871">
        <v>61.259180000000001</v>
      </c>
      <c r="J682" s="871">
        <v>3912.05</v>
      </c>
      <c r="K682" s="1851">
        <v>61.259180000000001</v>
      </c>
      <c r="L682" s="871">
        <v>3912.05</v>
      </c>
      <c r="M682" s="868">
        <f t="shared" si="72"/>
        <v>1.5659099449137921E-2</v>
      </c>
      <c r="N682" s="867">
        <v>55.481000000000002</v>
      </c>
      <c r="O682" s="869">
        <f t="shared" si="73"/>
        <v>0.86878249653762096</v>
      </c>
      <c r="P682" s="869">
        <f t="shared" si="74"/>
        <v>939.54596694827524</v>
      </c>
      <c r="Q682" s="870">
        <f t="shared" si="75"/>
        <v>52.126949792257257</v>
      </c>
    </row>
    <row r="683" spans="1:17" x14ac:dyDescent="0.2">
      <c r="A683" s="2011"/>
      <c r="B683" s="754">
        <v>3</v>
      </c>
      <c r="C683" s="1293" t="s">
        <v>188</v>
      </c>
      <c r="D683" s="866">
        <v>20</v>
      </c>
      <c r="E683" s="866">
        <v>1994</v>
      </c>
      <c r="F683" s="871">
        <v>22.47</v>
      </c>
      <c r="G683" s="871">
        <v>1.40062</v>
      </c>
      <c r="H683" s="871">
        <v>2.72</v>
      </c>
      <c r="I683" s="871">
        <v>18.349377</v>
      </c>
      <c r="J683" s="871">
        <v>1120.8599999999999</v>
      </c>
      <c r="K683" s="1851">
        <v>18.349377</v>
      </c>
      <c r="L683" s="871">
        <v>1120.8599999999999</v>
      </c>
      <c r="M683" s="868">
        <f t="shared" si="72"/>
        <v>1.6370801884267438E-2</v>
      </c>
      <c r="N683" s="867">
        <v>55.481000000000002</v>
      </c>
      <c r="O683" s="869">
        <f t="shared" si="73"/>
        <v>0.90826845934104172</v>
      </c>
      <c r="P683" s="869">
        <f t="shared" si="74"/>
        <v>982.24811305604612</v>
      </c>
      <c r="Q683" s="870">
        <f t="shared" si="75"/>
        <v>54.496107560462505</v>
      </c>
    </row>
    <row r="684" spans="1:17" x14ac:dyDescent="0.2">
      <c r="A684" s="2011"/>
      <c r="B684" s="754">
        <v>4</v>
      </c>
      <c r="C684" s="1293" t="s">
        <v>208</v>
      </c>
      <c r="D684" s="866">
        <v>85</v>
      </c>
      <c r="E684" s="866">
        <v>1970</v>
      </c>
      <c r="F684" s="871">
        <v>63.79</v>
      </c>
      <c r="G684" s="871">
        <v>12.78567</v>
      </c>
      <c r="H684" s="871">
        <v>13.6</v>
      </c>
      <c r="I684" s="871">
        <v>37.404330000000002</v>
      </c>
      <c r="J684" s="871">
        <v>3839.76</v>
      </c>
      <c r="K684" s="1851">
        <v>37.404330000000002</v>
      </c>
      <c r="L684" s="871">
        <v>3839.76</v>
      </c>
      <c r="M684" s="868">
        <f t="shared" si="72"/>
        <v>9.7413197699856239E-3</v>
      </c>
      <c r="N684" s="867">
        <v>55.481000000000002</v>
      </c>
      <c r="O684" s="869">
        <f t="shared" si="73"/>
        <v>0.54045816215857245</v>
      </c>
      <c r="P684" s="869">
        <f t="shared" si="74"/>
        <v>584.47918619913742</v>
      </c>
      <c r="Q684" s="870">
        <f t="shared" si="75"/>
        <v>32.427489729514349</v>
      </c>
    </row>
    <row r="685" spans="1:17" x14ac:dyDescent="0.2">
      <c r="A685" s="2011"/>
      <c r="B685" s="754">
        <v>5</v>
      </c>
      <c r="C685" s="1293" t="s">
        <v>186</v>
      </c>
      <c r="D685" s="866">
        <v>35</v>
      </c>
      <c r="E685" s="866">
        <v>1993</v>
      </c>
      <c r="F685" s="871">
        <v>36.61</v>
      </c>
      <c r="G685" s="871">
        <v>2.6396299999999999</v>
      </c>
      <c r="H685" s="871">
        <v>5.44</v>
      </c>
      <c r="I685" s="871">
        <v>28.530370000000001</v>
      </c>
      <c r="J685" s="871">
        <v>2044.73</v>
      </c>
      <c r="K685" s="1851">
        <v>28.530370000000001</v>
      </c>
      <c r="L685" s="871">
        <v>2044.73</v>
      </c>
      <c r="M685" s="868">
        <f t="shared" si="72"/>
        <v>1.39531233952649E-2</v>
      </c>
      <c r="N685" s="867">
        <v>55.481000000000002</v>
      </c>
      <c r="O685" s="869">
        <f t="shared" si="73"/>
        <v>0.77413323909269194</v>
      </c>
      <c r="P685" s="869">
        <f t="shared" si="74"/>
        <v>837.18740371589399</v>
      </c>
      <c r="Q685" s="870">
        <f t="shared" si="75"/>
        <v>46.447994345561519</v>
      </c>
    </row>
    <row r="686" spans="1:17" x14ac:dyDescent="0.2">
      <c r="A686" s="2011"/>
      <c r="B686" s="754">
        <v>6</v>
      </c>
      <c r="C686" s="1293" t="s">
        <v>191</v>
      </c>
      <c r="D686" s="866">
        <v>42</v>
      </c>
      <c r="E686" s="866">
        <v>1994</v>
      </c>
      <c r="F686" s="871">
        <v>36.369999999999997</v>
      </c>
      <c r="G686" s="871">
        <v>2.3702800000000002</v>
      </c>
      <c r="H686" s="871">
        <v>5.84</v>
      </c>
      <c r="I686" s="871">
        <v>28.159717000000001</v>
      </c>
      <c r="J686" s="871">
        <v>1808.75</v>
      </c>
      <c r="K686" s="1851">
        <v>28.159717000000001</v>
      </c>
      <c r="L686" s="871">
        <v>1808.75</v>
      </c>
      <c r="M686" s="868">
        <f t="shared" si="72"/>
        <v>1.5568606496199032E-2</v>
      </c>
      <c r="N686" s="867">
        <v>55.481000000000002</v>
      </c>
      <c r="O686" s="869">
        <f t="shared" si="73"/>
        <v>0.86376185701561847</v>
      </c>
      <c r="P686" s="869">
        <f t="shared" si="74"/>
        <v>934.11638977194184</v>
      </c>
      <c r="Q686" s="870">
        <f t="shared" si="75"/>
        <v>51.825711420937111</v>
      </c>
    </row>
    <row r="687" spans="1:17" ht="12" thickBot="1" x14ac:dyDescent="0.25">
      <c r="A687" s="2012"/>
      <c r="B687" s="1049">
        <v>7</v>
      </c>
      <c r="C687" s="1854" t="s">
        <v>302</v>
      </c>
      <c r="D687" s="1855">
        <v>26</v>
      </c>
      <c r="E687" s="1856">
        <v>1998</v>
      </c>
      <c r="F687" s="1857">
        <v>32.020000000000003</v>
      </c>
      <c r="G687" s="1857">
        <v>1.255118</v>
      </c>
      <c r="H687" s="1857">
        <v>4.16</v>
      </c>
      <c r="I687" s="1857">
        <v>26.604880000000001</v>
      </c>
      <c r="J687" s="1858">
        <v>1812.49</v>
      </c>
      <c r="K687" s="1858">
        <v>26.604880000000001</v>
      </c>
      <c r="L687" s="1857">
        <v>1812.49</v>
      </c>
      <c r="M687" s="1862">
        <f t="shared" si="72"/>
        <v>1.4678635468333619E-2</v>
      </c>
      <c r="N687" s="1865">
        <v>55.481000000000002</v>
      </c>
      <c r="O687" s="1859">
        <f t="shared" si="73"/>
        <v>0.81438537441861758</v>
      </c>
      <c r="P687" s="1859">
        <f t="shared" si="74"/>
        <v>880.71812810001711</v>
      </c>
      <c r="Q687" s="1860">
        <f t="shared" si="75"/>
        <v>48.863122465117058</v>
      </c>
    </row>
    <row r="688" spans="1:17" ht="12.75" customHeight="1" x14ac:dyDescent="0.2">
      <c r="A688" s="2013" t="s">
        <v>301</v>
      </c>
      <c r="B688" s="758">
        <v>1</v>
      </c>
      <c r="C688" s="1861" t="s">
        <v>211</v>
      </c>
      <c r="D688" s="872">
        <v>8</v>
      </c>
      <c r="E688" s="872">
        <v>1976</v>
      </c>
      <c r="F688" s="874">
        <v>9.2200000000000006</v>
      </c>
      <c r="G688" s="874"/>
      <c r="H688" s="874"/>
      <c r="I688" s="874">
        <v>9.2200000000000006</v>
      </c>
      <c r="J688" s="874">
        <v>404.24</v>
      </c>
      <c r="K688" s="1852">
        <v>9.2200000000000006</v>
      </c>
      <c r="L688" s="874">
        <v>404.24</v>
      </c>
      <c r="M688" s="1863">
        <f t="shared" si="72"/>
        <v>2.2808232733029885E-2</v>
      </c>
      <c r="N688" s="873">
        <v>55.481000000000002</v>
      </c>
      <c r="O688" s="875">
        <f t="shared" si="73"/>
        <v>1.2654235602612312</v>
      </c>
      <c r="P688" s="875">
        <f t="shared" si="74"/>
        <v>1368.4939639817931</v>
      </c>
      <c r="Q688" s="876">
        <f t="shared" si="75"/>
        <v>75.925413615673875</v>
      </c>
    </row>
    <row r="689" spans="1:17" x14ac:dyDescent="0.2">
      <c r="A689" s="2014"/>
      <c r="B689" s="753">
        <v>2</v>
      </c>
      <c r="C689" s="121" t="s">
        <v>212</v>
      </c>
      <c r="D689" s="122">
        <v>9</v>
      </c>
      <c r="E689" s="122">
        <v>1961</v>
      </c>
      <c r="F689" s="81">
        <v>5.67</v>
      </c>
      <c r="G689" s="81"/>
      <c r="H689" s="81"/>
      <c r="I689" s="81">
        <v>5.67</v>
      </c>
      <c r="J689" s="81">
        <v>432.53</v>
      </c>
      <c r="K689" s="1853">
        <v>5.67</v>
      </c>
      <c r="L689" s="81">
        <v>432.53</v>
      </c>
      <c r="M689" s="1864">
        <f t="shared" si="72"/>
        <v>1.3108917300534068E-2</v>
      </c>
      <c r="N689" s="125">
        <v>55.481000000000002</v>
      </c>
      <c r="O689" s="126">
        <f t="shared" si="73"/>
        <v>0.72729584075093068</v>
      </c>
      <c r="P689" s="126">
        <f t="shared" si="74"/>
        <v>786.53503803204399</v>
      </c>
      <c r="Q689" s="127">
        <f t="shared" si="75"/>
        <v>43.637750445055843</v>
      </c>
    </row>
    <row r="690" spans="1:17" x14ac:dyDescent="0.2">
      <c r="A690" s="2014"/>
      <c r="B690" s="753">
        <v>3</v>
      </c>
      <c r="C690" s="121" t="s">
        <v>213</v>
      </c>
      <c r="D690" s="122">
        <v>16</v>
      </c>
      <c r="E690" s="122">
        <v>1964</v>
      </c>
      <c r="F690" s="81">
        <v>13.28</v>
      </c>
      <c r="G690" s="81"/>
      <c r="H690" s="81"/>
      <c r="I690" s="81">
        <v>13.28</v>
      </c>
      <c r="J690" s="81">
        <v>606.77</v>
      </c>
      <c r="K690" s="1853">
        <v>13.28</v>
      </c>
      <c r="L690" s="81">
        <v>606.77</v>
      </c>
      <c r="M690" s="1864">
        <f t="shared" si="72"/>
        <v>2.1886381989880844E-2</v>
      </c>
      <c r="N690" s="125">
        <v>55.481000000000002</v>
      </c>
      <c r="O690" s="126">
        <f t="shared" si="73"/>
        <v>1.214278359180579</v>
      </c>
      <c r="P690" s="126">
        <f t="shared" si="74"/>
        <v>1313.1829193928506</v>
      </c>
      <c r="Q690" s="127">
        <f t="shared" si="75"/>
        <v>72.856701550834742</v>
      </c>
    </row>
    <row r="691" spans="1:17" x14ac:dyDescent="0.2">
      <c r="A691" s="2014"/>
      <c r="B691" s="753">
        <v>4</v>
      </c>
      <c r="C691" s="121" t="s">
        <v>214</v>
      </c>
      <c r="D691" s="122">
        <v>24</v>
      </c>
      <c r="E691" s="122">
        <v>1960</v>
      </c>
      <c r="F691" s="81">
        <v>21.13</v>
      </c>
      <c r="G691" s="81"/>
      <c r="H691" s="81"/>
      <c r="I691" s="81">
        <v>21.13</v>
      </c>
      <c r="J691" s="81">
        <v>914.41</v>
      </c>
      <c r="K691" s="1853">
        <v>21.13</v>
      </c>
      <c r="L691" s="81">
        <v>914.41</v>
      </c>
      <c r="M691" s="1864">
        <f t="shared" si="72"/>
        <v>2.3107796283942651E-2</v>
      </c>
      <c r="N691" s="125">
        <v>55.481000000000002</v>
      </c>
      <c r="O691" s="126">
        <f t="shared" si="73"/>
        <v>1.2820436456294222</v>
      </c>
      <c r="P691" s="126">
        <f t="shared" si="74"/>
        <v>1386.467777036559</v>
      </c>
      <c r="Q691" s="127">
        <f t="shared" si="75"/>
        <v>76.922618737765333</v>
      </c>
    </row>
    <row r="692" spans="1:17" x14ac:dyDescent="0.2">
      <c r="A692" s="2014"/>
      <c r="B692" s="753">
        <v>5</v>
      </c>
      <c r="C692" s="121" t="s">
        <v>215</v>
      </c>
      <c r="D692" s="122">
        <v>24</v>
      </c>
      <c r="E692" s="122">
        <v>1961</v>
      </c>
      <c r="F692" s="81">
        <v>22.96</v>
      </c>
      <c r="G692" s="81"/>
      <c r="H692" s="81"/>
      <c r="I692" s="81">
        <v>22.96</v>
      </c>
      <c r="J692" s="81">
        <v>909.58</v>
      </c>
      <c r="K692" s="1853">
        <v>22.96</v>
      </c>
      <c r="L692" s="81">
        <v>909.58</v>
      </c>
      <c r="M692" s="1864">
        <f t="shared" si="72"/>
        <v>2.5242419578266891E-2</v>
      </c>
      <c r="N692" s="125">
        <v>55.481000000000002</v>
      </c>
      <c r="O692" s="126">
        <f t="shared" si="73"/>
        <v>1.4004746806218253</v>
      </c>
      <c r="P692" s="126">
        <f t="shared" si="74"/>
        <v>1514.5451746960134</v>
      </c>
      <c r="Q692" s="127">
        <f t="shared" si="75"/>
        <v>84.028480837309516</v>
      </c>
    </row>
    <row r="693" spans="1:17" x14ac:dyDescent="0.2">
      <c r="A693" s="2014"/>
      <c r="B693" s="753">
        <v>6</v>
      </c>
      <c r="C693" s="121" t="s">
        <v>216</v>
      </c>
      <c r="D693" s="122">
        <v>10</v>
      </c>
      <c r="E693" s="122">
        <v>1938</v>
      </c>
      <c r="F693" s="81">
        <v>8.5</v>
      </c>
      <c r="G693" s="81"/>
      <c r="H693" s="81"/>
      <c r="I693" s="81">
        <v>8.5</v>
      </c>
      <c r="J693" s="81">
        <v>304.82</v>
      </c>
      <c r="K693" s="1853">
        <v>8.5</v>
      </c>
      <c r="L693" s="81">
        <v>304.82</v>
      </c>
      <c r="M693" s="1864">
        <f t="shared" si="72"/>
        <v>2.7885309362902698E-2</v>
      </c>
      <c r="N693" s="125">
        <v>55.481000000000002</v>
      </c>
      <c r="O693" s="126">
        <f t="shared" si="73"/>
        <v>1.5471048487632046</v>
      </c>
      <c r="P693" s="126">
        <f t="shared" si="74"/>
        <v>1673.1185617741619</v>
      </c>
      <c r="Q693" s="127">
        <f t="shared" si="75"/>
        <v>92.826290925792279</v>
      </c>
    </row>
    <row r="694" spans="1:17" x14ac:dyDescent="0.2">
      <c r="A694" s="2014"/>
      <c r="B694" s="753">
        <v>7</v>
      </c>
      <c r="C694" s="121" t="s">
        <v>210</v>
      </c>
      <c r="D694" s="122">
        <v>7</v>
      </c>
      <c r="E694" s="122">
        <v>1955</v>
      </c>
      <c r="F694" s="81">
        <v>8.34</v>
      </c>
      <c r="G694" s="81"/>
      <c r="H694" s="81"/>
      <c r="I694" s="81">
        <v>8.34</v>
      </c>
      <c r="J694" s="81">
        <v>326.22000000000003</v>
      </c>
      <c r="K694" s="1853">
        <v>8.34</v>
      </c>
      <c r="L694" s="81">
        <v>326.22000000000003</v>
      </c>
      <c r="M694" s="1864">
        <f t="shared" si="72"/>
        <v>2.5565569247746917E-2</v>
      </c>
      <c r="N694" s="125">
        <v>55.481000000000002</v>
      </c>
      <c r="O694" s="126">
        <f t="shared" si="73"/>
        <v>1.4184033474342468</v>
      </c>
      <c r="P694" s="126">
        <f t="shared" si="74"/>
        <v>1533.9341548648151</v>
      </c>
      <c r="Q694" s="127">
        <f t="shared" si="75"/>
        <v>85.104200846054809</v>
      </c>
    </row>
    <row r="695" spans="1:17" x14ac:dyDescent="0.2">
      <c r="A695" s="2014"/>
      <c r="B695" s="753"/>
      <c r="C695" s="121"/>
      <c r="D695" s="122"/>
      <c r="E695" s="122"/>
      <c r="F695" s="125"/>
      <c r="G695" s="81"/>
      <c r="H695" s="81"/>
      <c r="I695" s="125"/>
      <c r="J695" s="125"/>
      <c r="K695" s="877"/>
      <c r="L695" s="125"/>
      <c r="M695" s="878"/>
      <c r="N695" s="879"/>
      <c r="O695" s="126"/>
      <c r="P695" s="126"/>
      <c r="Q695" s="127"/>
    </row>
    <row r="696" spans="1:17" x14ac:dyDescent="0.2">
      <c r="A696" s="2014"/>
      <c r="B696" s="17"/>
      <c r="C696" s="21"/>
      <c r="D696" s="17"/>
      <c r="E696" s="17"/>
      <c r="F696" s="623"/>
      <c r="G696" s="621"/>
      <c r="H696" s="112"/>
      <c r="I696" s="621"/>
      <c r="J696" s="24"/>
      <c r="K696" s="115"/>
      <c r="L696" s="24"/>
      <c r="M696" s="247"/>
      <c r="N696" s="59"/>
      <c r="O696" s="32"/>
      <c r="P696" s="32"/>
      <c r="Q696" s="33"/>
    </row>
    <row r="697" spans="1:17" ht="12" thickBot="1" x14ac:dyDescent="0.25">
      <c r="A697" s="2015"/>
      <c r="B697" s="18"/>
      <c r="C697" s="22"/>
      <c r="D697" s="18"/>
      <c r="E697" s="18"/>
      <c r="F697" s="624"/>
      <c r="G697" s="622"/>
      <c r="H697" s="117"/>
      <c r="I697" s="622"/>
      <c r="J697" s="26"/>
      <c r="K697" s="118"/>
      <c r="L697" s="26"/>
      <c r="M697" s="248"/>
      <c r="N697" s="116"/>
      <c r="O697" s="34"/>
      <c r="P697" s="34"/>
      <c r="Q697" s="109"/>
    </row>
    <row r="699" spans="1:17" ht="15" x14ac:dyDescent="0.2">
      <c r="A699" s="1960" t="s">
        <v>239</v>
      </c>
      <c r="B699" s="1960"/>
      <c r="C699" s="1960"/>
      <c r="D699" s="1960"/>
      <c r="E699" s="1960"/>
      <c r="F699" s="1960"/>
      <c r="G699" s="1960"/>
      <c r="H699" s="1960"/>
      <c r="I699" s="1960"/>
      <c r="J699" s="1960"/>
      <c r="K699" s="1960"/>
      <c r="L699" s="1960"/>
      <c r="M699" s="1960"/>
      <c r="N699" s="1960"/>
      <c r="O699" s="1960"/>
      <c r="P699" s="1960"/>
      <c r="Q699" s="1960"/>
    </row>
    <row r="700" spans="1:17" ht="13.5" thickBot="1" x14ac:dyDescent="0.25">
      <c r="A700" s="391"/>
      <c r="B700" s="391"/>
      <c r="C700" s="391"/>
      <c r="D700" s="391"/>
      <c r="E700" s="1961" t="s">
        <v>253</v>
      </c>
      <c r="F700" s="1961"/>
      <c r="G700" s="1961"/>
      <c r="H700" s="1961"/>
      <c r="I700" s="391">
        <v>5.2</v>
      </c>
      <c r="J700" s="391" t="s">
        <v>252</v>
      </c>
      <c r="K700" s="391" t="s">
        <v>254</v>
      </c>
      <c r="L700" s="391">
        <v>384</v>
      </c>
      <c r="M700" s="391"/>
      <c r="N700" s="391"/>
      <c r="O700" s="391"/>
      <c r="P700" s="391"/>
      <c r="Q700" s="391"/>
    </row>
    <row r="701" spans="1:17" ht="12.75" customHeight="1" x14ac:dyDescent="0.2">
      <c r="A701" s="1962" t="s">
        <v>1</v>
      </c>
      <c r="B701" s="1965" t="s">
        <v>0</v>
      </c>
      <c r="C701" s="1968" t="s">
        <v>2</v>
      </c>
      <c r="D701" s="1968" t="s">
        <v>3</v>
      </c>
      <c r="E701" s="1968" t="s">
        <v>11</v>
      </c>
      <c r="F701" s="1972" t="s">
        <v>12</v>
      </c>
      <c r="G701" s="1973"/>
      <c r="H701" s="1973"/>
      <c r="I701" s="1974"/>
      <c r="J701" s="1968" t="s">
        <v>4</v>
      </c>
      <c r="K701" s="1968" t="s">
        <v>13</v>
      </c>
      <c r="L701" s="1968" t="s">
        <v>5</v>
      </c>
      <c r="M701" s="1968" t="s">
        <v>6</v>
      </c>
      <c r="N701" s="1968" t="s">
        <v>14</v>
      </c>
      <c r="O701" s="1992" t="s">
        <v>15</v>
      </c>
      <c r="P701" s="1968" t="s">
        <v>22</v>
      </c>
      <c r="Q701" s="1977" t="s">
        <v>23</v>
      </c>
    </row>
    <row r="702" spans="1:17" s="2" customFormat="1" ht="33.75" x14ac:dyDescent="0.2">
      <c r="A702" s="1963"/>
      <c r="B702" s="1966"/>
      <c r="C702" s="1969"/>
      <c r="D702" s="1971"/>
      <c r="E702" s="1971"/>
      <c r="F702" s="729" t="s">
        <v>16</v>
      </c>
      <c r="G702" s="729" t="s">
        <v>17</v>
      </c>
      <c r="H702" s="729" t="s">
        <v>18</v>
      </c>
      <c r="I702" s="729" t="s">
        <v>19</v>
      </c>
      <c r="J702" s="1971"/>
      <c r="K702" s="1971"/>
      <c r="L702" s="1971"/>
      <c r="M702" s="1971"/>
      <c r="N702" s="1971"/>
      <c r="O702" s="1993"/>
      <c r="P702" s="1971"/>
      <c r="Q702" s="1978"/>
    </row>
    <row r="703" spans="1:17" s="3" customFormat="1" ht="13.5" customHeight="1" thickBot="1" x14ac:dyDescent="0.25">
      <c r="A703" s="1964"/>
      <c r="B703" s="1967"/>
      <c r="C703" s="1970"/>
      <c r="D703" s="28" t="s">
        <v>7</v>
      </c>
      <c r="E703" s="28" t="s">
        <v>8</v>
      </c>
      <c r="F703" s="28" t="s">
        <v>9</v>
      </c>
      <c r="G703" s="28" t="s">
        <v>9</v>
      </c>
      <c r="H703" s="28" t="s">
        <v>9</v>
      </c>
      <c r="I703" s="28" t="s">
        <v>9</v>
      </c>
      <c r="J703" s="28" t="s">
        <v>20</v>
      </c>
      <c r="K703" s="28" t="s">
        <v>9</v>
      </c>
      <c r="L703" s="28" t="s">
        <v>20</v>
      </c>
      <c r="M703" s="28" t="s">
        <v>52</v>
      </c>
      <c r="N703" s="28" t="s">
        <v>269</v>
      </c>
      <c r="O703" s="28" t="s">
        <v>270</v>
      </c>
      <c r="P703" s="616" t="s">
        <v>24</v>
      </c>
      <c r="Q703" s="617" t="s">
        <v>271</v>
      </c>
    </row>
    <row r="704" spans="1:17" s="39" customFormat="1" ht="12.75" customHeight="1" x14ac:dyDescent="0.2">
      <c r="A704" s="2109" t="s">
        <v>10</v>
      </c>
      <c r="B704" s="41">
        <v>1</v>
      </c>
      <c r="C704" s="307" t="s">
        <v>757</v>
      </c>
      <c r="D704" s="270">
        <v>12</v>
      </c>
      <c r="E704" s="270" t="s">
        <v>556</v>
      </c>
      <c r="F704" s="203">
        <f t="shared" ref="F704:F708" si="76">+G704+H704+I704</f>
        <v>3.5989930000000001</v>
      </c>
      <c r="G704" s="246">
        <v>0.89125399999999999</v>
      </c>
      <c r="H704" s="246">
        <v>1.92</v>
      </c>
      <c r="I704" s="246">
        <v>0.78773899999999997</v>
      </c>
      <c r="J704" s="246">
        <v>699.92</v>
      </c>
      <c r="K704" s="271">
        <v>0.78773899999999997</v>
      </c>
      <c r="L704" s="246">
        <v>699.92</v>
      </c>
      <c r="M704" s="272">
        <f>K704/L704</f>
        <v>1.1254700537204252E-3</v>
      </c>
      <c r="N704" s="308">
        <v>64.200999999999993</v>
      </c>
      <c r="O704" s="274">
        <f>M704*N704</f>
        <v>7.2256302918905016E-2</v>
      </c>
      <c r="P704" s="274">
        <f>M704*60*1000</f>
        <v>67.528203223225518</v>
      </c>
      <c r="Q704" s="275">
        <f>P704*N704/1000</f>
        <v>4.3353781751343012</v>
      </c>
    </row>
    <row r="705" spans="1:17" s="39" customFormat="1" x14ac:dyDescent="0.2">
      <c r="A705" s="2109"/>
      <c r="B705" s="41">
        <v>2</v>
      </c>
      <c r="C705" s="310" t="s">
        <v>758</v>
      </c>
      <c r="D705" s="276">
        <v>41</v>
      </c>
      <c r="E705" s="276" t="s">
        <v>556</v>
      </c>
      <c r="F705" s="203">
        <f t="shared" si="76"/>
        <v>12.965983</v>
      </c>
      <c r="G705" s="203">
        <v>2.7059760000000002</v>
      </c>
      <c r="H705" s="203">
        <v>6.32</v>
      </c>
      <c r="I705" s="203">
        <v>3.940007</v>
      </c>
      <c r="J705" s="203">
        <v>2250.7399999999998</v>
      </c>
      <c r="K705" s="277">
        <v>3.940007</v>
      </c>
      <c r="L705" s="203">
        <v>2250.7399999999998</v>
      </c>
      <c r="M705" s="204">
        <f t="shared" ref="M705:M709" si="77">K705/L705</f>
        <v>1.7505384895634326E-3</v>
      </c>
      <c r="N705" s="311">
        <v>64.200999999999993</v>
      </c>
      <c r="O705" s="278">
        <f t="shared" ref="O705:O709" si="78">M705*N705</f>
        <v>0.11238632156846193</v>
      </c>
      <c r="P705" s="274">
        <f t="shared" ref="P705:P709" si="79">M705*60*1000</f>
        <v>105.03230937380594</v>
      </c>
      <c r="Q705" s="279">
        <f t="shared" ref="Q705:Q709" si="80">P705*N705/1000</f>
        <v>6.7431792941077147</v>
      </c>
    </row>
    <row r="706" spans="1:17" s="39" customFormat="1" x14ac:dyDescent="0.2">
      <c r="A706" s="2116"/>
      <c r="B706" s="38">
        <v>3</v>
      </c>
      <c r="C706" s="310" t="s">
        <v>759</v>
      </c>
      <c r="D706" s="276">
        <v>25</v>
      </c>
      <c r="E706" s="276" t="s">
        <v>556</v>
      </c>
      <c r="F706" s="203">
        <f t="shared" si="76"/>
        <v>6.9699950000000008</v>
      </c>
      <c r="G706" s="203">
        <v>1.5731170000000001</v>
      </c>
      <c r="H706" s="203">
        <v>3.68</v>
      </c>
      <c r="I706" s="203">
        <v>1.7168779999999999</v>
      </c>
      <c r="J706" s="203">
        <v>971.5</v>
      </c>
      <c r="K706" s="277">
        <v>1.7168779999999999</v>
      </c>
      <c r="L706" s="203">
        <v>971.5</v>
      </c>
      <c r="M706" s="204">
        <f t="shared" si="77"/>
        <v>1.7672444673185795E-3</v>
      </c>
      <c r="N706" s="311">
        <v>64.200999999999993</v>
      </c>
      <c r="O706" s="278">
        <f t="shared" si="78"/>
        <v>0.11345886204632011</v>
      </c>
      <c r="P706" s="274">
        <f t="shared" si="79"/>
        <v>106.03466803911476</v>
      </c>
      <c r="Q706" s="279">
        <f t="shared" si="80"/>
        <v>6.8075317227792063</v>
      </c>
    </row>
    <row r="707" spans="1:17" s="39" customFormat="1" ht="12.75" customHeight="1" x14ac:dyDescent="0.2">
      <c r="A707" s="2116"/>
      <c r="B707" s="38">
        <v>4</v>
      </c>
      <c r="C707" s="310" t="s">
        <v>760</v>
      </c>
      <c r="D707" s="276">
        <v>45</v>
      </c>
      <c r="E707" s="276" t="s">
        <v>556</v>
      </c>
      <c r="F707" s="203">
        <f t="shared" si="76"/>
        <v>14.161956</v>
      </c>
      <c r="G707" s="203">
        <v>2.6522860000000001</v>
      </c>
      <c r="H707" s="203">
        <v>7.2</v>
      </c>
      <c r="I707" s="203">
        <v>4.3096699999999997</v>
      </c>
      <c r="J707" s="203">
        <v>2322.87</v>
      </c>
      <c r="K707" s="277">
        <v>4.3096699999999997</v>
      </c>
      <c r="L707" s="203">
        <v>2322.87</v>
      </c>
      <c r="M707" s="204">
        <f t="shared" si="77"/>
        <v>1.8553212190092429E-3</v>
      </c>
      <c r="N707" s="311">
        <v>64.200999999999993</v>
      </c>
      <c r="O707" s="278">
        <f t="shared" si="78"/>
        <v>0.11911347758161239</v>
      </c>
      <c r="P707" s="274">
        <f t="shared" si="79"/>
        <v>111.31927314055457</v>
      </c>
      <c r="Q707" s="279">
        <f t="shared" si="80"/>
        <v>7.1468086548967431</v>
      </c>
    </row>
    <row r="708" spans="1:17" s="39" customFormat="1" x14ac:dyDescent="0.2">
      <c r="A708" s="2116"/>
      <c r="B708" s="38">
        <v>5</v>
      </c>
      <c r="C708" s="310" t="s">
        <v>761</v>
      </c>
      <c r="D708" s="276">
        <v>12</v>
      </c>
      <c r="E708" s="276" t="s">
        <v>556</v>
      </c>
      <c r="F708" s="203">
        <f t="shared" si="76"/>
        <v>4.3689960000000001</v>
      </c>
      <c r="G708" s="203">
        <v>1.0147409999999999</v>
      </c>
      <c r="H708" s="203">
        <v>1.92</v>
      </c>
      <c r="I708" s="203">
        <v>1.4342550000000001</v>
      </c>
      <c r="J708" s="203">
        <v>701.24</v>
      </c>
      <c r="K708" s="277">
        <v>1.4342550000000001</v>
      </c>
      <c r="L708" s="203">
        <v>701.24</v>
      </c>
      <c r="M708" s="204">
        <f t="shared" si="77"/>
        <v>2.0453125891278308E-3</v>
      </c>
      <c r="N708" s="311">
        <v>64.200999999999993</v>
      </c>
      <c r="O708" s="278">
        <f t="shared" si="78"/>
        <v>0.13131111353459585</v>
      </c>
      <c r="P708" s="274">
        <f t="shared" si="79"/>
        <v>122.71875534766986</v>
      </c>
      <c r="Q708" s="279">
        <f t="shared" si="80"/>
        <v>7.8786668120757515</v>
      </c>
    </row>
    <row r="709" spans="1:17" s="39" customFormat="1" x14ac:dyDescent="0.2">
      <c r="A709" s="2116"/>
      <c r="B709" s="42">
        <v>6</v>
      </c>
      <c r="C709" s="310" t="s">
        <v>762</v>
      </c>
      <c r="D709" s="276">
        <v>41</v>
      </c>
      <c r="E709" s="276" t="s">
        <v>556</v>
      </c>
      <c r="F709" s="203">
        <f>+G709+H709+I709</f>
        <v>13.429929000000001</v>
      </c>
      <c r="G709" s="203">
        <v>2.555644</v>
      </c>
      <c r="H709" s="203">
        <v>6.25</v>
      </c>
      <c r="I709" s="203">
        <v>4.6242850000000004</v>
      </c>
      <c r="J709" s="203">
        <v>2233.92</v>
      </c>
      <c r="K709" s="277">
        <v>4.6242850000000004</v>
      </c>
      <c r="L709" s="203">
        <v>2233.92</v>
      </c>
      <c r="M709" s="204">
        <f t="shared" si="77"/>
        <v>2.0700316036384473E-3</v>
      </c>
      <c r="N709" s="311">
        <v>64.200999999999993</v>
      </c>
      <c r="O709" s="278">
        <f t="shared" si="78"/>
        <v>0.13289809898519195</v>
      </c>
      <c r="P709" s="274">
        <f t="shared" si="79"/>
        <v>124.20189621830684</v>
      </c>
      <c r="Q709" s="279">
        <f t="shared" si="80"/>
        <v>7.9738859391115167</v>
      </c>
    </row>
    <row r="710" spans="1:17" s="39" customFormat="1" x14ac:dyDescent="0.2">
      <c r="A710" s="2116"/>
      <c r="B710" s="42"/>
      <c r="C710" s="310"/>
      <c r="D710" s="276"/>
      <c r="E710" s="276"/>
      <c r="F710" s="203"/>
      <c r="G710" s="203"/>
      <c r="H710" s="203"/>
      <c r="I710" s="203"/>
      <c r="J710" s="203"/>
      <c r="K710" s="277"/>
      <c r="L710" s="203"/>
      <c r="M710" s="204"/>
      <c r="N710" s="311"/>
      <c r="O710" s="278"/>
      <c r="P710" s="274"/>
      <c r="Q710" s="279"/>
    </row>
    <row r="711" spans="1:17" s="39" customFormat="1" ht="12" thickBot="1" x14ac:dyDescent="0.25">
      <c r="A711" s="2117"/>
      <c r="B711" s="40"/>
      <c r="C711" s="49"/>
      <c r="D711" s="50"/>
      <c r="E711" s="51"/>
      <c r="F711" s="63"/>
      <c r="G711" s="63"/>
      <c r="H711" s="63"/>
      <c r="I711" s="63"/>
      <c r="J711" s="50"/>
      <c r="K711" s="63"/>
      <c r="L711" s="50"/>
      <c r="M711" s="61"/>
      <c r="N711" s="60"/>
      <c r="O711" s="60"/>
      <c r="P711" s="60"/>
      <c r="Q711" s="62"/>
    </row>
    <row r="712" spans="1:17" s="39" customFormat="1" ht="12.75" customHeight="1" x14ac:dyDescent="0.2">
      <c r="A712" s="2050" t="s">
        <v>25</v>
      </c>
      <c r="B712" s="1411">
        <v>1</v>
      </c>
      <c r="C712" s="287" t="s">
        <v>594</v>
      </c>
      <c r="D712" s="280">
        <v>49</v>
      </c>
      <c r="E712" s="280" t="s">
        <v>556</v>
      </c>
      <c r="F712" s="281">
        <f t="shared" ref="F712:F716" si="81">+G712+H712+I712</f>
        <v>32.500002000000002</v>
      </c>
      <c r="G712" s="282">
        <v>1.4174720000000001</v>
      </c>
      <c r="H712" s="282">
        <v>0.435</v>
      </c>
      <c r="I712" s="281">
        <v>30.64753</v>
      </c>
      <c r="J712" s="282">
        <v>1916.89</v>
      </c>
      <c r="K712" s="283">
        <v>30.64753</v>
      </c>
      <c r="L712" s="282">
        <v>1916.89</v>
      </c>
      <c r="M712" s="284">
        <f>K712/L712</f>
        <v>1.5988152684817594E-2</v>
      </c>
      <c r="N712" s="343">
        <v>64.200999999999993</v>
      </c>
      <c r="O712" s="285">
        <f t="shared" ref="O712:O717" si="82">M712*N712</f>
        <v>1.0264553905179743</v>
      </c>
      <c r="P712" s="285">
        <f t="shared" ref="P712:P717" si="83">M712*60*1000</f>
        <v>959.2891610890556</v>
      </c>
      <c r="Q712" s="286">
        <f t="shared" ref="Q712:Q717" si="84">P712*N712/1000</f>
        <v>61.587323431078453</v>
      </c>
    </row>
    <row r="713" spans="1:17" s="39" customFormat="1" ht="12.75" customHeight="1" x14ac:dyDescent="0.2">
      <c r="A713" s="2111"/>
      <c r="B713" s="119">
        <v>2</v>
      </c>
      <c r="C713" s="287" t="s">
        <v>763</v>
      </c>
      <c r="D713" s="280">
        <v>12</v>
      </c>
      <c r="E713" s="280" t="s">
        <v>556</v>
      </c>
      <c r="F713" s="281">
        <f t="shared" si="81"/>
        <v>14.141999</v>
      </c>
      <c r="G713" s="281">
        <v>1.1006450000000001</v>
      </c>
      <c r="H713" s="281">
        <v>1.92</v>
      </c>
      <c r="I713" s="281">
        <v>11.121354</v>
      </c>
      <c r="J713" s="281">
        <v>700.54</v>
      </c>
      <c r="K713" s="288">
        <v>11.121354</v>
      </c>
      <c r="L713" s="281">
        <v>700.54</v>
      </c>
      <c r="M713" s="284">
        <f>K713/L713</f>
        <v>1.5875401832871786E-2</v>
      </c>
      <c r="N713" s="344">
        <v>64.200999999999993</v>
      </c>
      <c r="O713" s="285">
        <f t="shared" si="82"/>
        <v>1.0192166730722014</v>
      </c>
      <c r="P713" s="285">
        <f t="shared" si="83"/>
        <v>952.5241099723072</v>
      </c>
      <c r="Q713" s="286">
        <f t="shared" si="84"/>
        <v>61.153000384332088</v>
      </c>
    </row>
    <row r="714" spans="1:17" ht="12.75" customHeight="1" x14ac:dyDescent="0.2">
      <c r="A714" s="2111"/>
      <c r="B714" s="96">
        <v>3</v>
      </c>
      <c r="C714" s="345" t="s">
        <v>593</v>
      </c>
      <c r="D714" s="280">
        <v>16</v>
      </c>
      <c r="E714" s="280" t="s">
        <v>556</v>
      </c>
      <c r="F714" s="281">
        <f t="shared" si="81"/>
        <v>13.000001999999999</v>
      </c>
      <c r="G714" s="281">
        <v>1.8438209999999999</v>
      </c>
      <c r="H714" s="281">
        <v>0.13</v>
      </c>
      <c r="I714" s="281">
        <v>11.026180999999999</v>
      </c>
      <c r="J714" s="281">
        <v>708.23</v>
      </c>
      <c r="K714" s="288">
        <v>11.02618</v>
      </c>
      <c r="L714" s="281">
        <v>708.23</v>
      </c>
      <c r="M714" s="289">
        <f t="shared" ref="M714:M717" si="85">K714/L714</f>
        <v>1.5568642954972255E-2</v>
      </c>
      <c r="N714" s="344">
        <v>64.200999999999993</v>
      </c>
      <c r="O714" s="285">
        <f t="shared" si="82"/>
        <v>0.99952244635217358</v>
      </c>
      <c r="P714" s="285">
        <f t="shared" si="83"/>
        <v>934.11857729833525</v>
      </c>
      <c r="Q714" s="290">
        <f t="shared" si="84"/>
        <v>59.971346781130414</v>
      </c>
    </row>
    <row r="715" spans="1:17" ht="12.75" customHeight="1" x14ac:dyDescent="0.2">
      <c r="A715" s="2111"/>
      <c r="B715" s="96">
        <v>4</v>
      </c>
      <c r="C715" s="345" t="s">
        <v>764</v>
      </c>
      <c r="D715" s="280">
        <v>28</v>
      </c>
      <c r="E715" s="280" t="s">
        <v>556</v>
      </c>
      <c r="F715" s="281">
        <f t="shared" si="81"/>
        <v>19.820001000000001</v>
      </c>
      <c r="G715" s="281">
        <v>1.562379</v>
      </c>
      <c r="H715" s="281">
        <v>4.3178080000000003</v>
      </c>
      <c r="I715" s="281">
        <v>13.939814</v>
      </c>
      <c r="J715" s="281">
        <v>906.99</v>
      </c>
      <c r="K715" s="288">
        <v>13.939814</v>
      </c>
      <c r="L715" s="281">
        <v>906.99</v>
      </c>
      <c r="M715" s="289">
        <f t="shared" si="85"/>
        <v>1.5369313884386818E-2</v>
      </c>
      <c r="N715" s="344">
        <v>64.200999999999993</v>
      </c>
      <c r="O715" s="346">
        <f t="shared" si="82"/>
        <v>0.98672532069151797</v>
      </c>
      <c r="P715" s="285">
        <f t="shared" si="83"/>
        <v>922.15883306320916</v>
      </c>
      <c r="Q715" s="290">
        <f t="shared" si="84"/>
        <v>59.203519241491087</v>
      </c>
    </row>
    <row r="716" spans="1:17" ht="12.75" customHeight="1" x14ac:dyDescent="0.2">
      <c r="A716" s="2111"/>
      <c r="B716" s="96">
        <v>5</v>
      </c>
      <c r="C716" s="345" t="s">
        <v>765</v>
      </c>
      <c r="D716" s="280">
        <v>20</v>
      </c>
      <c r="E716" s="280" t="s">
        <v>556</v>
      </c>
      <c r="F716" s="281">
        <f t="shared" si="81"/>
        <v>16.8</v>
      </c>
      <c r="G716" s="281">
        <v>0</v>
      </c>
      <c r="H716" s="281">
        <v>0</v>
      </c>
      <c r="I716" s="281">
        <v>16.8</v>
      </c>
      <c r="J716" s="281">
        <v>1098.97</v>
      </c>
      <c r="K716" s="288">
        <v>16.75</v>
      </c>
      <c r="L716" s="281">
        <v>1098.97</v>
      </c>
      <c r="M716" s="289">
        <f t="shared" si="85"/>
        <v>1.524154435516893E-2</v>
      </c>
      <c r="N716" s="344">
        <v>64.200999999999993</v>
      </c>
      <c r="O716" s="346">
        <f t="shared" si="82"/>
        <v>0.97852238914620038</v>
      </c>
      <c r="P716" s="285">
        <f t="shared" si="83"/>
        <v>914.49266131013587</v>
      </c>
      <c r="Q716" s="290">
        <f t="shared" si="84"/>
        <v>58.711343348772026</v>
      </c>
    </row>
    <row r="717" spans="1:17" ht="12.75" customHeight="1" x14ac:dyDescent="0.2">
      <c r="A717" s="2111"/>
      <c r="B717" s="96">
        <v>6</v>
      </c>
      <c r="C717" s="345" t="s">
        <v>766</v>
      </c>
      <c r="D717" s="280">
        <v>12</v>
      </c>
      <c r="E717" s="280" t="s">
        <v>556</v>
      </c>
      <c r="F717" s="281">
        <f>+G717+H717+I717</f>
        <v>13.616</v>
      </c>
      <c r="G717" s="281">
        <v>1.2617149999999999</v>
      </c>
      <c r="H717" s="281">
        <v>1.92</v>
      </c>
      <c r="I717" s="281">
        <v>10.434284999999999</v>
      </c>
      <c r="J717" s="281">
        <v>699.37</v>
      </c>
      <c r="K717" s="288">
        <v>10.434290000000001</v>
      </c>
      <c r="L717" s="281">
        <v>699.37</v>
      </c>
      <c r="M717" s="289">
        <f t="shared" si="85"/>
        <v>1.4919556171983357E-2</v>
      </c>
      <c r="N717" s="344">
        <v>64.200999999999993</v>
      </c>
      <c r="O717" s="346">
        <f t="shared" si="82"/>
        <v>0.95785042579750335</v>
      </c>
      <c r="P717" s="285">
        <f t="shared" si="83"/>
        <v>895.17337031900149</v>
      </c>
      <c r="Q717" s="290">
        <f t="shared" si="84"/>
        <v>57.471025547850211</v>
      </c>
    </row>
    <row r="718" spans="1:17" ht="13.5" customHeight="1" thickBot="1" x14ac:dyDescent="0.25">
      <c r="A718" s="2114"/>
      <c r="B718" s="98"/>
      <c r="C718" s="347"/>
      <c r="D718" s="348"/>
      <c r="E718" s="348"/>
      <c r="F718" s="377"/>
      <c r="G718" s="377"/>
      <c r="H718" s="377"/>
      <c r="I718" s="377"/>
      <c r="J718" s="377"/>
      <c r="K718" s="378"/>
      <c r="L718" s="377"/>
      <c r="M718" s="350"/>
      <c r="N718" s="349"/>
      <c r="O718" s="351"/>
      <c r="P718" s="1412"/>
      <c r="Q718" s="352"/>
    </row>
    <row r="719" spans="1:17" ht="13.5" customHeight="1" x14ac:dyDescent="0.2">
      <c r="A719" s="2113" t="s">
        <v>61</v>
      </c>
      <c r="B719" s="1409">
        <v>1</v>
      </c>
      <c r="C719" s="316" t="s">
        <v>767</v>
      </c>
      <c r="D719" s="353">
        <v>7</v>
      </c>
      <c r="E719" s="353" t="s">
        <v>556</v>
      </c>
      <c r="F719" s="209">
        <f t="shared" ref="F719:F723" si="86">+G719+H719+I719</f>
        <v>7.27</v>
      </c>
      <c r="G719" s="207">
        <v>0</v>
      </c>
      <c r="H719" s="207">
        <v>0</v>
      </c>
      <c r="I719" s="207">
        <v>7.27</v>
      </c>
      <c r="J719" s="207">
        <v>343.6</v>
      </c>
      <c r="K719" s="291">
        <v>7.27</v>
      </c>
      <c r="L719" s="292">
        <v>343.6</v>
      </c>
      <c r="M719" s="293">
        <f>K719/L719</f>
        <v>2.1158323632130382E-2</v>
      </c>
      <c r="N719" s="318">
        <v>64.200999999999993</v>
      </c>
      <c r="O719" s="294">
        <f>M719*N719</f>
        <v>1.3583855355064025</v>
      </c>
      <c r="P719" s="294">
        <f>M719*60*1000</f>
        <v>1269.4994179278231</v>
      </c>
      <c r="Q719" s="295">
        <f>P719*N719/1000</f>
        <v>81.503132130384159</v>
      </c>
    </row>
    <row r="720" spans="1:17" ht="13.5" customHeight="1" x14ac:dyDescent="0.2">
      <c r="A720" s="2086"/>
      <c r="B720" s="103">
        <v>2</v>
      </c>
      <c r="C720" s="317" t="s">
        <v>768</v>
      </c>
      <c r="D720" s="355">
        <v>6</v>
      </c>
      <c r="E720" s="355" t="s">
        <v>556</v>
      </c>
      <c r="F720" s="209">
        <f t="shared" si="86"/>
        <v>3.2290000000000001</v>
      </c>
      <c r="G720" s="209">
        <v>2.7685000000000001E-2</v>
      </c>
      <c r="H720" s="209">
        <v>0.02</v>
      </c>
      <c r="I720" s="209">
        <v>3.1813150000000001</v>
      </c>
      <c r="J720" s="209">
        <v>156.38999999999999</v>
      </c>
      <c r="K720" s="296">
        <v>3.1813150000000001</v>
      </c>
      <c r="L720" s="209">
        <v>156.38999999999999</v>
      </c>
      <c r="M720" s="208">
        <f t="shared" ref="M720:M724" si="87">K720/L720</f>
        <v>2.0342189398299126E-2</v>
      </c>
      <c r="N720" s="327">
        <v>64.200999999999993</v>
      </c>
      <c r="O720" s="210">
        <f t="shared" ref="O720:O724" si="88">M720*N720</f>
        <v>1.305988901560202</v>
      </c>
      <c r="P720" s="294">
        <f t="shared" ref="P720:P724" si="89">M720*60*1000</f>
        <v>1220.5313638979476</v>
      </c>
      <c r="Q720" s="211">
        <f t="shared" ref="Q720:Q724" si="90">P720*N720/1000</f>
        <v>78.359334093612119</v>
      </c>
    </row>
    <row r="721" spans="1:17" ht="13.5" customHeight="1" x14ac:dyDescent="0.2">
      <c r="A721" s="2086"/>
      <c r="B721" s="103">
        <v>3</v>
      </c>
      <c r="C721" s="317" t="s">
        <v>769</v>
      </c>
      <c r="D721" s="355">
        <v>12</v>
      </c>
      <c r="E721" s="355" t="s">
        <v>556</v>
      </c>
      <c r="F721" s="209">
        <f t="shared" si="86"/>
        <v>15.032000999999999</v>
      </c>
      <c r="G721" s="209">
        <v>1.0952759999999999</v>
      </c>
      <c r="H721" s="209">
        <v>1.92</v>
      </c>
      <c r="I721" s="209">
        <v>12.016724999999999</v>
      </c>
      <c r="J721" s="209">
        <v>596.38</v>
      </c>
      <c r="K721" s="296">
        <v>12.016724999999999</v>
      </c>
      <c r="L721" s="209">
        <v>596.38</v>
      </c>
      <c r="M721" s="208">
        <f t="shared" si="87"/>
        <v>2.0149443307958013E-2</v>
      </c>
      <c r="N721" s="327">
        <v>64.200999999999993</v>
      </c>
      <c r="O721" s="210">
        <f t="shared" si="88"/>
        <v>1.2936144098142122</v>
      </c>
      <c r="P721" s="294">
        <f t="shared" si="89"/>
        <v>1208.9665984774806</v>
      </c>
      <c r="Q721" s="211">
        <f t="shared" si="90"/>
        <v>77.616864588852721</v>
      </c>
    </row>
    <row r="722" spans="1:17" ht="13.5" customHeight="1" x14ac:dyDescent="0.2">
      <c r="A722" s="2086"/>
      <c r="B722" s="103">
        <v>4</v>
      </c>
      <c r="C722" s="317" t="s">
        <v>770</v>
      </c>
      <c r="D722" s="355">
        <v>6</v>
      </c>
      <c r="E722" s="355" t="s">
        <v>556</v>
      </c>
      <c r="F722" s="209">
        <f t="shared" si="86"/>
        <v>7.3780000000000001</v>
      </c>
      <c r="G722" s="209">
        <v>0.15570100000000001</v>
      </c>
      <c r="H722" s="209">
        <v>0.96</v>
      </c>
      <c r="I722" s="209">
        <v>6.2622989999999996</v>
      </c>
      <c r="J722" s="209">
        <v>319.27</v>
      </c>
      <c r="K722" s="296">
        <v>6.2622989999999996</v>
      </c>
      <c r="L722" s="209">
        <v>319.27</v>
      </c>
      <c r="M722" s="208">
        <f t="shared" si="87"/>
        <v>1.9614429792965203E-2</v>
      </c>
      <c r="N722" s="327">
        <v>64.200999999999993</v>
      </c>
      <c r="O722" s="210">
        <f t="shared" si="88"/>
        <v>1.2592660071381589</v>
      </c>
      <c r="P722" s="294">
        <f t="shared" si="89"/>
        <v>1176.8657875779122</v>
      </c>
      <c r="Q722" s="211">
        <f t="shared" si="90"/>
        <v>75.555960428289524</v>
      </c>
    </row>
    <row r="723" spans="1:17" ht="13.5" customHeight="1" x14ac:dyDescent="0.2">
      <c r="A723" s="2086"/>
      <c r="B723" s="103">
        <v>5</v>
      </c>
      <c r="C723" s="317" t="s">
        <v>771</v>
      </c>
      <c r="D723" s="355">
        <v>12</v>
      </c>
      <c r="E723" s="355" t="s">
        <v>556</v>
      </c>
      <c r="F723" s="209">
        <f t="shared" si="86"/>
        <v>11.911001000000001</v>
      </c>
      <c r="G723" s="209">
        <v>0.493948</v>
      </c>
      <c r="H723" s="209">
        <v>1.04</v>
      </c>
      <c r="I723" s="209">
        <v>10.377053</v>
      </c>
      <c r="J723" s="209">
        <v>529.87</v>
      </c>
      <c r="K723" s="296">
        <v>10.377050000000001</v>
      </c>
      <c r="L723" s="209">
        <v>529.87</v>
      </c>
      <c r="M723" s="208">
        <f t="shared" si="87"/>
        <v>1.9584143280427277E-2</v>
      </c>
      <c r="N723" s="327">
        <v>64.200999999999993</v>
      </c>
      <c r="O723" s="210">
        <f t="shared" si="88"/>
        <v>1.2573215827467115</v>
      </c>
      <c r="P723" s="294">
        <f t="shared" si="89"/>
        <v>1175.0485968256367</v>
      </c>
      <c r="Q723" s="211">
        <f t="shared" si="90"/>
        <v>75.439294964802684</v>
      </c>
    </row>
    <row r="724" spans="1:17" ht="13.5" customHeight="1" x14ac:dyDescent="0.2">
      <c r="A724" s="2086"/>
      <c r="B724" s="103">
        <v>6</v>
      </c>
      <c r="C724" s="317" t="s">
        <v>772</v>
      </c>
      <c r="D724" s="355">
        <v>8</v>
      </c>
      <c r="E724" s="355" t="s">
        <v>556</v>
      </c>
      <c r="F724" s="209">
        <f>+G724+H724+I724</f>
        <v>6.9879980000000002</v>
      </c>
      <c r="G724" s="209">
        <v>0</v>
      </c>
      <c r="H724" s="209">
        <v>0</v>
      </c>
      <c r="I724" s="209">
        <v>6.9879980000000002</v>
      </c>
      <c r="J724" s="209">
        <v>360.37</v>
      </c>
      <c r="K724" s="296">
        <v>6.9879980000000002</v>
      </c>
      <c r="L724" s="209">
        <v>360.37</v>
      </c>
      <c r="M724" s="208">
        <f t="shared" si="87"/>
        <v>1.9391175736049062E-2</v>
      </c>
      <c r="N724" s="327">
        <v>64.200999999999993</v>
      </c>
      <c r="O724" s="210">
        <f t="shared" si="88"/>
        <v>1.2449328734300857</v>
      </c>
      <c r="P724" s="294">
        <f t="shared" si="89"/>
        <v>1163.4705441629437</v>
      </c>
      <c r="Q724" s="211">
        <f t="shared" si="90"/>
        <v>74.695972405805136</v>
      </c>
    </row>
    <row r="725" spans="1:17" ht="13.5" customHeight="1" x14ac:dyDescent="0.2">
      <c r="A725" s="2086"/>
      <c r="B725" s="103"/>
      <c r="C725" s="317"/>
      <c r="D725" s="355"/>
      <c r="E725" s="355"/>
      <c r="F725" s="209"/>
      <c r="G725" s="209"/>
      <c r="H725" s="209"/>
      <c r="I725" s="209"/>
      <c r="J725" s="209"/>
      <c r="K725" s="296"/>
      <c r="L725" s="209"/>
      <c r="M725" s="208"/>
      <c r="N725" s="327"/>
      <c r="O725" s="210"/>
      <c r="P725" s="294"/>
      <c r="Q725" s="211"/>
    </row>
    <row r="726" spans="1:17" ht="13.5" customHeight="1" thickBot="1" x14ac:dyDescent="0.25">
      <c r="A726" s="2108"/>
      <c r="B726" s="104"/>
      <c r="C726" s="101"/>
      <c r="D726" s="104"/>
      <c r="E726" s="104"/>
      <c r="F726" s="105"/>
      <c r="G726" s="105"/>
      <c r="H726" s="105"/>
      <c r="I726" s="105"/>
      <c r="J726" s="111"/>
      <c r="K726" s="105"/>
      <c r="L726" s="111"/>
      <c r="M726" s="107"/>
      <c r="N726" s="106"/>
      <c r="O726" s="106"/>
      <c r="P726" s="106"/>
      <c r="Q726" s="114"/>
    </row>
    <row r="727" spans="1:17" ht="13.5" customHeight="1" x14ac:dyDescent="0.2">
      <c r="A727" s="2115" t="s">
        <v>62</v>
      </c>
      <c r="B727" s="35">
        <v>1</v>
      </c>
      <c r="C727" s="297" t="s">
        <v>444</v>
      </c>
      <c r="D727" s="298">
        <v>5</v>
      </c>
      <c r="E727" s="298" t="s">
        <v>556</v>
      </c>
      <c r="F727" s="213">
        <f t="shared" ref="F727:F731" si="91">+G727+H727+I727</f>
        <v>6.1249989999999999</v>
      </c>
      <c r="G727" s="251">
        <v>0</v>
      </c>
      <c r="H727" s="251">
        <v>0</v>
      </c>
      <c r="I727" s="251">
        <v>6.1249989999999999</v>
      </c>
      <c r="J727" s="251">
        <v>224.51</v>
      </c>
      <c r="K727" s="299">
        <v>6.1249989999999999</v>
      </c>
      <c r="L727" s="300">
        <v>224.51</v>
      </c>
      <c r="M727" s="301">
        <f>K727/L727</f>
        <v>2.7281631107745757E-2</v>
      </c>
      <c r="N727" s="273">
        <v>64.200999999999993</v>
      </c>
      <c r="O727" s="302">
        <f>M727*N727</f>
        <v>1.7515079987483853</v>
      </c>
      <c r="P727" s="302">
        <f>M727*60*1000</f>
        <v>1636.8978664647454</v>
      </c>
      <c r="Q727" s="303">
        <f>P727*N727/1000</f>
        <v>105.09047992490311</v>
      </c>
    </row>
    <row r="728" spans="1:17" ht="13.5" customHeight="1" x14ac:dyDescent="0.2">
      <c r="A728" s="1985"/>
      <c r="B728" s="17">
        <v>2</v>
      </c>
      <c r="C728" s="323" t="s">
        <v>595</v>
      </c>
      <c r="D728" s="360">
        <v>4</v>
      </c>
      <c r="E728" s="360" t="s">
        <v>556</v>
      </c>
      <c r="F728" s="213">
        <f t="shared" si="91"/>
        <v>4.4839989999999998</v>
      </c>
      <c r="G728" s="213">
        <v>0</v>
      </c>
      <c r="H728" s="213">
        <v>0</v>
      </c>
      <c r="I728" s="213">
        <v>4.4839989999999998</v>
      </c>
      <c r="J728" s="213">
        <v>172.05</v>
      </c>
      <c r="K728" s="304">
        <v>4.4839989999999998</v>
      </c>
      <c r="L728" s="213">
        <v>172.05</v>
      </c>
      <c r="M728" s="212">
        <f t="shared" ref="M728:M732" si="92">K728/L728</f>
        <v>2.6062185411217666E-2</v>
      </c>
      <c r="N728" s="328">
        <v>64.200999999999993</v>
      </c>
      <c r="O728" s="214">
        <f t="shared" ref="O728:O732" si="93">M728*N728</f>
        <v>1.6732183655855852</v>
      </c>
      <c r="P728" s="302">
        <f t="shared" ref="P728:P732" si="94">M728*60*1000</f>
        <v>1563.7311246730599</v>
      </c>
      <c r="Q728" s="215">
        <f t="shared" ref="Q728:Q732" si="95">P728*N728/1000</f>
        <v>100.39310193513511</v>
      </c>
    </row>
    <row r="729" spans="1:17" ht="13.5" customHeight="1" x14ac:dyDescent="0.2">
      <c r="A729" s="1985"/>
      <c r="B729" s="17">
        <v>3</v>
      </c>
      <c r="C729" s="323" t="s">
        <v>445</v>
      </c>
      <c r="D729" s="360">
        <v>8</v>
      </c>
      <c r="E729" s="360" t="s">
        <v>556</v>
      </c>
      <c r="F729" s="213">
        <f t="shared" si="91"/>
        <v>8.9280010000000001</v>
      </c>
      <c r="G729" s="213">
        <v>0</v>
      </c>
      <c r="H729" s="213">
        <v>0</v>
      </c>
      <c r="I729" s="213">
        <v>8.9280010000000001</v>
      </c>
      <c r="J729" s="213">
        <v>351.52</v>
      </c>
      <c r="K729" s="304">
        <v>8.9280010000000001</v>
      </c>
      <c r="L729" s="213">
        <v>351.52</v>
      </c>
      <c r="M729" s="212">
        <f t="shared" si="92"/>
        <v>2.5398273213472919E-2</v>
      </c>
      <c r="N729" s="328">
        <v>64.200999999999993</v>
      </c>
      <c r="O729" s="214">
        <f t="shared" si="93"/>
        <v>1.6305945385781746</v>
      </c>
      <c r="P729" s="302">
        <f t="shared" si="94"/>
        <v>1523.8963928083751</v>
      </c>
      <c r="Q729" s="215">
        <f t="shared" si="95"/>
        <v>97.835672314690484</v>
      </c>
    </row>
    <row r="730" spans="1:17" ht="13.5" customHeight="1" x14ac:dyDescent="0.2">
      <c r="A730" s="1985"/>
      <c r="B730" s="17">
        <v>4</v>
      </c>
      <c r="C730" s="323" t="s">
        <v>773</v>
      </c>
      <c r="D730" s="360">
        <v>6</v>
      </c>
      <c r="E730" s="360" t="s">
        <v>556</v>
      </c>
      <c r="F730" s="213">
        <f t="shared" si="91"/>
        <v>9.0066629999999996</v>
      </c>
      <c r="G730" s="213">
        <v>0.39866400000000002</v>
      </c>
      <c r="H730" s="213">
        <v>0.88</v>
      </c>
      <c r="I730" s="213">
        <v>7.7279989999999996</v>
      </c>
      <c r="J730" s="213">
        <v>304.32</v>
      </c>
      <c r="K730" s="304">
        <v>7.7279989999999996</v>
      </c>
      <c r="L730" s="213">
        <v>304.32</v>
      </c>
      <c r="M730" s="212">
        <f t="shared" si="92"/>
        <v>2.5394318480546792E-2</v>
      </c>
      <c r="N730" s="328">
        <v>64.200999999999993</v>
      </c>
      <c r="O730" s="214">
        <f t="shared" si="93"/>
        <v>1.6303406407695844</v>
      </c>
      <c r="P730" s="302">
        <f t="shared" si="94"/>
        <v>1523.6591088328075</v>
      </c>
      <c r="Q730" s="215">
        <f t="shared" si="95"/>
        <v>97.820438446175061</v>
      </c>
    </row>
    <row r="731" spans="1:17" ht="13.5" customHeight="1" x14ac:dyDescent="0.2">
      <c r="A731" s="1985"/>
      <c r="B731" s="17">
        <v>5</v>
      </c>
      <c r="C731" s="323" t="s">
        <v>597</v>
      </c>
      <c r="D731" s="360">
        <v>7</v>
      </c>
      <c r="E731" s="360" t="s">
        <v>556</v>
      </c>
      <c r="F731" s="213">
        <f t="shared" si="91"/>
        <v>8.9154809999999998</v>
      </c>
      <c r="G731" s="213">
        <v>0.22148000000000001</v>
      </c>
      <c r="H731" s="213">
        <v>0</v>
      </c>
      <c r="I731" s="213">
        <v>8.6940010000000001</v>
      </c>
      <c r="J731" s="213">
        <v>343.01</v>
      </c>
      <c r="K731" s="304">
        <v>8.6940010000000001</v>
      </c>
      <c r="L731" s="213">
        <v>343.01</v>
      </c>
      <c r="M731" s="212">
        <f t="shared" si="92"/>
        <v>2.5346202734614152E-2</v>
      </c>
      <c r="N731" s="328">
        <v>64.200999999999993</v>
      </c>
      <c r="O731" s="214">
        <f t="shared" si="93"/>
        <v>1.627251561764963</v>
      </c>
      <c r="P731" s="302">
        <f t="shared" si="94"/>
        <v>1520.7721640768493</v>
      </c>
      <c r="Q731" s="215">
        <f t="shared" si="95"/>
        <v>97.635093705897788</v>
      </c>
    </row>
    <row r="732" spans="1:17" ht="13.5" customHeight="1" x14ac:dyDescent="0.2">
      <c r="A732" s="1985"/>
      <c r="B732" s="17">
        <v>6</v>
      </c>
      <c r="C732" s="323" t="s">
        <v>596</v>
      </c>
      <c r="D732" s="360">
        <v>12</v>
      </c>
      <c r="E732" s="360" t="s">
        <v>556</v>
      </c>
      <c r="F732" s="213">
        <f>+G732+H732+I732</f>
        <v>13.5</v>
      </c>
      <c r="G732" s="213">
        <v>0</v>
      </c>
      <c r="H732" s="213">
        <v>0</v>
      </c>
      <c r="I732" s="213">
        <v>13.5</v>
      </c>
      <c r="J732" s="213">
        <v>535.41999999999996</v>
      </c>
      <c r="K732" s="304">
        <v>13.5</v>
      </c>
      <c r="L732" s="213">
        <v>535.41999999999996</v>
      </c>
      <c r="M732" s="212">
        <f t="shared" si="92"/>
        <v>2.5213850808710921E-2</v>
      </c>
      <c r="N732" s="328">
        <v>64.200999999999993</v>
      </c>
      <c r="O732" s="214">
        <f t="shared" si="93"/>
        <v>1.6187544357700496</v>
      </c>
      <c r="P732" s="302">
        <f t="shared" si="94"/>
        <v>1512.8310485226552</v>
      </c>
      <c r="Q732" s="215">
        <f t="shared" si="95"/>
        <v>97.125266146202975</v>
      </c>
    </row>
    <row r="733" spans="1:17" ht="13.5" customHeight="1" x14ac:dyDescent="0.2">
      <c r="A733" s="1985"/>
      <c r="B733" s="17"/>
      <c r="C733" s="323"/>
      <c r="D733" s="360"/>
      <c r="E733" s="360"/>
      <c r="F733" s="213"/>
      <c r="G733" s="213"/>
      <c r="H733" s="213"/>
      <c r="I733" s="213"/>
      <c r="J733" s="213"/>
      <c r="K733" s="304"/>
      <c r="L733" s="213"/>
      <c r="M733" s="212"/>
      <c r="N733" s="328"/>
      <c r="O733" s="214"/>
      <c r="P733" s="302"/>
      <c r="Q733" s="215"/>
    </row>
    <row r="734" spans="1:17" ht="13.5" customHeight="1" thickBot="1" x14ac:dyDescent="0.25">
      <c r="A734" s="1986"/>
      <c r="B734" s="18"/>
      <c r="C734" s="22"/>
      <c r="D734" s="18"/>
      <c r="E734" s="18"/>
      <c r="F734" s="26"/>
      <c r="G734" s="26"/>
      <c r="H734" s="26"/>
      <c r="I734" s="26"/>
      <c r="J734" s="27"/>
      <c r="K734" s="23"/>
      <c r="L734" s="27"/>
      <c r="M734" s="36"/>
      <c r="N734" s="26"/>
      <c r="O734" s="19"/>
      <c r="P734" s="19"/>
      <c r="Q734" s="20"/>
    </row>
    <row r="736" spans="1:17" ht="12" customHeight="1" x14ac:dyDescent="0.2"/>
    <row r="737" spans="1:17" x14ac:dyDescent="0.2">
      <c r="A737" s="245"/>
      <c r="B737" s="243"/>
      <c r="C737" s="244"/>
      <c r="D737" s="243"/>
      <c r="E737" s="243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</row>
    <row r="738" spans="1:17" ht="15" x14ac:dyDescent="0.2">
      <c r="A738" s="2090" t="s">
        <v>137</v>
      </c>
      <c r="B738" s="2090"/>
      <c r="C738" s="2090"/>
      <c r="D738" s="2090"/>
      <c r="E738" s="2090"/>
      <c r="F738" s="2090"/>
      <c r="G738" s="2090"/>
      <c r="H738" s="2090"/>
      <c r="I738" s="2090"/>
      <c r="J738" s="2090"/>
      <c r="K738" s="2090"/>
      <c r="L738" s="2090"/>
      <c r="M738" s="2090"/>
      <c r="N738" s="2090"/>
      <c r="O738" s="2090"/>
      <c r="P738" s="2090"/>
      <c r="Q738" s="2090"/>
    </row>
    <row r="739" spans="1:17" ht="13.5" thickBot="1" x14ac:dyDescent="0.25">
      <c r="A739" s="391"/>
      <c r="B739" s="391"/>
      <c r="C739" s="391"/>
      <c r="D739" s="391"/>
      <c r="E739" s="1961" t="s">
        <v>253</v>
      </c>
      <c r="F739" s="1961"/>
      <c r="G739" s="1961"/>
      <c r="H739" s="1961"/>
      <c r="I739" s="391">
        <v>5.4</v>
      </c>
      <c r="J739" s="391" t="s">
        <v>252</v>
      </c>
      <c r="K739" s="391" t="s">
        <v>254</v>
      </c>
      <c r="L739" s="391">
        <v>378</v>
      </c>
      <c r="M739" s="391"/>
      <c r="N739" s="391"/>
      <c r="O739" s="391"/>
      <c r="P739" s="391"/>
      <c r="Q739" s="391"/>
    </row>
    <row r="740" spans="1:17" ht="11.25" customHeight="1" x14ac:dyDescent="0.2">
      <c r="A740" s="2091" t="s">
        <v>1</v>
      </c>
      <c r="B740" s="2094" t="s">
        <v>0</v>
      </c>
      <c r="C740" s="2097" t="s">
        <v>2</v>
      </c>
      <c r="D740" s="2097" t="s">
        <v>3</v>
      </c>
      <c r="E740" s="2097" t="s">
        <v>11</v>
      </c>
      <c r="F740" s="2104" t="s">
        <v>12</v>
      </c>
      <c r="G740" s="2105"/>
      <c r="H740" s="2105"/>
      <c r="I740" s="2106"/>
      <c r="J740" s="2097" t="s">
        <v>4</v>
      </c>
      <c r="K740" s="2097" t="s">
        <v>13</v>
      </c>
      <c r="L740" s="2097" t="s">
        <v>5</v>
      </c>
      <c r="M740" s="2097" t="s">
        <v>6</v>
      </c>
      <c r="N740" s="2097" t="s">
        <v>14</v>
      </c>
      <c r="O740" s="2099" t="s">
        <v>15</v>
      </c>
      <c r="P740" s="2097" t="s">
        <v>22</v>
      </c>
      <c r="Q740" s="2101" t="s">
        <v>23</v>
      </c>
    </row>
    <row r="741" spans="1:17" ht="33.75" x14ac:dyDescent="0.2">
      <c r="A741" s="2092"/>
      <c r="B741" s="2095"/>
      <c r="C741" s="2103"/>
      <c r="D741" s="2098"/>
      <c r="E741" s="2098"/>
      <c r="F741" s="1063" t="s">
        <v>16</v>
      </c>
      <c r="G741" s="1063" t="s">
        <v>17</v>
      </c>
      <c r="H741" s="1063" t="s">
        <v>18</v>
      </c>
      <c r="I741" s="1063" t="s">
        <v>19</v>
      </c>
      <c r="J741" s="2098"/>
      <c r="K741" s="2098"/>
      <c r="L741" s="2098"/>
      <c r="M741" s="2098"/>
      <c r="N741" s="2098"/>
      <c r="O741" s="2100"/>
      <c r="P741" s="2098"/>
      <c r="Q741" s="2102"/>
    </row>
    <row r="742" spans="1:17" x14ac:dyDescent="0.2">
      <c r="A742" s="2093"/>
      <c r="B742" s="2096"/>
      <c r="C742" s="2098"/>
      <c r="D742" s="1064" t="s">
        <v>7</v>
      </c>
      <c r="E742" s="1064" t="s">
        <v>8</v>
      </c>
      <c r="F742" s="1064" t="s">
        <v>9</v>
      </c>
      <c r="G742" s="1064" t="s">
        <v>9</v>
      </c>
      <c r="H742" s="1064" t="s">
        <v>9</v>
      </c>
      <c r="I742" s="1064" t="s">
        <v>9</v>
      </c>
      <c r="J742" s="1064" t="s">
        <v>20</v>
      </c>
      <c r="K742" s="1064" t="s">
        <v>9</v>
      </c>
      <c r="L742" s="1064" t="s">
        <v>20</v>
      </c>
      <c r="M742" s="1064" t="s">
        <v>55</v>
      </c>
      <c r="N742" s="1064" t="s">
        <v>269</v>
      </c>
      <c r="O742" s="1064" t="s">
        <v>270</v>
      </c>
      <c r="P742" s="1065" t="s">
        <v>24</v>
      </c>
      <c r="Q742" s="1066" t="s">
        <v>271</v>
      </c>
    </row>
    <row r="743" spans="1:17" ht="11.25" customHeight="1" thickBot="1" x14ac:dyDescent="0.25">
      <c r="A743" s="1067">
        <v>1</v>
      </c>
      <c r="B743" s="1068">
        <v>2</v>
      </c>
      <c r="C743" s="1069">
        <v>3</v>
      </c>
      <c r="D743" s="1070">
        <v>4</v>
      </c>
      <c r="E743" s="1070">
        <v>5</v>
      </c>
      <c r="F743" s="1070">
        <v>6</v>
      </c>
      <c r="G743" s="1070">
        <v>7</v>
      </c>
      <c r="H743" s="1070">
        <v>8</v>
      </c>
      <c r="I743" s="1070">
        <v>9</v>
      </c>
      <c r="J743" s="1070">
        <v>10</v>
      </c>
      <c r="K743" s="1070">
        <v>11</v>
      </c>
      <c r="L743" s="1069">
        <v>12</v>
      </c>
      <c r="M743" s="1070">
        <v>13</v>
      </c>
      <c r="N743" s="1070">
        <v>14</v>
      </c>
      <c r="O743" s="1071">
        <v>15</v>
      </c>
      <c r="P743" s="1069">
        <v>16</v>
      </c>
      <c r="Q743" s="1072">
        <v>17</v>
      </c>
    </row>
    <row r="744" spans="1:17" x14ac:dyDescent="0.2">
      <c r="A744" s="2126" t="s">
        <v>10</v>
      </c>
      <c r="B744" s="1073">
        <v>1</v>
      </c>
      <c r="C744" s="1294" t="s">
        <v>522</v>
      </c>
      <c r="D744" s="1295">
        <v>50</v>
      </c>
      <c r="E744" s="1295">
        <v>1975</v>
      </c>
      <c r="F744" s="731">
        <v>26.51</v>
      </c>
      <c r="G744" s="731">
        <v>3.54</v>
      </c>
      <c r="H744" s="731">
        <v>7.84</v>
      </c>
      <c r="I744" s="731">
        <v>15.13</v>
      </c>
      <c r="J744" s="731">
        <v>2570.61</v>
      </c>
      <c r="K744" s="731">
        <v>15.13</v>
      </c>
      <c r="L744" s="731">
        <v>2570.61</v>
      </c>
      <c r="M744" s="272">
        <f>K744/L744</f>
        <v>5.8857625232921372E-3</v>
      </c>
      <c r="N744" s="731">
        <v>65.617999999999995</v>
      </c>
      <c r="O744" s="274">
        <f>M744*N744</f>
        <v>0.38621196525338342</v>
      </c>
      <c r="P744" s="274">
        <f>M744*60*1000</f>
        <v>353.14575139752822</v>
      </c>
      <c r="Q744" s="275">
        <f>P744*N744/1000</f>
        <v>23.172717915203005</v>
      </c>
    </row>
    <row r="745" spans="1:17" x14ac:dyDescent="0.2">
      <c r="A745" s="2127"/>
      <c r="B745" s="1074">
        <v>2</v>
      </c>
      <c r="C745" s="310"/>
      <c r="D745" s="276"/>
      <c r="E745" s="276"/>
      <c r="F745" s="336"/>
      <c r="G745" s="336"/>
      <c r="H745" s="336"/>
      <c r="I745" s="336"/>
      <c r="J745" s="203"/>
      <c r="K745" s="609"/>
      <c r="L745" s="203"/>
      <c r="M745" s="204"/>
      <c r="N745" s="336"/>
      <c r="O745" s="278"/>
      <c r="P745" s="274"/>
      <c r="Q745" s="279"/>
    </row>
    <row r="746" spans="1:17" x14ac:dyDescent="0.2">
      <c r="A746" s="2127"/>
      <c r="B746" s="1074">
        <v>3</v>
      </c>
      <c r="C746" s="310"/>
      <c r="D746" s="276"/>
      <c r="E746" s="276"/>
      <c r="F746" s="336"/>
      <c r="G746" s="336"/>
      <c r="H746" s="336"/>
      <c r="I746" s="336"/>
      <c r="J746" s="203"/>
      <c r="K746" s="609"/>
      <c r="L746" s="203"/>
      <c r="M746" s="204"/>
      <c r="N746" s="336"/>
      <c r="O746" s="278"/>
      <c r="P746" s="274"/>
      <c r="Q746" s="279"/>
    </row>
    <row r="747" spans="1:17" x14ac:dyDescent="0.2">
      <c r="A747" s="2127"/>
      <c r="B747" s="1074">
        <v>4</v>
      </c>
      <c r="C747" s="310"/>
      <c r="D747" s="276"/>
      <c r="E747" s="276"/>
      <c r="F747" s="336"/>
      <c r="G747" s="336"/>
      <c r="H747" s="336"/>
      <c r="I747" s="336"/>
      <c r="J747" s="203"/>
      <c r="K747" s="609"/>
      <c r="L747" s="203"/>
      <c r="M747" s="204"/>
      <c r="N747" s="336"/>
      <c r="O747" s="278"/>
      <c r="P747" s="274"/>
      <c r="Q747" s="279"/>
    </row>
    <row r="748" spans="1:17" x14ac:dyDescent="0.2">
      <c r="A748" s="2127"/>
      <c r="B748" s="1074">
        <v>5</v>
      </c>
      <c r="C748" s="310"/>
      <c r="D748" s="276"/>
      <c r="E748" s="276"/>
      <c r="F748" s="336"/>
      <c r="G748" s="336"/>
      <c r="H748" s="336"/>
      <c r="I748" s="336"/>
      <c r="J748" s="203"/>
      <c r="K748" s="609"/>
      <c r="L748" s="203"/>
      <c r="M748" s="204"/>
      <c r="N748" s="336"/>
      <c r="O748" s="278"/>
      <c r="P748" s="274"/>
      <c r="Q748" s="279"/>
    </row>
    <row r="749" spans="1:17" x14ac:dyDescent="0.2">
      <c r="A749" s="2127"/>
      <c r="B749" s="1074">
        <v>6</v>
      </c>
      <c r="C749" s="310"/>
      <c r="D749" s="276"/>
      <c r="E749" s="276"/>
      <c r="F749" s="336"/>
      <c r="G749" s="336"/>
      <c r="H749" s="336"/>
      <c r="I749" s="336"/>
      <c r="J749" s="203"/>
      <c r="K749" s="609"/>
      <c r="L749" s="203"/>
      <c r="M749" s="204"/>
      <c r="N749" s="336"/>
      <c r="O749" s="278"/>
      <c r="P749" s="274"/>
      <c r="Q749" s="279"/>
    </row>
    <row r="750" spans="1:17" x14ac:dyDescent="0.2">
      <c r="A750" s="2127"/>
      <c r="B750" s="1074">
        <v>7</v>
      </c>
      <c r="C750" s="310"/>
      <c r="D750" s="276"/>
      <c r="E750" s="276"/>
      <c r="F750" s="336"/>
      <c r="G750" s="336"/>
      <c r="H750" s="336"/>
      <c r="I750" s="336"/>
      <c r="J750" s="203"/>
      <c r="K750" s="609"/>
      <c r="L750" s="203"/>
      <c r="M750" s="204"/>
      <c r="N750" s="336"/>
      <c r="O750" s="278"/>
      <c r="P750" s="274"/>
      <c r="Q750" s="279"/>
    </row>
    <row r="751" spans="1:17" x14ac:dyDescent="0.2">
      <c r="A751" s="2127"/>
      <c r="B751" s="1074">
        <v>8</v>
      </c>
      <c r="C751" s="310"/>
      <c r="D751" s="276"/>
      <c r="E751" s="276"/>
      <c r="F751" s="336"/>
      <c r="G751" s="336"/>
      <c r="H751" s="336"/>
      <c r="I751" s="336"/>
      <c r="J751" s="203"/>
      <c r="K751" s="609"/>
      <c r="L751" s="203"/>
      <c r="M751" s="204"/>
      <c r="N751" s="336"/>
      <c r="O751" s="278"/>
      <c r="P751" s="274"/>
      <c r="Q751" s="279"/>
    </row>
    <row r="752" spans="1:17" x14ac:dyDescent="0.2">
      <c r="A752" s="2127"/>
      <c r="B752" s="1074">
        <v>9</v>
      </c>
      <c r="C752" s="310"/>
      <c r="D752" s="276"/>
      <c r="E752" s="276"/>
      <c r="F752" s="336"/>
      <c r="G752" s="336"/>
      <c r="H752" s="336"/>
      <c r="I752" s="336"/>
      <c r="J752" s="203"/>
      <c r="K752" s="609"/>
      <c r="L752" s="203"/>
      <c r="M752" s="204"/>
      <c r="N752" s="336"/>
      <c r="O752" s="278"/>
      <c r="P752" s="274"/>
      <c r="Q752" s="279"/>
    </row>
    <row r="753" spans="1:17" ht="11.25" customHeight="1" thickBot="1" x14ac:dyDescent="0.25">
      <c r="A753" s="2128"/>
      <c r="B753" s="1075">
        <v>10</v>
      </c>
      <c r="C753" s="315"/>
      <c r="D753" s="338"/>
      <c r="E753" s="338"/>
      <c r="F753" s="969"/>
      <c r="G753" s="969"/>
      <c r="H753" s="969"/>
      <c r="I753" s="969"/>
      <c r="J753" s="394"/>
      <c r="K753" s="970"/>
      <c r="L753" s="394"/>
      <c r="M753" s="331"/>
      <c r="N753" s="969"/>
      <c r="O753" s="339"/>
      <c r="P753" s="340"/>
      <c r="Q753" s="341"/>
    </row>
    <row r="754" spans="1:17" x14ac:dyDescent="0.2">
      <c r="A754" s="2129" t="s">
        <v>25</v>
      </c>
      <c r="B754" s="1076">
        <v>1</v>
      </c>
      <c r="C754" s="837" t="s">
        <v>399</v>
      </c>
      <c r="D754" s="1297">
        <v>40</v>
      </c>
      <c r="E754" s="1297">
        <v>1975</v>
      </c>
      <c r="F754" s="282">
        <v>23.34</v>
      </c>
      <c r="G754" s="282">
        <v>4.3600000000000003</v>
      </c>
      <c r="H754" s="282">
        <v>6.4</v>
      </c>
      <c r="I754" s="281">
        <v>12.58</v>
      </c>
      <c r="J754" s="282">
        <v>2232.09</v>
      </c>
      <c r="K754" s="281">
        <v>12.58</v>
      </c>
      <c r="L754" s="282">
        <v>2232.09</v>
      </c>
      <c r="M754" s="1866">
        <f>K754/L754</f>
        <v>5.6359734598515291E-3</v>
      </c>
      <c r="N754" s="783">
        <v>65.617999999999995</v>
      </c>
      <c r="O754" s="285">
        <f t="shared" ref="O754:O763" si="96">M754*N754</f>
        <v>0.36982130648853762</v>
      </c>
      <c r="P754" s="285">
        <f t="shared" ref="P754:P763" si="97">M754*60*1000</f>
        <v>338.1584075910917</v>
      </c>
      <c r="Q754" s="286">
        <f t="shared" ref="Q754:Q763" si="98">P754*N754/1000</f>
        <v>22.189278389312253</v>
      </c>
    </row>
    <row r="755" spans="1:17" x14ac:dyDescent="0.2">
      <c r="A755" s="2130"/>
      <c r="B755" s="1074">
        <v>2</v>
      </c>
      <c r="C755" s="837" t="s">
        <v>400</v>
      </c>
      <c r="D755" s="1297">
        <v>40</v>
      </c>
      <c r="E755" s="1297">
        <v>1975</v>
      </c>
      <c r="F755" s="281">
        <v>24.12</v>
      </c>
      <c r="G755" s="281">
        <v>4.59</v>
      </c>
      <c r="H755" s="281">
        <v>6.24</v>
      </c>
      <c r="I755" s="281">
        <v>13.29</v>
      </c>
      <c r="J755" s="281">
        <v>2215.37</v>
      </c>
      <c r="K755" s="281">
        <v>13.29</v>
      </c>
      <c r="L755" s="281">
        <v>2215.37</v>
      </c>
      <c r="M755" s="1866">
        <f>K755/L755</f>
        <v>5.9989979100556565E-3</v>
      </c>
      <c r="N755" s="783">
        <v>65.617999999999995</v>
      </c>
      <c r="O755" s="285">
        <f t="shared" si="96"/>
        <v>0.39364224486203203</v>
      </c>
      <c r="P755" s="285">
        <f t="shared" si="97"/>
        <v>359.93987460333938</v>
      </c>
      <c r="Q755" s="286">
        <f t="shared" si="98"/>
        <v>23.618534691721923</v>
      </c>
    </row>
    <row r="756" spans="1:17" x14ac:dyDescent="0.2">
      <c r="A756" s="2130"/>
      <c r="B756" s="1074">
        <v>3</v>
      </c>
      <c r="C756" s="1296" t="s">
        <v>401</v>
      </c>
      <c r="D756" s="1297">
        <v>20</v>
      </c>
      <c r="E756" s="1297">
        <v>1989</v>
      </c>
      <c r="F756" s="281">
        <v>12.39</v>
      </c>
      <c r="G756" s="281">
        <v>2.2000000000000002</v>
      </c>
      <c r="H756" s="281">
        <v>3.2</v>
      </c>
      <c r="I756" s="281">
        <v>6.99</v>
      </c>
      <c r="J756" s="281">
        <v>1042.6199999999999</v>
      </c>
      <c r="K756" s="281">
        <v>6.99</v>
      </c>
      <c r="L756" s="281">
        <v>1042.6199999999999</v>
      </c>
      <c r="M756" s="1867">
        <f t="shared" ref="M756:M763" si="99">K756/L756</f>
        <v>6.7042642573516727E-3</v>
      </c>
      <c r="N756" s="783">
        <v>65.617999999999995</v>
      </c>
      <c r="O756" s="285">
        <f t="shared" si="96"/>
        <v>0.43992041203890203</v>
      </c>
      <c r="P756" s="285">
        <f t="shared" si="97"/>
        <v>402.25585544110038</v>
      </c>
      <c r="Q756" s="290">
        <f t="shared" si="98"/>
        <v>26.39522472233412</v>
      </c>
    </row>
    <row r="757" spans="1:17" x14ac:dyDescent="0.2">
      <c r="A757" s="2130"/>
      <c r="B757" s="1074">
        <v>4</v>
      </c>
      <c r="C757" s="1296" t="s">
        <v>402</v>
      </c>
      <c r="D757" s="1297">
        <v>40</v>
      </c>
      <c r="E757" s="1297">
        <v>1984</v>
      </c>
      <c r="F757" s="281">
        <v>27.4</v>
      </c>
      <c r="G757" s="281">
        <v>3.84</v>
      </c>
      <c r="H757" s="281">
        <v>6.4</v>
      </c>
      <c r="I757" s="281">
        <v>17.16</v>
      </c>
      <c r="J757" s="281">
        <v>2265.23</v>
      </c>
      <c r="K757" s="281">
        <v>17.16</v>
      </c>
      <c r="L757" s="281">
        <v>2265.23</v>
      </c>
      <c r="M757" s="1867">
        <f t="shared" si="99"/>
        <v>7.5753896955276061E-3</v>
      </c>
      <c r="N757" s="783">
        <v>65.617999999999995</v>
      </c>
      <c r="O757" s="346">
        <f t="shared" si="96"/>
        <v>0.49708192104113041</v>
      </c>
      <c r="P757" s="285">
        <f t="shared" si="97"/>
        <v>454.52338173165634</v>
      </c>
      <c r="Q757" s="290">
        <f t="shared" si="98"/>
        <v>29.824915262467826</v>
      </c>
    </row>
    <row r="758" spans="1:17" x14ac:dyDescent="0.2">
      <c r="A758" s="2130"/>
      <c r="B758" s="1074">
        <v>5</v>
      </c>
      <c r="C758" s="1296" t="s">
        <v>403</v>
      </c>
      <c r="D758" s="1297">
        <v>20</v>
      </c>
      <c r="E758" s="1297">
        <v>1987</v>
      </c>
      <c r="F758" s="281">
        <v>12.5</v>
      </c>
      <c r="G758" s="281">
        <v>1.76</v>
      </c>
      <c r="H758" s="281">
        <v>3.2</v>
      </c>
      <c r="I758" s="281">
        <v>7.54</v>
      </c>
      <c r="J758" s="281">
        <v>1032.3699999999999</v>
      </c>
      <c r="K758" s="281">
        <v>7.54</v>
      </c>
      <c r="L758" s="281">
        <v>1032.3699999999999</v>
      </c>
      <c r="M758" s="1867">
        <f t="shared" si="99"/>
        <v>7.3035830177165173E-3</v>
      </c>
      <c r="N758" s="783">
        <v>65.617999999999995</v>
      </c>
      <c r="O758" s="346">
        <f t="shared" si="96"/>
        <v>0.47924651045652239</v>
      </c>
      <c r="P758" s="285">
        <f t="shared" si="97"/>
        <v>438.21498106299106</v>
      </c>
      <c r="Q758" s="290">
        <f t="shared" si="98"/>
        <v>28.754790627391348</v>
      </c>
    </row>
    <row r="759" spans="1:17" x14ac:dyDescent="0.2">
      <c r="A759" s="2130"/>
      <c r="B759" s="1074">
        <v>6</v>
      </c>
      <c r="C759" s="1296" t="s">
        <v>404</v>
      </c>
      <c r="D759" s="1297">
        <v>9</v>
      </c>
      <c r="E759" s="1297">
        <v>1991</v>
      </c>
      <c r="F759" s="281">
        <v>5.99</v>
      </c>
      <c r="G759" s="281">
        <v>2.89</v>
      </c>
      <c r="H759" s="281">
        <v>1.44</v>
      </c>
      <c r="I759" s="281">
        <v>1.66</v>
      </c>
      <c r="J759" s="281">
        <v>520.64</v>
      </c>
      <c r="K759" s="281">
        <v>1.66</v>
      </c>
      <c r="L759" s="281">
        <v>520.64</v>
      </c>
      <c r="M759" s="1867">
        <f t="shared" si="99"/>
        <v>3.1883835279655809E-3</v>
      </c>
      <c r="N759" s="783">
        <v>65.617999999999995</v>
      </c>
      <c r="O759" s="346">
        <f t="shared" si="96"/>
        <v>0.20921535033804547</v>
      </c>
      <c r="P759" s="285">
        <f t="shared" si="97"/>
        <v>191.30301167793485</v>
      </c>
      <c r="Q759" s="290">
        <f t="shared" si="98"/>
        <v>12.552921020282728</v>
      </c>
    </row>
    <row r="760" spans="1:17" x14ac:dyDescent="0.2">
      <c r="A760" s="2130"/>
      <c r="B760" s="1074">
        <v>7</v>
      </c>
      <c r="C760" s="1296" t="s">
        <v>405</v>
      </c>
      <c r="D760" s="1297">
        <v>20</v>
      </c>
      <c r="E760" s="1297">
        <v>1984</v>
      </c>
      <c r="F760" s="281">
        <v>9.99</v>
      </c>
      <c r="G760" s="281">
        <v>2.0099999999999998</v>
      </c>
      <c r="H760" s="281">
        <v>3.04</v>
      </c>
      <c r="I760" s="281">
        <v>4.9400000000000004</v>
      </c>
      <c r="J760" s="281">
        <v>900.66</v>
      </c>
      <c r="K760" s="281">
        <v>4.9400000000000004</v>
      </c>
      <c r="L760" s="281">
        <v>900.66</v>
      </c>
      <c r="M760" s="1867">
        <f t="shared" si="99"/>
        <v>5.4848666533431041E-3</v>
      </c>
      <c r="N760" s="783">
        <v>65.617999999999995</v>
      </c>
      <c r="O760" s="346">
        <f t="shared" si="96"/>
        <v>0.35990598005906776</v>
      </c>
      <c r="P760" s="285">
        <f t="shared" si="97"/>
        <v>329.09199920058626</v>
      </c>
      <c r="Q760" s="290">
        <f t="shared" si="98"/>
        <v>21.594358803544065</v>
      </c>
    </row>
    <row r="761" spans="1:17" x14ac:dyDescent="0.2">
      <c r="A761" s="2130"/>
      <c r="B761" s="1074">
        <v>8</v>
      </c>
      <c r="C761" s="1296" t="s">
        <v>406</v>
      </c>
      <c r="D761" s="1297">
        <v>22</v>
      </c>
      <c r="E761" s="1297">
        <v>1973</v>
      </c>
      <c r="F761" s="281">
        <v>7.39</v>
      </c>
      <c r="G761" s="281">
        <v>2.1</v>
      </c>
      <c r="H761" s="281">
        <v>3.52</v>
      </c>
      <c r="I761" s="281">
        <v>1.77</v>
      </c>
      <c r="J761" s="281">
        <v>1350.47</v>
      </c>
      <c r="K761" s="281">
        <v>1.77</v>
      </c>
      <c r="L761" s="281">
        <v>1350.47</v>
      </c>
      <c r="M761" s="1867">
        <f t="shared" si="99"/>
        <v>1.3106548090664732E-3</v>
      </c>
      <c r="N761" s="783">
        <v>65.617999999999995</v>
      </c>
      <c r="O761" s="346">
        <f t="shared" si="96"/>
        <v>8.6002547261323836E-2</v>
      </c>
      <c r="P761" s="285">
        <f t="shared" si="97"/>
        <v>78.639288543988386</v>
      </c>
      <c r="Q761" s="290">
        <f t="shared" si="98"/>
        <v>5.1601528356794297</v>
      </c>
    </row>
    <row r="762" spans="1:17" x14ac:dyDescent="0.2">
      <c r="A762" s="2130"/>
      <c r="B762" s="1074">
        <v>9</v>
      </c>
      <c r="C762" s="1296" t="s">
        <v>407</v>
      </c>
      <c r="D762" s="1297">
        <v>44</v>
      </c>
      <c r="E762" s="1297">
        <v>1970</v>
      </c>
      <c r="F762" s="281">
        <v>28.21</v>
      </c>
      <c r="G762" s="281">
        <v>3.46</v>
      </c>
      <c r="H762" s="281">
        <v>6.96</v>
      </c>
      <c r="I762" s="281">
        <v>17.79</v>
      </c>
      <c r="J762" s="281">
        <v>2033.99</v>
      </c>
      <c r="K762" s="281">
        <v>17.79</v>
      </c>
      <c r="L762" s="281">
        <v>2033.99</v>
      </c>
      <c r="M762" s="1867">
        <f t="shared" si="99"/>
        <v>8.7463556851311956E-3</v>
      </c>
      <c r="N762" s="783">
        <v>65.617999999999995</v>
      </c>
      <c r="O762" s="346">
        <f t="shared" si="96"/>
        <v>0.5739183673469388</v>
      </c>
      <c r="P762" s="285">
        <f t="shared" si="97"/>
        <v>524.78134110787175</v>
      </c>
      <c r="Q762" s="290">
        <f t="shared" si="98"/>
        <v>34.435102040816325</v>
      </c>
    </row>
    <row r="763" spans="1:17" ht="11.25" customHeight="1" thickBot="1" x14ac:dyDescent="0.25">
      <c r="A763" s="2131"/>
      <c r="B763" s="1075">
        <v>10</v>
      </c>
      <c r="C763" s="1298" t="s">
        <v>459</v>
      </c>
      <c r="D763" s="1299">
        <v>20</v>
      </c>
      <c r="E763" s="1299">
        <v>1975</v>
      </c>
      <c r="F763" s="377">
        <v>11.52</v>
      </c>
      <c r="G763" s="377">
        <v>1.93</v>
      </c>
      <c r="H763" s="377">
        <v>3.04</v>
      </c>
      <c r="I763" s="377">
        <v>6.55</v>
      </c>
      <c r="J763" s="377">
        <v>937.3</v>
      </c>
      <c r="K763" s="377">
        <v>6.55</v>
      </c>
      <c r="L763" s="377">
        <v>937.3</v>
      </c>
      <c r="M763" s="1868">
        <f t="shared" si="99"/>
        <v>6.9881574735943669E-3</v>
      </c>
      <c r="N763" s="783">
        <v>65.617999999999995</v>
      </c>
      <c r="O763" s="351">
        <f t="shared" si="96"/>
        <v>0.45854891710231516</v>
      </c>
      <c r="P763" s="351">
        <f t="shared" si="97"/>
        <v>419.28944841566204</v>
      </c>
      <c r="Q763" s="352">
        <f t="shared" si="98"/>
        <v>27.512935026138909</v>
      </c>
    </row>
    <row r="764" spans="1:17" ht="12.75" customHeight="1" x14ac:dyDescent="0.2">
      <c r="A764" s="2132" t="s">
        <v>26</v>
      </c>
      <c r="B764" s="1076">
        <v>1</v>
      </c>
      <c r="C764" s="1300" t="s">
        <v>460</v>
      </c>
      <c r="D764" s="1301">
        <v>20</v>
      </c>
      <c r="E764" s="1301">
        <v>1986</v>
      </c>
      <c r="F764" s="207">
        <v>15.24</v>
      </c>
      <c r="G764" s="207">
        <v>3.06</v>
      </c>
      <c r="H764" s="207">
        <v>3.2</v>
      </c>
      <c r="I764" s="207">
        <v>8.98</v>
      </c>
      <c r="J764" s="207">
        <v>1053.6300000000001</v>
      </c>
      <c r="K764" s="207">
        <v>8.98</v>
      </c>
      <c r="L764" s="207">
        <v>1053.6300000000001</v>
      </c>
      <c r="M764" s="1869">
        <f>K764/L764</f>
        <v>8.5229160141605687E-3</v>
      </c>
      <c r="N764" s="593">
        <v>65.617999999999995</v>
      </c>
      <c r="O764" s="294">
        <f>M764*N764</f>
        <v>0.55925670301718811</v>
      </c>
      <c r="P764" s="294">
        <f>M764*60*1000</f>
        <v>511.37496084963408</v>
      </c>
      <c r="Q764" s="295">
        <f>P764*N764/1000</f>
        <v>33.555402181031283</v>
      </c>
    </row>
    <row r="765" spans="1:17" ht="12.75" customHeight="1" x14ac:dyDescent="0.2">
      <c r="A765" s="2133"/>
      <c r="B765" s="1074">
        <v>2</v>
      </c>
      <c r="C765" s="1302" t="s">
        <v>461</v>
      </c>
      <c r="D765" s="1303">
        <v>30</v>
      </c>
      <c r="E765" s="1303">
        <v>1991</v>
      </c>
      <c r="F765" s="209">
        <v>18.376000000000001</v>
      </c>
      <c r="G765" s="209">
        <v>3.6269999999999998</v>
      </c>
      <c r="H765" s="209">
        <v>4.8</v>
      </c>
      <c r="I765" s="209">
        <v>9.9489999999999998</v>
      </c>
      <c r="J765" s="209">
        <v>1605.58</v>
      </c>
      <c r="K765" s="209">
        <v>9.9489999999999998</v>
      </c>
      <c r="L765" s="209">
        <v>1605.58</v>
      </c>
      <c r="M765" s="1870">
        <f t="shared" ref="M765:M773" si="100">K765/L765</f>
        <v>6.1965146551401984E-3</v>
      </c>
      <c r="N765" s="593">
        <v>65.617999999999995</v>
      </c>
      <c r="O765" s="210">
        <f t="shared" ref="O765:O773" si="101">M765*N765</f>
        <v>0.40660289864098953</v>
      </c>
      <c r="P765" s="294">
        <f t="shared" ref="P765:P773" si="102">M765*60*1000</f>
        <v>371.79087930841195</v>
      </c>
      <c r="Q765" s="211">
        <f t="shared" ref="Q765:Q773" si="103">P765*N765/1000</f>
        <v>24.396173918459372</v>
      </c>
    </row>
    <row r="766" spans="1:17" ht="12.75" customHeight="1" x14ac:dyDescent="0.2">
      <c r="A766" s="2133"/>
      <c r="B766" s="1074">
        <v>3</v>
      </c>
      <c r="C766" s="1302" t="s">
        <v>410</v>
      </c>
      <c r="D766" s="1303">
        <v>50</v>
      </c>
      <c r="E766" s="1303">
        <v>1974</v>
      </c>
      <c r="F766" s="209">
        <v>36.049999999999997</v>
      </c>
      <c r="G766" s="209">
        <v>4.8499999999999996</v>
      </c>
      <c r="H766" s="209">
        <v>7.84</v>
      </c>
      <c r="I766" s="209">
        <v>23.36</v>
      </c>
      <c r="J766" s="209">
        <v>2478.85</v>
      </c>
      <c r="K766" s="209">
        <v>23.36</v>
      </c>
      <c r="L766" s="209">
        <v>2478.85</v>
      </c>
      <c r="M766" s="1870">
        <f t="shared" si="100"/>
        <v>9.4237247110555301E-3</v>
      </c>
      <c r="N766" s="593">
        <v>65.617999999999995</v>
      </c>
      <c r="O766" s="210">
        <f t="shared" si="101"/>
        <v>0.61836596809004174</v>
      </c>
      <c r="P766" s="294">
        <f t="shared" si="102"/>
        <v>565.42348266333181</v>
      </c>
      <c r="Q766" s="211">
        <f t="shared" si="103"/>
        <v>37.101958085402501</v>
      </c>
    </row>
    <row r="767" spans="1:17" ht="12.75" customHeight="1" x14ac:dyDescent="0.2">
      <c r="A767" s="2133"/>
      <c r="B767" s="1074">
        <v>4</v>
      </c>
      <c r="C767" s="1302" t="s">
        <v>411</v>
      </c>
      <c r="D767" s="1303">
        <v>40</v>
      </c>
      <c r="E767" s="1303">
        <v>1986</v>
      </c>
      <c r="F767" s="209">
        <v>30.13</v>
      </c>
      <c r="G767" s="209">
        <v>4</v>
      </c>
      <c r="H767" s="209">
        <v>6.4</v>
      </c>
      <c r="I767" s="209">
        <v>19.73</v>
      </c>
      <c r="J767" s="209">
        <v>2266.4699999999998</v>
      </c>
      <c r="K767" s="209">
        <v>19.73</v>
      </c>
      <c r="L767" s="209">
        <v>2266.4699999999998</v>
      </c>
      <c r="M767" s="1870">
        <f t="shared" si="100"/>
        <v>8.7051670659660189E-3</v>
      </c>
      <c r="N767" s="593">
        <v>65.617999999999995</v>
      </c>
      <c r="O767" s="210">
        <f t="shared" si="101"/>
        <v>0.57121565253455819</v>
      </c>
      <c r="P767" s="294">
        <f t="shared" si="102"/>
        <v>522.31002395796111</v>
      </c>
      <c r="Q767" s="211">
        <f t="shared" si="103"/>
        <v>34.272939152073484</v>
      </c>
    </row>
    <row r="768" spans="1:17" ht="12.75" customHeight="1" x14ac:dyDescent="0.2">
      <c r="A768" s="2133"/>
      <c r="B768" s="1074">
        <v>5</v>
      </c>
      <c r="C768" s="1302" t="s">
        <v>409</v>
      </c>
      <c r="D768" s="1303">
        <v>45</v>
      </c>
      <c r="E768" s="1303">
        <v>1982</v>
      </c>
      <c r="F768" s="209">
        <v>28.91</v>
      </c>
      <c r="G768" s="209">
        <v>4.42</v>
      </c>
      <c r="H768" s="209">
        <v>7.2</v>
      </c>
      <c r="I768" s="209">
        <v>17.29</v>
      </c>
      <c r="J768" s="209">
        <v>2283.7800000000002</v>
      </c>
      <c r="K768" s="209">
        <v>17.29</v>
      </c>
      <c r="L768" s="209">
        <v>2283.7800000000002</v>
      </c>
      <c r="M768" s="1870">
        <f t="shared" si="100"/>
        <v>7.5707817740763112E-3</v>
      </c>
      <c r="N768" s="593">
        <v>65.617999999999995</v>
      </c>
      <c r="O768" s="210">
        <f t="shared" si="101"/>
        <v>0.49677955845133936</v>
      </c>
      <c r="P768" s="294">
        <f t="shared" si="102"/>
        <v>454.24690644457866</v>
      </c>
      <c r="Q768" s="211">
        <f t="shared" si="103"/>
        <v>29.806773507080361</v>
      </c>
    </row>
    <row r="769" spans="1:17" ht="12.75" customHeight="1" x14ac:dyDescent="0.2">
      <c r="A769" s="2133"/>
      <c r="B769" s="1074">
        <v>6</v>
      </c>
      <c r="C769" s="1302" t="s">
        <v>462</v>
      </c>
      <c r="D769" s="1303">
        <v>32</v>
      </c>
      <c r="E769" s="1303">
        <v>1980</v>
      </c>
      <c r="F769" s="209">
        <v>19.591000000000001</v>
      </c>
      <c r="G769" s="209">
        <v>2.72</v>
      </c>
      <c r="H769" s="209">
        <v>5.12</v>
      </c>
      <c r="I769" s="209">
        <v>11.750999999999999</v>
      </c>
      <c r="J769" s="209">
        <v>1796.39</v>
      </c>
      <c r="K769" s="209">
        <v>11.750999999999999</v>
      </c>
      <c r="L769" s="209">
        <v>1796.39</v>
      </c>
      <c r="M769" s="1870">
        <f t="shared" si="100"/>
        <v>6.5414525798963468E-3</v>
      </c>
      <c r="N769" s="593">
        <v>65.617999999999995</v>
      </c>
      <c r="O769" s="210">
        <f t="shared" si="101"/>
        <v>0.42923703538763847</v>
      </c>
      <c r="P769" s="294">
        <f t="shared" si="102"/>
        <v>392.4871547937808</v>
      </c>
      <c r="Q769" s="211">
        <f t="shared" si="103"/>
        <v>25.754222123258305</v>
      </c>
    </row>
    <row r="770" spans="1:17" ht="12.75" customHeight="1" x14ac:dyDescent="0.2">
      <c r="A770" s="2133"/>
      <c r="B770" s="1074">
        <v>7</v>
      </c>
      <c r="C770" s="1302" t="s">
        <v>408</v>
      </c>
      <c r="D770" s="1303">
        <v>40</v>
      </c>
      <c r="E770" s="1303">
        <v>1986</v>
      </c>
      <c r="F770" s="209">
        <v>31.077000000000002</v>
      </c>
      <c r="G770" s="209">
        <v>3.91</v>
      </c>
      <c r="H770" s="209">
        <v>6.4</v>
      </c>
      <c r="I770" s="209">
        <v>20.766999999999999</v>
      </c>
      <c r="J770" s="209">
        <v>2258.5500000000002</v>
      </c>
      <c r="K770" s="209">
        <v>20.766999999999999</v>
      </c>
      <c r="L770" s="209">
        <v>2258.5500000000002</v>
      </c>
      <c r="M770" s="1870">
        <f t="shared" si="100"/>
        <v>9.1948373956742147E-3</v>
      </c>
      <c r="N770" s="593">
        <v>65.617999999999995</v>
      </c>
      <c r="O770" s="210">
        <f t="shared" si="101"/>
        <v>0.60334684022935059</v>
      </c>
      <c r="P770" s="294">
        <f t="shared" si="102"/>
        <v>551.69024374045284</v>
      </c>
      <c r="Q770" s="211">
        <f t="shared" si="103"/>
        <v>36.200810413761033</v>
      </c>
    </row>
    <row r="771" spans="1:17" ht="13.5" customHeight="1" x14ac:dyDescent="0.2">
      <c r="A771" s="2133"/>
      <c r="B771" s="1074">
        <v>8</v>
      </c>
      <c r="C771" s="1302" t="s">
        <v>724</v>
      </c>
      <c r="D771" s="1303">
        <v>30</v>
      </c>
      <c r="E771" s="1303">
        <v>1989</v>
      </c>
      <c r="F771" s="209">
        <v>24.21</v>
      </c>
      <c r="G771" s="209">
        <v>2.72</v>
      </c>
      <c r="H771" s="209">
        <v>4.8</v>
      </c>
      <c r="I771" s="209">
        <v>16.690000000000001</v>
      </c>
      <c r="J771" s="209">
        <v>1601.08</v>
      </c>
      <c r="K771" s="209">
        <v>16.690000000000001</v>
      </c>
      <c r="L771" s="209">
        <v>1601.08</v>
      </c>
      <c r="M771" s="1870">
        <f t="shared" si="100"/>
        <v>1.0424213655782348E-2</v>
      </c>
      <c r="N771" s="593">
        <v>65.617999999999995</v>
      </c>
      <c r="O771" s="210">
        <f t="shared" si="101"/>
        <v>0.68401605166512613</v>
      </c>
      <c r="P771" s="294">
        <f t="shared" si="102"/>
        <v>625.45281934694083</v>
      </c>
      <c r="Q771" s="211">
        <f t="shared" si="103"/>
        <v>41.040963099907557</v>
      </c>
    </row>
    <row r="772" spans="1:17" ht="13.5" customHeight="1" x14ac:dyDescent="0.2">
      <c r="A772" s="2133"/>
      <c r="B772" s="1074">
        <v>9</v>
      </c>
      <c r="C772" s="1302" t="s">
        <v>463</v>
      </c>
      <c r="D772" s="1303">
        <v>30</v>
      </c>
      <c r="E772" s="1303">
        <v>1990</v>
      </c>
      <c r="F772" s="209">
        <v>19.702999999999999</v>
      </c>
      <c r="G772" s="209">
        <v>3.117</v>
      </c>
      <c r="H772" s="209">
        <v>4.4800000000000004</v>
      </c>
      <c r="I772" s="209">
        <v>12.106</v>
      </c>
      <c r="J772" s="209">
        <v>1563.68</v>
      </c>
      <c r="K772" s="209">
        <v>12.106</v>
      </c>
      <c r="L772" s="209">
        <v>1563.68</v>
      </c>
      <c r="M772" s="1870">
        <f t="shared" si="100"/>
        <v>7.7419932467000917E-3</v>
      </c>
      <c r="N772" s="593">
        <v>65.617999999999995</v>
      </c>
      <c r="O772" s="210">
        <f t="shared" si="101"/>
        <v>0.50801411286196663</v>
      </c>
      <c r="P772" s="294">
        <f t="shared" si="102"/>
        <v>464.51959480200549</v>
      </c>
      <c r="Q772" s="211">
        <f t="shared" si="103"/>
        <v>30.480846771717992</v>
      </c>
    </row>
    <row r="773" spans="1:17" ht="13.5" customHeight="1" thickBot="1" x14ac:dyDescent="0.25">
      <c r="A773" s="2134"/>
      <c r="B773" s="1075">
        <v>10</v>
      </c>
      <c r="C773" s="1306" t="s">
        <v>464</v>
      </c>
      <c r="D773" s="1307">
        <v>30</v>
      </c>
      <c r="E773" s="1307">
        <v>1990</v>
      </c>
      <c r="F773" s="374">
        <v>23.7</v>
      </c>
      <c r="G773" s="374">
        <v>2.95</v>
      </c>
      <c r="H773" s="374">
        <v>4.8</v>
      </c>
      <c r="I773" s="374">
        <v>15.95</v>
      </c>
      <c r="J773" s="374">
        <v>1550.85</v>
      </c>
      <c r="K773" s="374">
        <v>15.95</v>
      </c>
      <c r="L773" s="374">
        <v>1550.85</v>
      </c>
      <c r="M773" s="1871">
        <f t="shared" si="100"/>
        <v>1.0284682593416514E-2</v>
      </c>
      <c r="N773" s="593">
        <v>65.617999999999995</v>
      </c>
      <c r="O773" s="320">
        <f t="shared" si="101"/>
        <v>0.67486030241480477</v>
      </c>
      <c r="P773" s="320">
        <f t="shared" si="102"/>
        <v>617.08095560499078</v>
      </c>
      <c r="Q773" s="321">
        <f t="shared" si="103"/>
        <v>40.491618144888285</v>
      </c>
    </row>
    <row r="774" spans="1:17" ht="13.5" customHeight="1" x14ac:dyDescent="0.2">
      <c r="A774" s="2135" t="s">
        <v>523</v>
      </c>
      <c r="B774" s="1076">
        <v>1</v>
      </c>
      <c r="C774" s="1176" t="s">
        <v>412</v>
      </c>
      <c r="D774" s="1177">
        <v>40</v>
      </c>
      <c r="E774" s="1177">
        <v>1972</v>
      </c>
      <c r="F774" s="251">
        <v>26.62</v>
      </c>
      <c r="G774" s="251">
        <v>2.5499999999999998</v>
      </c>
      <c r="H774" s="251">
        <v>5.92</v>
      </c>
      <c r="I774" s="251">
        <v>18.149999999999999</v>
      </c>
      <c r="J774" s="251">
        <v>1745.13</v>
      </c>
      <c r="K774" s="251">
        <v>18.149999999999999</v>
      </c>
      <c r="L774" s="251">
        <v>1745.13</v>
      </c>
      <c r="M774" s="1872">
        <f>K774/L774</f>
        <v>1.0400371319042133E-2</v>
      </c>
      <c r="N774" s="594">
        <v>65.617999999999995</v>
      </c>
      <c r="O774" s="302">
        <f>M774*N774</f>
        <v>0.68245156521290662</v>
      </c>
      <c r="P774" s="302">
        <f>M774*60*1000</f>
        <v>624.02227914252796</v>
      </c>
      <c r="Q774" s="303">
        <f>P774*N774/1000</f>
        <v>40.947093912774399</v>
      </c>
    </row>
    <row r="775" spans="1:17" ht="13.5" customHeight="1" x14ac:dyDescent="0.2">
      <c r="A775" s="2136"/>
      <c r="B775" s="1074">
        <v>2</v>
      </c>
      <c r="C775" s="1304" t="s">
        <v>465</v>
      </c>
      <c r="D775" s="1305">
        <v>24</v>
      </c>
      <c r="E775" s="1305">
        <v>1985</v>
      </c>
      <c r="F775" s="213">
        <v>22.09</v>
      </c>
      <c r="G775" s="213">
        <v>2.4900000000000002</v>
      </c>
      <c r="H775" s="213">
        <v>3.84</v>
      </c>
      <c r="I775" s="213">
        <v>15.76</v>
      </c>
      <c r="J775" s="213">
        <v>1503.04</v>
      </c>
      <c r="K775" s="213">
        <v>15.76</v>
      </c>
      <c r="L775" s="213">
        <v>1503.04</v>
      </c>
      <c r="M775" s="1873">
        <f t="shared" ref="M775:M783" si="104">K775/L775</f>
        <v>1.048541622312114E-2</v>
      </c>
      <c r="N775" s="594">
        <v>65.617999999999995</v>
      </c>
      <c r="O775" s="214">
        <f t="shared" ref="O775:O783" si="105">M775*N775</f>
        <v>0.68803204172876298</v>
      </c>
      <c r="P775" s="302">
        <f t="shared" ref="P775:P783" si="106">M775*60*1000</f>
        <v>629.12497338726848</v>
      </c>
      <c r="Q775" s="215">
        <f t="shared" ref="Q775:Q783" si="107">P775*N775/1000</f>
        <v>41.281922503725781</v>
      </c>
    </row>
    <row r="776" spans="1:17" ht="13.5" customHeight="1" x14ac:dyDescent="0.2">
      <c r="A776" s="2136"/>
      <c r="B776" s="1074">
        <v>3</v>
      </c>
      <c r="C776" s="1304" t="s">
        <v>466</v>
      </c>
      <c r="D776" s="1305">
        <v>20</v>
      </c>
      <c r="E776" s="1305">
        <v>1984</v>
      </c>
      <c r="F776" s="213">
        <v>18</v>
      </c>
      <c r="G776" s="213">
        <v>1.76</v>
      </c>
      <c r="H776" s="213">
        <v>3.2</v>
      </c>
      <c r="I776" s="213">
        <v>13.04</v>
      </c>
      <c r="J776" s="213">
        <v>1075.26</v>
      </c>
      <c r="K776" s="213">
        <v>13.04</v>
      </c>
      <c r="L776" s="213">
        <v>1075.26</v>
      </c>
      <c r="M776" s="1873">
        <f t="shared" si="104"/>
        <v>1.212729944385544E-2</v>
      </c>
      <c r="N776" s="594">
        <v>65.617999999999995</v>
      </c>
      <c r="O776" s="214">
        <f t="shared" si="105"/>
        <v>0.79576913490690615</v>
      </c>
      <c r="P776" s="302">
        <f t="shared" si="106"/>
        <v>727.63796663132644</v>
      </c>
      <c r="Q776" s="215">
        <f t="shared" si="107"/>
        <v>47.74614809441438</v>
      </c>
    </row>
    <row r="777" spans="1:17" ht="13.5" customHeight="1" x14ac:dyDescent="0.2">
      <c r="A777" s="2136"/>
      <c r="B777" s="1074">
        <v>4</v>
      </c>
      <c r="C777" s="1304" t="s">
        <v>467</v>
      </c>
      <c r="D777" s="1305">
        <v>22</v>
      </c>
      <c r="E777" s="1305">
        <v>1991</v>
      </c>
      <c r="F777" s="213">
        <v>21.26</v>
      </c>
      <c r="G777" s="213">
        <v>1.87</v>
      </c>
      <c r="H777" s="213">
        <v>3.52</v>
      </c>
      <c r="I777" s="213">
        <v>15.87</v>
      </c>
      <c r="J777" s="213">
        <v>1218.99</v>
      </c>
      <c r="K777" s="213">
        <v>15.87</v>
      </c>
      <c r="L777" s="213">
        <v>1218.99</v>
      </c>
      <c r="M777" s="1873">
        <f t="shared" si="104"/>
        <v>1.3018974724977235E-2</v>
      </c>
      <c r="N777" s="594">
        <v>65.617999999999995</v>
      </c>
      <c r="O777" s="214">
        <f t="shared" si="105"/>
        <v>0.85427908350355619</v>
      </c>
      <c r="P777" s="302">
        <f t="shared" si="106"/>
        <v>781.13848349863417</v>
      </c>
      <c r="Q777" s="215">
        <f t="shared" si="107"/>
        <v>51.256745010213372</v>
      </c>
    </row>
    <row r="778" spans="1:17" ht="13.5" customHeight="1" x14ac:dyDescent="0.2">
      <c r="A778" s="2136"/>
      <c r="B778" s="1074">
        <v>5</v>
      </c>
      <c r="C778" s="1304" t="s">
        <v>973</v>
      </c>
      <c r="D778" s="1305">
        <v>21</v>
      </c>
      <c r="E778" s="1305">
        <v>1974</v>
      </c>
      <c r="F778" s="213">
        <v>17.87</v>
      </c>
      <c r="G778" s="213">
        <v>1.19</v>
      </c>
      <c r="H778" s="213">
        <v>3.2</v>
      </c>
      <c r="I778" s="213">
        <v>13.48</v>
      </c>
      <c r="J778" s="213">
        <v>944.31</v>
      </c>
      <c r="K778" s="213">
        <v>13.48</v>
      </c>
      <c r="L778" s="213">
        <v>944.31</v>
      </c>
      <c r="M778" s="1873">
        <f t="shared" si="104"/>
        <v>1.4274973260899495E-2</v>
      </c>
      <c r="N778" s="594">
        <v>65.617999999999995</v>
      </c>
      <c r="O778" s="214">
        <f t="shared" si="105"/>
        <v>0.93669519543370294</v>
      </c>
      <c r="P778" s="302">
        <f t="shared" si="106"/>
        <v>856.49839565396962</v>
      </c>
      <c r="Q778" s="215">
        <f t="shared" si="107"/>
        <v>56.201711726022168</v>
      </c>
    </row>
    <row r="779" spans="1:17" ht="13.5" customHeight="1" x14ac:dyDescent="0.2">
      <c r="A779" s="2136"/>
      <c r="B779" s="1074">
        <v>6</v>
      </c>
      <c r="C779" s="1304" t="s">
        <v>725</v>
      </c>
      <c r="D779" s="1305">
        <v>9</v>
      </c>
      <c r="E779" s="1305">
        <v>1990</v>
      </c>
      <c r="F779" s="213">
        <v>8.67</v>
      </c>
      <c r="G779" s="213">
        <v>0.68</v>
      </c>
      <c r="H779" s="213">
        <v>1.44</v>
      </c>
      <c r="I779" s="213">
        <v>6.55</v>
      </c>
      <c r="J779" s="213">
        <v>513.42999999999995</v>
      </c>
      <c r="K779" s="213">
        <v>6.55</v>
      </c>
      <c r="L779" s="213">
        <v>513.42999999999995</v>
      </c>
      <c r="M779" s="1873">
        <f t="shared" si="104"/>
        <v>1.2757337903901215E-2</v>
      </c>
      <c r="N779" s="594">
        <v>65.617999999999995</v>
      </c>
      <c r="O779" s="214">
        <f t="shared" si="105"/>
        <v>0.83711099857818982</v>
      </c>
      <c r="P779" s="302">
        <f t="shared" si="106"/>
        <v>765.44027423407294</v>
      </c>
      <c r="Q779" s="215">
        <f t="shared" si="107"/>
        <v>50.226659914691396</v>
      </c>
    </row>
    <row r="780" spans="1:17" ht="13.5" customHeight="1" x14ac:dyDescent="0.2">
      <c r="A780" s="2136"/>
      <c r="B780" s="1074">
        <v>7</v>
      </c>
      <c r="C780" s="1304" t="s">
        <v>468</v>
      </c>
      <c r="D780" s="1305">
        <v>32</v>
      </c>
      <c r="E780" s="1305">
        <v>1978</v>
      </c>
      <c r="F780" s="213">
        <v>26.47</v>
      </c>
      <c r="G780" s="213">
        <v>2.4900000000000002</v>
      </c>
      <c r="H780" s="213">
        <v>5.2</v>
      </c>
      <c r="I780" s="213">
        <v>18.78</v>
      </c>
      <c r="J780" s="213">
        <v>1793.96</v>
      </c>
      <c r="K780" s="213">
        <v>18.78</v>
      </c>
      <c r="L780" s="213">
        <v>1793.96</v>
      </c>
      <c r="M780" s="1873">
        <f t="shared" si="104"/>
        <v>1.0468460835247164E-2</v>
      </c>
      <c r="N780" s="594">
        <v>65.617999999999995</v>
      </c>
      <c r="O780" s="214">
        <f t="shared" si="105"/>
        <v>0.68691946308724838</v>
      </c>
      <c r="P780" s="302">
        <f t="shared" si="106"/>
        <v>628.10765011482988</v>
      </c>
      <c r="Q780" s="215">
        <f t="shared" si="107"/>
        <v>41.215167785234904</v>
      </c>
    </row>
    <row r="781" spans="1:17" ht="13.5" customHeight="1" x14ac:dyDescent="0.2">
      <c r="A781" s="2136"/>
      <c r="B781" s="1074">
        <v>8</v>
      </c>
      <c r="C781" s="1304" t="s">
        <v>470</v>
      </c>
      <c r="D781" s="1305">
        <v>17</v>
      </c>
      <c r="E781" s="1305">
        <v>1974</v>
      </c>
      <c r="F781" s="213">
        <v>14.62</v>
      </c>
      <c r="G781" s="213">
        <v>1.36</v>
      </c>
      <c r="H781" s="213">
        <v>2.72</v>
      </c>
      <c r="I781" s="213">
        <v>10.54</v>
      </c>
      <c r="J781" s="213">
        <v>827.36</v>
      </c>
      <c r="K781" s="213">
        <v>10.54</v>
      </c>
      <c r="L781" s="213">
        <v>827.36</v>
      </c>
      <c r="M781" s="1873">
        <f t="shared" si="104"/>
        <v>1.273931541287952E-2</v>
      </c>
      <c r="N781" s="594">
        <v>65.617999999999995</v>
      </c>
      <c r="O781" s="214">
        <f t="shared" si="105"/>
        <v>0.83592839876232827</v>
      </c>
      <c r="P781" s="302">
        <f t="shared" si="106"/>
        <v>764.35892477277127</v>
      </c>
      <c r="Q781" s="215">
        <f t="shared" si="107"/>
        <v>50.155703925739708</v>
      </c>
    </row>
    <row r="782" spans="1:17" x14ac:dyDescent="0.2">
      <c r="A782" s="2136"/>
      <c r="B782" s="1074">
        <v>9</v>
      </c>
      <c r="C782" s="1178" t="s">
        <v>471</v>
      </c>
      <c r="D782" s="1305">
        <v>19</v>
      </c>
      <c r="E782" s="1305">
        <v>1974</v>
      </c>
      <c r="F782" s="213">
        <v>14.08</v>
      </c>
      <c r="G782" s="213">
        <v>1.42</v>
      </c>
      <c r="H782" s="213">
        <v>3.12</v>
      </c>
      <c r="I782" s="213">
        <v>9.5399999999999991</v>
      </c>
      <c r="J782" s="213">
        <v>899.46</v>
      </c>
      <c r="K782" s="213">
        <v>9.5399999999999991</v>
      </c>
      <c r="L782" s="213">
        <v>899.46</v>
      </c>
      <c r="M782" s="1873">
        <f t="shared" si="104"/>
        <v>1.0606363818290974E-2</v>
      </c>
      <c r="N782" s="594">
        <v>65.617999999999995</v>
      </c>
      <c r="O782" s="214">
        <f t="shared" si="105"/>
        <v>0.69596838102861702</v>
      </c>
      <c r="P782" s="302">
        <f t="shared" si="106"/>
        <v>636.38182909745842</v>
      </c>
      <c r="Q782" s="215">
        <f t="shared" si="107"/>
        <v>41.75810286171702</v>
      </c>
    </row>
    <row r="783" spans="1:17" ht="12" thickBot="1" x14ac:dyDescent="0.25">
      <c r="A783" s="2137"/>
      <c r="B783" s="1075">
        <v>10</v>
      </c>
      <c r="C783" s="1179" t="s">
        <v>469</v>
      </c>
      <c r="D783" s="1308">
        <v>20</v>
      </c>
      <c r="E783" s="1308">
        <v>1974</v>
      </c>
      <c r="F783" s="366">
        <v>17.66</v>
      </c>
      <c r="G783" s="366">
        <v>1.98</v>
      </c>
      <c r="H783" s="366">
        <v>3.2</v>
      </c>
      <c r="I783" s="366">
        <v>12.48</v>
      </c>
      <c r="J783" s="366">
        <v>948.51</v>
      </c>
      <c r="K783" s="366">
        <v>12.48</v>
      </c>
      <c r="L783" s="366">
        <v>948.51</v>
      </c>
      <c r="M783" s="1874">
        <f t="shared" si="104"/>
        <v>1.315747857165449E-2</v>
      </c>
      <c r="N783" s="594">
        <v>65.617999999999995</v>
      </c>
      <c r="O783" s="325">
        <f t="shared" si="105"/>
        <v>0.86336742891482421</v>
      </c>
      <c r="P783" s="325">
        <f t="shared" si="106"/>
        <v>789.44871429926934</v>
      </c>
      <c r="Q783" s="326">
        <f t="shared" si="107"/>
        <v>51.802045734889447</v>
      </c>
    </row>
    <row r="785" spans="1:17" ht="15" x14ac:dyDescent="0.2">
      <c r="A785" s="1960" t="s">
        <v>415</v>
      </c>
      <c r="B785" s="1960"/>
      <c r="C785" s="1960"/>
      <c r="D785" s="1960"/>
      <c r="E785" s="1960"/>
      <c r="F785" s="1960"/>
      <c r="G785" s="1960"/>
      <c r="H785" s="1960"/>
      <c r="I785" s="1960"/>
      <c r="J785" s="1960"/>
      <c r="K785" s="1960"/>
      <c r="L785" s="1960"/>
      <c r="M785" s="1960"/>
      <c r="N785" s="1960"/>
      <c r="O785" s="1960"/>
      <c r="P785" s="1960"/>
      <c r="Q785" s="1960"/>
    </row>
    <row r="786" spans="1:17" ht="13.5" thickBot="1" x14ac:dyDescent="0.25">
      <c r="A786" s="391"/>
      <c r="B786" s="391"/>
      <c r="C786" s="391"/>
      <c r="D786" s="391"/>
      <c r="E786" s="1961" t="s">
        <v>253</v>
      </c>
      <c r="F786" s="1961"/>
      <c r="G786" s="1961"/>
      <c r="H786" s="1961"/>
      <c r="I786" s="391">
        <v>5.4</v>
      </c>
      <c r="J786" s="391" t="s">
        <v>252</v>
      </c>
      <c r="K786" s="391" t="s">
        <v>254</v>
      </c>
      <c r="L786" s="391">
        <v>378</v>
      </c>
      <c r="M786" s="391"/>
      <c r="N786" s="391"/>
      <c r="O786" s="391"/>
      <c r="P786" s="391"/>
      <c r="Q786" s="391"/>
    </row>
    <row r="787" spans="1:17" x14ac:dyDescent="0.2">
      <c r="A787" s="1962" t="s">
        <v>1</v>
      </c>
      <c r="B787" s="1965" t="s">
        <v>0</v>
      </c>
      <c r="C787" s="1968" t="s">
        <v>2</v>
      </c>
      <c r="D787" s="1968" t="s">
        <v>3</v>
      </c>
      <c r="E787" s="1968" t="s">
        <v>11</v>
      </c>
      <c r="F787" s="1972" t="s">
        <v>12</v>
      </c>
      <c r="G787" s="1973"/>
      <c r="H787" s="1973"/>
      <c r="I787" s="1974"/>
      <c r="J787" s="1968" t="s">
        <v>4</v>
      </c>
      <c r="K787" s="1968" t="s">
        <v>13</v>
      </c>
      <c r="L787" s="1968" t="s">
        <v>5</v>
      </c>
      <c r="M787" s="1968" t="s">
        <v>6</v>
      </c>
      <c r="N787" s="1968" t="s">
        <v>14</v>
      </c>
      <c r="O787" s="1992" t="s">
        <v>15</v>
      </c>
      <c r="P787" s="1968" t="s">
        <v>22</v>
      </c>
      <c r="Q787" s="1977" t="s">
        <v>23</v>
      </c>
    </row>
    <row r="788" spans="1:17" ht="33.75" x14ac:dyDescent="0.2">
      <c r="A788" s="1963"/>
      <c r="B788" s="1966"/>
      <c r="C788" s="1969"/>
      <c r="D788" s="1971"/>
      <c r="E788" s="1971"/>
      <c r="F788" s="729" t="s">
        <v>16</v>
      </c>
      <c r="G788" s="729" t="s">
        <v>17</v>
      </c>
      <c r="H788" s="729" t="s">
        <v>18</v>
      </c>
      <c r="I788" s="729" t="s">
        <v>19</v>
      </c>
      <c r="J788" s="1971"/>
      <c r="K788" s="1971"/>
      <c r="L788" s="1971"/>
      <c r="M788" s="1971"/>
      <c r="N788" s="1971"/>
      <c r="O788" s="1993"/>
      <c r="P788" s="1971"/>
      <c r="Q788" s="1978"/>
    </row>
    <row r="789" spans="1:17" ht="12" thickBot="1" x14ac:dyDescent="0.25">
      <c r="A789" s="1964"/>
      <c r="B789" s="1967"/>
      <c r="C789" s="1970"/>
      <c r="D789" s="28" t="s">
        <v>7</v>
      </c>
      <c r="E789" s="28" t="s">
        <v>8</v>
      </c>
      <c r="F789" s="28" t="s">
        <v>9</v>
      </c>
      <c r="G789" s="28" t="s">
        <v>9</v>
      </c>
      <c r="H789" s="28" t="s">
        <v>9</v>
      </c>
      <c r="I789" s="28" t="s">
        <v>9</v>
      </c>
      <c r="J789" s="28" t="s">
        <v>20</v>
      </c>
      <c r="K789" s="28" t="s">
        <v>9</v>
      </c>
      <c r="L789" s="28" t="s">
        <v>20</v>
      </c>
      <c r="M789" s="28" t="s">
        <v>21</v>
      </c>
      <c r="N789" s="28" t="s">
        <v>269</v>
      </c>
      <c r="O789" s="28" t="s">
        <v>270</v>
      </c>
      <c r="P789" s="616" t="s">
        <v>24</v>
      </c>
      <c r="Q789" s="617" t="s">
        <v>271</v>
      </c>
    </row>
    <row r="790" spans="1:17" x14ac:dyDescent="0.2">
      <c r="A790" s="2068" t="s">
        <v>10</v>
      </c>
      <c r="B790" s="29">
        <v>1</v>
      </c>
      <c r="C790" s="307" t="s">
        <v>525</v>
      </c>
      <c r="D790" s="270">
        <v>8</v>
      </c>
      <c r="E790" s="270">
        <v>1975</v>
      </c>
      <c r="F790" s="246">
        <v>3.44</v>
      </c>
      <c r="G790" s="246">
        <v>1.2696000000000001</v>
      </c>
      <c r="H790" s="246">
        <v>1.28</v>
      </c>
      <c r="I790" s="246">
        <v>0.89339999999999997</v>
      </c>
      <c r="J790" s="246">
        <v>574.41</v>
      </c>
      <c r="K790" s="271">
        <v>0.89339999999999997</v>
      </c>
      <c r="L790" s="246">
        <v>574.41</v>
      </c>
      <c r="M790" s="272">
        <f>K790/L790</f>
        <v>1.5553350394317648E-3</v>
      </c>
      <c r="N790" s="308">
        <v>74.900000000000006</v>
      </c>
      <c r="O790" s="274">
        <f>M790*N790</f>
        <v>0.1164945944534392</v>
      </c>
      <c r="P790" s="274">
        <f>M790*60*1000</f>
        <v>93.320102365905896</v>
      </c>
      <c r="Q790" s="275">
        <f>P790*N790/1000</f>
        <v>6.9896756672063525</v>
      </c>
    </row>
    <row r="791" spans="1:17" x14ac:dyDescent="0.2">
      <c r="A791" s="2057"/>
      <c r="B791" s="11">
        <v>2</v>
      </c>
      <c r="C791" s="310" t="s">
        <v>993</v>
      </c>
      <c r="D791" s="276">
        <v>12</v>
      </c>
      <c r="E791" s="276">
        <v>1958</v>
      </c>
      <c r="F791" s="203">
        <v>3.8</v>
      </c>
      <c r="G791" s="203">
        <v>1</v>
      </c>
      <c r="H791" s="203">
        <v>1.49</v>
      </c>
      <c r="I791" s="203">
        <v>2.4</v>
      </c>
      <c r="J791" s="203">
        <v>563.5</v>
      </c>
      <c r="K791" s="277">
        <v>2.4</v>
      </c>
      <c r="L791" s="203">
        <v>563.5</v>
      </c>
      <c r="M791" s="204">
        <f t="shared" ref="M791:M799" si="108">K791/L791</f>
        <v>4.2590949423247561E-3</v>
      </c>
      <c r="N791" s="311">
        <v>74.900000000000006</v>
      </c>
      <c r="O791" s="278">
        <f t="shared" ref="O791:O809" si="109">M791*N791</f>
        <v>0.31900621118012423</v>
      </c>
      <c r="P791" s="274">
        <f t="shared" ref="P791:P809" si="110">M791*60*1000</f>
        <v>255.54569653948539</v>
      </c>
      <c r="Q791" s="279">
        <f t="shared" ref="Q791:Q809" si="111">P791*N791/1000</f>
        <v>19.140372670807459</v>
      </c>
    </row>
    <row r="792" spans="1:17" x14ac:dyDescent="0.2">
      <c r="A792" s="2057"/>
      <c r="B792" s="11">
        <v>3</v>
      </c>
      <c r="C792" s="310" t="s">
        <v>731</v>
      </c>
      <c r="D792" s="276">
        <v>12</v>
      </c>
      <c r="E792" s="276">
        <v>1961</v>
      </c>
      <c r="F792" s="203">
        <v>7</v>
      </c>
      <c r="G792" s="203">
        <v>1.3</v>
      </c>
      <c r="H792" s="203">
        <v>1.8</v>
      </c>
      <c r="I792" s="203">
        <v>3.9</v>
      </c>
      <c r="J792" s="203">
        <v>560.5</v>
      </c>
      <c r="K792" s="277">
        <v>3.9</v>
      </c>
      <c r="L792" s="203">
        <v>560.29999999999995</v>
      </c>
      <c r="M792" s="204">
        <f t="shared" si="108"/>
        <v>6.9605568445475644E-3</v>
      </c>
      <c r="N792" s="311">
        <v>74.900000000000006</v>
      </c>
      <c r="O792" s="278">
        <f t="shared" si="109"/>
        <v>0.52134570765661259</v>
      </c>
      <c r="P792" s="274">
        <f t="shared" si="110"/>
        <v>417.63341067285387</v>
      </c>
      <c r="Q792" s="279">
        <f t="shared" si="111"/>
        <v>31.280742459396759</v>
      </c>
    </row>
    <row r="793" spans="1:17" x14ac:dyDescent="0.2">
      <c r="A793" s="2057"/>
      <c r="B793" s="11">
        <v>4</v>
      </c>
      <c r="C793" s="310" t="s">
        <v>732</v>
      </c>
      <c r="D793" s="276">
        <v>26</v>
      </c>
      <c r="E793" s="276">
        <v>1962</v>
      </c>
      <c r="F793" s="203">
        <v>13.2</v>
      </c>
      <c r="G793" s="203">
        <v>1.95</v>
      </c>
      <c r="H793" s="203">
        <v>3.68</v>
      </c>
      <c r="I793" s="203">
        <v>7.5627000000000004</v>
      </c>
      <c r="J793" s="203">
        <v>1176.3900000000001</v>
      </c>
      <c r="K793" s="277">
        <v>7.5179999999999998</v>
      </c>
      <c r="L793" s="203">
        <v>1053.9000000000001</v>
      </c>
      <c r="M793" s="204">
        <f t="shared" si="108"/>
        <v>7.1335041275263304E-3</v>
      </c>
      <c r="N793" s="311">
        <v>74.900000000000006</v>
      </c>
      <c r="O793" s="278">
        <f t="shared" si="109"/>
        <v>0.53429945915172217</v>
      </c>
      <c r="P793" s="274">
        <f t="shared" si="110"/>
        <v>428.01024765157979</v>
      </c>
      <c r="Q793" s="279">
        <f t="shared" si="111"/>
        <v>32.057967549103331</v>
      </c>
    </row>
    <row r="794" spans="1:17" x14ac:dyDescent="0.2">
      <c r="A794" s="2057"/>
      <c r="B794" s="11">
        <v>5</v>
      </c>
      <c r="C794" s="310" t="s">
        <v>584</v>
      </c>
      <c r="D794" s="276">
        <v>12</v>
      </c>
      <c r="E794" s="276">
        <v>1962</v>
      </c>
      <c r="F794" s="203">
        <v>7.54</v>
      </c>
      <c r="G794" s="203">
        <v>1.2</v>
      </c>
      <c r="H794" s="203">
        <v>1.92</v>
      </c>
      <c r="I794" s="203">
        <v>4.41</v>
      </c>
      <c r="J794" s="203">
        <v>555.63</v>
      </c>
      <c r="K794" s="277">
        <v>4.0576999999999996</v>
      </c>
      <c r="L794" s="203">
        <v>510.84</v>
      </c>
      <c r="M794" s="204">
        <f t="shared" si="108"/>
        <v>7.943191605982303E-3</v>
      </c>
      <c r="N794" s="311">
        <v>74.900000000000006</v>
      </c>
      <c r="O794" s="278">
        <f t="shared" si="109"/>
        <v>0.59494505128807451</v>
      </c>
      <c r="P794" s="274">
        <f t="shared" si="110"/>
        <v>476.59149635893817</v>
      </c>
      <c r="Q794" s="279">
        <f t="shared" si="111"/>
        <v>35.696703077284475</v>
      </c>
    </row>
    <row r="795" spans="1:17" x14ac:dyDescent="0.2">
      <c r="A795" s="2057"/>
      <c r="B795" s="11">
        <v>6</v>
      </c>
      <c r="C795" s="310" t="s">
        <v>583</v>
      </c>
      <c r="D795" s="276">
        <v>11</v>
      </c>
      <c r="E795" s="276">
        <v>1975</v>
      </c>
      <c r="F795" s="203">
        <v>5.72</v>
      </c>
      <c r="G795" s="203">
        <v>0.57999999999999996</v>
      </c>
      <c r="H795" s="203">
        <v>0.96</v>
      </c>
      <c r="I795" s="203">
        <v>4.1779999999999999</v>
      </c>
      <c r="J795" s="203">
        <v>464.11</v>
      </c>
      <c r="K795" s="277">
        <v>4.1779999999999999</v>
      </c>
      <c r="L795" s="203">
        <v>464.11</v>
      </c>
      <c r="M795" s="204">
        <f t="shared" si="108"/>
        <v>9.0021762082264974E-3</v>
      </c>
      <c r="N795" s="311">
        <v>74.900000000000006</v>
      </c>
      <c r="O795" s="278">
        <f t="shared" si="109"/>
        <v>0.67426299799616474</v>
      </c>
      <c r="P795" s="274">
        <f t="shared" si="110"/>
        <v>540.13057249358985</v>
      </c>
      <c r="Q795" s="279">
        <f t="shared" si="111"/>
        <v>40.455779879769885</v>
      </c>
    </row>
    <row r="796" spans="1:17" x14ac:dyDescent="0.2">
      <c r="A796" s="2057"/>
      <c r="B796" s="11">
        <v>7</v>
      </c>
      <c r="C796" s="310" t="s">
        <v>994</v>
      </c>
      <c r="D796" s="276">
        <v>9</v>
      </c>
      <c r="E796" s="276">
        <v>1979</v>
      </c>
      <c r="F796" s="203">
        <v>6.7</v>
      </c>
      <c r="G796" s="203">
        <v>0.53</v>
      </c>
      <c r="H796" s="203">
        <v>1.44</v>
      </c>
      <c r="I796" s="203">
        <v>4.72</v>
      </c>
      <c r="J796" s="203">
        <v>513.1</v>
      </c>
      <c r="K796" s="277">
        <v>4.72</v>
      </c>
      <c r="L796" s="203">
        <v>513.1</v>
      </c>
      <c r="M796" s="204">
        <f t="shared" si="108"/>
        <v>9.1989865523289804E-3</v>
      </c>
      <c r="N796" s="311">
        <v>74.900000000000006</v>
      </c>
      <c r="O796" s="278">
        <f t="shared" si="109"/>
        <v>0.68900409276944063</v>
      </c>
      <c r="P796" s="274">
        <f t="shared" si="110"/>
        <v>551.93919313973879</v>
      </c>
      <c r="Q796" s="279">
        <f t="shared" si="111"/>
        <v>41.340245566166438</v>
      </c>
    </row>
    <row r="797" spans="1:17" x14ac:dyDescent="0.2">
      <c r="A797" s="2057"/>
      <c r="B797" s="11">
        <v>8</v>
      </c>
      <c r="C797" s="310" t="s">
        <v>526</v>
      </c>
      <c r="D797" s="276">
        <v>10</v>
      </c>
      <c r="E797" s="276" t="s">
        <v>292</v>
      </c>
      <c r="F797" s="203">
        <v>3.71</v>
      </c>
      <c r="G797" s="203">
        <v>0</v>
      </c>
      <c r="H797" s="203">
        <v>0</v>
      </c>
      <c r="I797" s="203">
        <v>3.71</v>
      </c>
      <c r="J797" s="203">
        <v>397.1</v>
      </c>
      <c r="K797" s="277">
        <v>3.71</v>
      </c>
      <c r="L797" s="203">
        <v>397.1</v>
      </c>
      <c r="M797" s="204">
        <f t="shared" si="108"/>
        <v>9.3427348274993695E-3</v>
      </c>
      <c r="N797" s="311">
        <v>74.900000000000006</v>
      </c>
      <c r="O797" s="278">
        <f t="shared" si="109"/>
        <v>0.69977083857970279</v>
      </c>
      <c r="P797" s="274">
        <f t="shared" si="110"/>
        <v>560.56408964996217</v>
      </c>
      <c r="Q797" s="279">
        <f t="shared" si="111"/>
        <v>41.986250314782168</v>
      </c>
    </row>
    <row r="798" spans="1:17" x14ac:dyDescent="0.2">
      <c r="A798" s="2057"/>
      <c r="B798" s="11">
        <v>9</v>
      </c>
      <c r="C798" s="310"/>
      <c r="D798" s="276"/>
      <c r="E798" s="276"/>
      <c r="F798" s="203"/>
      <c r="G798" s="203"/>
      <c r="H798" s="203"/>
      <c r="I798" s="203"/>
      <c r="J798" s="203"/>
      <c r="K798" s="277"/>
      <c r="L798" s="203"/>
      <c r="M798" s="204" t="e">
        <f t="shared" si="108"/>
        <v>#DIV/0!</v>
      </c>
      <c r="N798" s="311"/>
      <c r="O798" s="278" t="e">
        <f t="shared" si="109"/>
        <v>#DIV/0!</v>
      </c>
      <c r="P798" s="274" t="e">
        <f t="shared" si="110"/>
        <v>#DIV/0!</v>
      </c>
      <c r="Q798" s="279" t="e">
        <f t="shared" si="111"/>
        <v>#DIV/0!</v>
      </c>
    </row>
    <row r="799" spans="1:17" ht="12" thickBot="1" x14ac:dyDescent="0.25">
      <c r="A799" s="2058"/>
      <c r="B799" s="30">
        <v>10</v>
      </c>
      <c r="C799" s="315"/>
      <c r="D799" s="338"/>
      <c r="E799" s="338"/>
      <c r="F799" s="394"/>
      <c r="G799" s="394"/>
      <c r="H799" s="394"/>
      <c r="I799" s="394"/>
      <c r="J799" s="394"/>
      <c r="K799" s="395"/>
      <c r="L799" s="394"/>
      <c r="M799" s="331" t="e">
        <f t="shared" si="108"/>
        <v>#DIV/0!</v>
      </c>
      <c r="N799" s="332"/>
      <c r="O799" s="339" t="e">
        <f t="shared" si="109"/>
        <v>#DIV/0!</v>
      </c>
      <c r="P799" s="340" t="e">
        <f t="shared" si="110"/>
        <v>#DIV/0!</v>
      </c>
      <c r="Q799" s="341" t="e">
        <f t="shared" si="111"/>
        <v>#DIV/0!</v>
      </c>
    </row>
    <row r="800" spans="1:17" x14ac:dyDescent="0.2">
      <c r="A800" s="2050" t="s">
        <v>25</v>
      </c>
      <c r="B800" s="97">
        <v>1</v>
      </c>
      <c r="C800" s="287" t="s">
        <v>735</v>
      </c>
      <c r="D800" s="280">
        <v>32</v>
      </c>
      <c r="E800" s="280">
        <v>1980</v>
      </c>
      <c r="F800" s="282">
        <v>24.4</v>
      </c>
      <c r="G800" s="282">
        <v>3.48</v>
      </c>
      <c r="H800" s="282">
        <v>4.96</v>
      </c>
      <c r="I800" s="281">
        <v>15.96</v>
      </c>
      <c r="J800" s="282">
        <v>1835.3</v>
      </c>
      <c r="K800" s="283">
        <v>15.96</v>
      </c>
      <c r="L800" s="282">
        <v>1835.3</v>
      </c>
      <c r="M800" s="284">
        <f>K800/L800</f>
        <v>8.6961259739552123E-3</v>
      </c>
      <c r="N800" s="343">
        <v>74.900000000000006</v>
      </c>
      <c r="O800" s="285">
        <f t="shared" si="109"/>
        <v>0.65133983544924545</v>
      </c>
      <c r="P800" s="285">
        <f t="shared" si="110"/>
        <v>521.76755843731269</v>
      </c>
      <c r="Q800" s="286">
        <f t="shared" si="111"/>
        <v>39.080390126954718</v>
      </c>
    </row>
    <row r="801" spans="1:17" x14ac:dyDescent="0.2">
      <c r="A801" s="2111"/>
      <c r="B801" s="96">
        <v>2</v>
      </c>
      <c r="C801" s="287" t="s">
        <v>995</v>
      </c>
      <c r="D801" s="280">
        <v>22</v>
      </c>
      <c r="E801" s="280">
        <v>1991</v>
      </c>
      <c r="F801" s="281">
        <v>16.2</v>
      </c>
      <c r="G801" s="281">
        <v>1.58</v>
      </c>
      <c r="H801" s="281">
        <v>3.52</v>
      </c>
      <c r="I801" s="281">
        <v>11.093</v>
      </c>
      <c r="J801" s="281">
        <v>1170.0999999999999</v>
      </c>
      <c r="K801" s="288">
        <v>11.093</v>
      </c>
      <c r="L801" s="281">
        <v>1170.0999999999999</v>
      </c>
      <c r="M801" s="284">
        <f>K801/L801</f>
        <v>9.480386291769935E-3</v>
      </c>
      <c r="N801" s="343">
        <v>74.900000000000006</v>
      </c>
      <c r="O801" s="285">
        <f t="shared" si="109"/>
        <v>0.71008093325356814</v>
      </c>
      <c r="P801" s="285">
        <f t="shared" si="110"/>
        <v>568.82317750619609</v>
      </c>
      <c r="Q801" s="286">
        <f t="shared" si="111"/>
        <v>42.604855995214095</v>
      </c>
    </row>
    <row r="802" spans="1:17" x14ac:dyDescent="0.2">
      <c r="A802" s="2111"/>
      <c r="B802" s="96">
        <v>3</v>
      </c>
      <c r="C802" s="345" t="s">
        <v>733</v>
      </c>
      <c r="D802" s="280">
        <v>42</v>
      </c>
      <c r="E802" s="280">
        <v>1994</v>
      </c>
      <c r="F802" s="281">
        <v>33.4</v>
      </c>
      <c r="G802" s="281">
        <v>3.7</v>
      </c>
      <c r="H802" s="281">
        <v>6.72</v>
      </c>
      <c r="I802" s="281">
        <v>22.977</v>
      </c>
      <c r="J802" s="281">
        <v>2423.1999999999998</v>
      </c>
      <c r="K802" s="288">
        <v>22.977</v>
      </c>
      <c r="L802" s="281">
        <v>2423.1999999999998</v>
      </c>
      <c r="M802" s="289">
        <f t="shared" ref="M802:M809" si="112">K802/L802</f>
        <v>9.4820897986134054E-3</v>
      </c>
      <c r="N802" s="343">
        <v>74.900000000000006</v>
      </c>
      <c r="O802" s="285">
        <f t="shared" si="109"/>
        <v>0.71020852591614414</v>
      </c>
      <c r="P802" s="285">
        <f t="shared" si="110"/>
        <v>568.92538791680431</v>
      </c>
      <c r="Q802" s="290">
        <f t="shared" si="111"/>
        <v>42.612511554968648</v>
      </c>
    </row>
    <row r="803" spans="1:17" x14ac:dyDescent="0.2">
      <c r="A803" s="2111"/>
      <c r="B803" s="96">
        <v>4</v>
      </c>
      <c r="C803" s="345" t="s">
        <v>996</v>
      </c>
      <c r="D803" s="280">
        <v>51</v>
      </c>
      <c r="E803" s="280">
        <v>1968</v>
      </c>
      <c r="F803" s="281">
        <v>38.4</v>
      </c>
      <c r="G803" s="281">
        <v>4.3899999999999997</v>
      </c>
      <c r="H803" s="281">
        <v>8</v>
      </c>
      <c r="I803" s="281">
        <v>25.969000000000001</v>
      </c>
      <c r="J803" s="281">
        <v>2686.64</v>
      </c>
      <c r="K803" s="288">
        <v>25.3</v>
      </c>
      <c r="L803" s="281">
        <v>2620.4</v>
      </c>
      <c r="M803" s="289">
        <f t="shared" si="112"/>
        <v>9.6550145016028079E-3</v>
      </c>
      <c r="N803" s="343">
        <v>74.900000000000006</v>
      </c>
      <c r="O803" s="346">
        <f t="shared" si="109"/>
        <v>0.72316058617005041</v>
      </c>
      <c r="P803" s="285">
        <f t="shared" si="110"/>
        <v>579.30087009616852</v>
      </c>
      <c r="Q803" s="290">
        <f t="shared" si="111"/>
        <v>43.389635170203022</v>
      </c>
    </row>
    <row r="804" spans="1:17" x14ac:dyDescent="0.2">
      <c r="A804" s="2111"/>
      <c r="B804" s="96">
        <v>5</v>
      </c>
      <c r="C804" s="345" t="s">
        <v>734</v>
      </c>
      <c r="D804" s="280">
        <v>20</v>
      </c>
      <c r="E804" s="280">
        <v>1979</v>
      </c>
      <c r="F804" s="281">
        <v>15.4</v>
      </c>
      <c r="G804" s="281">
        <v>0.8</v>
      </c>
      <c r="H804" s="281">
        <v>3.04</v>
      </c>
      <c r="I804" s="281">
        <v>10.3</v>
      </c>
      <c r="J804" s="281">
        <v>1052.0999999999999</v>
      </c>
      <c r="K804" s="288">
        <v>10.3</v>
      </c>
      <c r="L804" s="281">
        <v>1052.0999999999999</v>
      </c>
      <c r="M804" s="289">
        <f t="shared" si="112"/>
        <v>9.7899439216804496E-3</v>
      </c>
      <c r="N804" s="343">
        <v>74.900000000000006</v>
      </c>
      <c r="O804" s="346">
        <f t="shared" si="109"/>
        <v>0.73326679973386577</v>
      </c>
      <c r="P804" s="285">
        <f t="shared" si="110"/>
        <v>587.39663530082703</v>
      </c>
      <c r="Q804" s="290">
        <f t="shared" si="111"/>
        <v>43.996007984031948</v>
      </c>
    </row>
    <row r="805" spans="1:17" x14ac:dyDescent="0.2">
      <c r="A805" s="2111"/>
      <c r="B805" s="96">
        <v>6</v>
      </c>
      <c r="C805" s="345" t="s">
        <v>997</v>
      </c>
      <c r="D805" s="280">
        <v>45</v>
      </c>
      <c r="E805" s="280">
        <v>1984</v>
      </c>
      <c r="F805" s="281">
        <v>36</v>
      </c>
      <c r="G805" s="281">
        <v>4.8</v>
      </c>
      <c r="H805" s="281">
        <v>7.12</v>
      </c>
      <c r="I805" s="281">
        <v>24.048999999999999</v>
      </c>
      <c r="J805" s="281">
        <v>2323</v>
      </c>
      <c r="K805" s="288">
        <v>24.048999999999999</v>
      </c>
      <c r="L805" s="281">
        <v>2323</v>
      </c>
      <c r="M805" s="289">
        <f t="shared" si="112"/>
        <v>1.035256134309083E-2</v>
      </c>
      <c r="N805" s="343">
        <v>74.900000000000006</v>
      </c>
      <c r="O805" s="346">
        <f t="shared" si="109"/>
        <v>0.7754068445975032</v>
      </c>
      <c r="P805" s="285">
        <f t="shared" si="110"/>
        <v>621.15368058544982</v>
      </c>
      <c r="Q805" s="290">
        <f t="shared" si="111"/>
        <v>46.524410675850191</v>
      </c>
    </row>
    <row r="806" spans="1:17" x14ac:dyDescent="0.2">
      <c r="A806" s="2111"/>
      <c r="B806" s="96">
        <v>7</v>
      </c>
      <c r="C806" s="345" t="s">
        <v>998</v>
      </c>
      <c r="D806" s="280">
        <v>70</v>
      </c>
      <c r="E806" s="280">
        <v>1978</v>
      </c>
      <c r="F806" s="281">
        <v>50.1</v>
      </c>
      <c r="G806" s="281">
        <v>5.29</v>
      </c>
      <c r="H806" s="281">
        <v>11.2</v>
      </c>
      <c r="I806" s="281">
        <v>33.61</v>
      </c>
      <c r="J806" s="281">
        <v>3231.2</v>
      </c>
      <c r="K806" s="288">
        <v>33.61</v>
      </c>
      <c r="L806" s="281">
        <v>3231.2</v>
      </c>
      <c r="M806" s="289">
        <f t="shared" si="112"/>
        <v>1.0401708343649419E-2</v>
      </c>
      <c r="N806" s="343">
        <v>74.900000000000006</v>
      </c>
      <c r="O806" s="346">
        <f t="shared" si="109"/>
        <v>0.77908795493934158</v>
      </c>
      <c r="P806" s="285">
        <f t="shared" si="110"/>
        <v>624.10250061896511</v>
      </c>
      <c r="Q806" s="290">
        <f t="shared" si="111"/>
        <v>46.745277296360484</v>
      </c>
    </row>
    <row r="807" spans="1:17" x14ac:dyDescent="0.2">
      <c r="A807" s="2111"/>
      <c r="B807" s="96">
        <v>8</v>
      </c>
      <c r="C807" s="345" t="s">
        <v>999</v>
      </c>
      <c r="D807" s="280">
        <v>22</v>
      </c>
      <c r="E807" s="280">
        <v>1983</v>
      </c>
      <c r="F807" s="281">
        <v>19.100000000000001</v>
      </c>
      <c r="G807" s="281">
        <v>2.57</v>
      </c>
      <c r="H807" s="281">
        <v>3.36</v>
      </c>
      <c r="I807" s="281">
        <v>13.21</v>
      </c>
      <c r="J807" s="281">
        <v>1216</v>
      </c>
      <c r="K807" s="288">
        <v>13.21</v>
      </c>
      <c r="L807" s="281">
        <v>1216</v>
      </c>
      <c r="M807" s="289">
        <f t="shared" si="112"/>
        <v>1.0863486842105264E-2</v>
      </c>
      <c r="N807" s="343">
        <v>74.900000000000006</v>
      </c>
      <c r="O807" s="346">
        <f t="shared" si="109"/>
        <v>0.81367516447368438</v>
      </c>
      <c r="P807" s="285">
        <f t="shared" si="110"/>
        <v>651.80921052631595</v>
      </c>
      <c r="Q807" s="290">
        <f t="shared" si="111"/>
        <v>48.82050986842107</v>
      </c>
    </row>
    <row r="808" spans="1:17" x14ac:dyDescent="0.2">
      <c r="A808" s="2111"/>
      <c r="B808" s="96">
        <v>9</v>
      </c>
      <c r="C808" s="345" t="s">
        <v>1000</v>
      </c>
      <c r="D808" s="280">
        <v>40</v>
      </c>
      <c r="E808" s="280">
        <v>1994</v>
      </c>
      <c r="F808" s="281">
        <v>34.200000000000003</v>
      </c>
      <c r="G808" s="281">
        <v>3.6</v>
      </c>
      <c r="H808" s="281">
        <v>6.4</v>
      </c>
      <c r="I808" s="281">
        <v>24.2</v>
      </c>
      <c r="J808" s="281">
        <v>2220.1799999999998</v>
      </c>
      <c r="K808" s="288">
        <v>24.2</v>
      </c>
      <c r="L808" s="281">
        <v>2220.1799999999998</v>
      </c>
      <c r="M808" s="289">
        <f t="shared" si="112"/>
        <v>1.0900017115729356E-2</v>
      </c>
      <c r="N808" s="343">
        <v>74.900000000000006</v>
      </c>
      <c r="O808" s="346">
        <f t="shared" si="109"/>
        <v>0.81641128196812884</v>
      </c>
      <c r="P808" s="285">
        <f t="shared" si="110"/>
        <v>654.00102694376142</v>
      </c>
      <c r="Q808" s="290">
        <f t="shared" si="111"/>
        <v>48.984676918087729</v>
      </c>
    </row>
    <row r="809" spans="1:17" ht="12" thickBot="1" x14ac:dyDescent="0.25">
      <c r="A809" s="2112"/>
      <c r="B809" s="99">
        <v>10</v>
      </c>
      <c r="C809" s="347" t="s">
        <v>1001</v>
      </c>
      <c r="D809" s="348">
        <v>70</v>
      </c>
      <c r="E809" s="348">
        <v>1975</v>
      </c>
      <c r="F809" s="377">
        <v>52.2</v>
      </c>
      <c r="G809" s="377">
        <v>6.45</v>
      </c>
      <c r="H809" s="377">
        <v>10.37</v>
      </c>
      <c r="I809" s="377">
        <v>35.369999999999997</v>
      </c>
      <c r="J809" s="377">
        <v>3236.4</v>
      </c>
      <c r="K809" s="378">
        <v>35.369999999999997</v>
      </c>
      <c r="L809" s="377">
        <v>3236.4</v>
      </c>
      <c r="M809" s="350">
        <f t="shared" si="112"/>
        <v>1.0928809788654058E-2</v>
      </c>
      <c r="N809" s="343">
        <v>74.900000000000006</v>
      </c>
      <c r="O809" s="351">
        <f t="shared" si="109"/>
        <v>0.81856785317018899</v>
      </c>
      <c r="P809" s="351">
        <f t="shared" si="110"/>
        <v>655.72858731924339</v>
      </c>
      <c r="Q809" s="352">
        <f t="shared" si="111"/>
        <v>49.114071190211334</v>
      </c>
    </row>
    <row r="810" spans="1:17" x14ac:dyDescent="0.2">
      <c r="A810" s="2107" t="s">
        <v>26</v>
      </c>
      <c r="B810" s="108">
        <v>1</v>
      </c>
      <c r="C810" s="316" t="s">
        <v>1002</v>
      </c>
      <c r="D810" s="353">
        <v>40</v>
      </c>
      <c r="E810" s="353">
        <v>1991</v>
      </c>
      <c r="F810" s="207">
        <v>42.1</v>
      </c>
      <c r="G810" s="207">
        <v>2.77</v>
      </c>
      <c r="H810" s="207">
        <v>6.25</v>
      </c>
      <c r="I810" s="207">
        <v>33.075000000000003</v>
      </c>
      <c r="J810" s="207">
        <v>2274.1999999999998</v>
      </c>
      <c r="K810" s="291">
        <v>33.075000000000003</v>
      </c>
      <c r="L810" s="292">
        <v>2274.1999999999998</v>
      </c>
      <c r="M810" s="293">
        <f>K810/L810</f>
        <v>1.4543575762905639E-2</v>
      </c>
      <c r="N810" s="318">
        <v>74.900000000000006</v>
      </c>
      <c r="O810" s="294">
        <f>M810*N810</f>
        <v>1.0893138246416325</v>
      </c>
      <c r="P810" s="294">
        <f>M810*60*1000</f>
        <v>872.61454577433835</v>
      </c>
      <c r="Q810" s="295">
        <f>P810*N810/1000</f>
        <v>65.358829478497938</v>
      </c>
    </row>
    <row r="811" spans="1:17" x14ac:dyDescent="0.2">
      <c r="A811" s="2086"/>
      <c r="B811" s="103">
        <v>2</v>
      </c>
      <c r="C811" s="317" t="s">
        <v>1003</v>
      </c>
      <c r="D811" s="355">
        <v>13</v>
      </c>
      <c r="E811" s="355">
        <v>1975</v>
      </c>
      <c r="F811" s="209">
        <v>13.9</v>
      </c>
      <c r="G811" s="209">
        <v>1.69</v>
      </c>
      <c r="H811" s="209">
        <v>1.92</v>
      </c>
      <c r="I811" s="209">
        <v>10.287000000000001</v>
      </c>
      <c r="J811" s="209">
        <v>707.11</v>
      </c>
      <c r="K811" s="296">
        <v>10.287000000000001</v>
      </c>
      <c r="L811" s="209">
        <v>707.11</v>
      </c>
      <c r="M811" s="208">
        <f t="shared" ref="M811:M819" si="113">K811/L811</f>
        <v>1.4547948692565513E-2</v>
      </c>
      <c r="N811" s="318">
        <v>74.900000000000006</v>
      </c>
      <c r="O811" s="210">
        <f t="shared" ref="O811:O819" si="114">M811*N811</f>
        <v>1.0896413570731571</v>
      </c>
      <c r="P811" s="294">
        <f t="shared" ref="P811:P819" si="115">M811*60*1000</f>
        <v>872.87692155393086</v>
      </c>
      <c r="Q811" s="211">
        <f t="shared" ref="Q811:Q819" si="116">P811*N811/1000</f>
        <v>65.378481424389435</v>
      </c>
    </row>
    <row r="812" spans="1:17" x14ac:dyDescent="0.2">
      <c r="A812" s="2086"/>
      <c r="B812" s="103">
        <v>3</v>
      </c>
      <c r="C812" s="317" t="s">
        <v>1004</v>
      </c>
      <c r="D812" s="355">
        <v>40</v>
      </c>
      <c r="E812" s="355">
        <v>1981</v>
      </c>
      <c r="F812" s="209">
        <v>43.7</v>
      </c>
      <c r="G812" s="209">
        <v>2.85</v>
      </c>
      <c r="H812" s="209">
        <v>6.4</v>
      </c>
      <c r="I812" s="209">
        <v>34.4</v>
      </c>
      <c r="J812" s="209">
        <v>2267</v>
      </c>
      <c r="K812" s="296">
        <v>34.4</v>
      </c>
      <c r="L812" s="209">
        <v>2267</v>
      </c>
      <c r="M812" s="208">
        <f t="shared" si="113"/>
        <v>1.5174239082487868E-2</v>
      </c>
      <c r="N812" s="318">
        <v>74.900000000000006</v>
      </c>
      <c r="O812" s="210">
        <f t="shared" si="114"/>
        <v>1.1365505072783415</v>
      </c>
      <c r="P812" s="294">
        <f t="shared" si="115"/>
        <v>910.45434494927213</v>
      </c>
      <c r="Q812" s="211">
        <f t="shared" si="116"/>
        <v>68.193030436700482</v>
      </c>
    </row>
    <row r="813" spans="1:17" x14ac:dyDescent="0.2">
      <c r="A813" s="2086"/>
      <c r="B813" s="103">
        <v>4</v>
      </c>
      <c r="C813" s="317" t="s">
        <v>1005</v>
      </c>
      <c r="D813" s="355">
        <v>50</v>
      </c>
      <c r="E813" s="355">
        <v>1976</v>
      </c>
      <c r="F813" s="209">
        <v>39</v>
      </c>
      <c r="G813" s="209">
        <v>3.37</v>
      </c>
      <c r="H813" s="209">
        <v>8</v>
      </c>
      <c r="I813" s="209">
        <v>27.63</v>
      </c>
      <c r="J813" s="209">
        <v>1817.3</v>
      </c>
      <c r="K813" s="296">
        <v>27.63</v>
      </c>
      <c r="L813" s="209">
        <v>1817.3</v>
      </c>
      <c r="M813" s="208">
        <f t="shared" si="113"/>
        <v>1.5203873878831233E-2</v>
      </c>
      <c r="N813" s="318">
        <v>74.900000000000006</v>
      </c>
      <c r="O813" s="210">
        <f t="shared" si="114"/>
        <v>1.1387701535244594</v>
      </c>
      <c r="P813" s="294">
        <f t="shared" si="115"/>
        <v>912.23243272987395</v>
      </c>
      <c r="Q813" s="211">
        <f t="shared" si="116"/>
        <v>68.326209211467557</v>
      </c>
    </row>
    <row r="814" spans="1:17" x14ac:dyDescent="0.2">
      <c r="A814" s="2086"/>
      <c r="B814" s="103">
        <v>5</v>
      </c>
      <c r="C814" s="317" t="s">
        <v>585</v>
      </c>
      <c r="D814" s="355">
        <v>32</v>
      </c>
      <c r="E814" s="355">
        <v>1989</v>
      </c>
      <c r="F814" s="209">
        <v>27.5</v>
      </c>
      <c r="G814" s="209">
        <v>0</v>
      </c>
      <c r="H814" s="209">
        <v>0</v>
      </c>
      <c r="I814" s="209">
        <v>27.54</v>
      </c>
      <c r="J814" s="209">
        <v>1806</v>
      </c>
      <c r="K814" s="296">
        <v>27.54</v>
      </c>
      <c r="L814" s="209">
        <v>1806</v>
      </c>
      <c r="M814" s="208">
        <f t="shared" si="113"/>
        <v>1.5249169435215947E-2</v>
      </c>
      <c r="N814" s="318">
        <v>74.900000000000006</v>
      </c>
      <c r="O814" s="210">
        <f t="shared" si="114"/>
        <v>1.1421627906976746</v>
      </c>
      <c r="P814" s="294">
        <f t="shared" si="115"/>
        <v>914.95016611295671</v>
      </c>
      <c r="Q814" s="211">
        <f t="shared" si="116"/>
        <v>68.529767441860457</v>
      </c>
    </row>
    <row r="815" spans="1:17" x14ac:dyDescent="0.2">
      <c r="A815" s="2086"/>
      <c r="B815" s="103">
        <v>6</v>
      </c>
      <c r="C815" s="317" t="s">
        <v>1006</v>
      </c>
      <c r="D815" s="355">
        <v>24</v>
      </c>
      <c r="E815" s="355">
        <v>1964</v>
      </c>
      <c r="F815" s="209">
        <v>23.1</v>
      </c>
      <c r="G815" s="209">
        <v>1.9</v>
      </c>
      <c r="H815" s="209">
        <v>3.84</v>
      </c>
      <c r="I815" s="209">
        <v>17.39</v>
      </c>
      <c r="J815" s="209">
        <v>1116.9000000000001</v>
      </c>
      <c r="K815" s="296">
        <v>17.39</v>
      </c>
      <c r="L815" s="209">
        <v>1116.9000000000001</v>
      </c>
      <c r="M815" s="208">
        <f t="shared" si="113"/>
        <v>1.5569880920404691E-2</v>
      </c>
      <c r="N815" s="318">
        <v>74.900000000000006</v>
      </c>
      <c r="O815" s="210">
        <f t="shared" si="114"/>
        <v>1.1661840809383115</v>
      </c>
      <c r="P815" s="294">
        <f t="shared" si="115"/>
        <v>934.19285522428152</v>
      </c>
      <c r="Q815" s="211">
        <f t="shared" si="116"/>
        <v>69.97104485629869</v>
      </c>
    </row>
    <row r="816" spans="1:17" x14ac:dyDescent="0.2">
      <c r="A816" s="2086"/>
      <c r="B816" s="103">
        <v>7</v>
      </c>
      <c r="C816" s="317" t="s">
        <v>736</v>
      </c>
      <c r="D816" s="355">
        <v>20</v>
      </c>
      <c r="E816" s="355">
        <v>1983</v>
      </c>
      <c r="F816" s="209">
        <v>22.1</v>
      </c>
      <c r="G816" s="209">
        <v>1.95</v>
      </c>
      <c r="H816" s="209">
        <v>3.2</v>
      </c>
      <c r="I816" s="209">
        <v>16.899999999999999</v>
      </c>
      <c r="J816" s="209">
        <v>1070.8</v>
      </c>
      <c r="K816" s="296">
        <v>16.899999999999999</v>
      </c>
      <c r="L816" s="209">
        <v>1070.8</v>
      </c>
      <c r="M816" s="208">
        <f t="shared" si="113"/>
        <v>1.5782592454239821E-2</v>
      </c>
      <c r="N816" s="318">
        <v>74.900000000000006</v>
      </c>
      <c r="O816" s="210">
        <f t="shared" si="114"/>
        <v>1.1821161748225626</v>
      </c>
      <c r="P816" s="294">
        <f t="shared" si="115"/>
        <v>946.95554725438922</v>
      </c>
      <c r="Q816" s="211">
        <f t="shared" si="116"/>
        <v>70.926970489353749</v>
      </c>
    </row>
    <row r="817" spans="1:17" x14ac:dyDescent="0.2">
      <c r="A817" s="2086"/>
      <c r="B817" s="103">
        <v>8</v>
      </c>
      <c r="C817" s="317" t="s">
        <v>1007</v>
      </c>
      <c r="D817" s="355">
        <v>24</v>
      </c>
      <c r="E817" s="355">
        <v>1959</v>
      </c>
      <c r="F817" s="209">
        <v>20.399999999999999</v>
      </c>
      <c r="G817" s="209">
        <v>2.08</v>
      </c>
      <c r="H817" s="209">
        <v>3.84</v>
      </c>
      <c r="I817" s="209">
        <v>14.5</v>
      </c>
      <c r="J817" s="209">
        <v>913.09</v>
      </c>
      <c r="K817" s="296">
        <v>14.5</v>
      </c>
      <c r="L817" s="209">
        <v>913.09</v>
      </c>
      <c r="M817" s="208">
        <f t="shared" si="113"/>
        <v>1.5880143249843937E-2</v>
      </c>
      <c r="N817" s="318">
        <v>74.900000000000006</v>
      </c>
      <c r="O817" s="210">
        <f t="shared" si="114"/>
        <v>1.1894227294133108</v>
      </c>
      <c r="P817" s="294">
        <f t="shared" si="115"/>
        <v>952.80859499063615</v>
      </c>
      <c r="Q817" s="211">
        <f t="shared" si="116"/>
        <v>71.365363764798644</v>
      </c>
    </row>
    <row r="818" spans="1:17" x14ac:dyDescent="0.2">
      <c r="A818" s="2086"/>
      <c r="B818" s="103">
        <v>9</v>
      </c>
      <c r="C818" s="317" t="s">
        <v>1008</v>
      </c>
      <c r="D818" s="355">
        <v>12</v>
      </c>
      <c r="E818" s="355">
        <v>1977</v>
      </c>
      <c r="F818" s="209">
        <v>11.2</v>
      </c>
      <c r="G818" s="209">
        <v>0.95</v>
      </c>
      <c r="H818" s="209">
        <v>1.92</v>
      </c>
      <c r="I818" s="209">
        <v>8.2799999999999994</v>
      </c>
      <c r="J818" s="209">
        <v>514.64</v>
      </c>
      <c r="K818" s="296">
        <v>8.2870000000000008</v>
      </c>
      <c r="L818" s="209">
        <v>514.64</v>
      </c>
      <c r="M818" s="208">
        <f t="shared" si="113"/>
        <v>1.6102518265195091E-2</v>
      </c>
      <c r="N818" s="318">
        <v>74.900000000000006</v>
      </c>
      <c r="O818" s="210">
        <f t="shared" si="114"/>
        <v>1.2060786180631125</v>
      </c>
      <c r="P818" s="294">
        <f t="shared" si="115"/>
        <v>966.1510959117054</v>
      </c>
      <c r="Q818" s="211">
        <f t="shared" si="116"/>
        <v>72.364717083786744</v>
      </c>
    </row>
    <row r="819" spans="1:17" ht="12" thickBot="1" x14ac:dyDescent="0.25">
      <c r="A819" s="2108"/>
      <c r="B819" s="104">
        <v>10</v>
      </c>
      <c r="C819" s="319" t="s">
        <v>1009</v>
      </c>
      <c r="D819" s="357">
        <v>23</v>
      </c>
      <c r="E819" s="357">
        <v>1983</v>
      </c>
      <c r="F819" s="374">
        <v>25.5</v>
      </c>
      <c r="G819" s="374">
        <v>2.69</v>
      </c>
      <c r="H819" s="374">
        <v>3.52</v>
      </c>
      <c r="I819" s="374">
        <v>19.27</v>
      </c>
      <c r="J819" s="374">
        <v>1192.3</v>
      </c>
      <c r="K819" s="379">
        <v>19.27</v>
      </c>
      <c r="L819" s="374">
        <v>1192.3</v>
      </c>
      <c r="M819" s="333">
        <f t="shared" si="113"/>
        <v>1.6162039755095194E-2</v>
      </c>
      <c r="N819" s="318">
        <v>74.900000000000006</v>
      </c>
      <c r="O819" s="320">
        <f t="shared" si="114"/>
        <v>1.21053677765663</v>
      </c>
      <c r="P819" s="320">
        <f t="shared" si="115"/>
        <v>969.72238530571167</v>
      </c>
      <c r="Q819" s="321">
        <f t="shared" si="116"/>
        <v>72.632206659397809</v>
      </c>
    </row>
    <row r="820" spans="1:17" x14ac:dyDescent="0.2">
      <c r="A820" s="2067" t="s">
        <v>60</v>
      </c>
      <c r="B820" s="16">
        <v>1</v>
      </c>
      <c r="C820" s="297" t="s">
        <v>1010</v>
      </c>
      <c r="D820" s="298">
        <v>14</v>
      </c>
      <c r="E820" s="298">
        <v>1986</v>
      </c>
      <c r="F820" s="251">
        <v>18</v>
      </c>
      <c r="G820" s="251">
        <v>0.76</v>
      </c>
      <c r="H820" s="251">
        <v>2.2400000000000002</v>
      </c>
      <c r="I820" s="251">
        <v>14.99</v>
      </c>
      <c r="J820" s="251">
        <v>833.44</v>
      </c>
      <c r="K820" s="299">
        <v>14.99</v>
      </c>
      <c r="L820" s="300">
        <v>833.44</v>
      </c>
      <c r="M820" s="301">
        <f>K820/L820</f>
        <v>1.7985697830677671E-2</v>
      </c>
      <c r="N820" s="273">
        <v>74.900000000000006</v>
      </c>
      <c r="O820" s="302">
        <f>M820*N820</f>
        <v>1.3471287675177577</v>
      </c>
      <c r="P820" s="302">
        <f>M820*60*1000</f>
        <v>1079.1418698406603</v>
      </c>
      <c r="Q820" s="303">
        <f>P820*N820/1000</f>
        <v>80.827726051065454</v>
      </c>
    </row>
    <row r="821" spans="1:17" x14ac:dyDescent="0.2">
      <c r="A821" s="1985"/>
      <c r="B821" s="17">
        <v>2</v>
      </c>
      <c r="C821" s="323" t="s">
        <v>1011</v>
      </c>
      <c r="D821" s="360">
        <v>22</v>
      </c>
      <c r="E821" s="360">
        <v>1983</v>
      </c>
      <c r="F821" s="213">
        <v>27.5</v>
      </c>
      <c r="G821" s="213">
        <v>2.48</v>
      </c>
      <c r="H821" s="213">
        <v>3.52</v>
      </c>
      <c r="I821" s="213">
        <v>21.49</v>
      </c>
      <c r="J821" s="213">
        <v>1182.5</v>
      </c>
      <c r="K821" s="304">
        <v>21.49</v>
      </c>
      <c r="L821" s="213">
        <v>1182.5</v>
      </c>
      <c r="M821" s="212">
        <f t="shared" ref="M821:M829" si="117">K821/L821</f>
        <v>1.8173361522198731E-2</v>
      </c>
      <c r="N821" s="273">
        <v>74.900000000000006</v>
      </c>
      <c r="O821" s="214">
        <f t="shared" ref="O821:O829" si="118">M821*N821</f>
        <v>1.3611847780126851</v>
      </c>
      <c r="P821" s="302">
        <f t="shared" ref="P821:P829" si="119">M821*60*1000</f>
        <v>1090.401691331924</v>
      </c>
      <c r="Q821" s="215">
        <f t="shared" ref="Q821:Q829" si="120">P821*N821/1000</f>
        <v>81.671086680761121</v>
      </c>
    </row>
    <row r="822" spans="1:17" x14ac:dyDescent="0.2">
      <c r="A822" s="1985"/>
      <c r="B822" s="17">
        <v>3</v>
      </c>
      <c r="C822" s="323" t="s">
        <v>587</v>
      </c>
      <c r="D822" s="360">
        <v>9</v>
      </c>
      <c r="E822" s="360" t="s">
        <v>292</v>
      </c>
      <c r="F822" s="213">
        <v>7.81</v>
      </c>
      <c r="G822" s="213">
        <v>0</v>
      </c>
      <c r="H822" s="213">
        <v>0</v>
      </c>
      <c r="I822" s="213">
        <v>7.81</v>
      </c>
      <c r="J822" s="213">
        <v>422.73</v>
      </c>
      <c r="K822" s="304">
        <v>7.8049999999999997</v>
      </c>
      <c r="L822" s="213">
        <v>422.73</v>
      </c>
      <c r="M822" s="212">
        <f t="shared" si="117"/>
        <v>1.8463321742010264E-2</v>
      </c>
      <c r="N822" s="273">
        <v>74.900000000000006</v>
      </c>
      <c r="O822" s="214">
        <f t="shared" si="118"/>
        <v>1.3829027984765689</v>
      </c>
      <c r="P822" s="302">
        <f t="shared" si="119"/>
        <v>1107.7993045206158</v>
      </c>
      <c r="Q822" s="215">
        <f t="shared" si="120"/>
        <v>82.974167908594126</v>
      </c>
    </row>
    <row r="823" spans="1:17" x14ac:dyDescent="0.2">
      <c r="A823" s="1985"/>
      <c r="B823" s="17">
        <v>4</v>
      </c>
      <c r="C823" s="323" t="s">
        <v>737</v>
      </c>
      <c r="D823" s="360">
        <v>8</v>
      </c>
      <c r="E823" s="360">
        <v>1977</v>
      </c>
      <c r="F823" s="213">
        <v>12</v>
      </c>
      <c r="G823" s="213">
        <v>0.89</v>
      </c>
      <c r="H823" s="213">
        <v>1.28</v>
      </c>
      <c r="I823" s="213">
        <v>9.82</v>
      </c>
      <c r="J823" s="213">
        <v>530.1</v>
      </c>
      <c r="K823" s="304">
        <v>9.82</v>
      </c>
      <c r="L823" s="213">
        <v>530.1</v>
      </c>
      <c r="M823" s="212">
        <f t="shared" si="117"/>
        <v>1.8524806640256554E-2</v>
      </c>
      <c r="N823" s="273">
        <v>74.900000000000006</v>
      </c>
      <c r="O823" s="214">
        <f t="shared" si="118"/>
        <v>1.3875080173552159</v>
      </c>
      <c r="P823" s="302">
        <f t="shared" si="119"/>
        <v>1111.4883984153932</v>
      </c>
      <c r="Q823" s="215">
        <f t="shared" si="120"/>
        <v>83.250481041312966</v>
      </c>
    </row>
    <row r="824" spans="1:17" x14ac:dyDescent="0.2">
      <c r="A824" s="1985"/>
      <c r="B824" s="17">
        <v>5</v>
      </c>
      <c r="C824" s="323" t="s">
        <v>1012</v>
      </c>
      <c r="D824" s="360">
        <v>24</v>
      </c>
      <c r="E824" s="360">
        <v>1963</v>
      </c>
      <c r="F824" s="213">
        <v>22.9</v>
      </c>
      <c r="G824" s="213">
        <v>2.66</v>
      </c>
      <c r="H824" s="213">
        <v>0.23</v>
      </c>
      <c r="I824" s="213">
        <v>19.989000000000001</v>
      </c>
      <c r="J824" s="213">
        <v>1066.5999999999999</v>
      </c>
      <c r="K824" s="304">
        <v>19.989000000000001</v>
      </c>
      <c r="L824" s="213">
        <v>1066.5999999999999</v>
      </c>
      <c r="M824" s="212">
        <f t="shared" si="117"/>
        <v>1.8740858803675233E-2</v>
      </c>
      <c r="N824" s="273">
        <v>74.900000000000006</v>
      </c>
      <c r="O824" s="214">
        <f t="shared" si="118"/>
        <v>1.403690324395275</v>
      </c>
      <c r="P824" s="302">
        <f t="shared" si="119"/>
        <v>1124.4515282205141</v>
      </c>
      <c r="Q824" s="215">
        <f t="shared" si="120"/>
        <v>84.221419463716501</v>
      </c>
    </row>
    <row r="825" spans="1:17" x14ac:dyDescent="0.2">
      <c r="A825" s="1985"/>
      <c r="B825" s="17">
        <v>6</v>
      </c>
      <c r="C825" s="323" t="s">
        <v>739</v>
      </c>
      <c r="D825" s="360">
        <v>13</v>
      </c>
      <c r="E825" s="360">
        <v>1960</v>
      </c>
      <c r="F825" s="213">
        <v>10.5</v>
      </c>
      <c r="G825" s="213">
        <v>0</v>
      </c>
      <c r="H825" s="213">
        <v>0</v>
      </c>
      <c r="I825" s="213">
        <v>10.5</v>
      </c>
      <c r="J825" s="213">
        <v>526.47</v>
      </c>
      <c r="K825" s="304">
        <v>10.5</v>
      </c>
      <c r="L825" s="213">
        <v>526.47</v>
      </c>
      <c r="M825" s="212">
        <f t="shared" si="117"/>
        <v>1.994415636218588E-2</v>
      </c>
      <c r="N825" s="273">
        <v>74.900000000000006</v>
      </c>
      <c r="O825" s="214">
        <f t="shared" si="118"/>
        <v>1.4938173115277225</v>
      </c>
      <c r="P825" s="302">
        <f t="shared" si="119"/>
        <v>1196.6493817311527</v>
      </c>
      <c r="Q825" s="215">
        <f t="shared" si="120"/>
        <v>89.629038691663339</v>
      </c>
    </row>
    <row r="826" spans="1:17" x14ac:dyDescent="0.2">
      <c r="A826" s="1985"/>
      <c r="B826" s="17">
        <v>7</v>
      </c>
      <c r="C826" s="323" t="s">
        <v>414</v>
      </c>
      <c r="D826" s="360">
        <v>12</v>
      </c>
      <c r="E826" s="360">
        <v>1965</v>
      </c>
      <c r="F826" s="213">
        <v>11.1</v>
      </c>
      <c r="G826" s="213">
        <v>0.95</v>
      </c>
      <c r="H826" s="213">
        <v>0.11</v>
      </c>
      <c r="I826" s="213">
        <v>10.038</v>
      </c>
      <c r="J826" s="213">
        <v>461.73</v>
      </c>
      <c r="K826" s="304">
        <v>10.038</v>
      </c>
      <c r="L826" s="213">
        <v>461.73</v>
      </c>
      <c r="M826" s="212">
        <f t="shared" si="117"/>
        <v>2.1739977909167697E-2</v>
      </c>
      <c r="N826" s="273">
        <v>74.900000000000006</v>
      </c>
      <c r="O826" s="214">
        <f t="shared" si="118"/>
        <v>1.6283243453966605</v>
      </c>
      <c r="P826" s="302">
        <f t="shared" si="119"/>
        <v>1304.3986745500617</v>
      </c>
      <c r="Q826" s="215">
        <f t="shared" si="120"/>
        <v>97.699460723799632</v>
      </c>
    </row>
    <row r="827" spans="1:17" x14ac:dyDescent="0.2">
      <c r="A827" s="1985"/>
      <c r="B827" s="17">
        <v>8</v>
      </c>
      <c r="C827" s="323" t="s">
        <v>738</v>
      </c>
      <c r="D827" s="360">
        <v>8</v>
      </c>
      <c r="E827" s="360">
        <v>1955</v>
      </c>
      <c r="F827" s="213">
        <v>10.7</v>
      </c>
      <c r="G827" s="213">
        <v>0.55000000000000004</v>
      </c>
      <c r="H827" s="213">
        <v>1.2</v>
      </c>
      <c r="I827" s="213">
        <v>8.94</v>
      </c>
      <c r="J827" s="213">
        <v>390.37</v>
      </c>
      <c r="K827" s="304">
        <v>8.94</v>
      </c>
      <c r="L827" s="213">
        <v>390.37</v>
      </c>
      <c r="M827" s="212">
        <f t="shared" si="117"/>
        <v>2.2901350001280834E-2</v>
      </c>
      <c r="N827" s="273">
        <v>74.900000000000006</v>
      </c>
      <c r="O827" s="214">
        <f t="shared" si="118"/>
        <v>1.7153111150959346</v>
      </c>
      <c r="P827" s="302">
        <f t="shared" si="119"/>
        <v>1374.0810000768499</v>
      </c>
      <c r="Q827" s="215">
        <f t="shared" si="120"/>
        <v>102.91866690575607</v>
      </c>
    </row>
    <row r="828" spans="1:17" x14ac:dyDescent="0.2">
      <c r="A828" s="1985"/>
      <c r="B828" s="17">
        <v>9</v>
      </c>
      <c r="C828" s="363" t="s">
        <v>740</v>
      </c>
      <c r="D828" s="360">
        <v>9</v>
      </c>
      <c r="E828" s="360">
        <v>1977</v>
      </c>
      <c r="F828" s="323">
        <v>13.7</v>
      </c>
      <c r="G828" s="213">
        <v>0.51900000000000002</v>
      </c>
      <c r="H828" s="213">
        <v>1.44</v>
      </c>
      <c r="I828" s="213">
        <v>11.74</v>
      </c>
      <c r="J828" s="213">
        <v>460.02</v>
      </c>
      <c r="K828" s="380">
        <v>11.74</v>
      </c>
      <c r="L828" s="213">
        <v>460.02</v>
      </c>
      <c r="M828" s="212">
        <f t="shared" si="117"/>
        <v>2.5520629537846184E-2</v>
      </c>
      <c r="N828" s="273">
        <v>74.900000000000006</v>
      </c>
      <c r="O828" s="214">
        <f t="shared" si="118"/>
        <v>1.9114951523846793</v>
      </c>
      <c r="P828" s="302">
        <f t="shared" si="119"/>
        <v>1531.2377722707711</v>
      </c>
      <c r="Q828" s="215">
        <f t="shared" si="120"/>
        <v>114.68970914308076</v>
      </c>
    </row>
    <row r="829" spans="1:17" ht="12" thickBot="1" x14ac:dyDescent="0.25">
      <c r="A829" s="1986"/>
      <c r="B829" s="18">
        <v>10</v>
      </c>
      <c r="C829" s="364" t="s">
        <v>586</v>
      </c>
      <c r="D829" s="365">
        <v>12</v>
      </c>
      <c r="E829" s="365">
        <v>1959</v>
      </c>
      <c r="F829" s="324">
        <v>15.2</v>
      </c>
      <c r="G829" s="366">
        <v>0.95</v>
      </c>
      <c r="H829" s="366">
        <v>0.61</v>
      </c>
      <c r="I829" s="366">
        <v>13.638</v>
      </c>
      <c r="J829" s="366">
        <v>527.71</v>
      </c>
      <c r="K829" s="1827">
        <v>13.638</v>
      </c>
      <c r="L829" s="366">
        <v>527.71</v>
      </c>
      <c r="M829" s="329">
        <f t="shared" si="117"/>
        <v>2.5843739932917699E-2</v>
      </c>
      <c r="N829" s="273">
        <v>74.900000000000006</v>
      </c>
      <c r="O829" s="325">
        <f t="shared" si="118"/>
        <v>1.9356961209755359</v>
      </c>
      <c r="P829" s="325">
        <f t="shared" si="119"/>
        <v>1550.6243959750618</v>
      </c>
      <c r="Q829" s="326">
        <f t="shared" si="120"/>
        <v>116.14176725853214</v>
      </c>
    </row>
    <row r="831" spans="1:17" ht="11.25" customHeight="1" x14ac:dyDescent="0.2">
      <c r="A831" s="613"/>
      <c r="B831" s="88"/>
      <c r="C831" s="600"/>
      <c r="D831" s="601"/>
      <c r="E831" s="601"/>
      <c r="F831" s="602"/>
      <c r="G831" s="602"/>
      <c r="H831" s="602"/>
      <c r="I831" s="602"/>
      <c r="J831" s="602"/>
      <c r="K831" s="603"/>
      <c r="L831" s="602"/>
      <c r="M831" s="604"/>
      <c r="N831" s="614"/>
      <c r="O831" s="605"/>
      <c r="P831" s="605"/>
      <c r="Q831" s="605"/>
    </row>
    <row r="833" spans="1:17" ht="15" x14ac:dyDescent="0.2">
      <c r="A833" s="2016" t="s">
        <v>477</v>
      </c>
      <c r="B833" s="2016"/>
      <c r="C833" s="2016"/>
      <c r="D833" s="2016"/>
      <c r="E833" s="2016"/>
      <c r="F833" s="2016"/>
      <c r="G833" s="2016"/>
      <c r="H833" s="2016"/>
      <c r="I833" s="2016"/>
      <c r="J833" s="2016"/>
      <c r="K833" s="2016"/>
      <c r="L833" s="2016"/>
      <c r="M833" s="2016"/>
      <c r="N833" s="2016"/>
      <c r="O833" s="2016"/>
      <c r="P833" s="2016"/>
      <c r="Q833" s="2016"/>
    </row>
    <row r="834" spans="1:17" ht="13.5" thickBot="1" x14ac:dyDescent="0.25">
      <c r="A834" s="391"/>
      <c r="B834" s="391"/>
      <c r="C834" s="391"/>
      <c r="D834" s="391"/>
      <c r="E834" s="1961" t="s">
        <v>253</v>
      </c>
      <c r="F834" s="1961"/>
      <c r="G834" s="1961"/>
      <c r="H834" s="1961"/>
      <c r="I834" s="391">
        <v>5.6</v>
      </c>
      <c r="J834" s="391" t="s">
        <v>252</v>
      </c>
      <c r="K834" s="391" t="s">
        <v>254</v>
      </c>
      <c r="L834" s="391">
        <v>372</v>
      </c>
      <c r="M834" s="391"/>
      <c r="N834" s="391"/>
      <c r="O834" s="391"/>
      <c r="P834" s="391"/>
      <c r="Q834" s="391"/>
    </row>
    <row r="835" spans="1:17" x14ac:dyDescent="0.2">
      <c r="A835" s="2017" t="s">
        <v>1</v>
      </c>
      <c r="B835" s="1965" t="s">
        <v>0</v>
      </c>
      <c r="C835" s="2020" t="s">
        <v>2</v>
      </c>
      <c r="D835" s="2020" t="s">
        <v>3</v>
      </c>
      <c r="E835" s="2020" t="s">
        <v>33</v>
      </c>
      <c r="F835" s="2023" t="s">
        <v>12</v>
      </c>
      <c r="G835" s="2023"/>
      <c r="H835" s="2023"/>
      <c r="I835" s="2023"/>
      <c r="J835" s="2020" t="s">
        <v>4</v>
      </c>
      <c r="K835" s="2020" t="s">
        <v>13</v>
      </c>
      <c r="L835" s="2020" t="s">
        <v>5</v>
      </c>
      <c r="M835" s="2020" t="s">
        <v>6</v>
      </c>
      <c r="N835" s="2020" t="s">
        <v>14</v>
      </c>
      <c r="O835" s="2020" t="s">
        <v>15</v>
      </c>
      <c r="P835" s="1975" t="s">
        <v>22</v>
      </c>
      <c r="Q835" s="1977" t="s">
        <v>23</v>
      </c>
    </row>
    <row r="836" spans="1:17" ht="33.75" x14ac:dyDescent="0.2">
      <c r="A836" s="2018"/>
      <c r="B836" s="1966"/>
      <c r="C836" s="2021"/>
      <c r="D836" s="2021"/>
      <c r="E836" s="2021"/>
      <c r="F836" s="968" t="s">
        <v>16</v>
      </c>
      <c r="G836" s="968" t="s">
        <v>17</v>
      </c>
      <c r="H836" s="968" t="s">
        <v>28</v>
      </c>
      <c r="I836" s="968" t="s">
        <v>19</v>
      </c>
      <c r="J836" s="2021"/>
      <c r="K836" s="2021"/>
      <c r="L836" s="2021"/>
      <c r="M836" s="2021"/>
      <c r="N836" s="2021"/>
      <c r="O836" s="2021"/>
      <c r="P836" s="1976"/>
      <c r="Q836" s="1978"/>
    </row>
    <row r="837" spans="1:17" ht="12" thickBot="1" x14ac:dyDescent="0.25">
      <c r="A837" s="2019"/>
      <c r="B837" s="1967"/>
      <c r="C837" s="2022"/>
      <c r="D837" s="28" t="s">
        <v>7</v>
      </c>
      <c r="E837" s="28" t="s">
        <v>8</v>
      </c>
      <c r="F837" s="28" t="s">
        <v>9</v>
      </c>
      <c r="G837" s="28" t="s">
        <v>9</v>
      </c>
      <c r="H837" s="28" t="s">
        <v>9</v>
      </c>
      <c r="I837" s="28" t="s">
        <v>9</v>
      </c>
      <c r="J837" s="28" t="s">
        <v>20</v>
      </c>
      <c r="K837" s="28" t="s">
        <v>9</v>
      </c>
      <c r="L837" s="28" t="s">
        <v>20</v>
      </c>
      <c r="M837" s="28" t="s">
        <v>21</v>
      </c>
      <c r="N837" s="28" t="s">
        <v>269</v>
      </c>
      <c r="O837" s="28" t="s">
        <v>270</v>
      </c>
      <c r="P837" s="616" t="s">
        <v>24</v>
      </c>
      <c r="Q837" s="617" t="s">
        <v>271</v>
      </c>
    </row>
    <row r="838" spans="1:17" x14ac:dyDescent="0.2">
      <c r="A838" s="2109" t="s">
        <v>226</v>
      </c>
      <c r="B838" s="29">
        <v>1</v>
      </c>
      <c r="C838" s="307" t="s">
        <v>529</v>
      </c>
      <c r="D838" s="270">
        <v>40</v>
      </c>
      <c r="E838" s="270" t="s">
        <v>478</v>
      </c>
      <c r="F838" s="246">
        <f>SUM(G838+H838+I838)</f>
        <v>19.446000000000002</v>
      </c>
      <c r="G838" s="246">
        <v>3.6720000000000002</v>
      </c>
      <c r="H838" s="246">
        <v>6.24</v>
      </c>
      <c r="I838" s="246">
        <v>9.5340000000000007</v>
      </c>
      <c r="J838" s="246">
        <v>2193.15</v>
      </c>
      <c r="K838" s="271">
        <v>9.5340000000000007</v>
      </c>
      <c r="L838" s="246">
        <v>2193.15</v>
      </c>
      <c r="M838" s="272">
        <f>K838/L838</f>
        <v>4.3471718760686685E-3</v>
      </c>
      <c r="N838" s="308">
        <v>54.28</v>
      </c>
      <c r="O838" s="274">
        <f>M838*N838</f>
        <v>0.23596448943300732</v>
      </c>
      <c r="P838" s="274">
        <f>M838*60*1000</f>
        <v>260.83031256412011</v>
      </c>
      <c r="Q838" s="275">
        <f>P838*N838/1000</f>
        <v>14.157869365980439</v>
      </c>
    </row>
    <row r="839" spans="1:17" x14ac:dyDescent="0.2">
      <c r="A839" s="2109"/>
      <c r="B839" s="11">
        <v>2</v>
      </c>
      <c r="C839" s="310" t="s">
        <v>1032</v>
      </c>
      <c r="D839" s="276">
        <v>48</v>
      </c>
      <c r="E839" s="276" t="s">
        <v>478</v>
      </c>
      <c r="F839" s="246">
        <f t="shared" ref="F839:F877" si="121">SUM(G839+H839+I839)</f>
        <v>19.399999999999999</v>
      </c>
      <c r="G839" s="203">
        <v>3.9780000000000002</v>
      </c>
      <c r="H839" s="203">
        <v>7.68</v>
      </c>
      <c r="I839" s="203">
        <v>7.742</v>
      </c>
      <c r="J839" s="203">
        <v>2013.8</v>
      </c>
      <c r="K839" s="277">
        <v>7.742</v>
      </c>
      <c r="L839" s="203">
        <v>2013.8</v>
      </c>
      <c r="M839" s="204">
        <f t="shared" ref="M839:M847" si="122">K839/L839</f>
        <v>3.8444731353659747E-3</v>
      </c>
      <c r="N839" s="311">
        <v>54.28</v>
      </c>
      <c r="O839" s="278">
        <f t="shared" ref="O839:O857" si="123">M839*N839</f>
        <v>0.2086780017876651</v>
      </c>
      <c r="P839" s="274">
        <f t="shared" ref="P839:P857" si="124">M839*60*1000</f>
        <v>230.66838812195849</v>
      </c>
      <c r="Q839" s="279">
        <f t="shared" ref="Q839:Q857" si="125">P839*N839/1000</f>
        <v>12.520680107259906</v>
      </c>
    </row>
    <row r="840" spans="1:17" x14ac:dyDescent="0.2">
      <c r="A840" s="2109"/>
      <c r="B840" s="11">
        <v>3</v>
      </c>
      <c r="C840" s="310" t="s">
        <v>1033</v>
      </c>
      <c r="D840" s="276">
        <v>10</v>
      </c>
      <c r="E840" s="276" t="s">
        <v>478</v>
      </c>
      <c r="F840" s="246">
        <f t="shared" si="121"/>
        <v>5.2590000000000003</v>
      </c>
      <c r="G840" s="203">
        <v>1.204</v>
      </c>
      <c r="H840" s="203">
        <v>1.6</v>
      </c>
      <c r="I840" s="203">
        <v>2.4550000000000001</v>
      </c>
      <c r="J840" s="203">
        <v>546.62</v>
      </c>
      <c r="K840" s="277">
        <v>2.4550000000000001</v>
      </c>
      <c r="L840" s="203">
        <v>546.62</v>
      </c>
      <c r="M840" s="204">
        <f t="shared" si="122"/>
        <v>4.4912370568219243E-3</v>
      </c>
      <c r="N840" s="311">
        <v>54.28</v>
      </c>
      <c r="O840" s="278">
        <f t="shared" si="123"/>
        <v>0.24378434744429406</v>
      </c>
      <c r="P840" s="274">
        <f t="shared" si="124"/>
        <v>269.47422340931547</v>
      </c>
      <c r="Q840" s="279">
        <f t="shared" si="125"/>
        <v>14.627060846657644</v>
      </c>
    </row>
    <row r="841" spans="1:17" x14ac:dyDescent="0.2">
      <c r="A841" s="2109"/>
      <c r="B841" s="11">
        <v>4</v>
      </c>
      <c r="C841" s="310" t="s">
        <v>479</v>
      </c>
      <c r="D841" s="276">
        <v>40</v>
      </c>
      <c r="E841" s="276" t="s">
        <v>478</v>
      </c>
      <c r="F841" s="246">
        <f t="shared" si="121"/>
        <v>16.270000000000003</v>
      </c>
      <c r="G841" s="203">
        <v>5.2290000000000001</v>
      </c>
      <c r="H841" s="203">
        <v>6.4</v>
      </c>
      <c r="I841" s="203">
        <v>4.641</v>
      </c>
      <c r="J841" s="203">
        <v>2190.4299999999998</v>
      </c>
      <c r="K841" s="277">
        <v>4.641</v>
      </c>
      <c r="L841" s="203">
        <v>2190.4299999999998</v>
      </c>
      <c r="M841" s="204">
        <f t="shared" si="122"/>
        <v>2.1187620695479886E-3</v>
      </c>
      <c r="N841" s="311">
        <v>54.28</v>
      </c>
      <c r="O841" s="278">
        <f t="shared" si="123"/>
        <v>0.11500640513506483</v>
      </c>
      <c r="P841" s="274">
        <f t="shared" si="124"/>
        <v>127.12572417287932</v>
      </c>
      <c r="Q841" s="279">
        <f t="shared" si="125"/>
        <v>6.9003843081038898</v>
      </c>
    </row>
    <row r="842" spans="1:17" x14ac:dyDescent="0.2">
      <c r="A842" s="2109"/>
      <c r="B842" s="11">
        <v>5</v>
      </c>
      <c r="C842" s="310" t="s">
        <v>480</v>
      </c>
      <c r="D842" s="276">
        <v>50</v>
      </c>
      <c r="E842" s="276" t="s">
        <v>478</v>
      </c>
      <c r="F842" s="246">
        <f t="shared" si="121"/>
        <v>22.240000000000002</v>
      </c>
      <c r="G842" s="203">
        <v>3.6349999999999998</v>
      </c>
      <c r="H842" s="203">
        <v>7.84</v>
      </c>
      <c r="I842" s="203">
        <v>10.765000000000001</v>
      </c>
      <c r="J842" s="203">
        <v>2586.98</v>
      </c>
      <c r="K842" s="277">
        <v>10.765000000000001</v>
      </c>
      <c r="L842" s="203">
        <v>2586.98</v>
      </c>
      <c r="M842" s="204">
        <f t="shared" si="122"/>
        <v>4.1612227384827099E-3</v>
      </c>
      <c r="N842" s="311">
        <v>54.28</v>
      </c>
      <c r="O842" s="278">
        <f t="shared" si="123"/>
        <v>0.22587117024484149</v>
      </c>
      <c r="P842" s="274">
        <f t="shared" si="124"/>
        <v>249.67336430896259</v>
      </c>
      <c r="Q842" s="279">
        <f t="shared" si="125"/>
        <v>13.552270214690491</v>
      </c>
    </row>
    <row r="843" spans="1:17" x14ac:dyDescent="0.2">
      <c r="A843" s="2109"/>
      <c r="B843" s="11">
        <v>6</v>
      </c>
      <c r="C843" s="310" t="s">
        <v>1034</v>
      </c>
      <c r="D843" s="276">
        <v>22</v>
      </c>
      <c r="E843" s="276" t="s">
        <v>478</v>
      </c>
      <c r="F843" s="246">
        <f t="shared" si="121"/>
        <v>10.6</v>
      </c>
      <c r="G843" s="203">
        <v>2.1859999999999999</v>
      </c>
      <c r="H843" s="203">
        <v>3.52</v>
      </c>
      <c r="I843" s="203">
        <v>4.8940000000000001</v>
      </c>
      <c r="J843" s="203">
        <v>1210.95</v>
      </c>
      <c r="K843" s="277">
        <v>4.8940000000000001</v>
      </c>
      <c r="L843" s="203">
        <v>1210.95</v>
      </c>
      <c r="M843" s="204">
        <f t="shared" si="122"/>
        <v>4.0414550559478091E-3</v>
      </c>
      <c r="N843" s="311">
        <v>54.28</v>
      </c>
      <c r="O843" s="278">
        <f t="shared" si="123"/>
        <v>0.21937018043684708</v>
      </c>
      <c r="P843" s="274">
        <f t="shared" si="124"/>
        <v>242.48730335686855</v>
      </c>
      <c r="Q843" s="279">
        <f t="shared" si="125"/>
        <v>13.162210826210824</v>
      </c>
    </row>
    <row r="844" spans="1:17" x14ac:dyDescent="0.2">
      <c r="A844" s="2109"/>
      <c r="B844" s="11">
        <v>7</v>
      </c>
      <c r="C844" s="310" t="s">
        <v>1035</v>
      </c>
      <c r="D844" s="276">
        <v>22</v>
      </c>
      <c r="E844" s="276" t="s">
        <v>478</v>
      </c>
      <c r="F844" s="246">
        <f t="shared" si="121"/>
        <v>10.108000000000001</v>
      </c>
      <c r="G844" s="203">
        <v>1.569</v>
      </c>
      <c r="H844" s="203">
        <v>3.52</v>
      </c>
      <c r="I844" s="203">
        <v>5.0190000000000001</v>
      </c>
      <c r="J844" s="203">
        <v>1161.98</v>
      </c>
      <c r="K844" s="277">
        <v>5.0190000000000001</v>
      </c>
      <c r="L844" s="203">
        <v>1161.98</v>
      </c>
      <c r="M844" s="204">
        <f t="shared" si="122"/>
        <v>4.3193514518322174E-3</v>
      </c>
      <c r="N844" s="311">
        <v>54.28</v>
      </c>
      <c r="O844" s="278">
        <f t="shared" si="123"/>
        <v>0.23445439680545277</v>
      </c>
      <c r="P844" s="274">
        <f t="shared" si="124"/>
        <v>259.16108710993302</v>
      </c>
      <c r="Q844" s="279">
        <f t="shared" si="125"/>
        <v>14.067263808327166</v>
      </c>
    </row>
    <row r="845" spans="1:17" x14ac:dyDescent="0.2">
      <c r="A845" s="2109"/>
      <c r="B845" s="11">
        <v>8</v>
      </c>
      <c r="C845" s="310" t="s">
        <v>590</v>
      </c>
      <c r="D845" s="276">
        <v>22</v>
      </c>
      <c r="E845" s="276" t="s">
        <v>478</v>
      </c>
      <c r="F845" s="246">
        <f t="shared" si="121"/>
        <v>11.286000000000001</v>
      </c>
      <c r="G845" s="203">
        <v>2.5499999999999998</v>
      </c>
      <c r="H845" s="203">
        <v>3.52</v>
      </c>
      <c r="I845" s="203">
        <v>5.2160000000000002</v>
      </c>
      <c r="J845" s="203">
        <v>1191.8399999999999</v>
      </c>
      <c r="K845" s="277">
        <v>5.2160000000000002</v>
      </c>
      <c r="L845" s="203">
        <v>1191.8399999999999</v>
      </c>
      <c r="M845" s="204">
        <f t="shared" si="122"/>
        <v>4.3764263659551621E-3</v>
      </c>
      <c r="N845" s="311">
        <v>54.28</v>
      </c>
      <c r="O845" s="278">
        <f t="shared" si="123"/>
        <v>0.2375524231440462</v>
      </c>
      <c r="P845" s="274">
        <f t="shared" si="124"/>
        <v>262.58558195730973</v>
      </c>
      <c r="Q845" s="279">
        <f t="shared" si="125"/>
        <v>14.253145388642771</v>
      </c>
    </row>
    <row r="846" spans="1:17" x14ac:dyDescent="0.2">
      <c r="A846" s="2109"/>
      <c r="B846" s="11">
        <v>9</v>
      </c>
      <c r="C846" s="310" t="s">
        <v>1036</v>
      </c>
      <c r="D846" s="276">
        <v>8</v>
      </c>
      <c r="E846" s="276" t="s">
        <v>478</v>
      </c>
      <c r="F846" s="203">
        <f t="shared" si="121"/>
        <v>3.07</v>
      </c>
      <c r="G846" s="203">
        <v>0.91800000000000004</v>
      </c>
      <c r="H846" s="203">
        <v>1.28</v>
      </c>
      <c r="I846" s="203">
        <v>0.872</v>
      </c>
      <c r="J846" s="203">
        <v>407.05</v>
      </c>
      <c r="K846" s="277">
        <v>0.872</v>
      </c>
      <c r="L846" s="203">
        <v>407.05</v>
      </c>
      <c r="M846" s="204">
        <f t="shared" si="122"/>
        <v>2.1422429676943864E-3</v>
      </c>
      <c r="N846" s="311">
        <v>54.28</v>
      </c>
      <c r="O846" s="278">
        <f t="shared" si="123"/>
        <v>0.11628094828645129</v>
      </c>
      <c r="P846" s="274">
        <f t="shared" si="124"/>
        <v>128.53457806166318</v>
      </c>
      <c r="Q846" s="279">
        <f t="shared" si="125"/>
        <v>6.9768568971870772</v>
      </c>
    </row>
    <row r="847" spans="1:17" ht="12" thickBot="1" x14ac:dyDescent="0.25">
      <c r="A847" s="2110"/>
      <c r="B847" s="40">
        <v>10</v>
      </c>
      <c r="C847" s="315" t="s">
        <v>555</v>
      </c>
      <c r="D847" s="338">
        <v>9</v>
      </c>
      <c r="E847" s="338" t="s">
        <v>478</v>
      </c>
      <c r="F847" s="394">
        <f t="shared" si="121"/>
        <v>4.2450000000000001</v>
      </c>
      <c r="G847" s="394">
        <v>2.1419999999999999</v>
      </c>
      <c r="H847" s="394">
        <v>1.44</v>
      </c>
      <c r="I847" s="394">
        <v>0.66300000000000003</v>
      </c>
      <c r="J847" s="394">
        <v>471.43</v>
      </c>
      <c r="K847" s="395">
        <v>2.1419999999999999</v>
      </c>
      <c r="L847" s="394">
        <v>471.43</v>
      </c>
      <c r="M847" s="331">
        <f t="shared" si="122"/>
        <v>4.5436225950830451E-3</v>
      </c>
      <c r="N847" s="332">
        <v>54.28</v>
      </c>
      <c r="O847" s="339">
        <f t="shared" si="123"/>
        <v>0.2466278344611077</v>
      </c>
      <c r="P847" s="340">
        <f t="shared" si="124"/>
        <v>272.61735570498269</v>
      </c>
      <c r="Q847" s="341">
        <f t="shared" si="125"/>
        <v>14.797670067666461</v>
      </c>
    </row>
    <row r="848" spans="1:17" x14ac:dyDescent="0.2">
      <c r="A848" s="2050" t="s">
        <v>219</v>
      </c>
      <c r="B848" s="97">
        <v>1</v>
      </c>
      <c r="C848" s="287" t="s">
        <v>749</v>
      </c>
      <c r="D848" s="280">
        <v>40</v>
      </c>
      <c r="E848" s="280">
        <v>1979</v>
      </c>
      <c r="F848" s="282">
        <f t="shared" si="121"/>
        <v>28.366999999999997</v>
      </c>
      <c r="G848" s="282">
        <v>4.1310000000000002</v>
      </c>
      <c r="H848" s="282">
        <v>6.4</v>
      </c>
      <c r="I848" s="281">
        <v>17.835999999999999</v>
      </c>
      <c r="J848" s="282">
        <v>2186.69</v>
      </c>
      <c r="K848" s="283">
        <v>17.835999999999999</v>
      </c>
      <c r="L848" s="282">
        <v>2186.89</v>
      </c>
      <c r="M848" s="284">
        <f>K848/L848</f>
        <v>8.1558743238114399E-3</v>
      </c>
      <c r="N848" s="343">
        <v>54.28</v>
      </c>
      <c r="O848" s="285">
        <f t="shared" si="123"/>
        <v>0.44270085829648498</v>
      </c>
      <c r="P848" s="285">
        <f t="shared" si="124"/>
        <v>489.35245942868636</v>
      </c>
      <c r="Q848" s="286">
        <f t="shared" si="125"/>
        <v>26.562051497789096</v>
      </c>
    </row>
    <row r="849" spans="1:17" x14ac:dyDescent="0.2">
      <c r="A849" s="2051"/>
      <c r="B849" s="96">
        <v>2</v>
      </c>
      <c r="C849" s="287" t="s">
        <v>1037</v>
      </c>
      <c r="D849" s="280">
        <v>40</v>
      </c>
      <c r="E849" s="280">
        <v>1984</v>
      </c>
      <c r="F849" s="281">
        <f t="shared" si="121"/>
        <v>25.789000000000001</v>
      </c>
      <c r="G849" s="281">
        <v>3.6720000000000002</v>
      </c>
      <c r="H849" s="281">
        <v>6.4</v>
      </c>
      <c r="I849" s="281">
        <v>15.717000000000001</v>
      </c>
      <c r="J849" s="281">
        <v>2304.94</v>
      </c>
      <c r="K849" s="288">
        <v>15.717000000000001</v>
      </c>
      <c r="L849" s="281">
        <v>2304.94</v>
      </c>
      <c r="M849" s="284">
        <f>K849/L849</f>
        <v>6.8188325943408503E-3</v>
      </c>
      <c r="N849" s="344">
        <v>54.28</v>
      </c>
      <c r="O849" s="285">
        <f t="shared" si="123"/>
        <v>0.37012623322082139</v>
      </c>
      <c r="P849" s="285">
        <f t="shared" si="124"/>
        <v>409.129955660451</v>
      </c>
      <c r="Q849" s="286">
        <f t="shared" si="125"/>
        <v>22.20757399324928</v>
      </c>
    </row>
    <row r="850" spans="1:17" x14ac:dyDescent="0.2">
      <c r="A850" s="2051"/>
      <c r="B850" s="119">
        <v>3</v>
      </c>
      <c r="C850" s="287" t="s">
        <v>1038</v>
      </c>
      <c r="D850" s="280">
        <v>40</v>
      </c>
      <c r="E850" s="280">
        <v>1980</v>
      </c>
      <c r="F850" s="281">
        <f t="shared" si="121"/>
        <v>28.440999999999999</v>
      </c>
      <c r="G850" s="281">
        <v>4.835</v>
      </c>
      <c r="H850" s="281">
        <v>6.4</v>
      </c>
      <c r="I850" s="281">
        <v>17.206</v>
      </c>
      <c r="J850" s="281">
        <v>2256.2800000000002</v>
      </c>
      <c r="K850" s="288">
        <v>17.206</v>
      </c>
      <c r="L850" s="281">
        <v>2256.2800000000002</v>
      </c>
      <c r="M850" s="289">
        <f t="shared" ref="M850:M857" si="126">K850/L850</f>
        <v>7.6258265818072218E-3</v>
      </c>
      <c r="N850" s="344">
        <v>54.28</v>
      </c>
      <c r="O850" s="285">
        <f t="shared" si="123"/>
        <v>0.41392986686049599</v>
      </c>
      <c r="P850" s="285">
        <f t="shared" si="124"/>
        <v>457.54959490843333</v>
      </c>
      <c r="Q850" s="290">
        <f t="shared" si="125"/>
        <v>24.83579201162976</v>
      </c>
    </row>
    <row r="851" spans="1:17" x14ac:dyDescent="0.2">
      <c r="A851" s="2051"/>
      <c r="B851" s="96">
        <v>4</v>
      </c>
      <c r="C851" s="345" t="s">
        <v>481</v>
      </c>
      <c r="D851" s="280">
        <v>30</v>
      </c>
      <c r="E851" s="280">
        <v>1991</v>
      </c>
      <c r="F851" s="281">
        <f t="shared" si="121"/>
        <v>20.673999999999999</v>
      </c>
      <c r="G851" s="281">
        <v>4.2210000000000001</v>
      </c>
      <c r="H851" s="281">
        <v>4.8</v>
      </c>
      <c r="I851" s="281">
        <v>11.653</v>
      </c>
      <c r="J851" s="281">
        <v>1636.16</v>
      </c>
      <c r="K851" s="288">
        <v>11.653</v>
      </c>
      <c r="L851" s="281">
        <v>1636.12</v>
      </c>
      <c r="M851" s="289">
        <f t="shared" si="126"/>
        <v>7.1223382148008713E-3</v>
      </c>
      <c r="N851" s="344">
        <v>54.28</v>
      </c>
      <c r="O851" s="346">
        <f t="shared" si="123"/>
        <v>0.38660051829939129</v>
      </c>
      <c r="P851" s="285">
        <f t="shared" si="124"/>
        <v>427.34029288805226</v>
      </c>
      <c r="Q851" s="290">
        <f t="shared" si="125"/>
        <v>23.196031097963477</v>
      </c>
    </row>
    <row r="852" spans="1:17" x14ac:dyDescent="0.2">
      <c r="A852" s="2051"/>
      <c r="B852" s="96">
        <v>5</v>
      </c>
      <c r="C852" s="345" t="s">
        <v>750</v>
      </c>
      <c r="D852" s="280">
        <v>30</v>
      </c>
      <c r="E852" s="280">
        <v>1990</v>
      </c>
      <c r="F852" s="281">
        <f t="shared" si="121"/>
        <v>20.475999999999999</v>
      </c>
      <c r="G852" s="281">
        <v>2.6520000000000001</v>
      </c>
      <c r="H852" s="281">
        <v>4.8</v>
      </c>
      <c r="I852" s="281">
        <v>13.023999999999999</v>
      </c>
      <c r="J852" s="281">
        <v>1589.87</v>
      </c>
      <c r="K852" s="288">
        <v>13.023999999999999</v>
      </c>
      <c r="L852" s="281">
        <v>1589.87</v>
      </c>
      <c r="M852" s="289">
        <f t="shared" si="126"/>
        <v>8.1918647436582861E-3</v>
      </c>
      <c r="N852" s="344">
        <v>54.28</v>
      </c>
      <c r="O852" s="346">
        <f t="shared" si="123"/>
        <v>0.44465441828577179</v>
      </c>
      <c r="P852" s="285">
        <f t="shared" si="124"/>
        <v>491.51188461949721</v>
      </c>
      <c r="Q852" s="290">
        <f t="shared" si="125"/>
        <v>26.67926509714631</v>
      </c>
    </row>
    <row r="853" spans="1:17" x14ac:dyDescent="0.2">
      <c r="A853" s="2051"/>
      <c r="B853" s="96">
        <v>6</v>
      </c>
      <c r="C853" s="345" t="s">
        <v>1039</v>
      </c>
      <c r="D853" s="280">
        <v>22</v>
      </c>
      <c r="E853" s="280">
        <v>1985</v>
      </c>
      <c r="F853" s="281">
        <f t="shared" si="121"/>
        <v>14.290000000000001</v>
      </c>
      <c r="G853" s="281">
        <v>2.04</v>
      </c>
      <c r="H853" s="281">
        <v>3.52</v>
      </c>
      <c r="I853" s="281">
        <v>8.73</v>
      </c>
      <c r="J853" s="281">
        <v>1156.52</v>
      </c>
      <c r="K853" s="288">
        <v>8.73</v>
      </c>
      <c r="L853" s="281">
        <v>1156.52</v>
      </c>
      <c r="M853" s="289">
        <f t="shared" si="126"/>
        <v>7.54850759174074E-3</v>
      </c>
      <c r="N853" s="344">
        <v>54.28</v>
      </c>
      <c r="O853" s="346">
        <f t="shared" si="123"/>
        <v>0.40973299207968739</v>
      </c>
      <c r="P853" s="285">
        <f t="shared" si="124"/>
        <v>452.91045550444443</v>
      </c>
      <c r="Q853" s="290">
        <f t="shared" si="125"/>
        <v>24.583979524781242</v>
      </c>
    </row>
    <row r="854" spans="1:17" x14ac:dyDescent="0.2">
      <c r="A854" s="2051"/>
      <c r="B854" s="96">
        <v>7</v>
      </c>
      <c r="C854" s="345" t="s">
        <v>482</v>
      </c>
      <c r="D854" s="280">
        <v>40</v>
      </c>
      <c r="E854" s="280">
        <v>1990</v>
      </c>
      <c r="F854" s="281">
        <f t="shared" si="121"/>
        <v>28.4</v>
      </c>
      <c r="G854" s="281">
        <v>4.2859999999999996</v>
      </c>
      <c r="H854" s="281">
        <v>6.4</v>
      </c>
      <c r="I854" s="281">
        <v>17.713999999999999</v>
      </c>
      <c r="J854" s="281">
        <v>2238</v>
      </c>
      <c r="K854" s="288">
        <v>17.713999999999999</v>
      </c>
      <c r="L854" s="281">
        <v>2238</v>
      </c>
      <c r="M854" s="289">
        <f t="shared" si="126"/>
        <v>7.9151027703306519E-3</v>
      </c>
      <c r="N854" s="344">
        <v>54.28</v>
      </c>
      <c r="O854" s="346">
        <f t="shared" si="123"/>
        <v>0.42963177837354782</v>
      </c>
      <c r="P854" s="285">
        <f t="shared" si="124"/>
        <v>474.90616621983912</v>
      </c>
      <c r="Q854" s="290">
        <f t="shared" si="125"/>
        <v>25.777906702412867</v>
      </c>
    </row>
    <row r="855" spans="1:17" x14ac:dyDescent="0.2">
      <c r="A855" s="2051"/>
      <c r="B855" s="96">
        <v>8</v>
      </c>
      <c r="C855" s="345" t="s">
        <v>1040</v>
      </c>
      <c r="D855" s="280">
        <v>40</v>
      </c>
      <c r="E855" s="280">
        <v>1977</v>
      </c>
      <c r="F855" s="281">
        <f t="shared" si="121"/>
        <v>22.765000000000001</v>
      </c>
      <c r="G855" s="281">
        <v>3.8519999999999999</v>
      </c>
      <c r="H855" s="281">
        <v>6.4</v>
      </c>
      <c r="I855" s="281">
        <v>12.513</v>
      </c>
      <c r="J855" s="281">
        <v>2206.8000000000002</v>
      </c>
      <c r="K855" s="288">
        <v>12.513</v>
      </c>
      <c r="L855" s="281">
        <v>2206.8000000000002</v>
      </c>
      <c r="M855" s="289">
        <f t="shared" si="126"/>
        <v>5.6702011963023378E-3</v>
      </c>
      <c r="N855" s="344">
        <v>54.28</v>
      </c>
      <c r="O855" s="346">
        <f t="shared" si="123"/>
        <v>0.3077785209352909</v>
      </c>
      <c r="P855" s="285">
        <f t="shared" si="124"/>
        <v>340.21207177814028</v>
      </c>
      <c r="Q855" s="290">
        <f t="shared" si="125"/>
        <v>18.466711256117456</v>
      </c>
    </row>
    <row r="856" spans="1:17" x14ac:dyDescent="0.2">
      <c r="A856" s="2051"/>
      <c r="B856" s="96">
        <v>9</v>
      </c>
      <c r="C856" s="345" t="s">
        <v>1041</v>
      </c>
      <c r="D856" s="280">
        <v>40</v>
      </c>
      <c r="E856" s="280">
        <v>1980</v>
      </c>
      <c r="F856" s="281">
        <f t="shared" si="121"/>
        <v>26.14</v>
      </c>
      <c r="G856" s="281">
        <v>3.7229999999999999</v>
      </c>
      <c r="H856" s="281">
        <v>6.4</v>
      </c>
      <c r="I856" s="281">
        <v>16.016999999999999</v>
      </c>
      <c r="J856" s="281">
        <v>2183.94</v>
      </c>
      <c r="K856" s="288">
        <v>16.016999999999999</v>
      </c>
      <c r="L856" s="281">
        <v>2183.94</v>
      </c>
      <c r="M856" s="289">
        <f t="shared" si="126"/>
        <v>7.3339926921069257E-3</v>
      </c>
      <c r="N856" s="344">
        <v>54.28</v>
      </c>
      <c r="O856" s="346">
        <f t="shared" si="123"/>
        <v>0.39808912332756391</v>
      </c>
      <c r="P856" s="285">
        <f t="shared" si="124"/>
        <v>440.03956152641553</v>
      </c>
      <c r="Q856" s="290">
        <f t="shared" si="125"/>
        <v>23.885347399653835</v>
      </c>
    </row>
    <row r="857" spans="1:17" ht="12" thickBot="1" x14ac:dyDescent="0.25">
      <c r="A857" s="2052"/>
      <c r="B857" s="98">
        <v>10</v>
      </c>
      <c r="C857" s="345" t="s">
        <v>1042</v>
      </c>
      <c r="D857" s="348">
        <v>50</v>
      </c>
      <c r="E857" s="348">
        <v>1971</v>
      </c>
      <c r="F857" s="377">
        <f t="shared" si="121"/>
        <v>30.696000000000002</v>
      </c>
      <c r="G857" s="377">
        <v>3.9220000000000002</v>
      </c>
      <c r="H857" s="377">
        <v>8</v>
      </c>
      <c r="I857" s="377">
        <v>18.774000000000001</v>
      </c>
      <c r="J857" s="377">
        <v>2459.61</v>
      </c>
      <c r="K857" s="378">
        <v>18.774000000000001</v>
      </c>
      <c r="L857" s="377">
        <v>2459.61</v>
      </c>
      <c r="M857" s="350">
        <f t="shared" si="126"/>
        <v>7.6329174137363242E-3</v>
      </c>
      <c r="N857" s="349">
        <v>54.28</v>
      </c>
      <c r="O857" s="351">
        <f t="shared" si="123"/>
        <v>0.41431475721760769</v>
      </c>
      <c r="P857" s="351">
        <f t="shared" si="124"/>
        <v>457.97504482417946</v>
      </c>
      <c r="Q857" s="352">
        <f t="shared" si="125"/>
        <v>24.858885433056461</v>
      </c>
    </row>
    <row r="858" spans="1:17" ht="11.25" customHeight="1" x14ac:dyDescent="0.2">
      <c r="A858" s="1953" t="s">
        <v>218</v>
      </c>
      <c r="B858" s="52">
        <v>1</v>
      </c>
      <c r="C858" s="316" t="s">
        <v>754</v>
      </c>
      <c r="D858" s="1834">
        <v>51</v>
      </c>
      <c r="E858" s="1834">
        <v>1976</v>
      </c>
      <c r="F858" s="207">
        <f t="shared" si="121"/>
        <v>25.701000000000001</v>
      </c>
      <c r="G858" s="207">
        <v>3.6469999999999998</v>
      </c>
      <c r="H858" s="207">
        <v>0.49</v>
      </c>
      <c r="I858" s="207">
        <v>21.564</v>
      </c>
      <c r="J858" s="207">
        <v>1467.32</v>
      </c>
      <c r="K858" s="291">
        <v>21.564</v>
      </c>
      <c r="L858" s="292">
        <v>1467.32</v>
      </c>
      <c r="M858" s="293">
        <f>K858/L858</f>
        <v>1.469618079219257E-2</v>
      </c>
      <c r="N858" s="318">
        <v>54.28</v>
      </c>
      <c r="O858" s="294">
        <f>M858*N858</f>
        <v>0.79770869340021267</v>
      </c>
      <c r="P858" s="294">
        <f>M858*60*1000</f>
        <v>881.77084753155418</v>
      </c>
      <c r="Q858" s="295">
        <f>P858*N858/1000</f>
        <v>47.862521604012763</v>
      </c>
    </row>
    <row r="859" spans="1:17" x14ac:dyDescent="0.2">
      <c r="A859" s="1954"/>
      <c r="B859" s="53">
        <v>2</v>
      </c>
      <c r="C859" s="317" t="s">
        <v>1043</v>
      </c>
      <c r="D859" s="355">
        <v>22</v>
      </c>
      <c r="E859" s="355">
        <v>1982</v>
      </c>
      <c r="F859" s="209">
        <f t="shared" si="121"/>
        <v>22.207000000000001</v>
      </c>
      <c r="G859" s="209">
        <v>2.04</v>
      </c>
      <c r="H859" s="209">
        <v>3.52</v>
      </c>
      <c r="I859" s="209">
        <v>16.646999999999998</v>
      </c>
      <c r="J859" s="209">
        <v>1153.74</v>
      </c>
      <c r="K859" s="296">
        <v>16.646999999999998</v>
      </c>
      <c r="L859" s="209">
        <v>1153.74</v>
      </c>
      <c r="M859" s="208">
        <f t="shared" ref="M859:M867" si="127">K859/L859</f>
        <v>1.4428727442924748E-2</v>
      </c>
      <c r="N859" s="327">
        <v>54.28</v>
      </c>
      <c r="O859" s="210">
        <f t="shared" ref="O859:O867" si="128">M859*N859</f>
        <v>0.78319132560195537</v>
      </c>
      <c r="P859" s="294">
        <f t="shared" ref="P859:P867" si="129">M859*60*1000</f>
        <v>865.72364657548485</v>
      </c>
      <c r="Q859" s="211">
        <f t="shared" ref="Q859:Q867" si="130">P859*N859/1000</f>
        <v>46.991479536117318</v>
      </c>
    </row>
    <row r="860" spans="1:17" x14ac:dyDescent="0.2">
      <c r="A860" s="1954"/>
      <c r="B860" s="53">
        <v>3</v>
      </c>
      <c r="C860" s="317" t="s">
        <v>751</v>
      </c>
      <c r="D860" s="355">
        <v>14</v>
      </c>
      <c r="E860" s="355">
        <v>1970</v>
      </c>
      <c r="F860" s="209">
        <f t="shared" si="121"/>
        <v>9.15</v>
      </c>
      <c r="G860" s="209">
        <v>1.2889999999999999</v>
      </c>
      <c r="H860" s="209">
        <v>0</v>
      </c>
      <c r="I860" s="209">
        <v>7.8609999999999998</v>
      </c>
      <c r="J860" s="209">
        <v>551.79</v>
      </c>
      <c r="K860" s="296">
        <v>7.8609999999999998</v>
      </c>
      <c r="L860" s="209">
        <v>551.79</v>
      </c>
      <c r="M860" s="208">
        <f t="shared" si="127"/>
        <v>1.4246361840555284E-2</v>
      </c>
      <c r="N860" s="327">
        <v>54.28</v>
      </c>
      <c r="O860" s="210">
        <f t="shared" si="128"/>
        <v>0.77329252070534082</v>
      </c>
      <c r="P860" s="294">
        <f t="shared" si="129"/>
        <v>854.78171043331713</v>
      </c>
      <c r="Q860" s="211">
        <f t="shared" si="130"/>
        <v>46.397551242320453</v>
      </c>
    </row>
    <row r="861" spans="1:17" x14ac:dyDescent="0.2">
      <c r="A861" s="1954"/>
      <c r="B861" s="53">
        <v>4</v>
      </c>
      <c r="C861" s="317" t="s">
        <v>1044</v>
      </c>
      <c r="D861" s="355">
        <v>6</v>
      </c>
      <c r="E861" s="355"/>
      <c r="F861" s="209">
        <f t="shared" si="121"/>
        <v>4.7569999999999997</v>
      </c>
      <c r="G861" s="209">
        <v>0</v>
      </c>
      <c r="H861" s="209">
        <v>0</v>
      </c>
      <c r="I861" s="209">
        <v>4.7569999999999997</v>
      </c>
      <c r="J861" s="209">
        <v>321.16000000000003</v>
      </c>
      <c r="K861" s="296">
        <v>4.7569999999999997</v>
      </c>
      <c r="L861" s="209">
        <v>321.16000000000003</v>
      </c>
      <c r="M861" s="208">
        <f t="shared" si="127"/>
        <v>1.4811931747415616E-2</v>
      </c>
      <c r="N861" s="327">
        <v>54.28</v>
      </c>
      <c r="O861" s="210">
        <f t="shared" si="128"/>
        <v>0.80399165524971961</v>
      </c>
      <c r="P861" s="294">
        <f t="shared" si="129"/>
        <v>888.71590484493686</v>
      </c>
      <c r="Q861" s="211">
        <f t="shared" si="130"/>
        <v>48.239499314983171</v>
      </c>
    </row>
    <row r="862" spans="1:17" x14ac:dyDescent="0.2">
      <c r="A862" s="1954"/>
      <c r="B862" s="53">
        <v>5</v>
      </c>
      <c r="C862" s="317" t="s">
        <v>1044</v>
      </c>
      <c r="D862" s="355">
        <v>6</v>
      </c>
      <c r="E862" s="355"/>
      <c r="F862" s="209">
        <f t="shared" si="121"/>
        <v>4.8540000000000001</v>
      </c>
      <c r="G862" s="209">
        <v>0</v>
      </c>
      <c r="H862" s="209">
        <v>0</v>
      </c>
      <c r="I862" s="209">
        <v>4.8540000000000001</v>
      </c>
      <c r="J862" s="209">
        <v>314.12</v>
      </c>
      <c r="K862" s="296">
        <v>4.8540000000000001</v>
      </c>
      <c r="L862" s="209">
        <v>314.12</v>
      </c>
      <c r="M862" s="208">
        <f t="shared" si="127"/>
        <v>1.5452693238252897E-2</v>
      </c>
      <c r="N862" s="327">
        <v>54.28</v>
      </c>
      <c r="O862" s="210">
        <f t="shared" si="128"/>
        <v>0.83877218897236727</v>
      </c>
      <c r="P862" s="294">
        <f t="shared" si="129"/>
        <v>927.1615942951737</v>
      </c>
      <c r="Q862" s="211">
        <f t="shared" si="130"/>
        <v>50.32633133834203</v>
      </c>
    </row>
    <row r="863" spans="1:17" x14ac:dyDescent="0.2">
      <c r="A863" s="1954"/>
      <c r="B863" s="53">
        <v>6</v>
      </c>
      <c r="C863" s="317" t="s">
        <v>752</v>
      </c>
      <c r="D863" s="355">
        <v>8</v>
      </c>
      <c r="E863" s="355">
        <v>1960</v>
      </c>
      <c r="F863" s="209">
        <f t="shared" si="121"/>
        <v>7</v>
      </c>
      <c r="G863" s="209">
        <v>0.255</v>
      </c>
      <c r="H863" s="209">
        <v>1.28</v>
      </c>
      <c r="I863" s="209">
        <v>5.4649999999999999</v>
      </c>
      <c r="J863" s="209">
        <v>358.81</v>
      </c>
      <c r="K863" s="296">
        <v>5.4649999999999999</v>
      </c>
      <c r="L863" s="209">
        <v>358.81</v>
      </c>
      <c r="M863" s="208">
        <f t="shared" si="127"/>
        <v>1.5230902148769543E-2</v>
      </c>
      <c r="N863" s="327">
        <v>54.28</v>
      </c>
      <c r="O863" s="210">
        <f t="shared" si="128"/>
        <v>0.82673336863521085</v>
      </c>
      <c r="P863" s="294">
        <f t="shared" si="129"/>
        <v>913.85412892617262</v>
      </c>
      <c r="Q863" s="211">
        <f t="shared" si="130"/>
        <v>49.604002118112653</v>
      </c>
    </row>
    <row r="864" spans="1:17" x14ac:dyDescent="0.2">
      <c r="A864" s="1954"/>
      <c r="B864" s="53">
        <v>7</v>
      </c>
      <c r="C864" s="317" t="s">
        <v>1045</v>
      </c>
      <c r="D864" s="355">
        <v>6</v>
      </c>
      <c r="E864" s="355"/>
      <c r="F864" s="209">
        <f t="shared" si="121"/>
        <v>3.26</v>
      </c>
      <c r="G864" s="209">
        <v>0</v>
      </c>
      <c r="H864" s="209">
        <v>0</v>
      </c>
      <c r="I864" s="209">
        <v>3.26</v>
      </c>
      <c r="J864" s="209">
        <v>221.83</v>
      </c>
      <c r="K864" s="296">
        <v>3.26</v>
      </c>
      <c r="L864" s="209">
        <v>221.83</v>
      </c>
      <c r="M864" s="208">
        <f t="shared" si="127"/>
        <v>1.4695938331154486E-2</v>
      </c>
      <c r="N864" s="327">
        <v>54.28</v>
      </c>
      <c r="O864" s="210">
        <f t="shared" si="128"/>
        <v>0.79769553261506554</v>
      </c>
      <c r="P864" s="294">
        <f t="shared" si="129"/>
        <v>881.75629986926913</v>
      </c>
      <c r="Q864" s="211">
        <f t="shared" si="130"/>
        <v>47.861731956903931</v>
      </c>
    </row>
    <row r="865" spans="1:17" x14ac:dyDescent="0.2">
      <c r="A865" s="1954"/>
      <c r="B865" s="53">
        <v>8</v>
      </c>
      <c r="C865" s="317" t="s">
        <v>1046</v>
      </c>
      <c r="D865" s="355">
        <v>8</v>
      </c>
      <c r="E865" s="355">
        <v>1951</v>
      </c>
      <c r="F865" s="209">
        <f t="shared" si="121"/>
        <v>6.8979999999999997</v>
      </c>
      <c r="G865" s="209">
        <v>1.161</v>
      </c>
      <c r="H865" s="209">
        <v>1.28</v>
      </c>
      <c r="I865" s="209">
        <v>4.4569999999999999</v>
      </c>
      <c r="J865" s="209">
        <v>300.95999999999998</v>
      </c>
      <c r="K865" s="296">
        <v>4.4569999999999999</v>
      </c>
      <c r="L865" s="209">
        <v>300.95999999999998</v>
      </c>
      <c r="M865" s="208">
        <f t="shared" si="127"/>
        <v>1.4809276980329612E-2</v>
      </c>
      <c r="N865" s="327">
        <v>54.28</v>
      </c>
      <c r="O865" s="210">
        <f t="shared" si="128"/>
        <v>0.80384755449229139</v>
      </c>
      <c r="P865" s="294">
        <f t="shared" si="129"/>
        <v>888.55661881977676</v>
      </c>
      <c r="Q865" s="211">
        <f t="shared" si="130"/>
        <v>48.230853269537484</v>
      </c>
    </row>
    <row r="866" spans="1:17" x14ac:dyDescent="0.2">
      <c r="A866" s="1954"/>
      <c r="B866" s="53">
        <v>9</v>
      </c>
      <c r="C866" s="317" t="s">
        <v>1047</v>
      </c>
      <c r="D866" s="355">
        <v>10</v>
      </c>
      <c r="E866" s="355">
        <v>1976</v>
      </c>
      <c r="F866" s="209">
        <f t="shared" si="121"/>
        <v>6.3999999999999995</v>
      </c>
      <c r="G866" s="209">
        <v>0.51</v>
      </c>
      <c r="H866" s="209">
        <v>0</v>
      </c>
      <c r="I866" s="209">
        <v>5.89</v>
      </c>
      <c r="J866" s="209">
        <v>411.49</v>
      </c>
      <c r="K866" s="296">
        <v>5.89</v>
      </c>
      <c r="L866" s="209">
        <v>411.49</v>
      </c>
      <c r="M866" s="208">
        <f t="shared" si="127"/>
        <v>1.4313835087122407E-2</v>
      </c>
      <c r="N866" s="327">
        <v>54.28</v>
      </c>
      <c r="O866" s="210">
        <f t="shared" si="128"/>
        <v>0.77695496852900425</v>
      </c>
      <c r="P866" s="294">
        <f t="shared" si="129"/>
        <v>858.83010522734435</v>
      </c>
      <c r="Q866" s="211">
        <f t="shared" si="130"/>
        <v>46.617298111740254</v>
      </c>
    </row>
    <row r="867" spans="1:17" ht="11.25" customHeight="1" thickBot="1" x14ac:dyDescent="0.25">
      <c r="A867" s="1955"/>
      <c r="B867" s="55">
        <v>10</v>
      </c>
      <c r="C867" s="319" t="s">
        <v>1048</v>
      </c>
      <c r="D867" s="357">
        <v>12</v>
      </c>
      <c r="E867" s="357">
        <v>1992</v>
      </c>
      <c r="F867" s="374">
        <f t="shared" si="121"/>
        <v>11.700000000000001</v>
      </c>
      <c r="G867" s="374">
        <v>0.98299999999999998</v>
      </c>
      <c r="H867" s="374">
        <v>1.92</v>
      </c>
      <c r="I867" s="374">
        <v>8.7970000000000006</v>
      </c>
      <c r="J867" s="374">
        <v>551.05999999999995</v>
      </c>
      <c r="K867" s="379">
        <v>8.7970000000000006</v>
      </c>
      <c r="L867" s="374">
        <v>551.05999999999995</v>
      </c>
      <c r="M867" s="333">
        <f t="shared" si="127"/>
        <v>1.5963778898849493E-2</v>
      </c>
      <c r="N867" s="334">
        <v>54.28</v>
      </c>
      <c r="O867" s="320">
        <f t="shared" si="128"/>
        <v>0.86651391862955052</v>
      </c>
      <c r="P867" s="320">
        <f t="shared" si="129"/>
        <v>957.82673393096957</v>
      </c>
      <c r="Q867" s="321">
        <f t="shared" si="130"/>
        <v>51.990835117773031</v>
      </c>
    </row>
    <row r="868" spans="1:17" x14ac:dyDescent="0.2">
      <c r="A868" s="2115" t="s">
        <v>225</v>
      </c>
      <c r="B868" s="35">
        <v>1</v>
      </c>
      <c r="C868" s="297" t="s">
        <v>530</v>
      </c>
      <c r="D868" s="298">
        <v>4</v>
      </c>
      <c r="E868" s="298"/>
      <c r="F868" s="251">
        <f t="shared" si="121"/>
        <v>3.45</v>
      </c>
      <c r="G868" s="251">
        <v>0</v>
      </c>
      <c r="H868" s="251">
        <v>0</v>
      </c>
      <c r="I868" s="251">
        <v>3.45</v>
      </c>
      <c r="J868" s="251">
        <v>160.13</v>
      </c>
      <c r="K868" s="299">
        <v>3.45</v>
      </c>
      <c r="L868" s="300">
        <v>160.13</v>
      </c>
      <c r="M868" s="301">
        <f>K868/L868</f>
        <v>2.1544994691812903E-2</v>
      </c>
      <c r="N868" s="273">
        <v>54.28</v>
      </c>
      <c r="O868" s="302">
        <f>M868*N868</f>
        <v>1.1694623118716043</v>
      </c>
      <c r="P868" s="302">
        <f>M868*60*1000</f>
        <v>1292.6996815087741</v>
      </c>
      <c r="Q868" s="303">
        <f>P868*N868/1000</f>
        <v>70.167738712296256</v>
      </c>
    </row>
    <row r="869" spans="1:17" x14ac:dyDescent="0.2">
      <c r="A869" s="1985"/>
      <c r="B869" s="17">
        <v>2</v>
      </c>
      <c r="C869" s="323" t="s">
        <v>1049</v>
      </c>
      <c r="D869" s="360">
        <v>8</v>
      </c>
      <c r="E869" s="360"/>
      <c r="F869" s="213">
        <f t="shared" si="121"/>
        <v>6.4260000000000002</v>
      </c>
      <c r="G869" s="213">
        <v>0</v>
      </c>
      <c r="H869" s="213">
        <v>0</v>
      </c>
      <c r="I869" s="213">
        <v>6.4260000000000002</v>
      </c>
      <c r="J869" s="213">
        <v>381.84</v>
      </c>
      <c r="K869" s="304">
        <v>6.4260000000000002</v>
      </c>
      <c r="L869" s="213">
        <v>381.84</v>
      </c>
      <c r="M869" s="212">
        <f t="shared" ref="M869:M877" si="131">K869/L869</f>
        <v>1.682903834066625E-2</v>
      </c>
      <c r="N869" s="328">
        <v>54.28</v>
      </c>
      <c r="O869" s="214">
        <f t="shared" ref="O869:O877" si="132">M869*N869</f>
        <v>0.91348020113136408</v>
      </c>
      <c r="P869" s="302">
        <f t="shared" ref="P869:P877" si="133">M869*60*1000</f>
        <v>1009.742300439975</v>
      </c>
      <c r="Q869" s="215">
        <f t="shared" ref="Q869:Q877" si="134">P869*N869/1000</f>
        <v>54.808812067881846</v>
      </c>
    </row>
    <row r="870" spans="1:17" x14ac:dyDescent="0.2">
      <c r="A870" s="1985"/>
      <c r="B870" s="17">
        <v>3</v>
      </c>
      <c r="C870" s="323" t="s">
        <v>1050</v>
      </c>
      <c r="D870" s="360">
        <v>14</v>
      </c>
      <c r="E870" s="360">
        <v>1972</v>
      </c>
      <c r="F870" s="213">
        <f t="shared" si="121"/>
        <v>9.68</v>
      </c>
      <c r="G870" s="213">
        <v>0.63900000000000001</v>
      </c>
      <c r="H870" s="213">
        <v>0</v>
      </c>
      <c r="I870" s="213">
        <v>9.0410000000000004</v>
      </c>
      <c r="J870" s="213">
        <v>508.13</v>
      </c>
      <c r="K870" s="304">
        <v>9.0410000000000004</v>
      </c>
      <c r="L870" s="213">
        <v>508.13</v>
      </c>
      <c r="M870" s="212">
        <f t="shared" si="131"/>
        <v>1.7792690846830536E-2</v>
      </c>
      <c r="N870" s="328">
        <v>54.28</v>
      </c>
      <c r="O870" s="214">
        <f t="shared" si="132"/>
        <v>0.96578725916596153</v>
      </c>
      <c r="P870" s="302">
        <f t="shared" si="133"/>
        <v>1067.5614508098322</v>
      </c>
      <c r="Q870" s="215">
        <f t="shared" si="134"/>
        <v>57.947235549957696</v>
      </c>
    </row>
    <row r="871" spans="1:17" x14ac:dyDescent="0.2">
      <c r="A871" s="1985"/>
      <c r="B871" s="17">
        <v>4</v>
      </c>
      <c r="C871" s="323" t="s">
        <v>591</v>
      </c>
      <c r="D871" s="360">
        <v>3</v>
      </c>
      <c r="E871" s="360">
        <v>1940</v>
      </c>
      <c r="F871" s="213">
        <f t="shared" si="121"/>
        <v>2.95</v>
      </c>
      <c r="G871" s="213">
        <v>0</v>
      </c>
      <c r="H871" s="213">
        <v>0</v>
      </c>
      <c r="I871" s="213">
        <v>2.95</v>
      </c>
      <c r="J871" s="213">
        <v>112.26</v>
      </c>
      <c r="K871" s="304">
        <v>2.95</v>
      </c>
      <c r="L871" s="213">
        <v>112.26</v>
      </c>
      <c r="M871" s="212">
        <f t="shared" si="131"/>
        <v>2.6278282558346695E-2</v>
      </c>
      <c r="N871" s="328">
        <v>54.28</v>
      </c>
      <c r="O871" s="214">
        <f t="shared" si="132"/>
        <v>1.4263851772670586</v>
      </c>
      <c r="P871" s="302">
        <f t="shared" si="133"/>
        <v>1576.6969535008018</v>
      </c>
      <c r="Q871" s="215">
        <f t="shared" si="134"/>
        <v>85.583110636023534</v>
      </c>
    </row>
    <row r="872" spans="1:17" x14ac:dyDescent="0.2">
      <c r="A872" s="1985"/>
      <c r="B872" s="17">
        <v>5</v>
      </c>
      <c r="C872" s="323" t="s">
        <v>1051</v>
      </c>
      <c r="D872" s="360">
        <v>3</v>
      </c>
      <c r="E872" s="360">
        <v>1951</v>
      </c>
      <c r="F872" s="213">
        <f t="shared" si="121"/>
        <v>3.387</v>
      </c>
      <c r="G872" s="213">
        <v>0</v>
      </c>
      <c r="H872" s="213">
        <v>0</v>
      </c>
      <c r="I872" s="213">
        <v>3.387</v>
      </c>
      <c r="J872" s="213">
        <v>138.77000000000001</v>
      </c>
      <c r="K872" s="304">
        <v>3.387</v>
      </c>
      <c r="L872" s="213">
        <v>138.77000000000001</v>
      </c>
      <c r="M872" s="212">
        <f t="shared" si="131"/>
        <v>2.4407292642501979E-2</v>
      </c>
      <c r="N872" s="328">
        <v>54.28</v>
      </c>
      <c r="O872" s="214">
        <f t="shared" si="132"/>
        <v>1.3248278446350075</v>
      </c>
      <c r="P872" s="302">
        <f t="shared" si="133"/>
        <v>1464.4375585501189</v>
      </c>
      <c r="Q872" s="215">
        <f t="shared" si="134"/>
        <v>79.489670678100453</v>
      </c>
    </row>
    <row r="873" spans="1:17" x14ac:dyDescent="0.2">
      <c r="A873" s="1985"/>
      <c r="B873" s="17">
        <v>6</v>
      </c>
      <c r="C873" s="323" t="s">
        <v>755</v>
      </c>
      <c r="D873" s="360">
        <v>8</v>
      </c>
      <c r="E873" s="360">
        <v>1960</v>
      </c>
      <c r="F873" s="213">
        <f t="shared" si="121"/>
        <v>7.8680000000000003</v>
      </c>
      <c r="G873" s="213">
        <v>0.35699999999999998</v>
      </c>
      <c r="H873" s="213">
        <v>1.28</v>
      </c>
      <c r="I873" s="213">
        <v>6.2309999999999999</v>
      </c>
      <c r="J873" s="213">
        <v>372.64</v>
      </c>
      <c r="K873" s="304">
        <v>6.2309999999999999</v>
      </c>
      <c r="L873" s="213">
        <v>372.64</v>
      </c>
      <c r="M873" s="212">
        <f t="shared" si="131"/>
        <v>1.6721232288535854E-2</v>
      </c>
      <c r="N873" s="328">
        <v>54.28</v>
      </c>
      <c r="O873" s="214">
        <f t="shared" si="132"/>
        <v>0.90762848862172618</v>
      </c>
      <c r="P873" s="302">
        <f t="shared" si="133"/>
        <v>1003.2739373121514</v>
      </c>
      <c r="Q873" s="215">
        <f t="shared" si="134"/>
        <v>54.457709317303575</v>
      </c>
    </row>
    <row r="874" spans="1:17" x14ac:dyDescent="0.2">
      <c r="A874" s="1985"/>
      <c r="B874" s="17">
        <v>7</v>
      </c>
      <c r="C874" s="323" t="s">
        <v>483</v>
      </c>
      <c r="D874" s="360">
        <v>8</v>
      </c>
      <c r="E874" s="360">
        <v>1960</v>
      </c>
      <c r="F874" s="213">
        <f t="shared" si="121"/>
        <v>10.3</v>
      </c>
      <c r="G874" s="213">
        <v>0.45900000000000002</v>
      </c>
      <c r="H874" s="213">
        <v>1.28</v>
      </c>
      <c r="I874" s="213">
        <v>8.5609999999999999</v>
      </c>
      <c r="J874" s="213">
        <v>358.27</v>
      </c>
      <c r="K874" s="304">
        <v>8.5609999999999999</v>
      </c>
      <c r="L874" s="213">
        <v>358.27</v>
      </c>
      <c r="M874" s="212">
        <f t="shared" si="131"/>
        <v>2.3895386161275019E-2</v>
      </c>
      <c r="N874" s="328">
        <v>54.28</v>
      </c>
      <c r="O874" s="214">
        <f t="shared" si="132"/>
        <v>1.297041560834008</v>
      </c>
      <c r="P874" s="302">
        <f t="shared" si="133"/>
        <v>1433.7231696765011</v>
      </c>
      <c r="Q874" s="215">
        <f t="shared" si="134"/>
        <v>77.822493650040485</v>
      </c>
    </row>
    <row r="875" spans="1:17" x14ac:dyDescent="0.2">
      <c r="A875" s="1985"/>
      <c r="B875" s="17">
        <v>8</v>
      </c>
      <c r="C875" s="323" t="s">
        <v>592</v>
      </c>
      <c r="D875" s="360">
        <v>11</v>
      </c>
      <c r="E875" s="360"/>
      <c r="F875" s="213">
        <f t="shared" si="121"/>
        <v>9.2889999999999997</v>
      </c>
      <c r="G875" s="213">
        <v>0</v>
      </c>
      <c r="H875" s="213">
        <v>0</v>
      </c>
      <c r="I875" s="213">
        <v>9.2889999999999997</v>
      </c>
      <c r="J875" s="213">
        <v>533.47</v>
      </c>
      <c r="K875" s="304">
        <v>9.2889999999999997</v>
      </c>
      <c r="L875" s="213">
        <v>533.47</v>
      </c>
      <c r="M875" s="212">
        <f t="shared" si="131"/>
        <v>1.741241306915103E-2</v>
      </c>
      <c r="N875" s="328">
        <v>54.28</v>
      </c>
      <c r="O875" s="214">
        <f t="shared" si="132"/>
        <v>0.9451457813935179</v>
      </c>
      <c r="P875" s="302">
        <f t="shared" si="133"/>
        <v>1044.7447841490618</v>
      </c>
      <c r="Q875" s="215">
        <f t="shared" si="134"/>
        <v>56.708746883611077</v>
      </c>
    </row>
    <row r="876" spans="1:17" x14ac:dyDescent="0.2">
      <c r="A876" s="1985"/>
      <c r="B876" s="17">
        <v>9</v>
      </c>
      <c r="C876" s="363" t="s">
        <v>753</v>
      </c>
      <c r="D876" s="360">
        <v>12</v>
      </c>
      <c r="E876" s="360"/>
      <c r="F876" s="213">
        <f t="shared" si="121"/>
        <v>12.200000000000001</v>
      </c>
      <c r="G876" s="213">
        <v>0.66300000000000003</v>
      </c>
      <c r="H876" s="213">
        <v>1.92</v>
      </c>
      <c r="I876" s="213">
        <v>9.6170000000000009</v>
      </c>
      <c r="J876" s="213">
        <v>527.23</v>
      </c>
      <c r="K876" s="380">
        <v>9.6170000000000009</v>
      </c>
      <c r="L876" s="213">
        <v>527.23</v>
      </c>
      <c r="M876" s="212">
        <f t="shared" si="131"/>
        <v>1.8240616049921287E-2</v>
      </c>
      <c r="N876" s="328">
        <v>54.28</v>
      </c>
      <c r="O876" s="214">
        <f t="shared" si="132"/>
        <v>0.99010063918972746</v>
      </c>
      <c r="P876" s="302">
        <f t="shared" si="133"/>
        <v>1094.4369629952773</v>
      </c>
      <c r="Q876" s="215">
        <f t="shared" si="134"/>
        <v>59.406038351383657</v>
      </c>
    </row>
    <row r="877" spans="1:17" ht="12" thickBot="1" x14ac:dyDescent="0.25">
      <c r="A877" s="1986"/>
      <c r="B877" s="18">
        <v>10</v>
      </c>
      <c r="C877" s="364" t="s">
        <v>484</v>
      </c>
      <c r="D877" s="365">
        <v>3</v>
      </c>
      <c r="E877" s="365"/>
      <c r="F877" s="366">
        <f t="shared" si="121"/>
        <v>3.468</v>
      </c>
      <c r="G877" s="366">
        <v>0</v>
      </c>
      <c r="H877" s="366">
        <v>0</v>
      </c>
      <c r="I877" s="366">
        <v>3.468</v>
      </c>
      <c r="J877" s="366">
        <v>182.98</v>
      </c>
      <c r="K877" s="1827">
        <v>3.468</v>
      </c>
      <c r="L877" s="366">
        <v>182.98</v>
      </c>
      <c r="M877" s="329">
        <f t="shared" si="131"/>
        <v>1.8952891026341678E-2</v>
      </c>
      <c r="N877" s="324">
        <v>54.28</v>
      </c>
      <c r="O877" s="325">
        <f t="shared" si="132"/>
        <v>1.0287629249098262</v>
      </c>
      <c r="P877" s="325">
        <f t="shared" si="133"/>
        <v>1137.1734615805008</v>
      </c>
      <c r="Q877" s="326">
        <f t="shared" si="134"/>
        <v>61.725775494589584</v>
      </c>
    </row>
    <row r="880" spans="1:17" ht="15" x14ac:dyDescent="0.2">
      <c r="A880" s="1960" t="s">
        <v>255</v>
      </c>
      <c r="B880" s="1960"/>
      <c r="C880" s="1960"/>
      <c r="D880" s="1960"/>
      <c r="E880" s="1960"/>
      <c r="F880" s="1960"/>
      <c r="G880" s="1960"/>
      <c r="H880" s="1960"/>
      <c r="I880" s="1960"/>
      <c r="J880" s="1960"/>
      <c r="K880" s="1960"/>
      <c r="L880" s="1960"/>
      <c r="M880" s="1960"/>
      <c r="N880" s="1960"/>
      <c r="O880" s="1960"/>
      <c r="P880" s="1960"/>
      <c r="Q880" s="1960"/>
    </row>
    <row r="881" spans="1:17" ht="13.5" thickBot="1" x14ac:dyDescent="0.25">
      <c r="A881" s="391"/>
      <c r="B881" s="391"/>
      <c r="C881" s="391"/>
      <c r="D881" s="391"/>
      <c r="E881" s="1961" t="s">
        <v>253</v>
      </c>
      <c r="F881" s="1961"/>
      <c r="G881" s="1961"/>
      <c r="H881" s="1961"/>
      <c r="I881" s="391">
        <v>4.5999999999999996</v>
      </c>
      <c r="J881" s="391" t="s">
        <v>252</v>
      </c>
      <c r="K881" s="391" t="s">
        <v>254</v>
      </c>
      <c r="L881" s="392">
        <v>388.6</v>
      </c>
      <c r="M881" s="391"/>
      <c r="N881" s="391"/>
      <c r="O881" s="391"/>
      <c r="P881" s="391"/>
      <c r="Q881" s="391"/>
    </row>
    <row r="882" spans="1:17" x14ac:dyDescent="0.2">
      <c r="A882" s="1962" t="s">
        <v>1</v>
      </c>
      <c r="B882" s="1965" t="s">
        <v>0</v>
      </c>
      <c r="C882" s="1968" t="s">
        <v>2</v>
      </c>
      <c r="D882" s="1968" t="s">
        <v>3</v>
      </c>
      <c r="E882" s="1968" t="s">
        <v>11</v>
      </c>
      <c r="F882" s="1972" t="s">
        <v>12</v>
      </c>
      <c r="G882" s="1973"/>
      <c r="H882" s="1973"/>
      <c r="I882" s="1974"/>
      <c r="J882" s="1968" t="s">
        <v>4</v>
      </c>
      <c r="K882" s="1968" t="s">
        <v>13</v>
      </c>
      <c r="L882" s="1968" t="s">
        <v>5</v>
      </c>
      <c r="M882" s="1968" t="s">
        <v>6</v>
      </c>
      <c r="N882" s="1968" t="s">
        <v>14</v>
      </c>
      <c r="O882" s="1968" t="s">
        <v>15</v>
      </c>
      <c r="P882" s="1975" t="s">
        <v>22</v>
      </c>
      <c r="Q882" s="1977" t="s">
        <v>23</v>
      </c>
    </row>
    <row r="883" spans="1:17" ht="33.75" x14ac:dyDescent="0.2">
      <c r="A883" s="1963"/>
      <c r="B883" s="1966"/>
      <c r="C883" s="1969"/>
      <c r="D883" s="1971"/>
      <c r="E883" s="1971"/>
      <c r="F883" s="1173" t="s">
        <v>16</v>
      </c>
      <c r="G883" s="1173" t="s">
        <v>17</v>
      </c>
      <c r="H883" s="1173" t="s">
        <v>18</v>
      </c>
      <c r="I883" s="1173" t="s">
        <v>19</v>
      </c>
      <c r="J883" s="1971"/>
      <c r="K883" s="1971"/>
      <c r="L883" s="1971"/>
      <c r="M883" s="1971"/>
      <c r="N883" s="1971"/>
      <c r="O883" s="1971"/>
      <c r="P883" s="1976"/>
      <c r="Q883" s="1978"/>
    </row>
    <row r="884" spans="1:17" ht="12" thickBot="1" x14ac:dyDescent="0.25">
      <c r="A884" s="1964"/>
      <c r="B884" s="1967"/>
      <c r="C884" s="1970"/>
      <c r="D884" s="28" t="s">
        <v>7</v>
      </c>
      <c r="E884" s="28" t="s">
        <v>8</v>
      </c>
      <c r="F884" s="28" t="s">
        <v>9</v>
      </c>
      <c r="G884" s="28" t="s">
        <v>9</v>
      </c>
      <c r="H884" s="28" t="s">
        <v>9</v>
      </c>
      <c r="I884" s="28" t="s">
        <v>9</v>
      </c>
      <c r="J884" s="28" t="s">
        <v>20</v>
      </c>
      <c r="K884" s="28" t="s">
        <v>9</v>
      </c>
      <c r="L884" s="28" t="s">
        <v>20</v>
      </c>
      <c r="M884" s="28" t="s">
        <v>21</v>
      </c>
      <c r="N884" s="28" t="s">
        <v>269</v>
      </c>
      <c r="O884" s="28" t="s">
        <v>270</v>
      </c>
      <c r="P884" s="616" t="s">
        <v>24</v>
      </c>
      <c r="Q884" s="617" t="s">
        <v>271</v>
      </c>
    </row>
    <row r="885" spans="1:17" x14ac:dyDescent="0.2">
      <c r="A885" s="1946" t="s">
        <v>227</v>
      </c>
      <c r="B885" s="41">
        <v>1</v>
      </c>
      <c r="C885" s="307" t="s">
        <v>603</v>
      </c>
      <c r="D885" s="270">
        <v>50</v>
      </c>
      <c r="E885" s="270">
        <v>1980</v>
      </c>
      <c r="F885" s="246">
        <v>26.588000000000001</v>
      </c>
      <c r="G885" s="246">
        <v>5.1050000000000004</v>
      </c>
      <c r="H885" s="246">
        <v>7.92</v>
      </c>
      <c r="I885" s="246">
        <v>13.563000000000001</v>
      </c>
      <c r="J885" s="246">
        <v>2544.91</v>
      </c>
      <c r="K885" s="271">
        <v>13.563000000000001</v>
      </c>
      <c r="L885" s="246">
        <v>2544.91</v>
      </c>
      <c r="M885" s="272">
        <f>K885/L885</f>
        <v>5.3294615526678748E-3</v>
      </c>
      <c r="N885" s="308">
        <v>68.599999999999994</v>
      </c>
      <c r="O885" s="274">
        <f>M885*N885</f>
        <v>0.36560106251301616</v>
      </c>
      <c r="P885" s="274">
        <f>M885*60*1000</f>
        <v>319.7676931600725</v>
      </c>
      <c r="Q885" s="275">
        <f>P885*N885/1000</f>
        <v>21.936063750780971</v>
      </c>
    </row>
    <row r="886" spans="1:17" x14ac:dyDescent="0.2">
      <c r="A886" s="1947"/>
      <c r="B886" s="38">
        <v>2</v>
      </c>
      <c r="C886" s="310" t="s">
        <v>564</v>
      </c>
      <c r="D886" s="276">
        <v>40</v>
      </c>
      <c r="E886" s="276">
        <v>1985</v>
      </c>
      <c r="F886" s="203">
        <v>25.039000000000001</v>
      </c>
      <c r="G886" s="203">
        <v>3.9390000000000001</v>
      </c>
      <c r="H886" s="203">
        <v>6.4</v>
      </c>
      <c r="I886" s="203">
        <v>14.7</v>
      </c>
      <c r="J886" s="203">
        <v>2266.1799999999998</v>
      </c>
      <c r="K886" s="277">
        <v>14.7</v>
      </c>
      <c r="L886" s="203">
        <v>2266.1799999999998</v>
      </c>
      <c r="M886" s="204">
        <f t="shared" ref="M886:M887" si="135">K886/L886</f>
        <v>6.4866868474701923E-3</v>
      </c>
      <c r="N886" s="311">
        <v>68.599999999999994</v>
      </c>
      <c r="O886" s="278">
        <f t="shared" ref="O886:O887" si="136">M886*N886</f>
        <v>0.44498671773645515</v>
      </c>
      <c r="P886" s="274">
        <f t="shared" ref="P886:P887" si="137">M886*60*1000</f>
        <v>389.20121084821153</v>
      </c>
      <c r="Q886" s="279">
        <f t="shared" ref="Q886:Q887" si="138">P886*N886/1000</f>
        <v>26.699203064187309</v>
      </c>
    </row>
    <row r="887" spans="1:17" x14ac:dyDescent="0.2">
      <c r="A887" s="1947"/>
      <c r="B887" s="38">
        <v>3</v>
      </c>
      <c r="C887" s="310" t="s">
        <v>604</v>
      </c>
      <c r="D887" s="276">
        <v>22</v>
      </c>
      <c r="E887" s="276">
        <v>1979</v>
      </c>
      <c r="F887" s="203">
        <v>13.127000000000001</v>
      </c>
      <c r="G887" s="203">
        <v>1.7889999999999999</v>
      </c>
      <c r="H887" s="203">
        <v>3.52</v>
      </c>
      <c r="I887" s="203">
        <v>7.8179999999999996</v>
      </c>
      <c r="J887" s="203">
        <v>1154.82</v>
      </c>
      <c r="K887" s="277">
        <v>7.8179999999999996</v>
      </c>
      <c r="L887" s="203">
        <v>1154.82</v>
      </c>
      <c r="M887" s="204">
        <f t="shared" si="135"/>
        <v>6.7698862160336677E-3</v>
      </c>
      <c r="N887" s="311">
        <v>68.599999999999994</v>
      </c>
      <c r="O887" s="278">
        <f t="shared" si="136"/>
        <v>0.46441419441990955</v>
      </c>
      <c r="P887" s="274">
        <f t="shared" si="137"/>
        <v>406.19317296202007</v>
      </c>
      <c r="Q887" s="279">
        <f t="shared" si="138"/>
        <v>27.864851665194575</v>
      </c>
    </row>
    <row r="888" spans="1:17" x14ac:dyDescent="0.2">
      <c r="A888" s="1947"/>
      <c r="B888" s="11">
        <v>4</v>
      </c>
      <c r="C888" s="310"/>
      <c r="D888" s="276"/>
      <c r="E888" s="276"/>
      <c r="F888" s="246"/>
      <c r="G888" s="203"/>
      <c r="H888" s="203"/>
      <c r="I888" s="203"/>
      <c r="J888" s="203"/>
      <c r="K888" s="277"/>
      <c r="L888" s="203"/>
      <c r="M888" s="204"/>
      <c r="N888" s="311"/>
      <c r="O888" s="278"/>
      <c r="P888" s="274"/>
      <c r="Q888" s="279"/>
    </row>
    <row r="889" spans="1:17" x14ac:dyDescent="0.2">
      <c r="A889" s="1947"/>
      <c r="B889" s="11">
        <v>5</v>
      </c>
      <c r="C889" s="310"/>
      <c r="D889" s="276"/>
      <c r="E889" s="276"/>
      <c r="F889" s="246"/>
      <c r="G889" s="203"/>
      <c r="H889" s="203"/>
      <c r="I889" s="203"/>
      <c r="J889" s="203"/>
      <c r="K889" s="277"/>
      <c r="L889" s="203"/>
      <c r="M889" s="204"/>
      <c r="N889" s="311"/>
      <c r="O889" s="278"/>
      <c r="P889" s="274"/>
      <c r="Q889" s="279"/>
    </row>
    <row r="890" spans="1:17" x14ac:dyDescent="0.2">
      <c r="A890" s="1947"/>
      <c r="B890" s="11">
        <v>6</v>
      </c>
      <c r="C890" s="310"/>
      <c r="D890" s="276"/>
      <c r="E890" s="276"/>
      <c r="F890" s="246"/>
      <c r="G890" s="203"/>
      <c r="H890" s="203"/>
      <c r="I890" s="203"/>
      <c r="J890" s="203"/>
      <c r="K890" s="277"/>
      <c r="L890" s="203"/>
      <c r="M890" s="204"/>
      <c r="N890" s="311"/>
      <c r="O890" s="278"/>
      <c r="P890" s="274"/>
      <c r="Q890" s="279"/>
    </row>
    <row r="891" spans="1:17" x14ac:dyDescent="0.2">
      <c r="A891" s="1947"/>
      <c r="B891" s="11">
        <v>7</v>
      </c>
      <c r="C891" s="310"/>
      <c r="D891" s="276"/>
      <c r="E891" s="276"/>
      <c r="F891" s="246"/>
      <c r="G891" s="203"/>
      <c r="H891" s="203"/>
      <c r="I891" s="203"/>
      <c r="J891" s="203"/>
      <c r="K891" s="277"/>
      <c r="L891" s="203"/>
      <c r="M891" s="204"/>
      <c r="N891" s="311"/>
      <c r="O891" s="278"/>
      <c r="P891" s="274"/>
      <c r="Q891" s="279"/>
    </row>
    <row r="892" spans="1:17" x14ac:dyDescent="0.2">
      <c r="A892" s="1947"/>
      <c r="B892" s="11">
        <v>8</v>
      </c>
      <c r="C892" s="310"/>
      <c r="D892" s="276"/>
      <c r="E892" s="276"/>
      <c r="F892" s="246"/>
      <c r="G892" s="203"/>
      <c r="H892" s="203"/>
      <c r="I892" s="203"/>
      <c r="J892" s="203"/>
      <c r="K892" s="277"/>
      <c r="L892" s="203"/>
      <c r="M892" s="204"/>
      <c r="N892" s="311"/>
      <c r="O892" s="278"/>
      <c r="P892" s="274"/>
      <c r="Q892" s="279"/>
    </row>
    <row r="893" spans="1:17" x14ac:dyDescent="0.2">
      <c r="A893" s="1947"/>
      <c r="B893" s="11">
        <v>9</v>
      </c>
      <c r="C893" s="310"/>
      <c r="D893" s="276"/>
      <c r="E893" s="276"/>
      <c r="F893" s="246"/>
      <c r="G893" s="203"/>
      <c r="H893" s="203"/>
      <c r="I893" s="203"/>
      <c r="J893" s="203"/>
      <c r="K893" s="277"/>
      <c r="L893" s="203"/>
      <c r="M893" s="204"/>
      <c r="N893" s="311"/>
      <c r="O893" s="278"/>
      <c r="P893" s="274"/>
      <c r="Q893" s="279"/>
    </row>
    <row r="894" spans="1:17" ht="12" thickBot="1" x14ac:dyDescent="0.25">
      <c r="A894" s="1948"/>
      <c r="B894" s="30">
        <v>10</v>
      </c>
      <c r="C894" s="315"/>
      <c r="D894" s="338"/>
      <c r="E894" s="338"/>
      <c r="F894" s="592"/>
      <c r="G894" s="394"/>
      <c r="H894" s="394"/>
      <c r="I894" s="394"/>
      <c r="J894" s="394"/>
      <c r="K894" s="395"/>
      <c r="L894" s="394"/>
      <c r="M894" s="331"/>
      <c r="N894" s="332"/>
      <c r="O894" s="339"/>
      <c r="P894" s="340"/>
      <c r="Q894" s="341"/>
    </row>
    <row r="895" spans="1:17" x14ac:dyDescent="0.2">
      <c r="A895" s="2009" t="s">
        <v>219</v>
      </c>
      <c r="B895" s="97">
        <v>1</v>
      </c>
      <c r="C895" s="287" t="s">
        <v>605</v>
      </c>
      <c r="D895" s="280">
        <v>15</v>
      </c>
      <c r="E895" s="280">
        <v>1988</v>
      </c>
      <c r="F895" s="282">
        <v>10.944000000000001</v>
      </c>
      <c r="G895" s="282">
        <v>1.1499999999999999</v>
      </c>
      <c r="H895" s="282">
        <v>2.4</v>
      </c>
      <c r="I895" s="281">
        <v>7.3940000000000001</v>
      </c>
      <c r="J895" s="282">
        <v>871.46</v>
      </c>
      <c r="K895" s="283">
        <v>7.3940000000000001</v>
      </c>
      <c r="L895" s="282">
        <v>871.46</v>
      </c>
      <c r="M895" s="284">
        <f>K895/L895</f>
        <v>8.4846120303857884E-3</v>
      </c>
      <c r="N895" s="343">
        <v>68.599999999999994</v>
      </c>
      <c r="O895" s="285">
        <f t="shared" ref="O895:O897" si="139">M895*N895</f>
        <v>0.582044385284465</v>
      </c>
      <c r="P895" s="285">
        <f t="shared" ref="P895:P897" si="140">M895*60*1000</f>
        <v>509.07672182314735</v>
      </c>
      <c r="Q895" s="286">
        <f t="shared" ref="Q895:Q897" si="141">P895*N895/1000</f>
        <v>34.922663117067906</v>
      </c>
    </row>
    <row r="896" spans="1:17" x14ac:dyDescent="0.2">
      <c r="A896" s="1950"/>
      <c r="B896" s="119">
        <v>2</v>
      </c>
      <c r="C896" s="287" t="s">
        <v>606</v>
      </c>
      <c r="D896" s="280">
        <v>8</v>
      </c>
      <c r="E896" s="280">
        <v>1966</v>
      </c>
      <c r="F896" s="281">
        <v>5.444</v>
      </c>
      <c r="G896" s="281">
        <v>0.84199999999999997</v>
      </c>
      <c r="H896" s="281">
        <v>1.28</v>
      </c>
      <c r="I896" s="281">
        <v>3.3220000000000001</v>
      </c>
      <c r="J896" s="281">
        <v>388.26</v>
      </c>
      <c r="K896" s="288">
        <v>3.3220000000000001</v>
      </c>
      <c r="L896" s="281">
        <v>388.26</v>
      </c>
      <c r="M896" s="284">
        <f>K896/L896</f>
        <v>8.5561221861639117E-3</v>
      </c>
      <c r="N896" s="344">
        <v>68.599999999999994</v>
      </c>
      <c r="O896" s="285">
        <f t="shared" si="139"/>
        <v>0.58694998197084425</v>
      </c>
      <c r="P896" s="285">
        <f t="shared" si="140"/>
        <v>513.36733116983464</v>
      </c>
      <c r="Q896" s="286">
        <f t="shared" si="141"/>
        <v>35.216998918250653</v>
      </c>
    </row>
    <row r="897" spans="1:17" x14ac:dyDescent="0.2">
      <c r="A897" s="1950"/>
      <c r="B897" s="96">
        <v>3</v>
      </c>
      <c r="C897" s="345" t="s">
        <v>607</v>
      </c>
      <c r="D897" s="280">
        <v>45</v>
      </c>
      <c r="E897" s="280">
        <v>1978</v>
      </c>
      <c r="F897" s="281">
        <v>29.417000000000002</v>
      </c>
      <c r="G897" s="281">
        <v>2.2629999999999999</v>
      </c>
      <c r="H897" s="281">
        <v>7.2</v>
      </c>
      <c r="I897" s="281">
        <v>19.954000000000001</v>
      </c>
      <c r="J897" s="281">
        <v>2247.9499999999998</v>
      </c>
      <c r="K897" s="288">
        <v>19.954000000000001</v>
      </c>
      <c r="L897" s="281">
        <v>2247.9499999999998</v>
      </c>
      <c r="M897" s="289">
        <f t="shared" ref="M897" si="142">K897/L897</f>
        <v>8.8765319513334374E-3</v>
      </c>
      <c r="N897" s="344">
        <v>68.599999999999994</v>
      </c>
      <c r="O897" s="285">
        <f t="shared" si="139"/>
        <v>0.60893009186147373</v>
      </c>
      <c r="P897" s="285">
        <f t="shared" si="140"/>
        <v>532.59191708000617</v>
      </c>
      <c r="Q897" s="290">
        <f t="shared" si="141"/>
        <v>36.535805511688423</v>
      </c>
    </row>
    <row r="898" spans="1:17" x14ac:dyDescent="0.2">
      <c r="A898" s="1950"/>
      <c r="B898" s="96">
        <v>4</v>
      </c>
      <c r="C898" s="345"/>
      <c r="D898" s="280"/>
      <c r="E898" s="280"/>
      <c r="F898" s="281"/>
      <c r="G898" s="281"/>
      <c r="H898" s="281"/>
      <c r="I898" s="281"/>
      <c r="J898" s="281"/>
      <c r="K898" s="288"/>
      <c r="L898" s="281"/>
      <c r="M898" s="289"/>
      <c r="N898" s="344"/>
      <c r="O898" s="346"/>
      <c r="P898" s="285"/>
      <c r="Q898" s="290"/>
    </row>
    <row r="899" spans="1:17" x14ac:dyDescent="0.2">
      <c r="A899" s="1950"/>
      <c r="B899" s="96">
        <v>5</v>
      </c>
      <c r="C899" s="345"/>
      <c r="D899" s="280"/>
      <c r="E899" s="280"/>
      <c r="F899" s="281"/>
      <c r="G899" s="281"/>
      <c r="H899" s="281"/>
      <c r="I899" s="281"/>
      <c r="J899" s="281"/>
      <c r="K899" s="288"/>
      <c r="L899" s="281"/>
      <c r="M899" s="289"/>
      <c r="N899" s="344"/>
      <c r="O899" s="346"/>
      <c r="P899" s="285"/>
      <c r="Q899" s="290"/>
    </row>
    <row r="900" spans="1:17" x14ac:dyDescent="0.2">
      <c r="A900" s="1950"/>
      <c r="B900" s="96">
        <v>6</v>
      </c>
      <c r="C900" s="345"/>
      <c r="D900" s="280"/>
      <c r="E900" s="280"/>
      <c r="F900" s="281"/>
      <c r="G900" s="281"/>
      <c r="H900" s="281"/>
      <c r="I900" s="281"/>
      <c r="J900" s="281"/>
      <c r="K900" s="288"/>
      <c r="L900" s="281"/>
      <c r="M900" s="289"/>
      <c r="N900" s="344"/>
      <c r="O900" s="346"/>
      <c r="P900" s="285"/>
      <c r="Q900" s="290"/>
    </row>
    <row r="901" spans="1:17" x14ac:dyDescent="0.2">
      <c r="A901" s="1950"/>
      <c r="B901" s="96">
        <v>7</v>
      </c>
      <c r="C901" s="345"/>
      <c r="D901" s="280"/>
      <c r="E901" s="280"/>
      <c r="F901" s="281"/>
      <c r="G901" s="281"/>
      <c r="H901" s="281"/>
      <c r="I901" s="281"/>
      <c r="J901" s="281"/>
      <c r="K901" s="288"/>
      <c r="L901" s="281"/>
      <c r="M901" s="289"/>
      <c r="N901" s="344"/>
      <c r="O901" s="346"/>
      <c r="P901" s="285"/>
      <c r="Q901" s="290"/>
    </row>
    <row r="902" spans="1:17" x14ac:dyDescent="0.2">
      <c r="A902" s="1950"/>
      <c r="B902" s="96">
        <v>8</v>
      </c>
      <c r="C902" s="345"/>
      <c r="D902" s="280"/>
      <c r="E902" s="280"/>
      <c r="F902" s="281"/>
      <c r="G902" s="281"/>
      <c r="H902" s="281"/>
      <c r="I902" s="281"/>
      <c r="J902" s="281"/>
      <c r="K902" s="288"/>
      <c r="L902" s="281"/>
      <c r="M902" s="289"/>
      <c r="N902" s="344"/>
      <c r="O902" s="346"/>
      <c r="P902" s="285"/>
      <c r="Q902" s="290"/>
    </row>
    <row r="903" spans="1:17" x14ac:dyDescent="0.2">
      <c r="A903" s="1951"/>
      <c r="B903" s="99">
        <v>9</v>
      </c>
      <c r="C903" s="345"/>
      <c r="D903" s="280"/>
      <c r="E903" s="280"/>
      <c r="F903" s="281"/>
      <c r="G903" s="281"/>
      <c r="H903" s="281"/>
      <c r="I903" s="281"/>
      <c r="J903" s="281"/>
      <c r="K903" s="288"/>
      <c r="L903" s="281"/>
      <c r="M903" s="289"/>
      <c r="N903" s="344"/>
      <c r="O903" s="346"/>
      <c r="P903" s="285"/>
      <c r="Q903" s="290"/>
    </row>
    <row r="904" spans="1:17" ht="12" thickBot="1" x14ac:dyDescent="0.25">
      <c r="A904" s="1952"/>
      <c r="B904" s="98">
        <v>10</v>
      </c>
      <c r="C904" s="347"/>
      <c r="D904" s="348"/>
      <c r="E904" s="348"/>
      <c r="F904" s="377"/>
      <c r="G904" s="377"/>
      <c r="H904" s="377"/>
      <c r="I904" s="377"/>
      <c r="J904" s="377"/>
      <c r="K904" s="378"/>
      <c r="L904" s="377"/>
      <c r="M904" s="350"/>
      <c r="N904" s="349"/>
      <c r="O904" s="351"/>
      <c r="P904" s="351"/>
      <c r="Q904" s="352"/>
    </row>
    <row r="905" spans="1:17" x14ac:dyDescent="0.2">
      <c r="A905" s="1953" t="s">
        <v>220</v>
      </c>
      <c r="B905" s="52">
        <v>1</v>
      </c>
      <c r="C905" s="316" t="s">
        <v>566</v>
      </c>
      <c r="D905" s="353">
        <v>40</v>
      </c>
      <c r="E905" s="353">
        <v>1974</v>
      </c>
      <c r="F905" s="207">
        <v>39.228000000000002</v>
      </c>
      <c r="G905" s="207">
        <v>2.895</v>
      </c>
      <c r="H905" s="207">
        <v>6.4</v>
      </c>
      <c r="I905" s="207">
        <v>29.933</v>
      </c>
      <c r="J905" s="207">
        <v>2261.31</v>
      </c>
      <c r="K905" s="291">
        <v>29.933</v>
      </c>
      <c r="L905" s="292">
        <v>2261.31</v>
      </c>
      <c r="M905" s="293">
        <f>K905/L905</f>
        <v>1.3237017481017641E-2</v>
      </c>
      <c r="N905" s="318">
        <v>68.599999999999994</v>
      </c>
      <c r="O905" s="294">
        <f>M905*N905</f>
        <v>0.90805939919781009</v>
      </c>
      <c r="P905" s="294">
        <f>M905*60*1000</f>
        <v>794.22104886105853</v>
      </c>
      <c r="Q905" s="295">
        <f>P905*N905/1000</f>
        <v>54.483563951868611</v>
      </c>
    </row>
    <row r="906" spans="1:17" x14ac:dyDescent="0.2">
      <c r="A906" s="1954"/>
      <c r="B906" s="53">
        <v>2</v>
      </c>
      <c r="C906" s="317" t="s">
        <v>565</v>
      </c>
      <c r="D906" s="355">
        <v>40</v>
      </c>
      <c r="E906" s="355">
        <v>1971</v>
      </c>
      <c r="F906" s="209">
        <v>34.805</v>
      </c>
      <c r="G906" s="209">
        <v>2.7890000000000001</v>
      </c>
      <c r="H906" s="209">
        <v>6.4</v>
      </c>
      <c r="I906" s="209">
        <v>25.616</v>
      </c>
      <c r="J906" s="209">
        <v>1895.27</v>
      </c>
      <c r="K906" s="296">
        <v>25.616</v>
      </c>
      <c r="L906" s="209">
        <v>1895.27</v>
      </c>
      <c r="M906" s="208">
        <f t="shared" ref="M906:M907" si="143">K906/L906</f>
        <v>1.3515752373012816E-2</v>
      </c>
      <c r="N906" s="327">
        <v>68.599999999999994</v>
      </c>
      <c r="O906" s="210">
        <f t="shared" ref="O906:O907" si="144">M906*N906</f>
        <v>0.92718061278867914</v>
      </c>
      <c r="P906" s="294">
        <f t="shared" ref="P906:P907" si="145">M906*60*1000</f>
        <v>810.94514238076897</v>
      </c>
      <c r="Q906" s="211">
        <f t="shared" ref="Q906:Q907" si="146">P906*N906/1000</f>
        <v>55.630836767320744</v>
      </c>
    </row>
    <row r="907" spans="1:17" x14ac:dyDescent="0.2">
      <c r="A907" s="1954"/>
      <c r="B907" s="53">
        <v>3</v>
      </c>
      <c r="C907" s="317" t="s">
        <v>608</v>
      </c>
      <c r="D907" s="355">
        <v>30</v>
      </c>
      <c r="E907" s="355">
        <v>1992</v>
      </c>
      <c r="F907" s="209">
        <v>29.602</v>
      </c>
      <c r="G907" s="209">
        <v>1.3160000000000001</v>
      </c>
      <c r="H907" s="209">
        <v>4.8</v>
      </c>
      <c r="I907" s="209">
        <v>23.486000000000001</v>
      </c>
      <c r="J907" s="209">
        <v>1636.64</v>
      </c>
      <c r="K907" s="296">
        <v>23.486000000000001</v>
      </c>
      <c r="L907" s="209">
        <v>1636.64</v>
      </c>
      <c r="M907" s="208">
        <f t="shared" si="143"/>
        <v>1.435013197771043E-2</v>
      </c>
      <c r="N907" s="327">
        <v>68.599999999999994</v>
      </c>
      <c r="O907" s="210">
        <f t="shared" si="144"/>
        <v>0.98441905367093541</v>
      </c>
      <c r="P907" s="294">
        <f t="shared" si="145"/>
        <v>861.0079186626258</v>
      </c>
      <c r="Q907" s="211">
        <f t="shared" si="146"/>
        <v>59.065143220256125</v>
      </c>
    </row>
    <row r="908" spans="1:17" x14ac:dyDescent="0.2">
      <c r="A908" s="1954"/>
      <c r="B908" s="53">
        <v>4</v>
      </c>
      <c r="C908" s="317"/>
      <c r="D908" s="355"/>
      <c r="E908" s="355"/>
      <c r="F908" s="209"/>
      <c r="G908" s="209"/>
      <c r="H908" s="209"/>
      <c r="I908" s="209"/>
      <c r="J908" s="209"/>
      <c r="K908" s="296"/>
      <c r="L908" s="209"/>
      <c r="M908" s="208"/>
      <c r="N908" s="327"/>
      <c r="O908" s="210"/>
      <c r="P908" s="294"/>
      <c r="Q908" s="211"/>
    </row>
    <row r="909" spans="1:17" x14ac:dyDescent="0.2">
      <c r="A909" s="1954"/>
      <c r="B909" s="53">
        <v>5</v>
      </c>
      <c r="C909" s="317"/>
      <c r="D909" s="355"/>
      <c r="E909" s="355"/>
      <c r="F909" s="209"/>
      <c r="G909" s="209"/>
      <c r="H909" s="209"/>
      <c r="I909" s="209"/>
      <c r="J909" s="209"/>
      <c r="K909" s="296"/>
      <c r="L909" s="209"/>
      <c r="M909" s="208"/>
      <c r="N909" s="327"/>
      <c r="O909" s="210"/>
      <c r="P909" s="294"/>
      <c r="Q909" s="211"/>
    </row>
    <row r="910" spans="1:17" x14ac:dyDescent="0.2">
      <c r="A910" s="1954"/>
      <c r="B910" s="53">
        <v>6</v>
      </c>
      <c r="C910" s="317"/>
      <c r="D910" s="355"/>
      <c r="E910" s="355"/>
      <c r="F910" s="209"/>
      <c r="G910" s="209"/>
      <c r="H910" s="209"/>
      <c r="I910" s="209"/>
      <c r="J910" s="209"/>
      <c r="K910" s="296"/>
      <c r="L910" s="209"/>
      <c r="M910" s="208"/>
      <c r="N910" s="327"/>
      <c r="O910" s="210"/>
      <c r="P910" s="294"/>
      <c r="Q910" s="211"/>
    </row>
    <row r="911" spans="1:17" x14ac:dyDescent="0.2">
      <c r="A911" s="1954"/>
      <c r="B911" s="53">
        <v>7</v>
      </c>
      <c r="C911" s="317"/>
      <c r="D911" s="355"/>
      <c r="E911" s="355"/>
      <c r="F911" s="209"/>
      <c r="G911" s="209"/>
      <c r="H911" s="209"/>
      <c r="I911" s="209"/>
      <c r="J911" s="209"/>
      <c r="K911" s="296"/>
      <c r="L911" s="209"/>
      <c r="M911" s="208"/>
      <c r="N911" s="327"/>
      <c r="O911" s="210"/>
      <c r="P911" s="294"/>
      <c r="Q911" s="211"/>
    </row>
    <row r="912" spans="1:17" x14ac:dyDescent="0.2">
      <c r="A912" s="1954"/>
      <c r="B912" s="53">
        <v>8</v>
      </c>
      <c r="C912" s="317"/>
      <c r="D912" s="355"/>
      <c r="E912" s="355"/>
      <c r="F912" s="209"/>
      <c r="G912" s="209"/>
      <c r="H912" s="209"/>
      <c r="I912" s="209"/>
      <c r="J912" s="209"/>
      <c r="K912" s="296"/>
      <c r="L912" s="209"/>
      <c r="M912" s="208"/>
      <c r="N912" s="327"/>
      <c r="O912" s="210"/>
      <c r="P912" s="294"/>
      <c r="Q912" s="211"/>
    </row>
    <row r="913" spans="1:17" x14ac:dyDescent="0.2">
      <c r="A913" s="1954"/>
      <c r="B913" s="53">
        <v>9</v>
      </c>
      <c r="C913" s="317"/>
      <c r="D913" s="355"/>
      <c r="E913" s="355"/>
      <c r="F913" s="209"/>
      <c r="G913" s="209"/>
      <c r="H913" s="209"/>
      <c r="I913" s="209"/>
      <c r="J913" s="209"/>
      <c r="K913" s="296"/>
      <c r="L913" s="209"/>
      <c r="M913" s="208"/>
      <c r="N913" s="327"/>
      <c r="O913" s="210"/>
      <c r="P913" s="294"/>
      <c r="Q913" s="211"/>
    </row>
    <row r="914" spans="1:17" ht="12" thickBot="1" x14ac:dyDescent="0.25">
      <c r="A914" s="1955"/>
      <c r="B914" s="55">
        <v>10</v>
      </c>
      <c r="C914" s="319"/>
      <c r="D914" s="357"/>
      <c r="E914" s="357"/>
      <c r="F914" s="374"/>
      <c r="G914" s="374"/>
      <c r="H914" s="374"/>
      <c r="I914" s="374"/>
      <c r="J914" s="374"/>
      <c r="K914" s="379"/>
      <c r="L914" s="374"/>
      <c r="M914" s="333"/>
      <c r="N914" s="334"/>
      <c r="O914" s="320"/>
      <c r="P914" s="320"/>
      <c r="Q914" s="321"/>
    </row>
    <row r="915" spans="1:17" x14ac:dyDescent="0.2">
      <c r="A915" s="1957" t="s">
        <v>228</v>
      </c>
      <c r="B915" s="35">
        <v>1</v>
      </c>
      <c r="C915" s="297" t="s">
        <v>609</v>
      </c>
      <c r="D915" s="298">
        <v>8</v>
      </c>
      <c r="E915" s="298">
        <v>1981</v>
      </c>
      <c r="F915" s="251">
        <v>9.6300000000000008</v>
      </c>
      <c r="G915" s="251">
        <v>0.316</v>
      </c>
      <c r="H915" s="251">
        <v>1.28</v>
      </c>
      <c r="I915" s="251">
        <v>8.0340000000000007</v>
      </c>
      <c r="J915" s="251">
        <v>361.53</v>
      </c>
      <c r="K915" s="299">
        <v>8.0340000000000007</v>
      </c>
      <c r="L915" s="300">
        <v>361.53</v>
      </c>
      <c r="M915" s="301">
        <f>K915/L915</f>
        <v>2.2222222222222227E-2</v>
      </c>
      <c r="N915" s="273">
        <v>68.599999999999994</v>
      </c>
      <c r="O915" s="302">
        <f>M915*N915</f>
        <v>1.5244444444444447</v>
      </c>
      <c r="P915" s="302">
        <f>M915*60*1000</f>
        <v>1333.3333333333335</v>
      </c>
      <c r="Q915" s="303">
        <f>P915*N915/1000</f>
        <v>91.466666666666669</v>
      </c>
    </row>
    <row r="916" spans="1:17" x14ac:dyDescent="0.2">
      <c r="A916" s="1957"/>
      <c r="B916" s="35">
        <v>2</v>
      </c>
      <c r="C916" s="323" t="s">
        <v>610</v>
      </c>
      <c r="D916" s="360">
        <v>8</v>
      </c>
      <c r="E916" s="360">
        <v>1992</v>
      </c>
      <c r="F916" s="213">
        <v>10.565</v>
      </c>
      <c r="G916" s="213">
        <v>0.63200000000000001</v>
      </c>
      <c r="H916" s="213">
        <v>0.08</v>
      </c>
      <c r="I916" s="213">
        <v>9.8529999999999998</v>
      </c>
      <c r="J916" s="213">
        <v>390.46</v>
      </c>
      <c r="K916" s="304">
        <v>9.8529999999999998</v>
      </c>
      <c r="L916" s="213">
        <v>390.46</v>
      </c>
      <c r="M916" s="212">
        <f t="shared" ref="M916:M917" si="147">K916/L916</f>
        <v>2.5234338984787174E-2</v>
      </c>
      <c r="N916" s="328">
        <v>68.599999999999994</v>
      </c>
      <c r="O916" s="214">
        <f t="shared" ref="O916:O917" si="148">M916*N916</f>
        <v>1.7310756543564001</v>
      </c>
      <c r="P916" s="302">
        <f t="shared" ref="P916:P917" si="149">M916*60*1000</f>
        <v>1514.0603390872304</v>
      </c>
      <c r="Q916" s="215">
        <f t="shared" ref="Q916:Q917" si="150">P916*N916/1000</f>
        <v>103.864539261384</v>
      </c>
    </row>
    <row r="917" spans="1:17" x14ac:dyDescent="0.2">
      <c r="A917" s="1957"/>
      <c r="B917" s="35">
        <v>3</v>
      </c>
      <c r="C917" s="323" t="s">
        <v>611</v>
      </c>
      <c r="D917" s="360">
        <v>24</v>
      </c>
      <c r="E917" s="360">
        <v>1981</v>
      </c>
      <c r="F917" s="213">
        <v>30.085999999999999</v>
      </c>
      <c r="G917" s="213">
        <v>0.94699999999999995</v>
      </c>
      <c r="H917" s="213">
        <v>3.84</v>
      </c>
      <c r="I917" s="213">
        <v>25.298999999999999</v>
      </c>
      <c r="J917" s="213">
        <v>996.81</v>
      </c>
      <c r="K917" s="304">
        <v>25.298999999999999</v>
      </c>
      <c r="L917" s="213">
        <v>996.81</v>
      </c>
      <c r="M917" s="212">
        <f t="shared" si="147"/>
        <v>2.5379962079032113E-2</v>
      </c>
      <c r="N917" s="328">
        <v>68.599999999999994</v>
      </c>
      <c r="O917" s="214">
        <f t="shared" si="148"/>
        <v>1.7410653986216029</v>
      </c>
      <c r="P917" s="302">
        <f t="shared" si="149"/>
        <v>1522.7977247419269</v>
      </c>
      <c r="Q917" s="215">
        <f t="shared" si="150"/>
        <v>104.46392391729619</v>
      </c>
    </row>
    <row r="918" spans="1:17" x14ac:dyDescent="0.2">
      <c r="A918" s="1958"/>
      <c r="B918" s="17">
        <v>4</v>
      </c>
      <c r="C918" s="323"/>
      <c r="D918" s="360"/>
      <c r="E918" s="360"/>
      <c r="F918" s="213"/>
      <c r="G918" s="213"/>
      <c r="H918" s="213"/>
      <c r="I918" s="213"/>
      <c r="J918" s="213"/>
      <c r="K918" s="304"/>
      <c r="L918" s="213"/>
      <c r="M918" s="212"/>
      <c r="N918" s="328"/>
      <c r="O918" s="214"/>
      <c r="P918" s="302"/>
      <c r="Q918" s="215"/>
    </row>
    <row r="919" spans="1:17" x14ac:dyDescent="0.2">
      <c r="A919" s="1958"/>
      <c r="B919" s="17">
        <v>5</v>
      </c>
      <c r="C919" s="323"/>
      <c r="D919" s="360"/>
      <c r="E919" s="360"/>
      <c r="F919" s="213"/>
      <c r="G919" s="213"/>
      <c r="H919" s="213"/>
      <c r="I919" s="213"/>
      <c r="J919" s="213"/>
      <c r="K919" s="304"/>
      <c r="L919" s="213"/>
      <c r="M919" s="212"/>
      <c r="N919" s="328"/>
      <c r="O919" s="214"/>
      <c r="P919" s="302"/>
      <c r="Q919" s="215"/>
    </row>
    <row r="920" spans="1:17" x14ac:dyDescent="0.2">
      <c r="A920" s="1958"/>
      <c r="B920" s="17">
        <v>6</v>
      </c>
      <c r="C920" s="323"/>
      <c r="D920" s="360"/>
      <c r="E920" s="360"/>
      <c r="F920" s="213"/>
      <c r="G920" s="213"/>
      <c r="H920" s="213"/>
      <c r="I920" s="213"/>
      <c r="J920" s="213"/>
      <c r="K920" s="304"/>
      <c r="L920" s="213"/>
      <c r="M920" s="212"/>
      <c r="N920" s="328"/>
      <c r="O920" s="214"/>
      <c r="P920" s="302"/>
      <c r="Q920" s="215"/>
    </row>
    <row r="921" spans="1:17" x14ac:dyDescent="0.2">
      <c r="A921" s="1958"/>
      <c r="B921" s="17">
        <v>7</v>
      </c>
      <c r="C921" s="323"/>
      <c r="D921" s="360"/>
      <c r="E921" s="360"/>
      <c r="F921" s="213"/>
      <c r="G921" s="213"/>
      <c r="H921" s="213"/>
      <c r="I921" s="213"/>
      <c r="J921" s="213"/>
      <c r="K921" s="304"/>
      <c r="L921" s="213"/>
      <c r="M921" s="212"/>
      <c r="N921" s="328"/>
      <c r="O921" s="214"/>
      <c r="P921" s="302"/>
      <c r="Q921" s="215"/>
    </row>
    <row r="922" spans="1:17" x14ac:dyDescent="0.2">
      <c r="A922" s="1958"/>
      <c r="B922" s="17">
        <v>8</v>
      </c>
      <c r="C922" s="323"/>
      <c r="D922" s="360"/>
      <c r="E922" s="360"/>
      <c r="F922" s="213"/>
      <c r="G922" s="213"/>
      <c r="H922" s="213"/>
      <c r="I922" s="213"/>
      <c r="J922" s="213"/>
      <c r="K922" s="304"/>
      <c r="L922" s="213"/>
      <c r="M922" s="212"/>
      <c r="N922" s="328"/>
      <c r="O922" s="214"/>
      <c r="P922" s="302"/>
      <c r="Q922" s="215"/>
    </row>
    <row r="923" spans="1:17" x14ac:dyDescent="0.2">
      <c r="A923" s="1958"/>
      <c r="B923" s="17">
        <v>9</v>
      </c>
      <c r="C923" s="323"/>
      <c r="D923" s="360"/>
      <c r="E923" s="360"/>
      <c r="F923" s="323"/>
      <c r="G923" s="323"/>
      <c r="H923" s="323"/>
      <c r="I923" s="323"/>
      <c r="J923" s="323"/>
      <c r="K923" s="360"/>
      <c r="L923" s="323"/>
      <c r="M923" s="212"/>
      <c r="N923" s="328"/>
      <c r="O923" s="214"/>
      <c r="P923" s="302"/>
      <c r="Q923" s="215"/>
    </row>
    <row r="924" spans="1:17" ht="12" thickBot="1" x14ac:dyDescent="0.25">
      <c r="A924" s="1959"/>
      <c r="B924" s="18">
        <v>10</v>
      </c>
      <c r="C924" s="324"/>
      <c r="D924" s="365"/>
      <c r="E924" s="365"/>
      <c r="F924" s="324"/>
      <c r="G924" s="324"/>
      <c r="H924" s="324"/>
      <c r="I924" s="324"/>
      <c r="J924" s="324"/>
      <c r="K924" s="365"/>
      <c r="L924" s="324"/>
      <c r="M924" s="329"/>
      <c r="N924" s="324"/>
      <c r="O924" s="325"/>
      <c r="P924" s="325"/>
      <c r="Q924" s="326"/>
    </row>
    <row r="926" spans="1:17" ht="15" x14ac:dyDescent="0.2">
      <c r="A926" s="1960" t="s">
        <v>256</v>
      </c>
      <c r="B926" s="1960"/>
      <c r="C926" s="1960"/>
      <c r="D926" s="1960"/>
      <c r="E926" s="1960"/>
      <c r="F926" s="1960"/>
      <c r="G926" s="1960"/>
      <c r="H926" s="1960"/>
      <c r="I926" s="1960"/>
      <c r="J926" s="1960"/>
      <c r="K926" s="1960"/>
      <c r="L926" s="1960"/>
      <c r="M926" s="1960"/>
      <c r="N926" s="1960"/>
      <c r="O926" s="1960"/>
      <c r="P926" s="1960"/>
      <c r="Q926" s="1960"/>
    </row>
    <row r="927" spans="1:17" ht="13.5" thickBot="1" x14ac:dyDescent="0.25">
      <c r="A927" s="391"/>
      <c r="B927" s="391"/>
      <c r="C927" s="391"/>
      <c r="D927" s="391"/>
      <c r="E927" s="1961" t="s">
        <v>253</v>
      </c>
      <c r="F927" s="1961"/>
      <c r="G927" s="1961"/>
      <c r="H927" s="1961"/>
      <c r="I927" s="391">
        <v>5.6</v>
      </c>
      <c r="J927" s="391" t="s">
        <v>252</v>
      </c>
      <c r="K927" s="391" t="s">
        <v>254</v>
      </c>
      <c r="L927" s="392">
        <v>372</v>
      </c>
      <c r="M927" s="391"/>
      <c r="N927" s="391"/>
      <c r="O927" s="391"/>
      <c r="P927" s="391"/>
      <c r="Q927" s="391"/>
    </row>
    <row r="928" spans="1:17" x14ac:dyDescent="0.2">
      <c r="A928" s="1962" t="s">
        <v>1</v>
      </c>
      <c r="B928" s="1965" t="s">
        <v>0</v>
      </c>
      <c r="C928" s="1968" t="s">
        <v>2</v>
      </c>
      <c r="D928" s="1968" t="s">
        <v>3</v>
      </c>
      <c r="E928" s="1968" t="s">
        <v>11</v>
      </c>
      <c r="F928" s="1972" t="s">
        <v>12</v>
      </c>
      <c r="G928" s="1973"/>
      <c r="H928" s="1973"/>
      <c r="I928" s="1974"/>
      <c r="J928" s="1968" t="s">
        <v>4</v>
      </c>
      <c r="K928" s="1968" t="s">
        <v>13</v>
      </c>
      <c r="L928" s="1968" t="s">
        <v>5</v>
      </c>
      <c r="M928" s="1968" t="s">
        <v>6</v>
      </c>
      <c r="N928" s="1968" t="s">
        <v>14</v>
      </c>
      <c r="O928" s="1968" t="s">
        <v>15</v>
      </c>
      <c r="P928" s="1975" t="s">
        <v>22</v>
      </c>
      <c r="Q928" s="1977" t="s">
        <v>23</v>
      </c>
    </row>
    <row r="929" spans="1:17" ht="33.75" x14ac:dyDescent="0.2">
      <c r="A929" s="1963"/>
      <c r="B929" s="1966"/>
      <c r="C929" s="1969"/>
      <c r="D929" s="1971"/>
      <c r="E929" s="1971"/>
      <c r="F929" s="1173" t="s">
        <v>16</v>
      </c>
      <c r="G929" s="1173" t="s">
        <v>17</v>
      </c>
      <c r="H929" s="1173" t="s">
        <v>18</v>
      </c>
      <c r="I929" s="1173" t="s">
        <v>19</v>
      </c>
      <c r="J929" s="1971"/>
      <c r="K929" s="1971"/>
      <c r="L929" s="1971"/>
      <c r="M929" s="1971"/>
      <c r="N929" s="1971"/>
      <c r="O929" s="1971"/>
      <c r="P929" s="1976"/>
      <c r="Q929" s="1978"/>
    </row>
    <row r="930" spans="1:17" ht="12" thickBot="1" x14ac:dyDescent="0.25">
      <c r="A930" s="1964"/>
      <c r="B930" s="1967"/>
      <c r="C930" s="1970"/>
      <c r="D930" s="28" t="s">
        <v>7</v>
      </c>
      <c r="E930" s="28" t="s">
        <v>8</v>
      </c>
      <c r="F930" s="28" t="s">
        <v>9</v>
      </c>
      <c r="G930" s="28" t="s">
        <v>9</v>
      </c>
      <c r="H930" s="28" t="s">
        <v>9</v>
      </c>
      <c r="I930" s="28" t="s">
        <v>9</v>
      </c>
      <c r="J930" s="28" t="s">
        <v>20</v>
      </c>
      <c r="K930" s="28" t="s">
        <v>9</v>
      </c>
      <c r="L930" s="28" t="s">
        <v>20</v>
      </c>
      <c r="M930" s="28" t="s">
        <v>21</v>
      </c>
      <c r="N930" s="28" t="s">
        <v>269</v>
      </c>
      <c r="O930" s="28" t="s">
        <v>270</v>
      </c>
      <c r="P930" s="616" t="s">
        <v>24</v>
      </c>
      <c r="Q930" s="617" t="s">
        <v>271</v>
      </c>
    </row>
    <row r="931" spans="1:17" x14ac:dyDescent="0.2">
      <c r="A931" s="1946" t="s">
        <v>227</v>
      </c>
      <c r="B931" s="41">
        <v>1</v>
      </c>
      <c r="C931" s="307" t="s">
        <v>803</v>
      </c>
      <c r="D931" s="270">
        <v>60</v>
      </c>
      <c r="E931" s="270" t="s">
        <v>36</v>
      </c>
      <c r="F931" s="246">
        <f t="shared" ref="F931:F959" si="151">G931+H931+I931</f>
        <v>16.391999999999999</v>
      </c>
      <c r="G931" s="246">
        <v>3.8528800000000003</v>
      </c>
      <c r="H931" s="246">
        <v>9.6</v>
      </c>
      <c r="I931" s="246">
        <v>2.93912</v>
      </c>
      <c r="J931" s="246">
        <v>2697.76</v>
      </c>
      <c r="K931" s="271">
        <v>2.93912</v>
      </c>
      <c r="L931" s="246">
        <v>2697.76</v>
      </c>
      <c r="M931" s="272">
        <f>K931/L931</f>
        <v>1.0894668169147735E-3</v>
      </c>
      <c r="N931" s="308">
        <v>51.448</v>
      </c>
      <c r="O931" s="274">
        <f>M931*N931</f>
        <v>5.6050888796631268E-2</v>
      </c>
      <c r="P931" s="274">
        <f>M931*60*1000</f>
        <v>65.368009014886411</v>
      </c>
      <c r="Q931" s="275">
        <f>P931*N931/1000</f>
        <v>3.3630533277978762</v>
      </c>
    </row>
    <row r="932" spans="1:17" x14ac:dyDescent="0.2">
      <c r="A932" s="1947"/>
      <c r="B932" s="38">
        <v>2</v>
      </c>
      <c r="C932" s="310" t="s">
        <v>804</v>
      </c>
      <c r="D932" s="276">
        <v>75</v>
      </c>
      <c r="E932" s="270" t="s">
        <v>36</v>
      </c>
      <c r="F932" s="246">
        <f t="shared" si="151"/>
        <v>28.710999999999999</v>
      </c>
      <c r="G932" s="203">
        <v>7.5924400000000007</v>
      </c>
      <c r="H932" s="203">
        <v>12</v>
      </c>
      <c r="I932" s="203">
        <v>9.1185600000000004</v>
      </c>
      <c r="J932" s="203">
        <v>4020.7000000000003</v>
      </c>
      <c r="K932" s="277">
        <v>9.1185600000000004</v>
      </c>
      <c r="L932" s="203">
        <v>4020.7000000000003</v>
      </c>
      <c r="M932" s="204">
        <f t="shared" ref="M932:M939" si="152">K932/L932</f>
        <v>2.2679035988758178E-3</v>
      </c>
      <c r="N932" s="308">
        <v>51.448</v>
      </c>
      <c r="O932" s="278">
        <f t="shared" ref="O932:O949" si="153">M932*N932</f>
        <v>0.11667910435496308</v>
      </c>
      <c r="P932" s="274">
        <f t="shared" ref="P932:P949" si="154">M932*60*1000</f>
        <v>136.07421593254907</v>
      </c>
      <c r="Q932" s="279">
        <f t="shared" ref="Q932:Q949" si="155">P932*N932/1000</f>
        <v>7.0007462612977847</v>
      </c>
    </row>
    <row r="933" spans="1:17" x14ac:dyDescent="0.2">
      <c r="A933" s="1947"/>
      <c r="B933" s="38">
        <v>3</v>
      </c>
      <c r="C933" s="310" t="s">
        <v>805</v>
      </c>
      <c r="D933" s="276">
        <v>22</v>
      </c>
      <c r="E933" s="270" t="s">
        <v>36</v>
      </c>
      <c r="F933" s="246">
        <f t="shared" si="151"/>
        <v>9.4639999999999986</v>
      </c>
      <c r="G933" s="203">
        <v>3.0596399999999999</v>
      </c>
      <c r="H933" s="203">
        <v>3.52</v>
      </c>
      <c r="I933" s="203">
        <v>2.88436</v>
      </c>
      <c r="J933" s="203">
        <v>1229.33</v>
      </c>
      <c r="K933" s="277">
        <v>2.88436</v>
      </c>
      <c r="L933" s="203">
        <v>1229.33</v>
      </c>
      <c r="M933" s="204">
        <f t="shared" si="152"/>
        <v>2.346286188411574E-3</v>
      </c>
      <c r="N933" s="308">
        <v>51.448</v>
      </c>
      <c r="O933" s="278">
        <f t="shared" si="153"/>
        <v>0.12071173182139866</v>
      </c>
      <c r="P933" s="274">
        <f t="shared" si="154"/>
        <v>140.77717130469443</v>
      </c>
      <c r="Q933" s="279">
        <f t="shared" si="155"/>
        <v>7.2427039092839198</v>
      </c>
    </row>
    <row r="934" spans="1:17" x14ac:dyDescent="0.2">
      <c r="A934" s="1947"/>
      <c r="B934" s="11">
        <v>4</v>
      </c>
      <c r="C934" s="310" t="s">
        <v>806</v>
      </c>
      <c r="D934" s="276">
        <v>60</v>
      </c>
      <c r="E934" s="270" t="s">
        <v>36</v>
      </c>
      <c r="F934" s="246">
        <f t="shared" si="151"/>
        <v>23.001999999999999</v>
      </c>
      <c r="G934" s="203">
        <v>6.4025800000000004</v>
      </c>
      <c r="H934" s="203">
        <v>9.52</v>
      </c>
      <c r="I934" s="203">
        <v>7.0794199999999998</v>
      </c>
      <c r="J934" s="203">
        <v>2879.62</v>
      </c>
      <c r="K934" s="277">
        <v>7.0794199999999998</v>
      </c>
      <c r="L934" s="203">
        <v>2879.62</v>
      </c>
      <c r="M934" s="204">
        <f t="shared" si="152"/>
        <v>2.4584563240983184E-3</v>
      </c>
      <c r="N934" s="308">
        <v>51.448</v>
      </c>
      <c r="O934" s="278">
        <f t="shared" si="153"/>
        <v>0.12648266096221028</v>
      </c>
      <c r="P934" s="274">
        <f t="shared" si="154"/>
        <v>147.50737944589912</v>
      </c>
      <c r="Q934" s="279">
        <f t="shared" si="155"/>
        <v>7.5889596577326186</v>
      </c>
    </row>
    <row r="935" spans="1:17" x14ac:dyDescent="0.2">
      <c r="A935" s="1947"/>
      <c r="B935" s="11">
        <v>5</v>
      </c>
      <c r="C935" s="310" t="s">
        <v>807</v>
      </c>
      <c r="D935" s="276">
        <v>18</v>
      </c>
      <c r="E935" s="270" t="s">
        <v>36</v>
      </c>
      <c r="F935" s="246">
        <f t="shared" si="151"/>
        <v>8.1530000000000005</v>
      </c>
      <c r="G935" s="203">
        <v>2.8050000000000002</v>
      </c>
      <c r="H935" s="203">
        <v>2.88</v>
      </c>
      <c r="I935" s="203">
        <v>2.468</v>
      </c>
      <c r="J935" s="203">
        <v>993.94</v>
      </c>
      <c r="K935" s="277">
        <v>2.468</v>
      </c>
      <c r="L935" s="203">
        <v>993.94</v>
      </c>
      <c r="M935" s="204">
        <f t="shared" si="152"/>
        <v>2.4830472664345935E-3</v>
      </c>
      <c r="N935" s="308">
        <v>51.448</v>
      </c>
      <c r="O935" s="278">
        <f t="shared" si="153"/>
        <v>0.12774781576352698</v>
      </c>
      <c r="P935" s="274">
        <f t="shared" si="154"/>
        <v>148.98283598607563</v>
      </c>
      <c r="Q935" s="279">
        <f t="shared" si="155"/>
        <v>7.6648689458116186</v>
      </c>
    </row>
    <row r="936" spans="1:17" x14ac:dyDescent="0.2">
      <c r="A936" s="1947"/>
      <c r="B936" s="11">
        <v>6</v>
      </c>
      <c r="C936" s="310" t="s">
        <v>808</v>
      </c>
      <c r="D936" s="276">
        <v>60</v>
      </c>
      <c r="E936" s="270" t="s">
        <v>36</v>
      </c>
      <c r="F936" s="246">
        <f t="shared" si="151"/>
        <v>22.355</v>
      </c>
      <c r="G936" s="203">
        <v>5.8359799999999993</v>
      </c>
      <c r="H936" s="203">
        <v>9.6</v>
      </c>
      <c r="I936" s="203">
        <v>6.9190200000000006</v>
      </c>
      <c r="J936" s="203">
        <v>2701.1</v>
      </c>
      <c r="K936" s="277">
        <v>6.9190200000000006</v>
      </c>
      <c r="L936" s="203">
        <v>2701.1</v>
      </c>
      <c r="M936" s="204">
        <f t="shared" si="152"/>
        <v>2.5615564029469479E-3</v>
      </c>
      <c r="N936" s="308">
        <v>51.448</v>
      </c>
      <c r="O936" s="278">
        <f t="shared" si="153"/>
        <v>0.13178695381881458</v>
      </c>
      <c r="P936" s="274">
        <f t="shared" si="154"/>
        <v>153.69338417681689</v>
      </c>
      <c r="Q936" s="279">
        <f t="shared" si="155"/>
        <v>7.9072172291288751</v>
      </c>
    </row>
    <row r="937" spans="1:17" x14ac:dyDescent="0.2">
      <c r="A937" s="1947"/>
      <c r="B937" s="11">
        <v>7</v>
      </c>
      <c r="C937" s="310" t="s">
        <v>809</v>
      </c>
      <c r="D937" s="276">
        <v>72</v>
      </c>
      <c r="E937" s="270" t="s">
        <v>36</v>
      </c>
      <c r="F937" s="246">
        <f t="shared" si="151"/>
        <v>21.671999999999997</v>
      </c>
      <c r="G937" s="203">
        <v>4.6189229999999997</v>
      </c>
      <c r="H937" s="203">
        <v>11.52</v>
      </c>
      <c r="I937" s="203">
        <v>5.5330769999999996</v>
      </c>
      <c r="J937" s="203">
        <v>2115.62</v>
      </c>
      <c r="K937" s="277">
        <v>5.5330769999999996</v>
      </c>
      <c r="L937" s="203">
        <v>2115.62</v>
      </c>
      <c r="M937" s="204">
        <f t="shared" si="152"/>
        <v>2.6153453833864305E-3</v>
      </c>
      <c r="N937" s="308">
        <v>51.448</v>
      </c>
      <c r="O937" s="278">
        <f t="shared" si="153"/>
        <v>0.13455428928446508</v>
      </c>
      <c r="P937" s="274">
        <f t="shared" si="154"/>
        <v>156.92072300318583</v>
      </c>
      <c r="Q937" s="279">
        <f t="shared" si="155"/>
        <v>8.073257357067904</v>
      </c>
    </row>
    <row r="938" spans="1:17" x14ac:dyDescent="0.2">
      <c r="A938" s="1947"/>
      <c r="B938" s="11">
        <v>8</v>
      </c>
      <c r="C938" s="310" t="s">
        <v>810</v>
      </c>
      <c r="D938" s="276">
        <v>60</v>
      </c>
      <c r="E938" s="270" t="s">
        <v>36</v>
      </c>
      <c r="F938" s="246">
        <f t="shared" si="151"/>
        <v>23.637</v>
      </c>
      <c r="G938" s="203">
        <v>6.0354229999999998</v>
      </c>
      <c r="H938" s="203">
        <v>9.6</v>
      </c>
      <c r="I938" s="203">
        <v>8.0015769999999993</v>
      </c>
      <c r="J938" s="203">
        <v>2708.28</v>
      </c>
      <c r="K938" s="277">
        <v>8.0015769999999993</v>
      </c>
      <c r="L938" s="203">
        <v>2708.28</v>
      </c>
      <c r="M938" s="204">
        <f t="shared" si="152"/>
        <v>2.9544866114286552E-3</v>
      </c>
      <c r="N938" s="308">
        <v>51.448</v>
      </c>
      <c r="O938" s="278">
        <f t="shared" si="153"/>
        <v>0.15200242718478146</v>
      </c>
      <c r="P938" s="274">
        <f t="shared" si="154"/>
        <v>177.26919668571929</v>
      </c>
      <c r="Q938" s="279">
        <f t="shared" si="155"/>
        <v>9.1201456310868867</v>
      </c>
    </row>
    <row r="939" spans="1:17" x14ac:dyDescent="0.2">
      <c r="A939" s="1947"/>
      <c r="B939" s="11">
        <v>9</v>
      </c>
      <c r="C939" s="310" t="s">
        <v>811</v>
      </c>
      <c r="D939" s="276">
        <v>30</v>
      </c>
      <c r="E939" s="276">
        <v>2009</v>
      </c>
      <c r="F939" s="246">
        <f t="shared" si="151"/>
        <v>12.665700000000001</v>
      </c>
      <c r="G939" s="203">
        <v>4.8727600000000004</v>
      </c>
      <c r="H939" s="203">
        <v>2.4</v>
      </c>
      <c r="I939" s="203">
        <v>5.3929400000000003</v>
      </c>
      <c r="J939" s="203">
        <v>1599.95</v>
      </c>
      <c r="K939" s="277">
        <v>5.3929400000000003</v>
      </c>
      <c r="L939" s="203">
        <v>1599.95</v>
      </c>
      <c r="M939" s="204">
        <f t="shared" si="152"/>
        <v>3.3706928341510674E-3</v>
      </c>
      <c r="N939" s="308">
        <v>51.448</v>
      </c>
      <c r="O939" s="278">
        <f t="shared" si="153"/>
        <v>0.17341540493140412</v>
      </c>
      <c r="P939" s="274">
        <f t="shared" si="154"/>
        <v>202.24157004906405</v>
      </c>
      <c r="Q939" s="279">
        <f t="shared" si="155"/>
        <v>10.404924295884248</v>
      </c>
    </row>
    <row r="940" spans="1:17" ht="12" thickBot="1" x14ac:dyDescent="0.25">
      <c r="A940" s="1948"/>
      <c r="B940" s="30">
        <v>10</v>
      </c>
      <c r="C940" s="315"/>
      <c r="D940" s="338"/>
      <c r="E940" s="338"/>
      <c r="F940" s="394"/>
      <c r="G940" s="394"/>
      <c r="H940" s="394"/>
      <c r="I940" s="394"/>
      <c r="J940" s="394"/>
      <c r="K940" s="395"/>
      <c r="L940" s="394"/>
      <c r="M940" s="331"/>
      <c r="N940" s="332"/>
      <c r="O940" s="339"/>
      <c r="P940" s="340"/>
      <c r="Q940" s="341"/>
    </row>
    <row r="941" spans="1:17" x14ac:dyDescent="0.2">
      <c r="A941" s="1980" t="s">
        <v>219</v>
      </c>
      <c r="B941" s="12">
        <v>1</v>
      </c>
      <c r="C941" s="287" t="s">
        <v>446</v>
      </c>
      <c r="D941" s="280">
        <v>30</v>
      </c>
      <c r="E941" s="280" t="s">
        <v>36</v>
      </c>
      <c r="F941" s="282">
        <f t="shared" si="151"/>
        <v>14.455000000000002</v>
      </c>
      <c r="G941" s="282">
        <v>2.9463200000000001</v>
      </c>
      <c r="H941" s="282">
        <v>4.8</v>
      </c>
      <c r="I941" s="281">
        <v>6.7086800000000011</v>
      </c>
      <c r="J941" s="282">
        <v>1511.9</v>
      </c>
      <c r="K941" s="283">
        <v>6.7086800000000011</v>
      </c>
      <c r="L941" s="282">
        <v>1511.9</v>
      </c>
      <c r="M941" s="284">
        <f>K941/L941</f>
        <v>4.4372511409484757E-3</v>
      </c>
      <c r="N941" s="343">
        <v>51.448</v>
      </c>
      <c r="O941" s="285">
        <f t="shared" si="153"/>
        <v>0.22828769669951718</v>
      </c>
      <c r="P941" s="285">
        <f t="shared" si="154"/>
        <v>266.23506845690855</v>
      </c>
      <c r="Q941" s="286">
        <f t="shared" si="155"/>
        <v>13.697261801971031</v>
      </c>
    </row>
    <row r="942" spans="1:17" x14ac:dyDescent="0.2">
      <c r="A942" s="1981"/>
      <c r="B942" s="43">
        <v>2</v>
      </c>
      <c r="C942" s="287" t="s">
        <v>812</v>
      </c>
      <c r="D942" s="280">
        <v>100</v>
      </c>
      <c r="E942" s="280">
        <v>1972</v>
      </c>
      <c r="F942" s="281">
        <f t="shared" si="151"/>
        <v>49.817999999999998</v>
      </c>
      <c r="G942" s="281">
        <v>11.730886</v>
      </c>
      <c r="H942" s="281">
        <v>16</v>
      </c>
      <c r="I942" s="281">
        <v>22.087114000000003</v>
      </c>
      <c r="J942" s="281">
        <v>4374.62</v>
      </c>
      <c r="K942" s="288">
        <v>22.087114000000003</v>
      </c>
      <c r="L942" s="281">
        <v>4374.62</v>
      </c>
      <c r="M942" s="284">
        <f>K942/L942</f>
        <v>5.0489217349164051E-3</v>
      </c>
      <c r="N942" s="343">
        <v>51.448</v>
      </c>
      <c r="O942" s="285">
        <f t="shared" si="153"/>
        <v>0.25975692541797923</v>
      </c>
      <c r="P942" s="285">
        <f t="shared" si="154"/>
        <v>302.9353040949843</v>
      </c>
      <c r="Q942" s="286">
        <f t="shared" si="155"/>
        <v>15.585415525078751</v>
      </c>
    </row>
    <row r="943" spans="1:17" x14ac:dyDescent="0.2">
      <c r="A943" s="1981"/>
      <c r="B943" s="13">
        <v>3</v>
      </c>
      <c r="C943" s="345" t="s">
        <v>813</v>
      </c>
      <c r="D943" s="280">
        <v>45</v>
      </c>
      <c r="E943" s="280">
        <v>1982</v>
      </c>
      <c r="F943" s="281">
        <f t="shared" si="151"/>
        <v>25.277999999999999</v>
      </c>
      <c r="G943" s="281">
        <v>4.3061600000000002</v>
      </c>
      <c r="H943" s="281">
        <v>7.2</v>
      </c>
      <c r="I943" s="281">
        <v>13.771839999999999</v>
      </c>
      <c r="J943" s="281">
        <v>2332.2000000000003</v>
      </c>
      <c r="K943" s="288">
        <v>13.771839999999999</v>
      </c>
      <c r="L943" s="281">
        <v>2332.2000000000003</v>
      </c>
      <c r="M943" s="289">
        <f t="shared" ref="M943:M949" si="156">K943/L943</f>
        <v>5.905085327158905E-3</v>
      </c>
      <c r="N943" s="343">
        <v>51.448</v>
      </c>
      <c r="O943" s="285">
        <f t="shared" si="153"/>
        <v>0.30380482991167135</v>
      </c>
      <c r="P943" s="285">
        <f t="shared" si="154"/>
        <v>354.30511962953432</v>
      </c>
      <c r="Q943" s="290">
        <f t="shared" si="155"/>
        <v>18.228289794700281</v>
      </c>
    </row>
    <row r="944" spans="1:17" x14ac:dyDescent="0.2">
      <c r="A944" s="1981"/>
      <c r="B944" s="13">
        <v>4</v>
      </c>
      <c r="C944" s="345" t="s">
        <v>814</v>
      </c>
      <c r="D944" s="280">
        <v>80</v>
      </c>
      <c r="E944" s="280">
        <v>1971</v>
      </c>
      <c r="F944" s="281">
        <f t="shared" si="151"/>
        <v>46.695999999999998</v>
      </c>
      <c r="G944" s="281">
        <v>8.95228</v>
      </c>
      <c r="H944" s="281">
        <v>12.8</v>
      </c>
      <c r="I944" s="281">
        <v>24.943719999999999</v>
      </c>
      <c r="J944" s="281">
        <v>3879.98</v>
      </c>
      <c r="K944" s="288">
        <v>24.943719999999999</v>
      </c>
      <c r="L944" s="281">
        <v>3879.98</v>
      </c>
      <c r="M944" s="289">
        <f t="shared" si="156"/>
        <v>6.4288269527162508E-3</v>
      </c>
      <c r="N944" s="343">
        <v>51.448</v>
      </c>
      <c r="O944" s="346">
        <f t="shared" si="153"/>
        <v>0.33075028906334569</v>
      </c>
      <c r="P944" s="285">
        <f t="shared" si="154"/>
        <v>385.72961716297505</v>
      </c>
      <c r="Q944" s="290">
        <f t="shared" si="155"/>
        <v>19.845017343800741</v>
      </c>
    </row>
    <row r="945" spans="1:17" x14ac:dyDescent="0.2">
      <c r="A945" s="1981"/>
      <c r="B945" s="13">
        <v>5</v>
      </c>
      <c r="C945" s="345" t="s">
        <v>815</v>
      </c>
      <c r="D945" s="280">
        <v>14</v>
      </c>
      <c r="E945" s="280" t="s">
        <v>36</v>
      </c>
      <c r="F945" s="281">
        <f t="shared" si="151"/>
        <v>8.4740000000000002</v>
      </c>
      <c r="G945" s="281">
        <v>1.1898600000000001</v>
      </c>
      <c r="H945" s="281">
        <v>2.2400000000000002</v>
      </c>
      <c r="I945" s="281">
        <v>5.0441399999999996</v>
      </c>
      <c r="J945" s="281">
        <v>769.6</v>
      </c>
      <c r="K945" s="288">
        <v>5.0441399999999996</v>
      </c>
      <c r="L945" s="281">
        <v>769.6</v>
      </c>
      <c r="M945" s="289">
        <f t="shared" si="156"/>
        <v>6.5542359667359659E-3</v>
      </c>
      <c r="N945" s="343">
        <v>51.448</v>
      </c>
      <c r="O945" s="346">
        <f t="shared" si="153"/>
        <v>0.33720233201663197</v>
      </c>
      <c r="P945" s="285">
        <f t="shared" si="154"/>
        <v>393.25415800415794</v>
      </c>
      <c r="Q945" s="290">
        <f t="shared" si="155"/>
        <v>20.232139920997916</v>
      </c>
    </row>
    <row r="946" spans="1:17" x14ac:dyDescent="0.2">
      <c r="A946" s="1981"/>
      <c r="B946" s="13">
        <v>6</v>
      </c>
      <c r="C946" s="345" t="s">
        <v>816</v>
      </c>
      <c r="D946" s="280">
        <v>40</v>
      </c>
      <c r="E946" s="280" t="s">
        <v>36</v>
      </c>
      <c r="F946" s="281">
        <f t="shared" si="151"/>
        <v>25.895000000000003</v>
      </c>
      <c r="G946" s="281">
        <v>4.1361800000000004</v>
      </c>
      <c r="H946" s="281">
        <v>6.4</v>
      </c>
      <c r="I946" s="281">
        <v>15.358820000000001</v>
      </c>
      <c r="J946" s="281">
        <v>2333.2600000000002</v>
      </c>
      <c r="K946" s="288">
        <v>15.358820000000001</v>
      </c>
      <c r="L946" s="281">
        <v>2333.2600000000002</v>
      </c>
      <c r="M946" s="289">
        <f t="shared" si="156"/>
        <v>6.5825583089754247E-3</v>
      </c>
      <c r="N946" s="343">
        <v>51.448</v>
      </c>
      <c r="O946" s="346">
        <f t="shared" si="153"/>
        <v>0.33865945988016766</v>
      </c>
      <c r="P946" s="285">
        <f t="shared" si="154"/>
        <v>394.95349853852548</v>
      </c>
      <c r="Q946" s="290">
        <f t="shared" si="155"/>
        <v>20.319567592810056</v>
      </c>
    </row>
    <row r="947" spans="1:17" x14ac:dyDescent="0.2">
      <c r="A947" s="1981"/>
      <c r="B947" s="13">
        <v>7</v>
      </c>
      <c r="C947" s="345" t="s">
        <v>612</v>
      </c>
      <c r="D947" s="280">
        <v>45</v>
      </c>
      <c r="E947" s="280" t="s">
        <v>36</v>
      </c>
      <c r="F947" s="281">
        <f t="shared" si="151"/>
        <v>25.039000000000001</v>
      </c>
      <c r="G947" s="281">
        <v>2.3797200000000003</v>
      </c>
      <c r="H947" s="281">
        <v>7.1999969999999998</v>
      </c>
      <c r="I947" s="281">
        <v>15.459283000000001</v>
      </c>
      <c r="J947" s="281">
        <v>2335.35</v>
      </c>
      <c r="K947" s="288">
        <v>15.459283000000001</v>
      </c>
      <c r="L947" s="281">
        <v>2335.35</v>
      </c>
      <c r="M947" s="289">
        <f t="shared" si="156"/>
        <v>6.6196857002162428E-3</v>
      </c>
      <c r="N947" s="343">
        <v>51.448</v>
      </c>
      <c r="O947" s="346">
        <f t="shared" si="153"/>
        <v>0.34056958990472525</v>
      </c>
      <c r="P947" s="285">
        <f t="shared" si="154"/>
        <v>397.18114201297453</v>
      </c>
      <c r="Q947" s="290">
        <f t="shared" si="155"/>
        <v>20.434175394283514</v>
      </c>
    </row>
    <row r="948" spans="1:17" x14ac:dyDescent="0.2">
      <c r="A948" s="1981"/>
      <c r="B948" s="13">
        <v>8</v>
      </c>
      <c r="C948" s="345" t="s">
        <v>567</v>
      </c>
      <c r="D948" s="280">
        <v>50</v>
      </c>
      <c r="E948" s="280" t="s">
        <v>36</v>
      </c>
      <c r="F948" s="281">
        <f t="shared" si="151"/>
        <v>29.93</v>
      </c>
      <c r="G948" s="281">
        <v>4.7027800000000006</v>
      </c>
      <c r="H948" s="281">
        <v>8</v>
      </c>
      <c r="I948" s="281">
        <v>17.227219999999999</v>
      </c>
      <c r="J948" s="281">
        <v>2595.7000000000003</v>
      </c>
      <c r="K948" s="288">
        <v>17.227219999999999</v>
      </c>
      <c r="L948" s="281">
        <v>2595.7000000000003</v>
      </c>
      <c r="M948" s="289">
        <f t="shared" si="156"/>
        <v>6.6368301421581835E-3</v>
      </c>
      <c r="N948" s="343">
        <v>51.448</v>
      </c>
      <c r="O948" s="346">
        <f t="shared" si="153"/>
        <v>0.34145163715375421</v>
      </c>
      <c r="P948" s="285">
        <f t="shared" si="154"/>
        <v>398.209808529491</v>
      </c>
      <c r="Q948" s="290">
        <f t="shared" si="155"/>
        <v>20.487098229225253</v>
      </c>
    </row>
    <row r="949" spans="1:17" x14ac:dyDescent="0.2">
      <c r="A949" s="1981"/>
      <c r="B949" s="13">
        <v>9</v>
      </c>
      <c r="C949" s="345" t="s">
        <v>817</v>
      </c>
      <c r="D949" s="280">
        <v>45</v>
      </c>
      <c r="E949" s="280">
        <v>1978</v>
      </c>
      <c r="F949" s="281">
        <f t="shared" si="151"/>
        <v>27.884</v>
      </c>
      <c r="G949" s="281">
        <v>4.5894600000000008</v>
      </c>
      <c r="H949" s="281">
        <v>7.2</v>
      </c>
      <c r="I949" s="281">
        <v>16.094539999999999</v>
      </c>
      <c r="J949" s="281">
        <v>2336.5300000000002</v>
      </c>
      <c r="K949" s="288">
        <v>16.094539999999999</v>
      </c>
      <c r="L949" s="281">
        <v>2336.5300000000002</v>
      </c>
      <c r="M949" s="289">
        <f t="shared" si="156"/>
        <v>6.8882231343059992E-3</v>
      </c>
      <c r="N949" s="343">
        <v>51.448</v>
      </c>
      <c r="O949" s="346">
        <f t="shared" si="153"/>
        <v>0.35438530381377503</v>
      </c>
      <c r="P949" s="285">
        <f t="shared" si="154"/>
        <v>413.29338805835999</v>
      </c>
      <c r="Q949" s="290">
        <f t="shared" si="155"/>
        <v>21.263118228826503</v>
      </c>
    </row>
    <row r="950" spans="1:17" ht="12" thickBot="1" x14ac:dyDescent="0.25">
      <c r="A950" s="2005"/>
      <c r="B950" s="15">
        <v>10</v>
      </c>
      <c r="C950" s="347"/>
      <c r="D950" s="348"/>
      <c r="E950" s="348"/>
      <c r="F950" s="377"/>
      <c r="G950" s="377"/>
      <c r="H950" s="377"/>
      <c r="I950" s="377"/>
      <c r="J950" s="377"/>
      <c r="K950" s="378"/>
      <c r="L950" s="377"/>
      <c r="M950" s="350"/>
      <c r="N950" s="349"/>
      <c r="O950" s="351"/>
      <c r="P950" s="351"/>
      <c r="Q950" s="352"/>
    </row>
    <row r="951" spans="1:17" x14ac:dyDescent="0.2">
      <c r="A951" s="2006" t="s">
        <v>220</v>
      </c>
      <c r="B951" s="57">
        <v>1</v>
      </c>
      <c r="C951" s="316" t="s">
        <v>818</v>
      </c>
      <c r="D951" s="353">
        <v>75</v>
      </c>
      <c r="E951" s="353">
        <v>1983</v>
      </c>
      <c r="F951" s="207">
        <f t="shared" si="151"/>
        <v>63.902999999999999</v>
      </c>
      <c r="G951" s="207">
        <v>9.3489000000000004</v>
      </c>
      <c r="H951" s="207">
        <v>11.92</v>
      </c>
      <c r="I951" s="207">
        <v>42.634099999999997</v>
      </c>
      <c r="J951" s="207">
        <v>4024.81</v>
      </c>
      <c r="K951" s="291">
        <v>42.634099999999997</v>
      </c>
      <c r="L951" s="292">
        <v>4024.81</v>
      </c>
      <c r="M951" s="293">
        <f>K951/L951</f>
        <v>1.0592823015247924E-2</v>
      </c>
      <c r="N951" s="318">
        <v>51.448</v>
      </c>
      <c r="O951" s="294">
        <f>M951*N951</f>
        <v>0.54497955848847524</v>
      </c>
      <c r="P951" s="294">
        <f>M951*60*1000</f>
        <v>635.56938091487552</v>
      </c>
      <c r="Q951" s="295">
        <f>P951*N951/1000</f>
        <v>32.698773509308516</v>
      </c>
    </row>
    <row r="952" spans="1:17" x14ac:dyDescent="0.2">
      <c r="A952" s="1954"/>
      <c r="B952" s="53">
        <v>2</v>
      </c>
      <c r="C952" s="317" t="s">
        <v>819</v>
      </c>
      <c r="D952" s="355">
        <v>18</v>
      </c>
      <c r="E952" s="355" t="s">
        <v>36</v>
      </c>
      <c r="F952" s="209">
        <f t="shared" si="151"/>
        <v>15.218999999999999</v>
      </c>
      <c r="G952" s="209">
        <v>1.8425829999999999</v>
      </c>
      <c r="H952" s="209">
        <v>2.88</v>
      </c>
      <c r="I952" s="209">
        <v>10.496416999999999</v>
      </c>
      <c r="J952" s="209">
        <v>980.91</v>
      </c>
      <c r="K952" s="296">
        <v>10.496416999999999</v>
      </c>
      <c r="L952" s="209">
        <v>980.91</v>
      </c>
      <c r="M952" s="208">
        <f t="shared" ref="M952:M959" si="157">K952/L952</f>
        <v>1.0700693233833889E-2</v>
      </c>
      <c r="N952" s="318">
        <v>51.448</v>
      </c>
      <c r="O952" s="210">
        <f t="shared" ref="O952:O959" si="158">M952*N952</f>
        <v>0.55052926549428594</v>
      </c>
      <c r="P952" s="294">
        <f t="shared" ref="P952:P959" si="159">M952*60*1000</f>
        <v>642.04159403003337</v>
      </c>
      <c r="Q952" s="211">
        <f t="shared" ref="Q952:Q959" si="160">P952*N952/1000</f>
        <v>33.031755929657159</v>
      </c>
    </row>
    <row r="953" spans="1:17" x14ac:dyDescent="0.2">
      <c r="A953" s="1954"/>
      <c r="B953" s="53">
        <v>3</v>
      </c>
      <c r="C953" s="317" t="s">
        <v>820</v>
      </c>
      <c r="D953" s="355">
        <v>45</v>
      </c>
      <c r="E953" s="355">
        <v>1990</v>
      </c>
      <c r="F953" s="209">
        <f t="shared" si="151"/>
        <v>37.718000000000004</v>
      </c>
      <c r="G953" s="209">
        <v>5.3826999999999998</v>
      </c>
      <c r="H953" s="209">
        <v>7.2</v>
      </c>
      <c r="I953" s="209">
        <v>25.135300000000001</v>
      </c>
      <c r="J953" s="209">
        <v>2345.0500000000002</v>
      </c>
      <c r="K953" s="296">
        <v>25.135300000000001</v>
      </c>
      <c r="L953" s="209">
        <v>2345.0500000000002</v>
      </c>
      <c r="M953" s="208">
        <f t="shared" si="157"/>
        <v>1.0718449500010661E-2</v>
      </c>
      <c r="N953" s="318">
        <v>51.448</v>
      </c>
      <c r="O953" s="210">
        <f t="shared" si="158"/>
        <v>0.55144278987654849</v>
      </c>
      <c r="P953" s="294">
        <f t="shared" si="159"/>
        <v>643.10697000063965</v>
      </c>
      <c r="Q953" s="211">
        <f t="shared" si="160"/>
        <v>33.086567392592904</v>
      </c>
    </row>
    <row r="954" spans="1:17" x14ac:dyDescent="0.2">
      <c r="A954" s="1954"/>
      <c r="B954" s="53">
        <v>4</v>
      </c>
      <c r="C954" s="317" t="s">
        <v>821</v>
      </c>
      <c r="D954" s="355">
        <v>45</v>
      </c>
      <c r="E954" s="355">
        <v>1982</v>
      </c>
      <c r="F954" s="209">
        <f t="shared" si="151"/>
        <v>37.326999999999998</v>
      </c>
      <c r="G954" s="209">
        <v>5.26938</v>
      </c>
      <c r="H954" s="209">
        <v>7.2</v>
      </c>
      <c r="I954" s="209">
        <v>24.857620000000001</v>
      </c>
      <c r="J954" s="209">
        <v>2313.5</v>
      </c>
      <c r="K954" s="296">
        <v>24.857620000000001</v>
      </c>
      <c r="L954" s="209">
        <v>2313.5</v>
      </c>
      <c r="M954" s="208">
        <f t="shared" si="157"/>
        <v>1.0744594769829263E-2</v>
      </c>
      <c r="N954" s="318">
        <v>51.448</v>
      </c>
      <c r="O954" s="210">
        <f t="shared" si="158"/>
        <v>0.55278791171817587</v>
      </c>
      <c r="P954" s="294">
        <f t="shared" si="159"/>
        <v>644.67568618975577</v>
      </c>
      <c r="Q954" s="211">
        <f t="shared" si="160"/>
        <v>33.167274703090555</v>
      </c>
    </row>
    <row r="955" spans="1:17" x14ac:dyDescent="0.2">
      <c r="A955" s="1954"/>
      <c r="B955" s="53">
        <v>5</v>
      </c>
      <c r="C955" s="317" t="s">
        <v>822</v>
      </c>
      <c r="D955" s="355">
        <v>45</v>
      </c>
      <c r="E955" s="355">
        <v>1988</v>
      </c>
      <c r="F955" s="209">
        <f t="shared" si="151"/>
        <v>36.42</v>
      </c>
      <c r="G955" s="209">
        <v>4.3628200000000001</v>
      </c>
      <c r="H955" s="209">
        <v>7.04</v>
      </c>
      <c r="I955" s="209">
        <v>25.01718</v>
      </c>
      <c r="J955" s="209">
        <v>2317.7800000000002</v>
      </c>
      <c r="K955" s="296">
        <v>25.01718</v>
      </c>
      <c r="L955" s="209">
        <v>2317.7800000000002</v>
      </c>
      <c r="M955" s="208">
        <f t="shared" si="157"/>
        <v>1.0793595595785622E-2</v>
      </c>
      <c r="N955" s="318">
        <v>51.448</v>
      </c>
      <c r="O955" s="210">
        <f t="shared" si="158"/>
        <v>0.5553089062119787</v>
      </c>
      <c r="P955" s="294">
        <f t="shared" si="159"/>
        <v>647.61573574713725</v>
      </c>
      <c r="Q955" s="211">
        <f t="shared" si="160"/>
        <v>33.318534372718723</v>
      </c>
    </row>
    <row r="956" spans="1:17" x14ac:dyDescent="0.2">
      <c r="A956" s="1954"/>
      <c r="B956" s="53">
        <v>6</v>
      </c>
      <c r="C956" s="317" t="s">
        <v>823</v>
      </c>
      <c r="D956" s="355">
        <v>65</v>
      </c>
      <c r="E956" s="355">
        <v>1985</v>
      </c>
      <c r="F956" s="209">
        <f t="shared" si="151"/>
        <v>40.153000000000006</v>
      </c>
      <c r="G956" s="209">
        <v>4.5327999999999999</v>
      </c>
      <c r="H956" s="209">
        <v>10.4</v>
      </c>
      <c r="I956" s="209">
        <v>25.220200000000002</v>
      </c>
      <c r="J956" s="209">
        <v>2333.5100000000002</v>
      </c>
      <c r="K956" s="296">
        <v>25.220200000000002</v>
      </c>
      <c r="L956" s="209">
        <v>2333.5100000000002</v>
      </c>
      <c r="M956" s="208">
        <f t="shared" si="157"/>
        <v>1.0807838835059631E-2</v>
      </c>
      <c r="N956" s="318">
        <v>51.448</v>
      </c>
      <c r="O956" s="210">
        <f t="shared" si="158"/>
        <v>0.55604169238614787</v>
      </c>
      <c r="P956" s="294">
        <f t="shared" si="159"/>
        <v>648.47033010357791</v>
      </c>
      <c r="Q956" s="211">
        <f t="shared" si="160"/>
        <v>33.362501543168875</v>
      </c>
    </row>
    <row r="957" spans="1:17" x14ac:dyDescent="0.2">
      <c r="A957" s="1954"/>
      <c r="B957" s="53">
        <v>7</v>
      </c>
      <c r="C957" s="317" t="s">
        <v>824</v>
      </c>
      <c r="D957" s="355">
        <v>5</v>
      </c>
      <c r="E957" s="355" t="s">
        <v>36</v>
      </c>
      <c r="F957" s="209">
        <f t="shared" si="151"/>
        <v>3.8050000000000002</v>
      </c>
      <c r="G957" s="209">
        <v>0</v>
      </c>
      <c r="H957" s="209">
        <v>0</v>
      </c>
      <c r="I957" s="209">
        <v>3.8050000000000002</v>
      </c>
      <c r="J957" s="209">
        <v>351.84000000000003</v>
      </c>
      <c r="K957" s="296">
        <v>3.8050000000000002</v>
      </c>
      <c r="L957" s="209">
        <v>351.84000000000003</v>
      </c>
      <c r="M957" s="208">
        <f t="shared" si="157"/>
        <v>1.0814574806730332E-2</v>
      </c>
      <c r="N957" s="318">
        <v>51.448</v>
      </c>
      <c r="O957" s="210">
        <f t="shared" si="158"/>
        <v>0.55638824465666215</v>
      </c>
      <c r="P957" s="294">
        <f t="shared" si="159"/>
        <v>648.8744884038199</v>
      </c>
      <c r="Q957" s="211">
        <f t="shared" si="160"/>
        <v>33.383294679399725</v>
      </c>
    </row>
    <row r="958" spans="1:17" x14ac:dyDescent="0.2">
      <c r="A958" s="1954"/>
      <c r="B958" s="53">
        <v>8</v>
      </c>
      <c r="C958" s="317" t="s">
        <v>613</v>
      </c>
      <c r="D958" s="355">
        <v>45</v>
      </c>
      <c r="E958" s="355">
        <v>1975</v>
      </c>
      <c r="F958" s="209">
        <f t="shared" si="151"/>
        <v>36.518999999999998</v>
      </c>
      <c r="G958" s="209">
        <v>4.1361800000000004</v>
      </c>
      <c r="H958" s="209">
        <v>6.9600149999999994</v>
      </c>
      <c r="I958" s="209">
        <v>25.422805</v>
      </c>
      <c r="J958" s="209">
        <v>2343.69</v>
      </c>
      <c r="K958" s="296">
        <v>25.422805</v>
      </c>
      <c r="L958" s="209">
        <v>2343.69</v>
      </c>
      <c r="M958" s="208">
        <f t="shared" si="157"/>
        <v>1.0847341158600327E-2</v>
      </c>
      <c r="N958" s="318">
        <v>51.448</v>
      </c>
      <c r="O958" s="210">
        <f t="shared" si="158"/>
        <v>0.55807400792766959</v>
      </c>
      <c r="P958" s="294">
        <f t="shared" si="159"/>
        <v>650.84046951601954</v>
      </c>
      <c r="Q958" s="211">
        <f t="shared" si="160"/>
        <v>33.484440475660172</v>
      </c>
    </row>
    <row r="959" spans="1:17" x14ac:dyDescent="0.2">
      <c r="A959" s="1954"/>
      <c r="B959" s="53">
        <v>9</v>
      </c>
      <c r="C959" s="317" t="s">
        <v>825</v>
      </c>
      <c r="D959" s="355">
        <v>120</v>
      </c>
      <c r="E959" s="355">
        <v>1987</v>
      </c>
      <c r="F959" s="209">
        <f t="shared" si="151"/>
        <v>46.458999999999996</v>
      </c>
      <c r="G959" s="209">
        <v>0</v>
      </c>
      <c r="H959" s="209">
        <v>0</v>
      </c>
      <c r="I959" s="209">
        <v>46.458999999999996</v>
      </c>
      <c r="J959" s="209">
        <v>4260.09</v>
      </c>
      <c r="K959" s="296">
        <v>46.458999999999996</v>
      </c>
      <c r="L959" s="209">
        <v>4260.09</v>
      </c>
      <c r="M959" s="208">
        <f t="shared" si="157"/>
        <v>1.0905638143795082E-2</v>
      </c>
      <c r="N959" s="318">
        <v>51.448</v>
      </c>
      <c r="O959" s="210">
        <f t="shared" si="158"/>
        <v>0.56107327122196937</v>
      </c>
      <c r="P959" s="294">
        <f t="shared" si="159"/>
        <v>654.33828862770497</v>
      </c>
      <c r="Q959" s="211">
        <f t="shared" si="160"/>
        <v>33.664396273318168</v>
      </c>
    </row>
    <row r="960" spans="1:17" ht="12" thickBot="1" x14ac:dyDescent="0.25">
      <c r="A960" s="2007"/>
      <c r="B960" s="54">
        <v>10</v>
      </c>
      <c r="C960" s="319"/>
      <c r="D960" s="357"/>
      <c r="E960" s="357"/>
      <c r="F960" s="374"/>
      <c r="G960" s="374"/>
      <c r="H960" s="374"/>
      <c r="I960" s="374"/>
      <c r="J960" s="374"/>
      <c r="K960" s="379"/>
      <c r="L960" s="374"/>
      <c r="M960" s="333"/>
      <c r="N960" s="334"/>
      <c r="O960" s="320"/>
      <c r="P960" s="320"/>
      <c r="Q960" s="321"/>
    </row>
    <row r="961" spans="1:17" x14ac:dyDescent="0.2">
      <c r="A961" s="2008" t="s">
        <v>228</v>
      </c>
      <c r="B961" s="16">
        <v>1</v>
      </c>
      <c r="C961" s="297" t="s">
        <v>826</v>
      </c>
      <c r="D961" s="298">
        <v>25</v>
      </c>
      <c r="E961" s="298">
        <v>1977</v>
      </c>
      <c r="F961" s="251">
        <f t="shared" ref="F961:F969" si="161">G961+H961+I961</f>
        <v>25.37</v>
      </c>
      <c r="G961" s="251">
        <v>2.5497000000000001</v>
      </c>
      <c r="H961" s="251">
        <v>3.68</v>
      </c>
      <c r="I961" s="251">
        <v>19.1403</v>
      </c>
      <c r="J961" s="251">
        <v>1318.02</v>
      </c>
      <c r="K961" s="299">
        <v>19.1403</v>
      </c>
      <c r="L961" s="300">
        <v>1318.02</v>
      </c>
      <c r="M961" s="301">
        <f>K961/L961</f>
        <v>1.4522010288159512E-2</v>
      </c>
      <c r="N961" s="273">
        <v>51.448</v>
      </c>
      <c r="O961" s="302">
        <f>M961*N961</f>
        <v>0.74712838530523062</v>
      </c>
      <c r="P961" s="302">
        <f>M961*60*1000</f>
        <v>871.32061728957069</v>
      </c>
      <c r="Q961" s="303">
        <f>P961*N961/1000</f>
        <v>44.827703118313835</v>
      </c>
    </row>
    <row r="962" spans="1:17" x14ac:dyDescent="0.2">
      <c r="A962" s="1984"/>
      <c r="B962" s="17">
        <v>2</v>
      </c>
      <c r="C962" s="323" t="s">
        <v>827</v>
      </c>
      <c r="D962" s="360">
        <v>45</v>
      </c>
      <c r="E962" s="360">
        <v>1983</v>
      </c>
      <c r="F962" s="213">
        <f t="shared" si="161"/>
        <v>38.411000000000001</v>
      </c>
      <c r="G962" s="213">
        <v>3.3157429999999999</v>
      </c>
      <c r="H962" s="213">
        <v>7.2</v>
      </c>
      <c r="I962" s="213">
        <v>27.895257000000001</v>
      </c>
      <c r="J962" s="213">
        <v>1907.95</v>
      </c>
      <c r="K962" s="304">
        <v>27.895257000000001</v>
      </c>
      <c r="L962" s="213">
        <v>1907.95</v>
      </c>
      <c r="M962" s="212">
        <f t="shared" ref="M962:M969" si="162">K962/L962</f>
        <v>1.4620538798186535E-2</v>
      </c>
      <c r="N962" s="273">
        <v>51.448</v>
      </c>
      <c r="O962" s="214">
        <f t="shared" ref="O962:O969" si="163">M962*N962</f>
        <v>0.75219748008910081</v>
      </c>
      <c r="P962" s="302">
        <f t="shared" ref="P962:P969" si="164">M962*60*1000</f>
        <v>877.23232789119209</v>
      </c>
      <c r="Q962" s="215">
        <f t="shared" ref="Q962:Q969" si="165">P962*N962/1000</f>
        <v>45.131848805346053</v>
      </c>
    </row>
    <row r="963" spans="1:17" x14ac:dyDescent="0.2">
      <c r="A963" s="1984"/>
      <c r="B963" s="17">
        <v>3</v>
      </c>
      <c r="C963" s="323" t="s">
        <v>828</v>
      </c>
      <c r="D963" s="360">
        <v>18</v>
      </c>
      <c r="E963" s="360">
        <v>1976</v>
      </c>
      <c r="F963" s="213">
        <f t="shared" si="161"/>
        <v>16.048999999999999</v>
      </c>
      <c r="G963" s="213">
        <v>1.52982</v>
      </c>
      <c r="H963" s="213">
        <v>2.88</v>
      </c>
      <c r="I963" s="213">
        <v>11.63918</v>
      </c>
      <c r="J963" s="213">
        <v>792.5</v>
      </c>
      <c r="K963" s="304">
        <v>11.63918</v>
      </c>
      <c r="L963" s="213">
        <v>792.5</v>
      </c>
      <c r="M963" s="212">
        <f t="shared" si="162"/>
        <v>1.4686662460567823E-2</v>
      </c>
      <c r="N963" s="273">
        <v>51.448</v>
      </c>
      <c r="O963" s="214">
        <f t="shared" si="163"/>
        <v>0.7555994102712934</v>
      </c>
      <c r="P963" s="302">
        <f t="shared" si="164"/>
        <v>881.19974763406935</v>
      </c>
      <c r="Q963" s="215">
        <f t="shared" si="165"/>
        <v>45.3359646162776</v>
      </c>
    </row>
    <row r="964" spans="1:17" x14ac:dyDescent="0.2">
      <c r="A964" s="1985"/>
      <c r="B964" s="17">
        <v>4</v>
      </c>
      <c r="C964" s="323" t="s">
        <v>829</v>
      </c>
      <c r="D964" s="360">
        <v>50</v>
      </c>
      <c r="E964" s="360">
        <v>1981</v>
      </c>
      <c r="F964" s="213">
        <f t="shared" si="161"/>
        <v>26.372</v>
      </c>
      <c r="G964" s="213">
        <v>0</v>
      </c>
      <c r="H964" s="213">
        <v>0</v>
      </c>
      <c r="I964" s="213">
        <v>26.372</v>
      </c>
      <c r="J964" s="213">
        <v>1718.52</v>
      </c>
      <c r="K964" s="304">
        <v>26.372</v>
      </c>
      <c r="L964" s="213">
        <v>1718.52</v>
      </c>
      <c r="M964" s="212">
        <f t="shared" si="162"/>
        <v>1.5345762632963247E-2</v>
      </c>
      <c r="N964" s="273">
        <v>51.448</v>
      </c>
      <c r="O964" s="214">
        <f t="shared" si="163"/>
        <v>0.78950879594069312</v>
      </c>
      <c r="P964" s="302">
        <f t="shared" si="164"/>
        <v>920.74575797779482</v>
      </c>
      <c r="Q964" s="215">
        <f t="shared" si="165"/>
        <v>47.370527756441589</v>
      </c>
    </row>
    <row r="965" spans="1:17" x14ac:dyDescent="0.2">
      <c r="A965" s="1985"/>
      <c r="B965" s="17">
        <v>5</v>
      </c>
      <c r="C965" s="323" t="s">
        <v>830</v>
      </c>
      <c r="D965" s="360">
        <v>40</v>
      </c>
      <c r="E965" s="360">
        <v>1986</v>
      </c>
      <c r="F965" s="213">
        <f t="shared" si="161"/>
        <v>35.486999999999995</v>
      </c>
      <c r="G965" s="213">
        <v>3.5129199999999998</v>
      </c>
      <c r="H965" s="213">
        <v>6.4</v>
      </c>
      <c r="I965" s="213">
        <v>25.574079999999999</v>
      </c>
      <c r="J965" s="213">
        <v>1658.8</v>
      </c>
      <c r="K965" s="304">
        <v>25.574079999999999</v>
      </c>
      <c r="L965" s="213">
        <v>1658.8</v>
      </c>
      <c r="M965" s="212">
        <f t="shared" si="162"/>
        <v>1.5417217265493128E-2</v>
      </c>
      <c r="N965" s="273">
        <v>51.448</v>
      </c>
      <c r="O965" s="214">
        <f t="shared" si="163"/>
        <v>0.79318499387509045</v>
      </c>
      <c r="P965" s="302">
        <f t="shared" si="164"/>
        <v>925.03303592958764</v>
      </c>
      <c r="Q965" s="215">
        <f t="shared" si="165"/>
        <v>47.591099632505419</v>
      </c>
    </row>
    <row r="966" spans="1:17" x14ac:dyDescent="0.2">
      <c r="A966" s="1985"/>
      <c r="B966" s="17">
        <v>6</v>
      </c>
      <c r="C966" s="323" t="s">
        <v>568</v>
      </c>
      <c r="D966" s="360">
        <v>75</v>
      </c>
      <c r="E966" s="360">
        <v>1985</v>
      </c>
      <c r="F966" s="213">
        <f t="shared" si="161"/>
        <v>69.070000000000007</v>
      </c>
      <c r="G966" s="213">
        <v>4.3061600000000002</v>
      </c>
      <c r="H966" s="213">
        <v>11.4</v>
      </c>
      <c r="I966" s="213">
        <v>53.363840000000003</v>
      </c>
      <c r="J966" s="213">
        <v>3452.9700000000003</v>
      </c>
      <c r="K966" s="304">
        <v>53.363840000000003</v>
      </c>
      <c r="L966" s="213">
        <v>3452.9700000000003</v>
      </c>
      <c r="M966" s="212">
        <f t="shared" si="162"/>
        <v>1.5454475422607205E-2</v>
      </c>
      <c r="N966" s="273">
        <v>51.448</v>
      </c>
      <c r="O966" s="214">
        <f t="shared" si="163"/>
        <v>0.79510185154229551</v>
      </c>
      <c r="P966" s="302">
        <f t="shared" si="164"/>
        <v>927.26852535643229</v>
      </c>
      <c r="Q966" s="215">
        <f t="shared" si="165"/>
        <v>47.706111092537732</v>
      </c>
    </row>
    <row r="967" spans="1:17" x14ac:dyDescent="0.2">
      <c r="A967" s="1985"/>
      <c r="B967" s="17">
        <v>7</v>
      </c>
      <c r="C967" s="323" t="s">
        <v>571</v>
      </c>
      <c r="D967" s="360">
        <v>9</v>
      </c>
      <c r="E967" s="360" t="s">
        <v>36</v>
      </c>
      <c r="F967" s="213">
        <f t="shared" si="161"/>
        <v>8.3810000000000002</v>
      </c>
      <c r="G967" s="213">
        <v>0</v>
      </c>
      <c r="H967" s="213">
        <v>0</v>
      </c>
      <c r="I967" s="213">
        <v>8.3810000000000002</v>
      </c>
      <c r="J967" s="213">
        <v>513.61</v>
      </c>
      <c r="K967" s="304">
        <v>8.3810000000000002</v>
      </c>
      <c r="L967" s="213">
        <v>513.61</v>
      </c>
      <c r="M967" s="212">
        <f t="shared" si="162"/>
        <v>1.6317828702712176E-2</v>
      </c>
      <c r="N967" s="273">
        <v>51.448</v>
      </c>
      <c r="O967" s="214">
        <f t="shared" si="163"/>
        <v>0.839519651097136</v>
      </c>
      <c r="P967" s="302">
        <f t="shared" si="164"/>
        <v>979.06972216273061</v>
      </c>
      <c r="Q967" s="215">
        <f t="shared" si="165"/>
        <v>50.371179065828166</v>
      </c>
    </row>
    <row r="968" spans="1:17" x14ac:dyDescent="0.2">
      <c r="A968" s="1985"/>
      <c r="B968" s="17">
        <v>8</v>
      </c>
      <c r="C968" s="323" t="s">
        <v>569</v>
      </c>
      <c r="D968" s="360">
        <v>40</v>
      </c>
      <c r="E968" s="360">
        <v>1985</v>
      </c>
      <c r="F968" s="213">
        <f t="shared" si="161"/>
        <v>36.085000000000001</v>
      </c>
      <c r="G968" s="213">
        <v>2.8330000000000002</v>
      </c>
      <c r="H968" s="213">
        <v>6.4</v>
      </c>
      <c r="I968" s="213">
        <v>26.852</v>
      </c>
      <c r="J968" s="213">
        <v>1630.93</v>
      </c>
      <c r="K968" s="304">
        <v>26.852</v>
      </c>
      <c r="L968" s="213">
        <v>1630.93</v>
      </c>
      <c r="M968" s="212">
        <f t="shared" si="162"/>
        <v>1.6464225932443451E-2</v>
      </c>
      <c r="N968" s="273">
        <v>51.448</v>
      </c>
      <c r="O968" s="214">
        <f t="shared" si="163"/>
        <v>0.84705149577235073</v>
      </c>
      <c r="P968" s="302">
        <f t="shared" si="164"/>
        <v>987.85355594660712</v>
      </c>
      <c r="Q968" s="215">
        <f t="shared" si="165"/>
        <v>50.823089746341047</v>
      </c>
    </row>
    <row r="969" spans="1:17" x14ac:dyDescent="0.2">
      <c r="A969" s="1985"/>
      <c r="B969" s="17">
        <v>9</v>
      </c>
      <c r="C969" s="363" t="s">
        <v>570</v>
      </c>
      <c r="D969" s="360">
        <v>22</v>
      </c>
      <c r="E969" s="360">
        <v>1990</v>
      </c>
      <c r="F969" s="323">
        <f t="shared" si="161"/>
        <v>34.344000000000001</v>
      </c>
      <c r="G969" s="328">
        <v>3.0596399999999999</v>
      </c>
      <c r="H969" s="323">
        <v>3.52</v>
      </c>
      <c r="I969" s="328">
        <v>27.764360000000003</v>
      </c>
      <c r="J969" s="323">
        <v>1437.32</v>
      </c>
      <c r="K969" s="328">
        <v>27.764360000000003</v>
      </c>
      <c r="L969" s="213">
        <v>1437.32</v>
      </c>
      <c r="M969" s="212">
        <f t="shared" si="162"/>
        <v>1.9316756185122314E-2</v>
      </c>
      <c r="N969" s="273">
        <v>51.448</v>
      </c>
      <c r="O969" s="214">
        <f t="shared" si="163"/>
        <v>0.99380847221217283</v>
      </c>
      <c r="P969" s="302">
        <f t="shared" si="164"/>
        <v>1159.005371107339</v>
      </c>
      <c r="Q969" s="215">
        <f t="shared" si="165"/>
        <v>59.628508332730377</v>
      </c>
    </row>
    <row r="970" spans="1:17" ht="12" thickBot="1" x14ac:dyDescent="0.25">
      <c r="A970" s="1986"/>
      <c r="B970" s="18">
        <v>10</v>
      </c>
      <c r="C970" s="364"/>
      <c r="D970" s="365"/>
      <c r="E970" s="365"/>
      <c r="F970" s="324"/>
      <c r="G970" s="324"/>
      <c r="H970" s="324"/>
      <c r="I970" s="324"/>
      <c r="J970" s="324"/>
      <c r="K970" s="324"/>
      <c r="L970" s="324"/>
      <c r="M970" s="329"/>
      <c r="N970" s="324"/>
      <c r="O970" s="325"/>
      <c r="P970" s="325"/>
      <c r="Q970" s="326"/>
    </row>
    <row r="972" spans="1:17" ht="15" x14ac:dyDescent="0.2">
      <c r="A972" s="1960" t="s">
        <v>257</v>
      </c>
      <c r="B972" s="1960"/>
      <c r="C972" s="1960"/>
      <c r="D972" s="1960"/>
      <c r="E972" s="1960"/>
      <c r="F972" s="1960"/>
      <c r="G972" s="1960"/>
      <c r="H972" s="1960"/>
      <c r="I972" s="1960"/>
      <c r="J972" s="1960"/>
      <c r="K972" s="1960"/>
      <c r="L972" s="1960"/>
      <c r="M972" s="1960"/>
      <c r="N972" s="1960"/>
      <c r="O972" s="1960"/>
      <c r="P972" s="1960"/>
      <c r="Q972" s="1960"/>
    </row>
    <row r="973" spans="1:17" ht="13.5" thickBot="1" x14ac:dyDescent="0.25">
      <c r="A973" s="391"/>
      <c r="B973" s="391"/>
      <c r="C973" s="391"/>
      <c r="D973" s="391"/>
      <c r="E973" s="1961" t="s">
        <v>253</v>
      </c>
      <c r="F973" s="1961"/>
      <c r="G973" s="1961"/>
      <c r="H973" s="1961"/>
      <c r="I973" s="391">
        <v>5.6</v>
      </c>
      <c r="J973" s="391" t="s">
        <v>252</v>
      </c>
      <c r="K973" s="391" t="s">
        <v>254</v>
      </c>
      <c r="L973" s="392">
        <v>372</v>
      </c>
      <c r="M973" s="391"/>
      <c r="N973" s="391"/>
      <c r="O973" s="391"/>
      <c r="P973" s="391"/>
      <c r="Q973" s="391"/>
    </row>
    <row r="974" spans="1:17" x14ac:dyDescent="0.2">
      <c r="A974" s="1962" t="s">
        <v>1</v>
      </c>
      <c r="B974" s="1965" t="s">
        <v>0</v>
      </c>
      <c r="C974" s="1968" t="s">
        <v>2</v>
      </c>
      <c r="D974" s="1968" t="s">
        <v>3</v>
      </c>
      <c r="E974" s="1968" t="s">
        <v>11</v>
      </c>
      <c r="F974" s="1972" t="s">
        <v>12</v>
      </c>
      <c r="G974" s="1973"/>
      <c r="H974" s="1973"/>
      <c r="I974" s="1974"/>
      <c r="J974" s="1968" t="s">
        <v>4</v>
      </c>
      <c r="K974" s="1968" t="s">
        <v>13</v>
      </c>
      <c r="L974" s="1968" t="s">
        <v>5</v>
      </c>
      <c r="M974" s="1968" t="s">
        <v>6</v>
      </c>
      <c r="N974" s="1968" t="s">
        <v>14</v>
      </c>
      <c r="O974" s="1968" t="s">
        <v>15</v>
      </c>
      <c r="P974" s="1975" t="s">
        <v>22</v>
      </c>
      <c r="Q974" s="1977" t="s">
        <v>23</v>
      </c>
    </row>
    <row r="975" spans="1:17" ht="33.75" x14ac:dyDescent="0.2">
      <c r="A975" s="1963"/>
      <c r="B975" s="1966"/>
      <c r="C975" s="1969"/>
      <c r="D975" s="1971"/>
      <c r="E975" s="1971"/>
      <c r="F975" s="595" t="s">
        <v>16</v>
      </c>
      <c r="G975" s="595" t="s">
        <v>17</v>
      </c>
      <c r="H975" s="595" t="s">
        <v>18</v>
      </c>
      <c r="I975" s="595" t="s">
        <v>19</v>
      </c>
      <c r="J975" s="1971"/>
      <c r="K975" s="1971"/>
      <c r="L975" s="1971"/>
      <c r="M975" s="1971"/>
      <c r="N975" s="1971"/>
      <c r="O975" s="1971"/>
      <c r="P975" s="1976"/>
      <c r="Q975" s="1978"/>
    </row>
    <row r="976" spans="1:17" ht="12" thickBot="1" x14ac:dyDescent="0.25">
      <c r="A976" s="1964"/>
      <c r="B976" s="1967"/>
      <c r="C976" s="1970"/>
      <c r="D976" s="28" t="s">
        <v>7</v>
      </c>
      <c r="E976" s="28" t="s">
        <v>8</v>
      </c>
      <c r="F976" s="28" t="s">
        <v>9</v>
      </c>
      <c r="G976" s="28" t="s">
        <v>9</v>
      </c>
      <c r="H976" s="28" t="s">
        <v>9</v>
      </c>
      <c r="I976" s="28" t="s">
        <v>9</v>
      </c>
      <c r="J976" s="28" t="s">
        <v>20</v>
      </c>
      <c r="K976" s="28" t="s">
        <v>9</v>
      </c>
      <c r="L976" s="28" t="s">
        <v>20</v>
      </c>
      <c r="M976" s="28" t="s">
        <v>21</v>
      </c>
      <c r="N976" s="28" t="s">
        <v>269</v>
      </c>
      <c r="O976" s="28" t="s">
        <v>270</v>
      </c>
      <c r="P976" s="616" t="s">
        <v>24</v>
      </c>
      <c r="Q976" s="617" t="s">
        <v>271</v>
      </c>
    </row>
    <row r="977" spans="1:17" x14ac:dyDescent="0.2">
      <c r="A977" s="1946" t="s">
        <v>227</v>
      </c>
      <c r="B977" s="41">
        <v>1</v>
      </c>
      <c r="C977" s="307"/>
      <c r="D977" s="270"/>
      <c r="E977" s="270"/>
      <c r="F977" s="246"/>
      <c r="G977" s="246"/>
      <c r="H977" s="246"/>
      <c r="I977" s="246"/>
      <c r="J977" s="246"/>
      <c r="K977" s="271"/>
      <c r="L977" s="246"/>
      <c r="M977" s="272"/>
      <c r="N977" s="308"/>
      <c r="O977" s="274"/>
      <c r="P977" s="274"/>
      <c r="Q977" s="615"/>
    </row>
    <row r="978" spans="1:17" x14ac:dyDescent="0.2">
      <c r="A978" s="1947"/>
      <c r="B978" s="38">
        <v>2</v>
      </c>
      <c r="C978" s="310"/>
      <c r="D978" s="276"/>
      <c r="E978" s="276"/>
      <c r="F978" s="246"/>
      <c r="G978" s="203"/>
      <c r="H978" s="203"/>
      <c r="I978" s="203"/>
      <c r="J978" s="203"/>
      <c r="K978" s="277"/>
      <c r="L978" s="203"/>
      <c r="M978" s="204"/>
      <c r="N978" s="311"/>
      <c r="O978" s="278"/>
      <c r="P978" s="274"/>
      <c r="Q978" s="279"/>
    </row>
    <row r="979" spans="1:17" x14ac:dyDescent="0.2">
      <c r="A979" s="1947"/>
      <c r="B979" s="38">
        <v>3</v>
      </c>
      <c r="C979" s="310"/>
      <c r="D979" s="276"/>
      <c r="E979" s="276"/>
      <c r="F979" s="246"/>
      <c r="G979" s="203"/>
      <c r="H979" s="203"/>
      <c r="I979" s="203"/>
      <c r="J979" s="203"/>
      <c r="K979" s="277"/>
      <c r="L979" s="203"/>
      <c r="M979" s="204"/>
      <c r="N979" s="311"/>
      <c r="O979" s="278"/>
      <c r="P979" s="274"/>
      <c r="Q979" s="279"/>
    </row>
    <row r="980" spans="1:17" x14ac:dyDescent="0.2">
      <c r="A980" s="1947"/>
      <c r="B980" s="11">
        <v>4</v>
      </c>
      <c r="C980" s="310"/>
      <c r="D980" s="276"/>
      <c r="E980" s="276"/>
      <c r="F980" s="246"/>
      <c r="G980" s="203"/>
      <c r="H980" s="203"/>
      <c r="I980" s="203"/>
      <c r="J980" s="203"/>
      <c r="K980" s="277"/>
      <c r="L980" s="203"/>
      <c r="M980" s="204"/>
      <c r="N980" s="311"/>
      <c r="O980" s="278"/>
      <c r="P980" s="274"/>
      <c r="Q980" s="279"/>
    </row>
    <row r="981" spans="1:17" x14ac:dyDescent="0.2">
      <c r="A981" s="1947"/>
      <c r="B981" s="11">
        <v>5</v>
      </c>
      <c r="C981" s="310"/>
      <c r="D981" s="276"/>
      <c r="E981" s="276"/>
      <c r="F981" s="246"/>
      <c r="G981" s="203"/>
      <c r="H981" s="203"/>
      <c r="I981" s="203"/>
      <c r="J981" s="203"/>
      <c r="K981" s="277"/>
      <c r="L981" s="203"/>
      <c r="M981" s="204"/>
      <c r="N981" s="311"/>
      <c r="O981" s="278"/>
      <c r="P981" s="274"/>
      <c r="Q981" s="279"/>
    </row>
    <row r="982" spans="1:17" x14ac:dyDescent="0.2">
      <c r="A982" s="1947"/>
      <c r="B982" s="11">
        <v>6</v>
      </c>
      <c r="C982" s="310"/>
      <c r="D982" s="276"/>
      <c r="E982" s="276"/>
      <c r="F982" s="246"/>
      <c r="G982" s="203"/>
      <c r="H982" s="203"/>
      <c r="I982" s="203"/>
      <c r="J982" s="203"/>
      <c r="K982" s="277"/>
      <c r="L982" s="203"/>
      <c r="M982" s="204"/>
      <c r="N982" s="311"/>
      <c r="O982" s="278"/>
      <c r="P982" s="274"/>
      <c r="Q982" s="279"/>
    </row>
    <row r="983" spans="1:17" x14ac:dyDescent="0.2">
      <c r="A983" s="1947"/>
      <c r="B983" s="11">
        <v>7</v>
      </c>
      <c r="C983" s="310"/>
      <c r="D983" s="276"/>
      <c r="E983" s="276"/>
      <c r="F983" s="246"/>
      <c r="G983" s="203"/>
      <c r="H983" s="203"/>
      <c r="I983" s="203"/>
      <c r="J983" s="203"/>
      <c r="K983" s="277"/>
      <c r="L983" s="203"/>
      <c r="M983" s="204"/>
      <c r="N983" s="311"/>
      <c r="O983" s="278"/>
      <c r="P983" s="274"/>
      <c r="Q983" s="279"/>
    </row>
    <row r="984" spans="1:17" x14ac:dyDescent="0.2">
      <c r="A984" s="1947"/>
      <c r="B984" s="11">
        <v>8</v>
      </c>
      <c r="C984" s="310"/>
      <c r="D984" s="276"/>
      <c r="E984" s="276"/>
      <c r="F984" s="246"/>
      <c r="G984" s="203"/>
      <c r="H984" s="203"/>
      <c r="I984" s="203"/>
      <c r="J984" s="203"/>
      <c r="K984" s="277"/>
      <c r="L984" s="203"/>
      <c r="M984" s="204"/>
      <c r="N984" s="311"/>
      <c r="O984" s="278"/>
      <c r="P984" s="274"/>
      <c r="Q984" s="279"/>
    </row>
    <row r="985" spans="1:17" x14ac:dyDescent="0.2">
      <c r="A985" s="1947"/>
      <c r="B985" s="11">
        <v>9</v>
      </c>
      <c r="C985" s="310"/>
      <c r="D985" s="276"/>
      <c r="E985" s="276"/>
      <c r="F985" s="246"/>
      <c r="G985" s="203"/>
      <c r="H985" s="203"/>
      <c r="I985" s="203"/>
      <c r="J985" s="203"/>
      <c r="K985" s="277"/>
      <c r="L985" s="203"/>
      <c r="M985" s="204"/>
      <c r="N985" s="311"/>
      <c r="O985" s="278"/>
      <c r="P985" s="274"/>
      <c r="Q985" s="279"/>
    </row>
    <row r="986" spans="1:17" ht="12" thickBot="1" x14ac:dyDescent="0.25">
      <c r="A986" s="1979"/>
      <c r="B986" s="37">
        <v>10</v>
      </c>
      <c r="C986" s="312"/>
      <c r="D986" s="313"/>
      <c r="E986" s="313"/>
      <c r="F986" s="381"/>
      <c r="G986" s="249"/>
      <c r="H986" s="249"/>
      <c r="I986" s="249"/>
      <c r="J986" s="249"/>
      <c r="K986" s="382"/>
      <c r="L986" s="249"/>
      <c r="M986" s="250"/>
      <c r="N986" s="314"/>
      <c r="O986" s="383"/>
      <c r="P986" s="384"/>
      <c r="Q986" s="385"/>
    </row>
    <row r="987" spans="1:17" x14ac:dyDescent="0.2">
      <c r="A987" s="1980" t="s">
        <v>219</v>
      </c>
      <c r="B987" s="12">
        <v>1</v>
      </c>
      <c r="C987" s="1175" t="s">
        <v>846</v>
      </c>
      <c r="D987" s="386">
        <v>55</v>
      </c>
      <c r="E987" s="386" t="s">
        <v>292</v>
      </c>
      <c r="F987" s="282">
        <v>36.802999999999997</v>
      </c>
      <c r="G987" s="282">
        <v>5.0339999999999998</v>
      </c>
      <c r="H987" s="282">
        <v>10.319000000000001</v>
      </c>
      <c r="I987" s="282">
        <v>21.45</v>
      </c>
      <c r="J987" s="282">
        <v>2785.31</v>
      </c>
      <c r="K987" s="283">
        <v>21.45</v>
      </c>
      <c r="L987" s="282">
        <v>2785.31</v>
      </c>
      <c r="M987" s="387">
        <f>K987/L987</f>
        <v>7.7011176493819358E-3</v>
      </c>
      <c r="N987" s="342">
        <v>66.930000000000007</v>
      </c>
      <c r="O987" s="388">
        <f t="shared" ref="O987:O995" si="166">M987*N987</f>
        <v>0.51543580427313296</v>
      </c>
      <c r="P987" s="388">
        <f t="shared" ref="P987:P995" si="167">M987*60*1000</f>
        <v>462.06705896291618</v>
      </c>
      <c r="Q987" s="389">
        <f t="shared" ref="Q987:Q995" si="168">P987*N987/1000</f>
        <v>30.926148256387982</v>
      </c>
    </row>
    <row r="988" spans="1:17" x14ac:dyDescent="0.2">
      <c r="A988" s="1981"/>
      <c r="B988" s="43">
        <v>2</v>
      </c>
      <c r="C988" s="345" t="s">
        <v>659</v>
      </c>
      <c r="D988" s="280">
        <v>55</v>
      </c>
      <c r="E988" s="280" t="s">
        <v>292</v>
      </c>
      <c r="F988" s="281">
        <v>36.761000000000003</v>
      </c>
      <c r="G988" s="281">
        <v>4.6449999999999996</v>
      </c>
      <c r="H988" s="281">
        <v>8.8000000000000007</v>
      </c>
      <c r="I988" s="281">
        <v>23.315999999999999</v>
      </c>
      <c r="J988" s="281">
        <v>2542.62</v>
      </c>
      <c r="K988" s="288">
        <v>23.315999999999999</v>
      </c>
      <c r="L988" s="281">
        <v>2542.62</v>
      </c>
      <c r="M988" s="289">
        <f>K988/L988</f>
        <v>9.1700686693253416E-3</v>
      </c>
      <c r="N988" s="344">
        <v>66.930000000000007</v>
      </c>
      <c r="O988" s="346">
        <f t="shared" si="166"/>
        <v>0.61375269603794513</v>
      </c>
      <c r="P988" s="346">
        <f t="shared" si="167"/>
        <v>550.20412015952047</v>
      </c>
      <c r="Q988" s="290">
        <f t="shared" si="168"/>
        <v>36.825161762276707</v>
      </c>
    </row>
    <row r="989" spans="1:17" x14ac:dyDescent="0.2">
      <c r="A989" s="1981"/>
      <c r="B989" s="13">
        <v>3</v>
      </c>
      <c r="C989" s="345" t="s">
        <v>847</v>
      </c>
      <c r="D989" s="280">
        <v>60</v>
      </c>
      <c r="E989" s="280" t="s">
        <v>292</v>
      </c>
      <c r="F989" s="281">
        <v>39.51</v>
      </c>
      <c r="G989" s="281">
        <v>5.4660000000000002</v>
      </c>
      <c r="H989" s="281">
        <v>9.6</v>
      </c>
      <c r="I989" s="281">
        <v>24.443999999999999</v>
      </c>
      <c r="J989" s="281">
        <v>2501.58</v>
      </c>
      <c r="K989" s="288">
        <v>24.443999999999999</v>
      </c>
      <c r="L989" s="281">
        <v>2501.58</v>
      </c>
      <c r="M989" s="289">
        <f t="shared" ref="M989:M995" si="169">K989/L989</f>
        <v>9.7714244597414436E-3</v>
      </c>
      <c r="N989" s="344">
        <v>66.930000000000007</v>
      </c>
      <c r="O989" s="346">
        <f t="shared" si="166"/>
        <v>0.65400143909049491</v>
      </c>
      <c r="P989" s="346">
        <f t="shared" si="167"/>
        <v>586.28546758448658</v>
      </c>
      <c r="Q989" s="290">
        <f t="shared" si="168"/>
        <v>39.240086345429695</v>
      </c>
    </row>
    <row r="990" spans="1:17" x14ac:dyDescent="0.2">
      <c r="A990" s="1981"/>
      <c r="B990" s="13">
        <v>4</v>
      </c>
      <c r="C990" s="345" t="s">
        <v>486</v>
      </c>
      <c r="D990" s="280">
        <v>24</v>
      </c>
      <c r="E990" s="280" t="s">
        <v>292</v>
      </c>
      <c r="F990" s="281">
        <v>9.6039999999999992</v>
      </c>
      <c r="G990" s="281">
        <v>1.1020000000000001</v>
      </c>
      <c r="H990" s="281">
        <v>3.746</v>
      </c>
      <c r="I990" s="281">
        <v>4.7560000000000002</v>
      </c>
      <c r="J990" s="281">
        <v>1073.72</v>
      </c>
      <c r="K990" s="288">
        <v>4.7560000000000002</v>
      </c>
      <c r="L990" s="281">
        <v>1073.72</v>
      </c>
      <c r="M990" s="289">
        <f t="shared" si="169"/>
        <v>4.4294601944641059E-3</v>
      </c>
      <c r="N990" s="344">
        <v>66.930000000000007</v>
      </c>
      <c r="O990" s="346">
        <f t="shared" si="166"/>
        <v>0.29646377081548264</v>
      </c>
      <c r="P990" s="346">
        <f t="shared" si="167"/>
        <v>265.76761166784632</v>
      </c>
      <c r="Q990" s="290">
        <f t="shared" si="168"/>
        <v>17.787826248928955</v>
      </c>
    </row>
    <row r="991" spans="1:17" x14ac:dyDescent="0.2">
      <c r="A991" s="1981"/>
      <c r="B991" s="13">
        <v>5</v>
      </c>
      <c r="C991" s="345" t="s">
        <v>487</v>
      </c>
      <c r="D991" s="280">
        <v>60</v>
      </c>
      <c r="E991" s="280" t="s">
        <v>292</v>
      </c>
      <c r="F991" s="281">
        <v>32.512</v>
      </c>
      <c r="G991" s="281">
        <v>5.585</v>
      </c>
      <c r="H991" s="281">
        <v>9.1449999999999996</v>
      </c>
      <c r="I991" s="281">
        <v>17.782</v>
      </c>
      <c r="J991" s="281">
        <v>3292.01</v>
      </c>
      <c r="K991" s="288">
        <v>17.782</v>
      </c>
      <c r="L991" s="281">
        <v>3292.01</v>
      </c>
      <c r="M991" s="289">
        <f t="shared" si="169"/>
        <v>5.4015631787266739E-3</v>
      </c>
      <c r="N991" s="344">
        <v>66.930000000000007</v>
      </c>
      <c r="O991" s="346">
        <f t="shared" si="166"/>
        <v>0.3615266235521763</v>
      </c>
      <c r="P991" s="346">
        <f t="shared" si="167"/>
        <v>324.09379072360048</v>
      </c>
      <c r="Q991" s="290">
        <f t="shared" si="168"/>
        <v>21.69159741313058</v>
      </c>
    </row>
    <row r="992" spans="1:17" x14ac:dyDescent="0.2">
      <c r="A992" s="1981"/>
      <c r="B992" s="13">
        <v>6</v>
      </c>
      <c r="C992" s="345" t="s">
        <v>848</v>
      </c>
      <c r="D992" s="280">
        <v>30</v>
      </c>
      <c r="E992" s="280" t="s">
        <v>292</v>
      </c>
      <c r="F992" s="281">
        <v>21.356000000000002</v>
      </c>
      <c r="G992" s="281">
        <v>2.9620000000000002</v>
      </c>
      <c r="H992" s="281">
        <v>4.8</v>
      </c>
      <c r="I992" s="281">
        <v>13.593999999999999</v>
      </c>
      <c r="J992" s="281">
        <v>1764.38</v>
      </c>
      <c r="K992" s="288">
        <v>13.593999999999999</v>
      </c>
      <c r="L992" s="281">
        <v>1764.38</v>
      </c>
      <c r="M992" s="289">
        <f t="shared" si="169"/>
        <v>7.7046894659880518E-3</v>
      </c>
      <c r="N992" s="344">
        <v>66.930000000000007</v>
      </c>
      <c r="O992" s="346">
        <f t="shared" si="166"/>
        <v>0.51567486595858036</v>
      </c>
      <c r="P992" s="346">
        <f t="shared" si="167"/>
        <v>462.2813679592831</v>
      </c>
      <c r="Q992" s="290">
        <f t="shared" si="168"/>
        <v>30.940491957514819</v>
      </c>
    </row>
    <row r="993" spans="1:17" x14ac:dyDescent="0.2">
      <c r="A993" s="1981"/>
      <c r="B993" s="13">
        <v>7</v>
      </c>
      <c r="C993" s="345" t="s">
        <v>849</v>
      </c>
      <c r="D993" s="280">
        <v>30</v>
      </c>
      <c r="E993" s="280" t="s">
        <v>292</v>
      </c>
      <c r="F993" s="281">
        <v>20.265999999999998</v>
      </c>
      <c r="G993" s="281">
        <v>2.3380000000000001</v>
      </c>
      <c r="H993" s="281">
        <v>4.6189999999999998</v>
      </c>
      <c r="I993" s="281">
        <v>13.308999999999999</v>
      </c>
      <c r="J993" s="281">
        <v>1753.39</v>
      </c>
      <c r="K993" s="288">
        <v>13.308999999999999</v>
      </c>
      <c r="L993" s="281">
        <v>1753.39</v>
      </c>
      <c r="M993" s="289">
        <f t="shared" si="169"/>
        <v>7.5904390922726826E-3</v>
      </c>
      <c r="N993" s="344">
        <v>66.930000000000007</v>
      </c>
      <c r="O993" s="346">
        <f t="shared" si="166"/>
        <v>0.50802808844581071</v>
      </c>
      <c r="P993" s="346">
        <f t="shared" si="167"/>
        <v>455.42634553636094</v>
      </c>
      <c r="Q993" s="290">
        <f t="shared" si="168"/>
        <v>30.481685306748641</v>
      </c>
    </row>
    <row r="994" spans="1:17" x14ac:dyDescent="0.2">
      <c r="A994" s="1981"/>
      <c r="B994" s="13">
        <v>8</v>
      </c>
      <c r="C994" s="345" t="s">
        <v>850</v>
      </c>
      <c r="D994" s="280">
        <v>60</v>
      </c>
      <c r="E994" s="280" t="s">
        <v>292</v>
      </c>
      <c r="F994" s="281">
        <v>41.03</v>
      </c>
      <c r="G994" s="281">
        <v>5.7679999999999998</v>
      </c>
      <c r="H994" s="281">
        <v>9.6</v>
      </c>
      <c r="I994" s="281">
        <v>25.661999999999999</v>
      </c>
      <c r="J994" s="281">
        <v>3319.8</v>
      </c>
      <c r="K994" s="288">
        <v>25.661999999999999</v>
      </c>
      <c r="L994" s="281">
        <v>3319.8</v>
      </c>
      <c r="M994" s="289">
        <f t="shared" si="169"/>
        <v>7.7299837339598765E-3</v>
      </c>
      <c r="N994" s="344">
        <v>66.930000000000007</v>
      </c>
      <c r="O994" s="346">
        <f t="shared" si="166"/>
        <v>0.51736781131393461</v>
      </c>
      <c r="P994" s="346">
        <f t="shared" si="167"/>
        <v>463.79902403759257</v>
      </c>
      <c r="Q994" s="290">
        <f t="shared" si="168"/>
        <v>31.042068678836074</v>
      </c>
    </row>
    <row r="995" spans="1:17" x14ac:dyDescent="0.2">
      <c r="A995" s="1981"/>
      <c r="B995" s="13">
        <v>9</v>
      </c>
      <c r="C995" s="345" t="s">
        <v>851</v>
      </c>
      <c r="D995" s="280">
        <v>30</v>
      </c>
      <c r="E995" s="280" t="s">
        <v>292</v>
      </c>
      <c r="F995" s="281">
        <v>20.713000000000001</v>
      </c>
      <c r="G995" s="281">
        <v>4.3289999999999997</v>
      </c>
      <c r="H995" s="281">
        <v>5.0529999999999999</v>
      </c>
      <c r="I995" s="281">
        <v>11.331</v>
      </c>
      <c r="J995" s="281">
        <v>1674.94</v>
      </c>
      <c r="K995" s="288">
        <v>11.331</v>
      </c>
      <c r="L995" s="281">
        <v>1674.94</v>
      </c>
      <c r="M995" s="289">
        <f t="shared" si="169"/>
        <v>6.7650184484220324E-3</v>
      </c>
      <c r="N995" s="344">
        <v>66.930000000000007</v>
      </c>
      <c r="O995" s="346">
        <f t="shared" si="166"/>
        <v>0.45278268475288669</v>
      </c>
      <c r="P995" s="346">
        <f t="shared" si="167"/>
        <v>405.90110690532197</v>
      </c>
      <c r="Q995" s="290">
        <f t="shared" si="168"/>
        <v>27.166961085173202</v>
      </c>
    </row>
    <row r="996" spans="1:17" ht="12" thickBot="1" x14ac:dyDescent="0.25">
      <c r="A996" s="1982"/>
      <c r="B996" s="31">
        <v>10</v>
      </c>
      <c r="C996" s="630"/>
      <c r="D996" s="631"/>
      <c r="E996" s="631"/>
      <c r="F996" s="619"/>
      <c r="G996" s="619"/>
      <c r="H996" s="619"/>
      <c r="I996" s="619"/>
      <c r="J996" s="619"/>
      <c r="K996" s="632"/>
      <c r="L996" s="619"/>
      <c r="M996" s="633"/>
      <c r="N996" s="1414"/>
      <c r="O996" s="634"/>
      <c r="P996" s="634"/>
      <c r="Q996" s="635"/>
    </row>
    <row r="997" spans="1:17" x14ac:dyDescent="0.2">
      <c r="A997" s="1953" t="s">
        <v>220</v>
      </c>
      <c r="B997" s="52">
        <v>1</v>
      </c>
      <c r="C997" s="316" t="s">
        <v>852</v>
      </c>
      <c r="D997" s="353">
        <v>8</v>
      </c>
      <c r="E997" s="353" t="s">
        <v>292</v>
      </c>
      <c r="F997" s="207">
        <v>7.43</v>
      </c>
      <c r="G997" s="207">
        <v>0.93500000000000005</v>
      </c>
      <c r="H997" s="207">
        <v>0.08</v>
      </c>
      <c r="I997" s="207">
        <v>6.415</v>
      </c>
      <c r="J997" s="207">
        <v>400.21</v>
      </c>
      <c r="K997" s="291">
        <v>6.415</v>
      </c>
      <c r="L997" s="207">
        <v>400.21</v>
      </c>
      <c r="M997" s="800">
        <f>K997/L997</f>
        <v>1.602908473051648E-2</v>
      </c>
      <c r="N997" s="782">
        <v>66.930000000000007</v>
      </c>
      <c r="O997" s="801">
        <f>M997*N997</f>
        <v>1.0728266410134681</v>
      </c>
      <c r="P997" s="801">
        <f>M997*60*1000</f>
        <v>961.74508383098873</v>
      </c>
      <c r="Q997" s="802">
        <f>P997*N997/1000</f>
        <v>64.369598460808078</v>
      </c>
    </row>
    <row r="998" spans="1:17" x14ac:dyDescent="0.2">
      <c r="A998" s="1954"/>
      <c r="B998" s="53">
        <v>2</v>
      </c>
      <c r="C998" s="317" t="s">
        <v>853</v>
      </c>
      <c r="D998" s="355">
        <v>8</v>
      </c>
      <c r="E998" s="355" t="s">
        <v>292</v>
      </c>
      <c r="F998" s="209">
        <v>8.4629999999999992</v>
      </c>
      <c r="G998" s="209">
        <v>0.41599999999999998</v>
      </c>
      <c r="H998" s="209">
        <v>1.633</v>
      </c>
      <c r="I998" s="209">
        <v>6.4139999999999997</v>
      </c>
      <c r="J998" s="209">
        <v>335.23</v>
      </c>
      <c r="K998" s="296">
        <v>6.4139999999999997</v>
      </c>
      <c r="L998" s="209">
        <v>335.23</v>
      </c>
      <c r="M998" s="208">
        <f t="shared" ref="M998:M1005" si="170">K998/L998</f>
        <v>1.913313247621036E-2</v>
      </c>
      <c r="N998" s="327">
        <v>66.930000000000007</v>
      </c>
      <c r="O998" s="210">
        <f t="shared" ref="O998:O1005" si="171">M998*N998</f>
        <v>1.2805805566327595</v>
      </c>
      <c r="P998" s="210">
        <f t="shared" ref="P998:P1005" si="172">M998*60*1000</f>
        <v>1147.9879485726217</v>
      </c>
      <c r="Q998" s="211">
        <f t="shared" ref="Q998:Q1005" si="173">P998*N998/1000</f>
        <v>76.834833397965568</v>
      </c>
    </row>
    <row r="999" spans="1:17" x14ac:dyDescent="0.2">
      <c r="A999" s="1954"/>
      <c r="B999" s="53">
        <v>3</v>
      </c>
      <c r="C999" s="317" t="s">
        <v>854</v>
      </c>
      <c r="D999" s="355">
        <v>45</v>
      </c>
      <c r="E999" s="355" t="s">
        <v>292</v>
      </c>
      <c r="F999" s="209">
        <v>44.720999999999997</v>
      </c>
      <c r="G999" s="209">
        <v>4.2290000000000001</v>
      </c>
      <c r="H999" s="209">
        <v>7.2</v>
      </c>
      <c r="I999" s="209">
        <v>33.292000000000002</v>
      </c>
      <c r="J999" s="209">
        <v>2197.71</v>
      </c>
      <c r="K999" s="296">
        <v>33.292000000000002</v>
      </c>
      <c r="L999" s="209">
        <v>2197.71</v>
      </c>
      <c r="M999" s="208">
        <f t="shared" si="170"/>
        <v>1.5148495479385361E-2</v>
      </c>
      <c r="N999" s="327">
        <v>66.930000000000007</v>
      </c>
      <c r="O999" s="210">
        <f t="shared" si="171"/>
        <v>1.0138888024352624</v>
      </c>
      <c r="P999" s="210">
        <f t="shared" si="172"/>
        <v>908.90972876312173</v>
      </c>
      <c r="Q999" s="211">
        <f t="shared" si="173"/>
        <v>60.833328146115747</v>
      </c>
    </row>
    <row r="1000" spans="1:17" x14ac:dyDescent="0.2">
      <c r="A1000" s="1954"/>
      <c r="B1000" s="53">
        <v>4</v>
      </c>
      <c r="C1000" s="317" t="s">
        <v>855</v>
      </c>
      <c r="D1000" s="355">
        <v>7</v>
      </c>
      <c r="E1000" s="355" t="s">
        <v>292</v>
      </c>
      <c r="F1000" s="209">
        <v>4.6710000000000003</v>
      </c>
      <c r="G1000" s="209">
        <v>0</v>
      </c>
      <c r="H1000" s="209">
        <v>0</v>
      </c>
      <c r="I1000" s="209">
        <v>4.6710000000000003</v>
      </c>
      <c r="J1000" s="209">
        <v>294.26</v>
      </c>
      <c r="K1000" s="296">
        <v>4.6710000000000003</v>
      </c>
      <c r="L1000" s="209">
        <v>294.26</v>
      </c>
      <c r="M1000" s="208">
        <f t="shared" si="170"/>
        <v>1.587371712091348E-2</v>
      </c>
      <c r="N1000" s="327">
        <v>66.930000000000007</v>
      </c>
      <c r="O1000" s="210">
        <f t="shared" si="171"/>
        <v>1.0624278869027393</v>
      </c>
      <c r="P1000" s="210">
        <f t="shared" si="172"/>
        <v>952.42302725480874</v>
      </c>
      <c r="Q1000" s="211">
        <f t="shared" si="173"/>
        <v>63.745673214164356</v>
      </c>
    </row>
    <row r="1001" spans="1:17" x14ac:dyDescent="0.2">
      <c r="A1001" s="1954"/>
      <c r="B1001" s="53">
        <v>5</v>
      </c>
      <c r="C1001" s="317" t="s">
        <v>856</v>
      </c>
      <c r="D1001" s="355">
        <v>8</v>
      </c>
      <c r="E1001" s="355" t="s">
        <v>292</v>
      </c>
      <c r="F1001" s="209">
        <v>5.1740000000000004</v>
      </c>
      <c r="G1001" s="209">
        <v>0</v>
      </c>
      <c r="H1001" s="209">
        <v>0</v>
      </c>
      <c r="I1001" s="209">
        <v>5.1740000000000004</v>
      </c>
      <c r="J1001" s="209">
        <v>342.1</v>
      </c>
      <c r="K1001" s="296">
        <v>5.1740000000000004</v>
      </c>
      <c r="L1001" s="209">
        <v>342.1</v>
      </c>
      <c r="M1001" s="208">
        <f t="shared" si="170"/>
        <v>1.5124232680502777E-2</v>
      </c>
      <c r="N1001" s="327">
        <v>66.930000000000007</v>
      </c>
      <c r="O1001" s="210">
        <f t="shared" si="171"/>
        <v>1.012264893306051</v>
      </c>
      <c r="P1001" s="210">
        <f t="shared" si="172"/>
        <v>907.45396083016658</v>
      </c>
      <c r="Q1001" s="211">
        <f t="shared" si="173"/>
        <v>60.735893598363056</v>
      </c>
    </row>
    <row r="1002" spans="1:17" x14ac:dyDescent="0.2">
      <c r="A1002" s="1954"/>
      <c r="B1002" s="53">
        <v>6</v>
      </c>
      <c r="C1002" s="317" t="s">
        <v>660</v>
      </c>
      <c r="D1002" s="355">
        <v>20</v>
      </c>
      <c r="E1002" s="355" t="s">
        <v>292</v>
      </c>
      <c r="F1002" s="209">
        <v>22.959</v>
      </c>
      <c r="G1002" s="209">
        <v>0.88300000000000001</v>
      </c>
      <c r="H1002" s="209">
        <v>3.2</v>
      </c>
      <c r="I1002" s="209">
        <v>18.876000000000001</v>
      </c>
      <c r="J1002" s="209">
        <v>1061.52</v>
      </c>
      <c r="K1002" s="296">
        <v>18.876000000000001</v>
      </c>
      <c r="L1002" s="209">
        <v>1061.52</v>
      </c>
      <c r="M1002" s="208">
        <f t="shared" si="170"/>
        <v>1.7782048383450148E-2</v>
      </c>
      <c r="N1002" s="327">
        <v>66.930000000000007</v>
      </c>
      <c r="O1002" s="210">
        <f t="shared" si="171"/>
        <v>1.1901524983043186</v>
      </c>
      <c r="P1002" s="210">
        <f t="shared" si="172"/>
        <v>1066.9229030070089</v>
      </c>
      <c r="Q1002" s="211">
        <f t="shared" si="173"/>
        <v>71.409149898259116</v>
      </c>
    </row>
    <row r="1003" spans="1:17" x14ac:dyDescent="0.2">
      <c r="A1003" s="1954"/>
      <c r="B1003" s="53">
        <v>7</v>
      </c>
      <c r="C1003" s="317" t="s">
        <v>661</v>
      </c>
      <c r="D1003" s="355">
        <v>42</v>
      </c>
      <c r="E1003" s="355" t="s">
        <v>292</v>
      </c>
      <c r="F1003" s="209">
        <v>19.11</v>
      </c>
      <c r="G1003" s="209">
        <v>0</v>
      </c>
      <c r="H1003" s="209">
        <v>0</v>
      </c>
      <c r="I1003" s="209">
        <v>19.11</v>
      </c>
      <c r="J1003" s="209">
        <v>1067.17</v>
      </c>
      <c r="K1003" s="296">
        <v>19.11</v>
      </c>
      <c r="L1003" s="209">
        <v>1067.17</v>
      </c>
      <c r="M1003" s="208">
        <f t="shared" si="170"/>
        <v>1.7907175051772445E-2</v>
      </c>
      <c r="N1003" s="327">
        <v>66.930000000000007</v>
      </c>
      <c r="O1003" s="210">
        <f t="shared" si="171"/>
        <v>1.1985272262151299</v>
      </c>
      <c r="P1003" s="210">
        <f t="shared" si="172"/>
        <v>1074.4305031063468</v>
      </c>
      <c r="Q1003" s="211">
        <f t="shared" si="173"/>
        <v>71.911633572907803</v>
      </c>
    </row>
    <row r="1004" spans="1:17" x14ac:dyDescent="0.2">
      <c r="A1004" s="1954"/>
      <c r="B1004" s="53">
        <v>8</v>
      </c>
      <c r="C1004" s="317" t="s">
        <v>258</v>
      </c>
      <c r="D1004" s="355">
        <v>35</v>
      </c>
      <c r="E1004" s="355" t="s">
        <v>292</v>
      </c>
      <c r="F1004" s="209">
        <v>19.89</v>
      </c>
      <c r="G1004" s="209">
        <v>0</v>
      </c>
      <c r="H1004" s="209">
        <v>0</v>
      </c>
      <c r="I1004" s="209">
        <v>19.89</v>
      </c>
      <c r="J1004" s="209">
        <v>1229.69</v>
      </c>
      <c r="K1004" s="296">
        <v>19.89</v>
      </c>
      <c r="L1004" s="209">
        <v>1229.69</v>
      </c>
      <c r="M1004" s="208">
        <f t="shared" si="170"/>
        <v>1.6174808285014924E-2</v>
      </c>
      <c r="N1004" s="327">
        <v>66.930000000000007</v>
      </c>
      <c r="O1004" s="210">
        <f t="shared" si="171"/>
        <v>1.082579918516049</v>
      </c>
      <c r="P1004" s="210">
        <f t="shared" si="172"/>
        <v>970.48849710089542</v>
      </c>
      <c r="Q1004" s="211">
        <f t="shared" si="173"/>
        <v>64.954795110962934</v>
      </c>
    </row>
    <row r="1005" spans="1:17" x14ac:dyDescent="0.2">
      <c r="A1005" s="1954"/>
      <c r="B1005" s="53">
        <v>9</v>
      </c>
      <c r="C1005" s="317" t="s">
        <v>362</v>
      </c>
      <c r="D1005" s="355">
        <v>8</v>
      </c>
      <c r="E1005" s="355" t="s">
        <v>292</v>
      </c>
      <c r="F1005" s="209">
        <v>7.3310000000000004</v>
      </c>
      <c r="G1005" s="209">
        <v>0</v>
      </c>
      <c r="H1005" s="209">
        <v>0.02</v>
      </c>
      <c r="I1005" s="209">
        <v>7.3109999999999999</v>
      </c>
      <c r="J1005" s="209">
        <v>389.52</v>
      </c>
      <c r="K1005" s="296">
        <v>7.3109999999999999</v>
      </c>
      <c r="L1005" s="209">
        <v>389.52</v>
      </c>
      <c r="M1005" s="208">
        <f t="shared" si="170"/>
        <v>1.8769254467036353E-2</v>
      </c>
      <c r="N1005" s="327">
        <v>66.930000000000007</v>
      </c>
      <c r="O1005" s="210">
        <f t="shared" si="171"/>
        <v>1.2562262014787433</v>
      </c>
      <c r="P1005" s="210">
        <f t="shared" si="172"/>
        <v>1126.1552680221812</v>
      </c>
      <c r="Q1005" s="211">
        <f t="shared" si="173"/>
        <v>75.3735720887246</v>
      </c>
    </row>
    <row r="1006" spans="1:17" ht="12" thickBot="1" x14ac:dyDescent="0.25">
      <c r="A1006" s="1955"/>
      <c r="B1006" s="55">
        <v>10</v>
      </c>
      <c r="C1006" s="319"/>
      <c r="D1006" s="357"/>
      <c r="E1006" s="357"/>
      <c r="F1006" s="374"/>
      <c r="G1006" s="374"/>
      <c r="H1006" s="374"/>
      <c r="I1006" s="374"/>
      <c r="J1006" s="374"/>
      <c r="K1006" s="379"/>
      <c r="L1006" s="374"/>
      <c r="M1006" s="333"/>
      <c r="N1006" s="334"/>
      <c r="O1006" s="320"/>
      <c r="P1006" s="320"/>
      <c r="Q1006" s="321"/>
    </row>
    <row r="1007" spans="1:17" x14ac:dyDescent="0.2">
      <c r="A1007" s="1983" t="s">
        <v>228</v>
      </c>
      <c r="B1007" s="35">
        <v>1</v>
      </c>
      <c r="C1007" s="1415"/>
      <c r="D1007" s="1416"/>
      <c r="E1007" s="1416"/>
      <c r="F1007" s="594"/>
      <c r="G1007" s="300"/>
      <c r="H1007" s="300"/>
      <c r="I1007" s="594"/>
      <c r="J1007" s="273"/>
      <c r="K1007" s="1654"/>
      <c r="L1007" s="273"/>
      <c r="M1007" s="301"/>
      <c r="N1007" s="273"/>
      <c r="O1007" s="302"/>
      <c r="P1007" s="302"/>
      <c r="Q1007" s="303"/>
    </row>
    <row r="1008" spans="1:17" x14ac:dyDescent="0.2">
      <c r="A1008" s="1984"/>
      <c r="B1008" s="17">
        <v>2</v>
      </c>
      <c r="C1008" s="323"/>
      <c r="D1008" s="360"/>
      <c r="E1008" s="360"/>
      <c r="F1008" s="361"/>
      <c r="G1008" s="213"/>
      <c r="H1008" s="213"/>
      <c r="I1008" s="361"/>
      <c r="J1008" s="328"/>
      <c r="K1008" s="610"/>
      <c r="L1008" s="328"/>
      <c r="M1008" s="212"/>
      <c r="N1008" s="328"/>
      <c r="O1008" s="214"/>
      <c r="P1008" s="214"/>
      <c r="Q1008" s="215"/>
    </row>
    <row r="1009" spans="1:17" x14ac:dyDescent="0.2">
      <c r="A1009" s="1984"/>
      <c r="B1009" s="17">
        <v>3</v>
      </c>
      <c r="C1009" s="323"/>
      <c r="D1009" s="360"/>
      <c r="E1009" s="360"/>
      <c r="F1009" s="361"/>
      <c r="G1009" s="213"/>
      <c r="H1009" s="213"/>
      <c r="I1009" s="361"/>
      <c r="J1009" s="328"/>
      <c r="K1009" s="610"/>
      <c r="L1009" s="328"/>
      <c r="M1009" s="212"/>
      <c r="N1009" s="328"/>
      <c r="O1009" s="214"/>
      <c r="P1009" s="214"/>
      <c r="Q1009" s="215"/>
    </row>
    <row r="1010" spans="1:17" x14ac:dyDescent="0.2">
      <c r="A1010" s="1985"/>
      <c r="B1010" s="17">
        <v>4</v>
      </c>
      <c r="C1010" s="323"/>
      <c r="D1010" s="360"/>
      <c r="E1010" s="360"/>
      <c r="F1010" s="361"/>
      <c r="G1010" s="213"/>
      <c r="H1010" s="328"/>
      <c r="I1010" s="361"/>
      <c r="J1010" s="328"/>
      <c r="K1010" s="610"/>
      <c r="L1010" s="328"/>
      <c r="M1010" s="212"/>
      <c r="N1010" s="328"/>
      <c r="O1010" s="214"/>
      <c r="P1010" s="214"/>
      <c r="Q1010" s="215"/>
    </row>
    <row r="1011" spans="1:17" x14ac:dyDescent="0.2">
      <c r="A1011" s="1985"/>
      <c r="B1011" s="17">
        <v>5</v>
      </c>
      <c r="C1011" s="323"/>
      <c r="D1011" s="360"/>
      <c r="E1011" s="360"/>
      <c r="F1011" s="361"/>
      <c r="G1011" s="213"/>
      <c r="H1011" s="213"/>
      <c r="I1011" s="361"/>
      <c r="J1011" s="328"/>
      <c r="K1011" s="610"/>
      <c r="L1011" s="328"/>
      <c r="M1011" s="212"/>
      <c r="N1011" s="328"/>
      <c r="O1011" s="214"/>
      <c r="P1011" s="214"/>
      <c r="Q1011" s="215"/>
    </row>
    <row r="1012" spans="1:17" x14ac:dyDescent="0.2">
      <c r="A1012" s="1985"/>
      <c r="B1012" s="17">
        <v>6</v>
      </c>
      <c r="C1012" s="323"/>
      <c r="D1012" s="360"/>
      <c r="E1012" s="360"/>
      <c r="F1012" s="361"/>
      <c r="G1012" s="213"/>
      <c r="H1012" s="213"/>
      <c r="I1012" s="361"/>
      <c r="J1012" s="328"/>
      <c r="K1012" s="610"/>
      <c r="L1012" s="213"/>
      <c r="M1012" s="212"/>
      <c r="N1012" s="328"/>
      <c r="O1012" s="214"/>
      <c r="P1012" s="214"/>
      <c r="Q1012" s="215"/>
    </row>
    <row r="1013" spans="1:17" x14ac:dyDescent="0.2">
      <c r="A1013" s="1985"/>
      <c r="B1013" s="17">
        <v>7</v>
      </c>
      <c r="C1013" s="323"/>
      <c r="D1013" s="360"/>
      <c r="E1013" s="360"/>
      <c r="F1013" s="361"/>
      <c r="G1013" s="361"/>
      <c r="H1013" s="328"/>
      <c r="I1013" s="361"/>
      <c r="J1013" s="328"/>
      <c r="K1013" s="610"/>
      <c r="L1013" s="328"/>
      <c r="M1013" s="212"/>
      <c r="N1013" s="328"/>
      <c r="O1013" s="214"/>
      <c r="P1013" s="214"/>
      <c r="Q1013" s="215"/>
    </row>
    <row r="1014" spans="1:17" x14ac:dyDescent="0.2">
      <c r="A1014" s="1985"/>
      <c r="B1014" s="17">
        <v>8</v>
      </c>
      <c r="C1014" s="323"/>
      <c r="D1014" s="360"/>
      <c r="E1014" s="360"/>
      <c r="F1014" s="361"/>
      <c r="G1014" s="361"/>
      <c r="H1014" s="328"/>
      <c r="I1014" s="361"/>
      <c r="J1014" s="328"/>
      <c r="K1014" s="610"/>
      <c r="L1014" s="328"/>
      <c r="M1014" s="212"/>
      <c r="N1014" s="328"/>
      <c r="O1014" s="214"/>
      <c r="P1014" s="214"/>
      <c r="Q1014" s="215"/>
    </row>
    <row r="1015" spans="1:17" x14ac:dyDescent="0.2">
      <c r="A1015" s="1985"/>
      <c r="B1015" s="17">
        <v>9</v>
      </c>
      <c r="C1015" s="363"/>
      <c r="D1015" s="360"/>
      <c r="E1015" s="360"/>
      <c r="F1015" s="213"/>
      <c r="G1015" s="361"/>
      <c r="H1015" s="361"/>
      <c r="I1015" s="361"/>
      <c r="J1015" s="323"/>
      <c r="K1015" s="304"/>
      <c r="L1015" s="328"/>
      <c r="M1015" s="212"/>
      <c r="N1015" s="361"/>
      <c r="O1015" s="214"/>
      <c r="P1015" s="214"/>
      <c r="Q1015" s="215"/>
    </row>
    <row r="1016" spans="1:17" ht="12" thickBot="1" x14ac:dyDescent="0.25">
      <c r="A1016" s="1986"/>
      <c r="B1016" s="18">
        <v>10</v>
      </c>
      <c r="C1016" s="364"/>
      <c r="D1016" s="365"/>
      <c r="E1016" s="365"/>
      <c r="F1016" s="366"/>
      <c r="G1016" s="367"/>
      <c r="H1016" s="367"/>
      <c r="I1016" s="367"/>
      <c r="J1016" s="324"/>
      <c r="K1016" s="411"/>
      <c r="L1016" s="330"/>
      <c r="M1016" s="329"/>
      <c r="N1016" s="367"/>
      <c r="O1016" s="325"/>
      <c r="P1016" s="325"/>
      <c r="Q1016" s="326"/>
    </row>
    <row r="1019" spans="1:17" ht="15" x14ac:dyDescent="0.2">
      <c r="A1019" s="1960" t="s">
        <v>266</v>
      </c>
      <c r="B1019" s="1960"/>
      <c r="C1019" s="1960"/>
      <c r="D1019" s="1960"/>
      <c r="E1019" s="1960"/>
      <c r="F1019" s="1960"/>
      <c r="G1019" s="1960"/>
      <c r="H1019" s="1960"/>
      <c r="I1019" s="1960"/>
      <c r="J1019" s="1960"/>
      <c r="K1019" s="1960"/>
      <c r="L1019" s="1960"/>
      <c r="M1019" s="1960"/>
      <c r="N1019" s="1960"/>
      <c r="O1019" s="1960"/>
      <c r="P1019" s="1960"/>
      <c r="Q1019" s="1960"/>
    </row>
    <row r="1020" spans="1:17" ht="13.5" thickBot="1" x14ac:dyDescent="0.25">
      <c r="A1020" s="391"/>
      <c r="B1020" s="391"/>
      <c r="C1020" s="391"/>
      <c r="D1020" s="391"/>
      <c r="E1020" s="1961" t="s">
        <v>253</v>
      </c>
      <c r="F1020" s="1961"/>
      <c r="G1020" s="1961"/>
      <c r="H1020" s="1961"/>
      <c r="I1020" s="391">
        <v>5</v>
      </c>
      <c r="J1020" s="391" t="s">
        <v>252</v>
      </c>
      <c r="K1020" s="391" t="s">
        <v>254</v>
      </c>
      <c r="L1020" s="392">
        <v>416</v>
      </c>
      <c r="M1020" s="391"/>
      <c r="N1020" s="391"/>
      <c r="O1020" s="391"/>
      <c r="P1020" s="391"/>
      <c r="Q1020" s="391"/>
    </row>
    <row r="1021" spans="1:17" x14ac:dyDescent="0.2">
      <c r="A1021" s="1962" t="s">
        <v>1</v>
      </c>
      <c r="B1021" s="1965" t="s">
        <v>0</v>
      </c>
      <c r="C1021" s="1968" t="s">
        <v>2</v>
      </c>
      <c r="D1021" s="1968" t="s">
        <v>3</v>
      </c>
      <c r="E1021" s="1968" t="s">
        <v>11</v>
      </c>
      <c r="F1021" s="1972" t="s">
        <v>12</v>
      </c>
      <c r="G1021" s="1973"/>
      <c r="H1021" s="1973"/>
      <c r="I1021" s="1974"/>
      <c r="J1021" s="1968" t="s">
        <v>4</v>
      </c>
      <c r="K1021" s="1968" t="s">
        <v>13</v>
      </c>
      <c r="L1021" s="1968" t="s">
        <v>5</v>
      </c>
      <c r="M1021" s="1968" t="s">
        <v>6</v>
      </c>
      <c r="N1021" s="1968" t="s">
        <v>14</v>
      </c>
      <c r="O1021" s="1968" t="s">
        <v>15</v>
      </c>
      <c r="P1021" s="1975" t="s">
        <v>22</v>
      </c>
      <c r="Q1021" s="1977" t="s">
        <v>23</v>
      </c>
    </row>
    <row r="1022" spans="1:17" ht="33.75" x14ac:dyDescent="0.2">
      <c r="A1022" s="1963"/>
      <c r="B1022" s="1966"/>
      <c r="C1022" s="1969"/>
      <c r="D1022" s="1971"/>
      <c r="E1022" s="1971"/>
      <c r="F1022" s="968" t="s">
        <v>16</v>
      </c>
      <c r="G1022" s="968" t="s">
        <v>17</v>
      </c>
      <c r="H1022" s="968" t="s">
        <v>18</v>
      </c>
      <c r="I1022" s="968" t="s">
        <v>19</v>
      </c>
      <c r="J1022" s="1971"/>
      <c r="K1022" s="1971"/>
      <c r="L1022" s="1971"/>
      <c r="M1022" s="1971"/>
      <c r="N1022" s="1971"/>
      <c r="O1022" s="1971"/>
      <c r="P1022" s="1976"/>
      <c r="Q1022" s="1978"/>
    </row>
    <row r="1023" spans="1:17" ht="12" thickBot="1" x14ac:dyDescent="0.25">
      <c r="A1023" s="1964"/>
      <c r="B1023" s="1967"/>
      <c r="C1023" s="1970"/>
      <c r="D1023" s="28" t="s">
        <v>7</v>
      </c>
      <c r="E1023" s="28" t="s">
        <v>8</v>
      </c>
      <c r="F1023" s="28" t="s">
        <v>9</v>
      </c>
      <c r="G1023" s="28" t="s">
        <v>9</v>
      </c>
      <c r="H1023" s="28" t="s">
        <v>9</v>
      </c>
      <c r="I1023" s="28" t="s">
        <v>9</v>
      </c>
      <c r="J1023" s="28" t="s">
        <v>20</v>
      </c>
      <c r="K1023" s="28" t="s">
        <v>9</v>
      </c>
      <c r="L1023" s="28" t="s">
        <v>20</v>
      </c>
      <c r="M1023" s="28" t="s">
        <v>21</v>
      </c>
      <c r="N1023" s="28" t="s">
        <v>269</v>
      </c>
      <c r="O1023" s="28" t="s">
        <v>270</v>
      </c>
      <c r="P1023" s="616" t="s">
        <v>24</v>
      </c>
      <c r="Q1023" s="617" t="s">
        <v>271</v>
      </c>
    </row>
    <row r="1024" spans="1:17" x14ac:dyDescent="0.2">
      <c r="A1024" s="1946" t="s">
        <v>227</v>
      </c>
      <c r="B1024" s="41">
        <v>1</v>
      </c>
      <c r="C1024" s="639" t="s">
        <v>553</v>
      </c>
      <c r="D1024" s="883">
        <v>25</v>
      </c>
      <c r="E1024" s="883" t="s">
        <v>36</v>
      </c>
      <c r="F1024" s="417">
        <f>G1024+H1024+I1024</f>
        <v>12.100000000000001</v>
      </c>
      <c r="G1024" s="417">
        <v>2.9799000000000002</v>
      </c>
      <c r="H1024" s="417">
        <v>4</v>
      </c>
      <c r="I1024" s="417">
        <v>5.1200999999999999</v>
      </c>
      <c r="J1024" s="422">
        <v>1275.81</v>
      </c>
      <c r="K1024" s="418">
        <f>I1024</f>
        <v>5.1200999999999999</v>
      </c>
      <c r="L1024" s="417">
        <f>J1024</f>
        <v>1275.81</v>
      </c>
      <c r="M1024" s="884">
        <f>K1024/L1024</f>
        <v>4.0132151339149248E-3</v>
      </c>
      <c r="N1024" s="419">
        <v>41.2</v>
      </c>
      <c r="O1024" s="420">
        <f>M1024*N1024</f>
        <v>0.16534446351729493</v>
      </c>
      <c r="P1024" s="420">
        <f>M1024*60*1000</f>
        <v>240.7929080348955</v>
      </c>
      <c r="Q1024" s="1309">
        <f>P1024*N1024/1000</f>
        <v>9.9206678110376956</v>
      </c>
    </row>
    <row r="1025" spans="1:17" x14ac:dyDescent="0.2">
      <c r="A1025" s="1947"/>
      <c r="B1025" s="38">
        <v>2</v>
      </c>
      <c r="C1025" s="416" t="s">
        <v>1013</v>
      </c>
      <c r="D1025" s="421">
        <v>30</v>
      </c>
      <c r="E1025" s="421" t="s">
        <v>36</v>
      </c>
      <c r="F1025" s="417">
        <f t="shared" ref="F1025:F1033" si="174">G1025+H1025+I1025</f>
        <v>17.216000000000001</v>
      </c>
      <c r="G1025" s="422">
        <v>4.0202</v>
      </c>
      <c r="H1025" s="422">
        <v>4.8</v>
      </c>
      <c r="I1025" s="422">
        <v>8.3957999999999995</v>
      </c>
      <c r="J1025" s="422">
        <v>1720.83</v>
      </c>
      <c r="K1025" s="418">
        <f t="shared" ref="K1025:L1033" si="175">I1025</f>
        <v>8.3957999999999995</v>
      </c>
      <c r="L1025" s="417">
        <f t="shared" si="175"/>
        <v>1720.83</v>
      </c>
      <c r="M1025" s="423">
        <f t="shared" ref="M1025:M1033" si="176">K1025/L1025</f>
        <v>4.8789247049388961E-3</v>
      </c>
      <c r="N1025" s="419">
        <v>41.2</v>
      </c>
      <c r="O1025" s="424">
        <f t="shared" ref="O1025:O1043" si="177">M1025*N1025</f>
        <v>0.20101169784348252</v>
      </c>
      <c r="P1025" s="420">
        <f t="shared" ref="P1025:P1043" si="178">M1025*60*1000</f>
        <v>292.73548229633377</v>
      </c>
      <c r="Q1025" s="885">
        <f t="shared" ref="Q1025:Q1043" si="179">P1025*N1025/1000</f>
        <v>12.060701870608954</v>
      </c>
    </row>
    <row r="1026" spans="1:17" x14ac:dyDescent="0.2">
      <c r="A1026" s="1947"/>
      <c r="B1026" s="38">
        <v>3</v>
      </c>
      <c r="C1026" s="416" t="s">
        <v>588</v>
      </c>
      <c r="D1026" s="421">
        <v>30</v>
      </c>
      <c r="E1026" s="421" t="s">
        <v>36</v>
      </c>
      <c r="F1026" s="417">
        <f>G1026+H1026+I1026</f>
        <v>15.629999999999999</v>
      </c>
      <c r="G1026" s="422">
        <v>3.3917000000000002</v>
      </c>
      <c r="H1026" s="422">
        <v>4.72</v>
      </c>
      <c r="I1026" s="422">
        <v>7.5183</v>
      </c>
      <c r="J1026" s="422">
        <v>1538.89</v>
      </c>
      <c r="K1026" s="418">
        <f t="shared" si="175"/>
        <v>7.5183</v>
      </c>
      <c r="L1026" s="417">
        <f t="shared" si="175"/>
        <v>1538.89</v>
      </c>
      <c r="M1026" s="423">
        <f t="shared" si="176"/>
        <v>4.8855343786755384E-3</v>
      </c>
      <c r="N1026" s="419">
        <v>41.2</v>
      </c>
      <c r="O1026" s="424">
        <f t="shared" si="177"/>
        <v>0.2012840164014322</v>
      </c>
      <c r="P1026" s="420">
        <f t="shared" si="178"/>
        <v>293.1320627205323</v>
      </c>
      <c r="Q1026" s="885">
        <f t="shared" si="179"/>
        <v>12.077040984085931</v>
      </c>
    </row>
    <row r="1027" spans="1:17" x14ac:dyDescent="0.2">
      <c r="A1027" s="1947"/>
      <c r="B1027" s="11">
        <v>4</v>
      </c>
      <c r="C1027" s="416" t="s">
        <v>288</v>
      </c>
      <c r="D1027" s="421">
        <v>60</v>
      </c>
      <c r="E1027" s="421" t="s">
        <v>36</v>
      </c>
      <c r="F1027" s="417">
        <f>G1027+H1027+I1027</f>
        <v>31.599999999999998</v>
      </c>
      <c r="G1027" s="422">
        <v>5.8513999999999999</v>
      </c>
      <c r="H1027" s="422">
        <v>9.6</v>
      </c>
      <c r="I1027" s="422">
        <v>16.148599999999998</v>
      </c>
      <c r="J1027" s="422">
        <v>3128.28</v>
      </c>
      <c r="K1027" s="418">
        <f t="shared" si="175"/>
        <v>16.148599999999998</v>
      </c>
      <c r="L1027" s="417">
        <f t="shared" si="175"/>
        <v>3128.28</v>
      </c>
      <c r="M1027" s="423">
        <f t="shared" si="176"/>
        <v>5.1621338243379739E-3</v>
      </c>
      <c r="N1027" s="419">
        <v>41.2</v>
      </c>
      <c r="O1027" s="424">
        <f t="shared" si="177"/>
        <v>0.21267991356272453</v>
      </c>
      <c r="P1027" s="420">
        <f t="shared" si="178"/>
        <v>309.72802946027844</v>
      </c>
      <c r="Q1027" s="885">
        <f t="shared" si="179"/>
        <v>12.760794813763471</v>
      </c>
    </row>
    <row r="1028" spans="1:17" x14ac:dyDescent="0.2">
      <c r="A1028" s="1947"/>
      <c r="B1028" s="11">
        <v>5</v>
      </c>
      <c r="C1028" s="636" t="s">
        <v>475</v>
      </c>
      <c r="D1028" s="421">
        <v>30</v>
      </c>
      <c r="E1028" s="421" t="s">
        <v>36</v>
      </c>
      <c r="F1028" s="417">
        <f t="shared" si="174"/>
        <v>15.66</v>
      </c>
      <c r="G1028" s="422">
        <v>2.6547999999999998</v>
      </c>
      <c r="H1028" s="422">
        <v>4.8</v>
      </c>
      <c r="I1028" s="422">
        <v>8.2051999999999996</v>
      </c>
      <c r="J1028" s="637">
        <v>1554.23</v>
      </c>
      <c r="K1028" s="418">
        <f t="shared" si="175"/>
        <v>8.2051999999999996</v>
      </c>
      <c r="L1028" s="417">
        <f t="shared" si="175"/>
        <v>1554.23</v>
      </c>
      <c r="M1028" s="423">
        <f t="shared" si="176"/>
        <v>5.2792701208958775E-3</v>
      </c>
      <c r="N1028" s="419">
        <v>41.2</v>
      </c>
      <c r="O1028" s="424">
        <f t="shared" si="177"/>
        <v>0.21750592898091017</v>
      </c>
      <c r="P1028" s="420">
        <f t="shared" si="178"/>
        <v>316.75620725375262</v>
      </c>
      <c r="Q1028" s="885">
        <f t="shared" si="179"/>
        <v>13.050355738854609</v>
      </c>
    </row>
    <row r="1029" spans="1:17" x14ac:dyDescent="0.2">
      <c r="A1029" s="1947"/>
      <c r="B1029" s="11">
        <v>6</v>
      </c>
      <c r="C1029" s="1077" t="s">
        <v>309</v>
      </c>
      <c r="D1029" s="421">
        <v>12</v>
      </c>
      <c r="E1029" s="421" t="s">
        <v>36</v>
      </c>
      <c r="F1029" s="417">
        <f t="shared" si="174"/>
        <v>7.2940000000000005</v>
      </c>
      <c r="G1029" s="422">
        <v>1.5169999999999999</v>
      </c>
      <c r="H1029" s="422">
        <v>1.92</v>
      </c>
      <c r="I1029" s="422">
        <v>3.8570000000000002</v>
      </c>
      <c r="J1029" s="638">
        <v>705.43</v>
      </c>
      <c r="K1029" s="418">
        <f t="shared" si="175"/>
        <v>3.8570000000000002</v>
      </c>
      <c r="L1029" s="417">
        <f t="shared" si="175"/>
        <v>705.43</v>
      </c>
      <c r="M1029" s="423">
        <f t="shared" si="176"/>
        <v>5.4675871454290294E-3</v>
      </c>
      <c r="N1029" s="419">
        <v>41.2</v>
      </c>
      <c r="O1029" s="424">
        <f t="shared" si="177"/>
        <v>0.22526459039167604</v>
      </c>
      <c r="P1029" s="420">
        <f t="shared" si="178"/>
        <v>328.05522872574176</v>
      </c>
      <c r="Q1029" s="885">
        <f t="shared" si="179"/>
        <v>13.515875423500562</v>
      </c>
    </row>
    <row r="1030" spans="1:17" x14ac:dyDescent="0.2">
      <c r="A1030" s="1947"/>
      <c r="B1030" s="11">
        <v>7</v>
      </c>
      <c r="C1030" s="1077" t="s">
        <v>1014</v>
      </c>
      <c r="D1030" s="421">
        <v>30</v>
      </c>
      <c r="E1030" s="421" t="s">
        <v>36</v>
      </c>
      <c r="F1030" s="417">
        <f t="shared" si="174"/>
        <v>20.950000000000003</v>
      </c>
      <c r="G1030" s="422">
        <v>3.4946000000000002</v>
      </c>
      <c r="H1030" s="422">
        <v>7.2</v>
      </c>
      <c r="I1030" s="422">
        <v>10.2554</v>
      </c>
      <c r="J1030" s="637">
        <v>1870.08</v>
      </c>
      <c r="K1030" s="418">
        <f t="shared" si="175"/>
        <v>10.2554</v>
      </c>
      <c r="L1030" s="417">
        <f t="shared" si="175"/>
        <v>1870.08</v>
      </c>
      <c r="M1030" s="423">
        <f t="shared" si="176"/>
        <v>5.4839365160848736E-3</v>
      </c>
      <c r="N1030" s="419">
        <v>41.2</v>
      </c>
      <c r="O1030" s="424">
        <f t="shared" si="177"/>
        <v>0.22593818446269681</v>
      </c>
      <c r="P1030" s="420">
        <f t="shared" si="178"/>
        <v>329.03619096509237</v>
      </c>
      <c r="Q1030" s="885">
        <f t="shared" si="179"/>
        <v>13.556291067761807</v>
      </c>
    </row>
    <row r="1031" spans="1:17" x14ac:dyDescent="0.2">
      <c r="A1031" s="1947"/>
      <c r="B1031" s="11">
        <v>8</v>
      </c>
      <c r="C1031" s="1077" t="s">
        <v>742</v>
      </c>
      <c r="D1031" s="421">
        <v>50</v>
      </c>
      <c r="E1031" s="421" t="s">
        <v>36</v>
      </c>
      <c r="F1031" s="417">
        <f t="shared" si="174"/>
        <v>27.740000000000002</v>
      </c>
      <c r="G1031" s="422">
        <v>5.1037999999999997</v>
      </c>
      <c r="H1031" s="422">
        <v>8</v>
      </c>
      <c r="I1031" s="422">
        <v>14.636200000000001</v>
      </c>
      <c r="J1031" s="638">
        <v>2625.03</v>
      </c>
      <c r="K1031" s="418">
        <f t="shared" si="175"/>
        <v>14.636200000000001</v>
      </c>
      <c r="L1031" s="417">
        <f t="shared" si="175"/>
        <v>2625.03</v>
      </c>
      <c r="M1031" s="423">
        <f t="shared" si="176"/>
        <v>5.5756315165921911E-3</v>
      </c>
      <c r="N1031" s="419">
        <v>41.2</v>
      </c>
      <c r="O1031" s="424">
        <f t="shared" si="177"/>
        <v>0.22971601848359829</v>
      </c>
      <c r="P1031" s="420">
        <f t="shared" si="178"/>
        <v>334.53789099553143</v>
      </c>
      <c r="Q1031" s="885">
        <f t="shared" si="179"/>
        <v>13.782961109015895</v>
      </c>
    </row>
    <row r="1032" spans="1:17" x14ac:dyDescent="0.2">
      <c r="A1032" s="1947"/>
      <c r="B1032" s="11">
        <v>9</v>
      </c>
      <c r="C1032" s="1078" t="s">
        <v>1015</v>
      </c>
      <c r="D1032" s="640">
        <v>19</v>
      </c>
      <c r="E1032" s="421" t="s">
        <v>36</v>
      </c>
      <c r="F1032" s="417">
        <f t="shared" si="174"/>
        <v>13.2</v>
      </c>
      <c r="G1032" s="422">
        <v>2.2496999999999998</v>
      </c>
      <c r="H1032" s="422">
        <v>3.04</v>
      </c>
      <c r="I1032" s="641">
        <v>7.9103000000000003</v>
      </c>
      <c r="J1032" s="1079">
        <v>1384.8</v>
      </c>
      <c r="K1032" s="642">
        <f t="shared" si="175"/>
        <v>7.9103000000000003</v>
      </c>
      <c r="L1032" s="417">
        <f t="shared" si="175"/>
        <v>1384.8</v>
      </c>
      <c r="M1032" s="423">
        <f t="shared" si="176"/>
        <v>5.712232813402658E-3</v>
      </c>
      <c r="N1032" s="419">
        <v>41.2</v>
      </c>
      <c r="O1032" s="424">
        <f t="shared" si="177"/>
        <v>0.23534399191218952</v>
      </c>
      <c r="P1032" s="420">
        <f t="shared" si="178"/>
        <v>342.73396880415947</v>
      </c>
      <c r="Q1032" s="885">
        <f t="shared" si="179"/>
        <v>14.120639514731371</v>
      </c>
    </row>
    <row r="1033" spans="1:17" ht="12" thickBot="1" x14ac:dyDescent="0.25">
      <c r="A1033" s="1948"/>
      <c r="B1033" s="30">
        <v>10</v>
      </c>
      <c r="C1033" s="886" t="s">
        <v>741</v>
      </c>
      <c r="D1033" s="887">
        <v>30</v>
      </c>
      <c r="E1033" s="887" t="s">
        <v>36</v>
      </c>
      <c r="F1033" s="425">
        <f t="shared" si="174"/>
        <v>18.240000000000002</v>
      </c>
      <c r="G1033" s="888">
        <v>3.3592</v>
      </c>
      <c r="H1033" s="888">
        <v>4.8</v>
      </c>
      <c r="I1033" s="888">
        <v>10.0808</v>
      </c>
      <c r="J1033" s="889">
        <v>1717.43</v>
      </c>
      <c r="K1033" s="426">
        <f t="shared" si="175"/>
        <v>10.0808</v>
      </c>
      <c r="L1033" s="425">
        <f t="shared" si="175"/>
        <v>1717.43</v>
      </c>
      <c r="M1033" s="890">
        <f t="shared" si="176"/>
        <v>5.8697006573775927E-3</v>
      </c>
      <c r="N1033" s="1513">
        <v>41.2</v>
      </c>
      <c r="O1033" s="891">
        <f t="shared" si="177"/>
        <v>0.24183166708395684</v>
      </c>
      <c r="P1033" s="892">
        <f t="shared" si="178"/>
        <v>352.18203944265559</v>
      </c>
      <c r="Q1033" s="893">
        <f t="shared" si="179"/>
        <v>14.509900025037412</v>
      </c>
    </row>
    <row r="1034" spans="1:17" x14ac:dyDescent="0.2">
      <c r="A1034" s="1949" t="s">
        <v>219</v>
      </c>
      <c r="B1034" s="102">
        <v>1</v>
      </c>
      <c r="C1034" s="1310" t="s">
        <v>1016</v>
      </c>
      <c r="D1034" s="1311">
        <v>45</v>
      </c>
      <c r="E1034" s="1312" t="s">
        <v>36</v>
      </c>
      <c r="F1034" s="1313">
        <f>G1034+H1034+I1034</f>
        <v>24.18</v>
      </c>
      <c r="G1034" s="1314">
        <v>3.3104</v>
      </c>
      <c r="H1034" s="1315">
        <v>7.2</v>
      </c>
      <c r="I1034" s="1316">
        <v>13.669600000000001</v>
      </c>
      <c r="J1034" s="1317">
        <v>1888.38</v>
      </c>
      <c r="K1034" s="1318">
        <f>I1034</f>
        <v>13.669600000000001</v>
      </c>
      <c r="L1034" s="1313">
        <f>J1034</f>
        <v>1888.38</v>
      </c>
      <c r="M1034" s="1319">
        <f>K1034/L1034</f>
        <v>7.2387972759719969E-3</v>
      </c>
      <c r="N1034" s="1320">
        <v>41.2</v>
      </c>
      <c r="O1034" s="1321">
        <f>M1034*N1034</f>
        <v>0.29823844777004627</v>
      </c>
      <c r="P1034" s="1321">
        <f t="shared" si="178"/>
        <v>434.3278365583198</v>
      </c>
      <c r="Q1034" s="1322">
        <f t="shared" si="179"/>
        <v>17.894306866202776</v>
      </c>
    </row>
    <row r="1035" spans="1:17" x14ac:dyDescent="0.2">
      <c r="A1035" s="1950"/>
      <c r="B1035" s="119">
        <v>2</v>
      </c>
      <c r="C1035" s="1310" t="s">
        <v>1017</v>
      </c>
      <c r="D1035" s="1311">
        <v>5</v>
      </c>
      <c r="E1035" s="1312" t="s">
        <v>36</v>
      </c>
      <c r="F1035" s="1323">
        <f>G1035+H1035+I1035</f>
        <v>2.8</v>
      </c>
      <c r="G1035" s="1324">
        <v>0.1084</v>
      </c>
      <c r="H1035" s="1316">
        <v>0.48</v>
      </c>
      <c r="I1035" s="1316">
        <v>2.2115999999999998</v>
      </c>
      <c r="J1035" s="1317">
        <v>284.93</v>
      </c>
      <c r="K1035" s="1325">
        <f t="shared" ref="K1035:L1043" si="180">I1035</f>
        <v>2.2115999999999998</v>
      </c>
      <c r="L1035" s="1323">
        <f t="shared" si="180"/>
        <v>284.93</v>
      </c>
      <c r="M1035" s="1319">
        <f>K1035/L1035</f>
        <v>7.7619064331590206E-3</v>
      </c>
      <c r="N1035" s="1320">
        <v>41.2</v>
      </c>
      <c r="O1035" s="1321">
        <f t="shared" si="177"/>
        <v>0.31979054504615168</v>
      </c>
      <c r="P1035" s="1321">
        <f t="shared" si="178"/>
        <v>465.71438598954126</v>
      </c>
      <c r="Q1035" s="1326">
        <f t="shared" si="179"/>
        <v>19.187432702769101</v>
      </c>
    </row>
    <row r="1036" spans="1:17" x14ac:dyDescent="0.2">
      <c r="A1036" s="1950"/>
      <c r="B1036" s="96">
        <v>3</v>
      </c>
      <c r="C1036" s="1310" t="s">
        <v>743</v>
      </c>
      <c r="D1036" s="1311">
        <v>22</v>
      </c>
      <c r="E1036" s="1312" t="s">
        <v>36</v>
      </c>
      <c r="F1036" s="1323">
        <f t="shared" ref="F1036:F1043" si="181">G1036+H1036+I1036</f>
        <v>15.74</v>
      </c>
      <c r="G1036" s="1324">
        <v>2.4380999999999999</v>
      </c>
      <c r="H1036" s="1316">
        <v>3.52</v>
      </c>
      <c r="I1036" s="1316">
        <v>9.7819000000000003</v>
      </c>
      <c r="J1036" s="1317">
        <v>1189.94</v>
      </c>
      <c r="K1036" s="1325">
        <f t="shared" si="180"/>
        <v>9.7819000000000003</v>
      </c>
      <c r="L1036" s="1323">
        <f t="shared" si="180"/>
        <v>1189.94</v>
      </c>
      <c r="M1036" s="1327">
        <f t="shared" ref="M1036:M1043" si="182">K1036/L1036</f>
        <v>8.2204985125300441E-3</v>
      </c>
      <c r="N1036" s="1320">
        <v>41.2</v>
      </c>
      <c r="O1036" s="1321">
        <f t="shared" si="177"/>
        <v>0.33868453871623783</v>
      </c>
      <c r="P1036" s="1321">
        <f t="shared" si="178"/>
        <v>493.22991075180266</v>
      </c>
      <c r="Q1036" s="1326">
        <f t="shared" si="179"/>
        <v>20.321072322974274</v>
      </c>
    </row>
    <row r="1037" spans="1:17" x14ac:dyDescent="0.2">
      <c r="A1037" s="1950"/>
      <c r="B1037" s="96">
        <v>4</v>
      </c>
      <c r="C1037" s="1310" t="s">
        <v>1018</v>
      </c>
      <c r="D1037" s="1311">
        <v>20</v>
      </c>
      <c r="E1037" s="1312">
        <v>1995</v>
      </c>
      <c r="F1037" s="1323">
        <f t="shared" si="181"/>
        <v>14</v>
      </c>
      <c r="G1037" s="1324">
        <v>2.2625999999999999</v>
      </c>
      <c r="H1037" s="1316">
        <v>3.2</v>
      </c>
      <c r="I1037" s="1316">
        <v>8.5373999999999999</v>
      </c>
      <c r="J1037" s="1317">
        <v>1035.75</v>
      </c>
      <c r="K1037" s="1325">
        <f t="shared" si="180"/>
        <v>8.5373999999999999</v>
      </c>
      <c r="L1037" s="1323">
        <f t="shared" si="180"/>
        <v>1035.75</v>
      </c>
      <c r="M1037" s="1327">
        <f t="shared" si="182"/>
        <v>8.242722664735698E-3</v>
      </c>
      <c r="N1037" s="1320">
        <v>41.2</v>
      </c>
      <c r="O1037" s="1321">
        <f t="shared" si="177"/>
        <v>0.33960017378711077</v>
      </c>
      <c r="P1037" s="1321">
        <f t="shared" si="178"/>
        <v>494.5633598841419</v>
      </c>
      <c r="Q1037" s="1326">
        <f t="shared" si="179"/>
        <v>20.376010427226646</v>
      </c>
    </row>
    <row r="1038" spans="1:17" x14ac:dyDescent="0.2">
      <c r="A1038" s="1950"/>
      <c r="B1038" s="96">
        <v>5</v>
      </c>
      <c r="C1038" s="1329" t="s">
        <v>527</v>
      </c>
      <c r="D1038" s="1311">
        <v>48</v>
      </c>
      <c r="E1038" s="1312" t="s">
        <v>36</v>
      </c>
      <c r="F1038" s="1323">
        <f t="shared" si="181"/>
        <v>20.470000000000002</v>
      </c>
      <c r="G1038" s="1324">
        <v>3.4296000000000002</v>
      </c>
      <c r="H1038" s="1316">
        <v>0.48</v>
      </c>
      <c r="I1038" s="1316">
        <v>16.560400000000001</v>
      </c>
      <c r="J1038" s="1317">
        <v>1904.25</v>
      </c>
      <c r="K1038" s="1325">
        <f t="shared" si="180"/>
        <v>16.560400000000001</v>
      </c>
      <c r="L1038" s="1323">
        <f t="shared" si="180"/>
        <v>1904.25</v>
      </c>
      <c r="M1038" s="1327">
        <f t="shared" si="182"/>
        <v>8.6965471970592099E-3</v>
      </c>
      <c r="N1038" s="1320">
        <v>41.2</v>
      </c>
      <c r="O1038" s="1328">
        <f t="shared" si="177"/>
        <v>0.35829774451883944</v>
      </c>
      <c r="P1038" s="1321">
        <f t="shared" si="178"/>
        <v>521.79283182355266</v>
      </c>
      <c r="Q1038" s="1326">
        <f t="shared" si="179"/>
        <v>21.497864671130369</v>
      </c>
    </row>
    <row r="1039" spans="1:17" x14ac:dyDescent="0.2">
      <c r="A1039" s="1950"/>
      <c r="B1039" s="96">
        <v>6</v>
      </c>
      <c r="C1039" s="1310" t="s">
        <v>554</v>
      </c>
      <c r="D1039" s="1311">
        <v>22</v>
      </c>
      <c r="E1039" s="1312" t="s">
        <v>36</v>
      </c>
      <c r="F1039" s="1323">
        <f t="shared" si="181"/>
        <v>17.170000000000002</v>
      </c>
      <c r="G1039" s="1324">
        <v>2.3296999999999999</v>
      </c>
      <c r="H1039" s="1316">
        <v>3.52</v>
      </c>
      <c r="I1039" s="1316">
        <v>11.3203</v>
      </c>
      <c r="J1039" s="1317">
        <v>1285.1199999999999</v>
      </c>
      <c r="K1039" s="1325">
        <f t="shared" si="180"/>
        <v>11.3203</v>
      </c>
      <c r="L1039" s="1323">
        <f t="shared" si="180"/>
        <v>1285.1199999999999</v>
      </c>
      <c r="M1039" s="1327">
        <f t="shared" si="182"/>
        <v>8.8087493774900404E-3</v>
      </c>
      <c r="N1039" s="1320">
        <v>41.2</v>
      </c>
      <c r="O1039" s="1328">
        <f t="shared" si="177"/>
        <v>0.36292047435258967</v>
      </c>
      <c r="P1039" s="1321">
        <f t="shared" si="178"/>
        <v>528.52496264940237</v>
      </c>
      <c r="Q1039" s="1326">
        <f t="shared" si="179"/>
        <v>21.775228461155379</v>
      </c>
    </row>
    <row r="1040" spans="1:17" x14ac:dyDescent="0.2">
      <c r="A1040" s="1950"/>
      <c r="B1040" s="96">
        <v>7</v>
      </c>
      <c r="C1040" s="1310" t="s">
        <v>1019</v>
      </c>
      <c r="D1040" s="1311">
        <v>40</v>
      </c>
      <c r="E1040" s="1312">
        <v>1992</v>
      </c>
      <c r="F1040" s="1323">
        <f t="shared" si="181"/>
        <v>31.388999999999999</v>
      </c>
      <c r="G1040" s="1324">
        <v>4.2801999999999998</v>
      </c>
      <c r="H1040" s="1316">
        <v>6.4</v>
      </c>
      <c r="I1040" s="1316">
        <v>20.7088</v>
      </c>
      <c r="J1040" s="1317">
        <v>2229.96</v>
      </c>
      <c r="K1040" s="1325">
        <f t="shared" si="180"/>
        <v>20.7088</v>
      </c>
      <c r="L1040" s="1323">
        <f t="shared" si="180"/>
        <v>2229.96</v>
      </c>
      <c r="M1040" s="1327">
        <f t="shared" si="182"/>
        <v>9.2866239753179435E-3</v>
      </c>
      <c r="N1040" s="1320">
        <v>41.2</v>
      </c>
      <c r="O1040" s="1328">
        <f t="shared" si="177"/>
        <v>0.38260890778309931</v>
      </c>
      <c r="P1040" s="1321">
        <f t="shared" si="178"/>
        <v>557.19743851907663</v>
      </c>
      <c r="Q1040" s="1326">
        <f t="shared" si="179"/>
        <v>22.956534466985957</v>
      </c>
    </row>
    <row r="1041" spans="1:17" x14ac:dyDescent="0.2">
      <c r="A1041" s="1950"/>
      <c r="B1041" s="96">
        <v>8</v>
      </c>
      <c r="C1041" s="1329" t="s">
        <v>1020</v>
      </c>
      <c r="D1041" s="1311">
        <v>15</v>
      </c>
      <c r="E1041" s="1312">
        <v>1993</v>
      </c>
      <c r="F1041" s="1323">
        <f t="shared" si="181"/>
        <v>12.5</v>
      </c>
      <c r="G1041" s="1324">
        <v>1.5495000000000001</v>
      </c>
      <c r="H1041" s="1316">
        <v>2.4</v>
      </c>
      <c r="I1041" s="1316">
        <v>8.5504999999999995</v>
      </c>
      <c r="J1041" s="1317">
        <v>911.13</v>
      </c>
      <c r="K1041" s="1325">
        <f t="shared" si="180"/>
        <v>8.5504999999999995</v>
      </c>
      <c r="L1041" s="1323">
        <f t="shared" si="180"/>
        <v>911.13</v>
      </c>
      <c r="M1041" s="1327">
        <f t="shared" si="182"/>
        <v>9.3845005652321845E-3</v>
      </c>
      <c r="N1041" s="1320">
        <v>41.2</v>
      </c>
      <c r="O1041" s="1328">
        <f t="shared" si="177"/>
        <v>0.38664142328756601</v>
      </c>
      <c r="P1041" s="1321">
        <f t="shared" si="178"/>
        <v>563.07003391393107</v>
      </c>
      <c r="Q1041" s="1326">
        <f t="shared" si="179"/>
        <v>23.198485397253961</v>
      </c>
    </row>
    <row r="1042" spans="1:17" x14ac:dyDescent="0.2">
      <c r="A1042" s="1951"/>
      <c r="B1042" s="99">
        <v>9</v>
      </c>
      <c r="C1042" s="1330" t="s">
        <v>1021</v>
      </c>
      <c r="D1042" s="1311">
        <v>20</v>
      </c>
      <c r="E1042" s="1312">
        <v>1994</v>
      </c>
      <c r="F1042" s="1323">
        <f t="shared" si="181"/>
        <v>15.95</v>
      </c>
      <c r="G1042" s="1324">
        <v>1.9016999999999999</v>
      </c>
      <c r="H1042" s="1316">
        <v>3.2</v>
      </c>
      <c r="I1042" s="1316">
        <v>10.8483</v>
      </c>
      <c r="J1042" s="1317">
        <v>1094.33</v>
      </c>
      <c r="K1042" s="1325">
        <f t="shared" si="180"/>
        <v>10.8483</v>
      </c>
      <c r="L1042" s="1323">
        <f t="shared" si="180"/>
        <v>1094.33</v>
      </c>
      <c r="M1042" s="1327">
        <f t="shared" si="182"/>
        <v>9.9131888918333605E-3</v>
      </c>
      <c r="N1042" s="1320">
        <v>41.2</v>
      </c>
      <c r="O1042" s="1328">
        <f>M1042*N1042</f>
        <v>0.40842338234353448</v>
      </c>
      <c r="P1042" s="1321">
        <f t="shared" si="178"/>
        <v>594.79133351000166</v>
      </c>
      <c r="Q1042" s="1326">
        <f t="shared" si="179"/>
        <v>24.505402940612072</v>
      </c>
    </row>
    <row r="1043" spans="1:17" ht="12" thickBot="1" x14ac:dyDescent="0.25">
      <c r="A1043" s="1952"/>
      <c r="B1043" s="98">
        <v>10</v>
      </c>
      <c r="C1043" s="1331" t="s">
        <v>1022</v>
      </c>
      <c r="D1043" s="1332">
        <v>41</v>
      </c>
      <c r="E1043" s="1332" t="s">
        <v>36</v>
      </c>
      <c r="F1043" s="1333">
        <f t="shared" si="181"/>
        <v>34</v>
      </c>
      <c r="G1043" s="1334">
        <v>5.4992999999999999</v>
      </c>
      <c r="H1043" s="1334">
        <v>6.4</v>
      </c>
      <c r="I1043" s="1334">
        <v>22.1007</v>
      </c>
      <c r="J1043" s="1335">
        <v>2217.17</v>
      </c>
      <c r="K1043" s="1336">
        <f t="shared" si="180"/>
        <v>22.1007</v>
      </c>
      <c r="L1043" s="1337">
        <f t="shared" si="180"/>
        <v>2217.17</v>
      </c>
      <c r="M1043" s="1338">
        <f t="shared" si="182"/>
        <v>9.9679771961554593E-3</v>
      </c>
      <c r="N1043" s="1339">
        <v>41.2</v>
      </c>
      <c r="O1043" s="1340">
        <f t="shared" si="177"/>
        <v>0.41068066048160495</v>
      </c>
      <c r="P1043" s="1340">
        <f t="shared" si="178"/>
        <v>598.07863176932756</v>
      </c>
      <c r="Q1043" s="1341">
        <f t="shared" si="179"/>
        <v>24.640839628896298</v>
      </c>
    </row>
    <row r="1044" spans="1:17" x14ac:dyDescent="0.2">
      <c r="A1044" s="1953" t="s">
        <v>220</v>
      </c>
      <c r="B1044" s="52">
        <v>1</v>
      </c>
      <c r="C1044" s="427" t="s">
        <v>1023</v>
      </c>
      <c r="D1044" s="428">
        <v>17</v>
      </c>
      <c r="E1044" s="429" t="s">
        <v>36</v>
      </c>
      <c r="F1044" s="430">
        <f>G1044+H1044+I1044</f>
        <v>13.600000000000001</v>
      </c>
      <c r="G1044" s="431">
        <v>2.6802999999999999</v>
      </c>
      <c r="H1044" s="432">
        <v>0</v>
      </c>
      <c r="I1044" s="432">
        <v>10.919700000000001</v>
      </c>
      <c r="J1044" s="432">
        <v>781.76</v>
      </c>
      <c r="K1044" s="433">
        <f>I1044</f>
        <v>10.919700000000001</v>
      </c>
      <c r="L1044" s="434">
        <f>J1044</f>
        <v>781.76</v>
      </c>
      <c r="M1044" s="435">
        <f>K1044/L1044</f>
        <v>1.3968097625869834E-2</v>
      </c>
      <c r="N1044" s="436">
        <v>41.2</v>
      </c>
      <c r="O1044" s="437">
        <f>M1044*N1044</f>
        <v>0.57548562218583721</v>
      </c>
      <c r="P1044" s="437">
        <f>M1044*60*1000</f>
        <v>838.08585755218996</v>
      </c>
      <c r="Q1044" s="438">
        <f>P1044*N1044/1000</f>
        <v>34.529137331150231</v>
      </c>
    </row>
    <row r="1045" spans="1:17" x14ac:dyDescent="0.2">
      <c r="A1045" s="1954"/>
      <c r="B1045" s="53">
        <v>2</v>
      </c>
      <c r="C1045" s="439" t="s">
        <v>1024</v>
      </c>
      <c r="D1045" s="440">
        <v>40</v>
      </c>
      <c r="E1045" s="441" t="s">
        <v>36</v>
      </c>
      <c r="F1045" s="442">
        <f t="shared" ref="F1045:F1053" si="183">G1045+H1045+I1045</f>
        <v>40.5</v>
      </c>
      <c r="G1045" s="443">
        <v>3.5434000000000001</v>
      </c>
      <c r="H1045" s="444">
        <v>6.4</v>
      </c>
      <c r="I1045" s="444">
        <v>30.5566</v>
      </c>
      <c r="J1045" s="444">
        <v>2180.3200000000002</v>
      </c>
      <c r="K1045" s="433">
        <f t="shared" ref="K1045:L1053" si="184">I1045</f>
        <v>30.5566</v>
      </c>
      <c r="L1045" s="434">
        <f t="shared" si="184"/>
        <v>2180.3200000000002</v>
      </c>
      <c r="M1045" s="445">
        <f t="shared" ref="M1045:M1053" si="185">K1045/L1045</f>
        <v>1.4014731782490642E-2</v>
      </c>
      <c r="N1045" s="436">
        <v>41.2</v>
      </c>
      <c r="O1045" s="446">
        <f t="shared" ref="O1045:O1052" si="186">M1045*N1045</f>
        <v>0.57740694943861448</v>
      </c>
      <c r="P1045" s="437">
        <f t="shared" ref="P1045:P1053" si="187">M1045*60*1000</f>
        <v>840.8839069494386</v>
      </c>
      <c r="Q1045" s="447">
        <f t="shared" ref="Q1045:Q1053" si="188">P1045*N1045/1000</f>
        <v>34.644416966316875</v>
      </c>
    </row>
    <row r="1046" spans="1:17" x14ac:dyDescent="0.2">
      <c r="A1046" s="1954"/>
      <c r="B1046" s="53">
        <v>3</v>
      </c>
      <c r="C1046" s="439" t="s">
        <v>1025</v>
      </c>
      <c r="D1046" s="440">
        <v>12</v>
      </c>
      <c r="E1046" s="441">
        <v>1992</v>
      </c>
      <c r="F1046" s="442">
        <f t="shared" si="183"/>
        <v>13.4</v>
      </c>
      <c r="G1046" s="443">
        <v>1.3003</v>
      </c>
      <c r="H1046" s="444">
        <v>1.92</v>
      </c>
      <c r="I1046" s="444">
        <v>10.1797</v>
      </c>
      <c r="J1046" s="444">
        <v>706.2</v>
      </c>
      <c r="K1046" s="433">
        <f t="shared" si="184"/>
        <v>10.1797</v>
      </c>
      <c r="L1046" s="434">
        <f t="shared" si="184"/>
        <v>706.2</v>
      </c>
      <c r="M1046" s="445">
        <f t="shared" si="185"/>
        <v>1.441475502690456E-2</v>
      </c>
      <c r="N1046" s="436">
        <v>41.2</v>
      </c>
      <c r="O1046" s="446">
        <f t="shared" si="186"/>
        <v>0.59388790710846795</v>
      </c>
      <c r="P1046" s="437">
        <f t="shared" si="187"/>
        <v>864.88530161427354</v>
      </c>
      <c r="Q1046" s="447">
        <f t="shared" si="188"/>
        <v>35.633274426508066</v>
      </c>
    </row>
    <row r="1047" spans="1:17" x14ac:dyDescent="0.2">
      <c r="A1047" s="1954"/>
      <c r="B1047" s="53">
        <v>4</v>
      </c>
      <c r="C1047" s="439" t="s">
        <v>744</v>
      </c>
      <c r="D1047" s="440">
        <v>20</v>
      </c>
      <c r="E1047" s="441" t="s">
        <v>36</v>
      </c>
      <c r="F1047" s="442">
        <f t="shared" si="183"/>
        <v>21</v>
      </c>
      <c r="G1047" s="443">
        <v>2.1564000000000001</v>
      </c>
      <c r="H1047" s="444">
        <v>3.2</v>
      </c>
      <c r="I1047" s="444">
        <v>15.643599999999999</v>
      </c>
      <c r="J1047" s="444">
        <v>1076.8</v>
      </c>
      <c r="K1047" s="433">
        <f t="shared" si="184"/>
        <v>15.643599999999999</v>
      </c>
      <c r="L1047" s="434">
        <f t="shared" si="184"/>
        <v>1076.8</v>
      </c>
      <c r="M1047" s="445">
        <f t="shared" si="185"/>
        <v>1.4527860326894503E-2</v>
      </c>
      <c r="N1047" s="436">
        <v>41.2</v>
      </c>
      <c r="O1047" s="446">
        <f t="shared" si="186"/>
        <v>0.59854784546805351</v>
      </c>
      <c r="P1047" s="437">
        <f t="shared" si="187"/>
        <v>871.67161961367015</v>
      </c>
      <c r="Q1047" s="447">
        <f t="shared" si="188"/>
        <v>35.912870728083206</v>
      </c>
    </row>
    <row r="1048" spans="1:17" x14ac:dyDescent="0.2">
      <c r="A1048" s="1954"/>
      <c r="B1048" s="53">
        <v>5</v>
      </c>
      <c r="C1048" s="439" t="s">
        <v>1026</v>
      </c>
      <c r="D1048" s="440">
        <v>8</v>
      </c>
      <c r="E1048" s="441" t="s">
        <v>36</v>
      </c>
      <c r="F1048" s="442">
        <f t="shared" si="183"/>
        <v>3.9000000000000004</v>
      </c>
      <c r="G1048" s="443">
        <v>0.43340000000000001</v>
      </c>
      <c r="H1048" s="444">
        <v>0</v>
      </c>
      <c r="I1048" s="444">
        <v>3.4666000000000001</v>
      </c>
      <c r="J1048" s="444">
        <v>231.49</v>
      </c>
      <c r="K1048" s="433">
        <f t="shared" si="184"/>
        <v>3.4666000000000001</v>
      </c>
      <c r="L1048" s="434">
        <f t="shared" si="184"/>
        <v>231.49</v>
      </c>
      <c r="M1048" s="445">
        <f t="shared" si="185"/>
        <v>1.4975160914078361E-2</v>
      </c>
      <c r="N1048" s="436">
        <v>41.2</v>
      </c>
      <c r="O1048" s="446">
        <f t="shared" si="186"/>
        <v>0.61697662966002853</v>
      </c>
      <c r="P1048" s="437">
        <f t="shared" si="187"/>
        <v>898.50965484470169</v>
      </c>
      <c r="Q1048" s="447">
        <f t="shared" si="188"/>
        <v>37.018597779601713</v>
      </c>
    </row>
    <row r="1049" spans="1:17" x14ac:dyDescent="0.2">
      <c r="A1049" s="1954"/>
      <c r="B1049" s="53">
        <v>6</v>
      </c>
      <c r="C1049" s="439" t="s">
        <v>1027</v>
      </c>
      <c r="D1049" s="440">
        <v>8</v>
      </c>
      <c r="E1049" s="441" t="s">
        <v>36</v>
      </c>
      <c r="F1049" s="442">
        <f t="shared" si="183"/>
        <v>9.4</v>
      </c>
      <c r="G1049" s="443">
        <v>0.46589999999999998</v>
      </c>
      <c r="H1049" s="444">
        <v>1.1200000000000001</v>
      </c>
      <c r="I1049" s="444">
        <v>7.8140999999999998</v>
      </c>
      <c r="J1049" s="444">
        <v>509.44</v>
      </c>
      <c r="K1049" s="433">
        <f t="shared" si="184"/>
        <v>7.8140999999999998</v>
      </c>
      <c r="L1049" s="434">
        <f t="shared" si="184"/>
        <v>509.44</v>
      </c>
      <c r="M1049" s="445">
        <f t="shared" si="185"/>
        <v>1.533860709798995E-2</v>
      </c>
      <c r="N1049" s="436">
        <v>41.2</v>
      </c>
      <c r="O1049" s="446">
        <f t="shared" si="186"/>
        <v>0.63195061243718598</v>
      </c>
      <c r="P1049" s="437">
        <f t="shared" si="187"/>
        <v>920.316425879397</v>
      </c>
      <c r="Q1049" s="447">
        <f t="shared" si="188"/>
        <v>37.917036746231162</v>
      </c>
    </row>
    <row r="1050" spans="1:17" x14ac:dyDescent="0.2">
      <c r="A1050" s="1954"/>
      <c r="B1050" s="53">
        <v>7</v>
      </c>
      <c r="C1050" s="439" t="s">
        <v>1028</v>
      </c>
      <c r="D1050" s="440">
        <v>46</v>
      </c>
      <c r="E1050" s="441" t="s">
        <v>36</v>
      </c>
      <c r="F1050" s="442">
        <f t="shared" si="183"/>
        <v>39.599999999999994</v>
      </c>
      <c r="G1050" s="443">
        <v>2.7957000000000001</v>
      </c>
      <c r="H1050" s="444">
        <v>7.2</v>
      </c>
      <c r="I1050" s="444">
        <v>29.604299999999999</v>
      </c>
      <c r="J1050" s="444">
        <v>1885.08</v>
      </c>
      <c r="K1050" s="433">
        <f t="shared" si="184"/>
        <v>29.604299999999999</v>
      </c>
      <c r="L1050" s="434">
        <f t="shared" si="184"/>
        <v>1885.08</v>
      </c>
      <c r="M1050" s="445">
        <f t="shared" si="185"/>
        <v>1.5704532433636769E-2</v>
      </c>
      <c r="N1050" s="436">
        <v>41.2</v>
      </c>
      <c r="O1050" s="446">
        <f t="shared" si="186"/>
        <v>0.64702673626583496</v>
      </c>
      <c r="P1050" s="437">
        <f t="shared" si="187"/>
        <v>942.27194601820622</v>
      </c>
      <c r="Q1050" s="447">
        <f t="shared" si="188"/>
        <v>38.8216041759501</v>
      </c>
    </row>
    <row r="1051" spans="1:17" x14ac:dyDescent="0.2">
      <c r="A1051" s="1954"/>
      <c r="B1051" s="53">
        <v>8</v>
      </c>
      <c r="C1051" s="439" t="s">
        <v>476</v>
      </c>
      <c r="D1051" s="440">
        <v>4</v>
      </c>
      <c r="E1051" s="441" t="s">
        <v>36</v>
      </c>
      <c r="F1051" s="442">
        <f t="shared" si="183"/>
        <v>3.7290000000000001</v>
      </c>
      <c r="G1051" s="443">
        <v>0.59599999999999997</v>
      </c>
      <c r="H1051" s="444">
        <v>0.64</v>
      </c>
      <c r="I1051" s="444">
        <v>2.4929999999999999</v>
      </c>
      <c r="J1051" s="444">
        <v>156.81</v>
      </c>
      <c r="K1051" s="433">
        <f t="shared" si="184"/>
        <v>2.4929999999999999</v>
      </c>
      <c r="L1051" s="434">
        <f t="shared" si="184"/>
        <v>156.81</v>
      </c>
      <c r="M1051" s="445">
        <f t="shared" si="185"/>
        <v>1.5898220776736176E-2</v>
      </c>
      <c r="N1051" s="436">
        <v>41.2</v>
      </c>
      <c r="O1051" s="446">
        <f t="shared" si="186"/>
        <v>0.6550066960015305</v>
      </c>
      <c r="P1051" s="437">
        <f t="shared" si="187"/>
        <v>953.8932466041706</v>
      </c>
      <c r="Q1051" s="447">
        <f t="shared" si="188"/>
        <v>39.30040176009183</v>
      </c>
    </row>
    <row r="1052" spans="1:17" x14ac:dyDescent="0.2">
      <c r="A1052" s="1954"/>
      <c r="B1052" s="53">
        <v>9</v>
      </c>
      <c r="C1052" s="439" t="s">
        <v>1029</v>
      </c>
      <c r="D1052" s="440">
        <v>20</v>
      </c>
      <c r="E1052" s="441" t="s">
        <v>36</v>
      </c>
      <c r="F1052" s="442">
        <f t="shared" si="183"/>
        <v>22.489900000000002</v>
      </c>
      <c r="G1052" s="443">
        <v>2.3026</v>
      </c>
      <c r="H1052" s="444">
        <v>3.2</v>
      </c>
      <c r="I1052" s="444">
        <v>16.987300000000001</v>
      </c>
      <c r="J1052" s="444">
        <v>1064.6500000000001</v>
      </c>
      <c r="K1052" s="433">
        <f t="shared" si="184"/>
        <v>16.987300000000001</v>
      </c>
      <c r="L1052" s="434">
        <f t="shared" si="184"/>
        <v>1064.6500000000001</v>
      </c>
      <c r="M1052" s="445">
        <f t="shared" si="185"/>
        <v>1.5955760108955996E-2</v>
      </c>
      <c r="N1052" s="436">
        <v>41.2</v>
      </c>
      <c r="O1052" s="446">
        <f t="shared" si="186"/>
        <v>0.65737731648898712</v>
      </c>
      <c r="P1052" s="437">
        <f t="shared" si="187"/>
        <v>957.3456065373598</v>
      </c>
      <c r="Q1052" s="447">
        <f t="shared" si="188"/>
        <v>39.442638989339223</v>
      </c>
    </row>
    <row r="1053" spans="1:17" ht="12" thickBot="1" x14ac:dyDescent="0.25">
      <c r="A1053" s="1955"/>
      <c r="B1053" s="55">
        <v>10</v>
      </c>
      <c r="C1053" s="439" t="s">
        <v>745</v>
      </c>
      <c r="D1053" s="448">
        <v>12</v>
      </c>
      <c r="E1053" s="448" t="s">
        <v>36</v>
      </c>
      <c r="F1053" s="449">
        <f t="shared" si="183"/>
        <v>10.940000000000001</v>
      </c>
      <c r="G1053" s="450">
        <v>0.3251</v>
      </c>
      <c r="H1053" s="450">
        <v>1.92</v>
      </c>
      <c r="I1053" s="450">
        <v>8.6949000000000005</v>
      </c>
      <c r="J1053" s="444">
        <v>543.85</v>
      </c>
      <c r="K1053" s="451">
        <f t="shared" si="184"/>
        <v>8.6949000000000005</v>
      </c>
      <c r="L1053" s="452">
        <f t="shared" si="184"/>
        <v>543.85</v>
      </c>
      <c r="M1053" s="453">
        <f t="shared" si="185"/>
        <v>1.5987680426588213E-2</v>
      </c>
      <c r="N1053" s="643">
        <v>41.2</v>
      </c>
      <c r="O1053" s="454">
        <f>M1053*N1053</f>
        <v>0.65869243357543439</v>
      </c>
      <c r="P1053" s="454">
        <f t="shared" si="187"/>
        <v>959.26082559529277</v>
      </c>
      <c r="Q1053" s="455">
        <f t="shared" si="188"/>
        <v>39.521546014526066</v>
      </c>
    </row>
    <row r="1054" spans="1:17" x14ac:dyDescent="0.2">
      <c r="A1054" s="1956" t="s">
        <v>228</v>
      </c>
      <c r="B1054" s="16">
        <v>1</v>
      </c>
      <c r="C1054" s="894" t="s">
        <v>748</v>
      </c>
      <c r="D1054" s="456">
        <v>4</v>
      </c>
      <c r="E1054" s="457" t="s">
        <v>36</v>
      </c>
      <c r="F1054" s="458">
        <f>G1054+H1054+I1054</f>
        <v>5.4</v>
      </c>
      <c r="G1054" s="459">
        <v>0.16250000000000001</v>
      </c>
      <c r="H1054" s="460">
        <v>0.64</v>
      </c>
      <c r="I1054" s="460">
        <v>4.5975000000000001</v>
      </c>
      <c r="J1054" s="461">
        <v>254.45</v>
      </c>
      <c r="K1054" s="462">
        <f>I1054</f>
        <v>4.5975000000000001</v>
      </c>
      <c r="L1054" s="463">
        <f>J1054</f>
        <v>254.45</v>
      </c>
      <c r="M1054" s="464">
        <f>K1054/L1054</f>
        <v>1.8068382786402045E-2</v>
      </c>
      <c r="N1054" s="465">
        <v>41.2</v>
      </c>
      <c r="O1054" s="466">
        <f>M1054*N1054</f>
        <v>0.74441737079976433</v>
      </c>
      <c r="P1054" s="466">
        <f>M1054*60*1000</f>
        <v>1084.1029671841227</v>
      </c>
      <c r="Q1054" s="467">
        <f>P1054*N1054/1000</f>
        <v>44.665042247985859</v>
      </c>
    </row>
    <row r="1055" spans="1:17" x14ac:dyDescent="0.2">
      <c r="A1055" s="1957"/>
      <c r="B1055" s="35">
        <v>2</v>
      </c>
      <c r="C1055" s="895" t="s">
        <v>416</v>
      </c>
      <c r="D1055" s="469">
        <v>7</v>
      </c>
      <c r="E1055" s="470" t="s">
        <v>36</v>
      </c>
      <c r="F1055" s="471">
        <f t="shared" ref="F1055:F1063" si="189">G1055+H1055+I1055</f>
        <v>7.5</v>
      </c>
      <c r="G1055" s="472">
        <v>0.59599999999999997</v>
      </c>
      <c r="H1055" s="473">
        <v>0.96</v>
      </c>
      <c r="I1055" s="473">
        <v>5.944</v>
      </c>
      <c r="J1055" s="474">
        <v>328.92</v>
      </c>
      <c r="K1055" s="475">
        <f t="shared" ref="K1055:L1063" si="190">I1055</f>
        <v>5.944</v>
      </c>
      <c r="L1055" s="463">
        <f t="shared" si="190"/>
        <v>328.92</v>
      </c>
      <c r="M1055" s="476">
        <f t="shared" ref="M1055:M1063" si="191">K1055/L1055</f>
        <v>1.8071263529125622E-2</v>
      </c>
      <c r="N1055" s="465">
        <v>41.2</v>
      </c>
      <c r="O1055" s="477">
        <f t="shared" ref="O1055:O1063" si="192">M1055*N1055</f>
        <v>0.74453605739997575</v>
      </c>
      <c r="P1055" s="466">
        <f t="shared" ref="P1055:P1063" si="193">M1055*60*1000</f>
        <v>1084.2758117475373</v>
      </c>
      <c r="Q1055" s="478">
        <f t="shared" ref="Q1055:Q1063" si="194">P1055*N1055/1000</f>
        <v>44.672163443998542</v>
      </c>
    </row>
    <row r="1056" spans="1:17" x14ac:dyDescent="0.2">
      <c r="A1056" s="1957"/>
      <c r="B1056" s="35">
        <v>3</v>
      </c>
      <c r="C1056" s="468" t="s">
        <v>1030</v>
      </c>
      <c r="D1056" s="469">
        <v>4</v>
      </c>
      <c r="E1056" s="470" t="s">
        <v>36</v>
      </c>
      <c r="F1056" s="471">
        <f t="shared" si="189"/>
        <v>6.5</v>
      </c>
      <c r="G1056" s="472">
        <v>0.27089999999999997</v>
      </c>
      <c r="H1056" s="473">
        <v>0.64</v>
      </c>
      <c r="I1056" s="473">
        <v>5.5891000000000002</v>
      </c>
      <c r="J1056" s="474">
        <v>306.08</v>
      </c>
      <c r="K1056" s="475">
        <f t="shared" si="190"/>
        <v>5.5891000000000002</v>
      </c>
      <c r="L1056" s="463">
        <f t="shared" si="190"/>
        <v>306.08</v>
      </c>
      <c r="M1056" s="476">
        <f t="shared" si="191"/>
        <v>1.8260258755880818E-2</v>
      </c>
      <c r="N1056" s="465">
        <v>41.2</v>
      </c>
      <c r="O1056" s="477">
        <f t="shared" si="192"/>
        <v>0.75232266074228971</v>
      </c>
      <c r="P1056" s="466">
        <f t="shared" si="193"/>
        <v>1095.6155253528491</v>
      </c>
      <c r="Q1056" s="478">
        <f t="shared" si="194"/>
        <v>45.139359644537386</v>
      </c>
    </row>
    <row r="1057" spans="1:17" x14ac:dyDescent="0.2">
      <c r="A1057" s="1958"/>
      <c r="B1057" s="17">
        <v>4</v>
      </c>
      <c r="C1057" s="468" t="s">
        <v>746</v>
      </c>
      <c r="D1057" s="469">
        <v>18</v>
      </c>
      <c r="E1057" s="470" t="s">
        <v>36</v>
      </c>
      <c r="F1057" s="471">
        <f t="shared" si="189"/>
        <v>16.2</v>
      </c>
      <c r="G1057" s="472">
        <v>1.6254</v>
      </c>
      <c r="H1057" s="473">
        <v>0</v>
      </c>
      <c r="I1057" s="473">
        <v>14.5746</v>
      </c>
      <c r="J1057" s="474">
        <v>788.29</v>
      </c>
      <c r="K1057" s="475">
        <f t="shared" si="190"/>
        <v>14.5746</v>
      </c>
      <c r="L1057" s="463">
        <f t="shared" si="190"/>
        <v>788.29</v>
      </c>
      <c r="M1057" s="476">
        <f t="shared" si="191"/>
        <v>1.8488880995572696E-2</v>
      </c>
      <c r="N1057" s="465">
        <v>41.2</v>
      </c>
      <c r="O1057" s="477">
        <f t="shared" si="192"/>
        <v>0.76174189701759509</v>
      </c>
      <c r="P1057" s="466">
        <f t="shared" si="193"/>
        <v>1109.3328597343616</v>
      </c>
      <c r="Q1057" s="478">
        <f t="shared" si="194"/>
        <v>45.704513821055698</v>
      </c>
    </row>
    <row r="1058" spans="1:17" x14ac:dyDescent="0.2">
      <c r="A1058" s="1958"/>
      <c r="B1058" s="17">
        <v>5</v>
      </c>
      <c r="C1058" s="468" t="s">
        <v>528</v>
      </c>
      <c r="D1058" s="469">
        <v>6</v>
      </c>
      <c r="E1058" s="470" t="s">
        <v>36</v>
      </c>
      <c r="F1058" s="471">
        <f t="shared" si="189"/>
        <v>7</v>
      </c>
      <c r="G1058" s="472">
        <v>0.13</v>
      </c>
      <c r="H1058" s="473">
        <v>0.8</v>
      </c>
      <c r="I1058" s="473">
        <v>6.07</v>
      </c>
      <c r="J1058" s="474">
        <v>323.73</v>
      </c>
      <c r="K1058" s="475">
        <f t="shared" si="190"/>
        <v>6.07</v>
      </c>
      <c r="L1058" s="463">
        <f t="shared" si="190"/>
        <v>323.73</v>
      </c>
      <c r="M1058" s="476">
        <f t="shared" si="191"/>
        <v>1.8750193062119669E-2</v>
      </c>
      <c r="N1058" s="465">
        <v>41.2</v>
      </c>
      <c r="O1058" s="477">
        <f t="shared" si="192"/>
        <v>0.77250795415933038</v>
      </c>
      <c r="P1058" s="466">
        <f t="shared" si="193"/>
        <v>1125.0115837271801</v>
      </c>
      <c r="Q1058" s="478">
        <f t="shared" si="194"/>
        <v>46.350477249559823</v>
      </c>
    </row>
    <row r="1059" spans="1:17" x14ac:dyDescent="0.2">
      <c r="A1059" s="1958"/>
      <c r="B1059" s="17">
        <v>6</v>
      </c>
      <c r="C1059" s="1828" t="s">
        <v>1031</v>
      </c>
      <c r="D1059" s="1829">
        <v>22</v>
      </c>
      <c r="E1059" s="470" t="s">
        <v>36</v>
      </c>
      <c r="F1059" s="471">
        <f t="shared" si="189"/>
        <v>28.25</v>
      </c>
      <c r="G1059" s="472">
        <v>1.6422000000000001</v>
      </c>
      <c r="H1059" s="473">
        <v>3.52</v>
      </c>
      <c r="I1059" s="474">
        <v>23.087800000000001</v>
      </c>
      <c r="J1059" s="471">
        <v>1220.19</v>
      </c>
      <c r="K1059" s="475">
        <f t="shared" si="190"/>
        <v>23.087800000000001</v>
      </c>
      <c r="L1059" s="463">
        <f t="shared" si="190"/>
        <v>1220.19</v>
      </c>
      <c r="M1059" s="476">
        <f>K1059/L1059</f>
        <v>1.8921479441726289E-2</v>
      </c>
      <c r="N1059" s="465">
        <v>41.2</v>
      </c>
      <c r="O1059" s="477">
        <f>M1059*N1059</f>
        <v>0.77956495299912321</v>
      </c>
      <c r="P1059" s="466">
        <f t="shared" si="193"/>
        <v>1135.2887665035773</v>
      </c>
      <c r="Q1059" s="478">
        <f t="shared" si="194"/>
        <v>46.77389717994739</v>
      </c>
    </row>
    <row r="1060" spans="1:17" x14ac:dyDescent="0.2">
      <c r="A1060" s="1958"/>
      <c r="B1060" s="17">
        <v>7</v>
      </c>
      <c r="C1060" s="1830" t="s">
        <v>289</v>
      </c>
      <c r="D1060" s="469">
        <v>5</v>
      </c>
      <c r="E1060" s="470" t="s">
        <v>36</v>
      </c>
      <c r="F1060" s="471">
        <f t="shared" si="189"/>
        <v>4.8</v>
      </c>
      <c r="G1060" s="472">
        <v>0.29799999999999999</v>
      </c>
      <c r="H1060" s="473">
        <v>0.8</v>
      </c>
      <c r="I1060" s="473">
        <v>3.702</v>
      </c>
      <c r="J1060" s="1831">
        <v>192.6</v>
      </c>
      <c r="K1060" s="475">
        <f t="shared" si="190"/>
        <v>3.702</v>
      </c>
      <c r="L1060" s="463">
        <f t="shared" si="190"/>
        <v>192.6</v>
      </c>
      <c r="M1060" s="476">
        <f t="shared" si="191"/>
        <v>1.9221183800623053E-2</v>
      </c>
      <c r="N1060" s="465">
        <v>41.2</v>
      </c>
      <c r="O1060" s="477">
        <f t="shared" si="192"/>
        <v>0.79191277258566983</v>
      </c>
      <c r="P1060" s="466">
        <f t="shared" si="193"/>
        <v>1153.2710280373833</v>
      </c>
      <c r="Q1060" s="478">
        <f t="shared" si="194"/>
        <v>47.514766355140196</v>
      </c>
    </row>
    <row r="1061" spans="1:17" x14ac:dyDescent="0.2">
      <c r="A1061" s="1958"/>
      <c r="B1061" s="17">
        <v>8</v>
      </c>
      <c r="C1061" s="468" t="s">
        <v>747</v>
      </c>
      <c r="D1061" s="469">
        <v>12</v>
      </c>
      <c r="E1061" s="470" t="s">
        <v>36</v>
      </c>
      <c r="F1061" s="471">
        <f t="shared" si="189"/>
        <v>13.200000000000001</v>
      </c>
      <c r="G1061" s="472">
        <v>1.0403</v>
      </c>
      <c r="H1061" s="473">
        <v>0</v>
      </c>
      <c r="I1061" s="473">
        <v>12.159700000000001</v>
      </c>
      <c r="J1061" s="474">
        <v>529.6</v>
      </c>
      <c r="K1061" s="475">
        <f t="shared" si="190"/>
        <v>12.159700000000001</v>
      </c>
      <c r="L1061" s="463">
        <f>J1061</f>
        <v>529.6</v>
      </c>
      <c r="M1061" s="476">
        <f t="shared" si="191"/>
        <v>2.2960158610271904E-2</v>
      </c>
      <c r="N1061" s="465">
        <v>41.2</v>
      </c>
      <c r="O1061" s="477">
        <f t="shared" si="192"/>
        <v>0.94595853474320246</v>
      </c>
      <c r="P1061" s="466">
        <f t="shared" si="193"/>
        <v>1377.6095166163143</v>
      </c>
      <c r="Q1061" s="478">
        <f t="shared" si="194"/>
        <v>56.757512084592157</v>
      </c>
    </row>
    <row r="1062" spans="1:17" x14ac:dyDescent="0.2">
      <c r="A1062" s="1958"/>
      <c r="B1062" s="17">
        <v>9</v>
      </c>
      <c r="C1062" s="468" t="s">
        <v>589</v>
      </c>
      <c r="D1062" s="469">
        <v>10</v>
      </c>
      <c r="E1062" s="470" t="s">
        <v>36</v>
      </c>
      <c r="F1062" s="471">
        <f t="shared" si="189"/>
        <v>8.3000000000000007</v>
      </c>
      <c r="G1062" s="479">
        <v>0.51</v>
      </c>
      <c r="H1062" s="468">
        <v>0</v>
      </c>
      <c r="I1062" s="473">
        <v>7.79</v>
      </c>
      <c r="J1062" s="474">
        <v>314.19</v>
      </c>
      <c r="K1062" s="475">
        <f t="shared" si="190"/>
        <v>7.79</v>
      </c>
      <c r="L1062" s="463">
        <f>J1062</f>
        <v>314.19</v>
      </c>
      <c r="M1062" s="476">
        <f t="shared" si="191"/>
        <v>2.4793914510328145E-2</v>
      </c>
      <c r="N1062" s="465">
        <v>41.2</v>
      </c>
      <c r="O1062" s="477">
        <f t="shared" si="192"/>
        <v>1.0215092778255197</v>
      </c>
      <c r="P1062" s="466">
        <f t="shared" si="193"/>
        <v>1487.6348706196886</v>
      </c>
      <c r="Q1062" s="478">
        <f t="shared" si="194"/>
        <v>61.290556669531178</v>
      </c>
    </row>
    <row r="1063" spans="1:17" ht="12" thickBot="1" x14ac:dyDescent="0.25">
      <c r="A1063" s="1959"/>
      <c r="B1063" s="18">
        <v>10</v>
      </c>
      <c r="C1063" s="1832" t="s">
        <v>290</v>
      </c>
      <c r="D1063" s="480">
        <v>4</v>
      </c>
      <c r="E1063" s="480" t="s">
        <v>36</v>
      </c>
      <c r="F1063" s="481">
        <f t="shared" si="189"/>
        <v>5.4</v>
      </c>
      <c r="G1063" s="482">
        <v>0.1084</v>
      </c>
      <c r="H1063" s="483">
        <v>0.56000000000000005</v>
      </c>
      <c r="I1063" s="484">
        <v>4.7316000000000003</v>
      </c>
      <c r="J1063" s="1833">
        <v>162.94</v>
      </c>
      <c r="K1063" s="485">
        <f t="shared" si="190"/>
        <v>4.7316000000000003</v>
      </c>
      <c r="L1063" s="486">
        <f t="shared" si="190"/>
        <v>162.94</v>
      </c>
      <c r="M1063" s="487">
        <f t="shared" si="191"/>
        <v>2.9038910028231252E-2</v>
      </c>
      <c r="N1063" s="1342">
        <v>41.2</v>
      </c>
      <c r="O1063" s="488">
        <f t="shared" si="192"/>
        <v>1.1964030931631278</v>
      </c>
      <c r="P1063" s="488">
        <f t="shared" si="193"/>
        <v>1742.3346016938751</v>
      </c>
      <c r="Q1063" s="489">
        <f t="shared" si="194"/>
        <v>71.784185589787668</v>
      </c>
    </row>
    <row r="1067" spans="1:17" ht="15" x14ac:dyDescent="0.2">
      <c r="A1067" s="1960" t="s">
        <v>291</v>
      </c>
      <c r="B1067" s="1960"/>
      <c r="C1067" s="1960"/>
      <c r="D1067" s="1960"/>
      <c r="E1067" s="1960"/>
      <c r="F1067" s="1960"/>
      <c r="G1067" s="1960"/>
      <c r="H1067" s="1960"/>
      <c r="I1067" s="1960"/>
      <c r="J1067" s="1960"/>
      <c r="K1067" s="1960"/>
      <c r="L1067" s="1960"/>
      <c r="M1067" s="1960"/>
      <c r="N1067" s="1960"/>
      <c r="O1067" s="1960"/>
      <c r="P1067" s="1960"/>
      <c r="Q1067" s="1960"/>
    </row>
    <row r="1068" spans="1:17" ht="13.5" thickBot="1" x14ac:dyDescent="0.25">
      <c r="A1068" s="391"/>
      <c r="B1068" s="391"/>
      <c r="C1068" s="391"/>
      <c r="D1068" s="391"/>
      <c r="E1068" s="1961" t="s">
        <v>253</v>
      </c>
      <c r="F1068" s="1961"/>
      <c r="G1068" s="1961"/>
      <c r="H1068" s="1961"/>
      <c r="I1068" s="391">
        <v>4.8</v>
      </c>
      <c r="J1068" s="391" t="s">
        <v>252</v>
      </c>
      <c r="K1068" s="391" t="s">
        <v>254</v>
      </c>
      <c r="L1068" s="392">
        <v>396</v>
      </c>
      <c r="M1068" s="391"/>
      <c r="N1068" s="391"/>
      <c r="O1068" s="391"/>
      <c r="P1068" s="391"/>
      <c r="Q1068" s="391"/>
    </row>
    <row r="1069" spans="1:17" x14ac:dyDescent="0.2">
      <c r="A1069" s="1962" t="s">
        <v>1</v>
      </c>
      <c r="B1069" s="1965" t="s">
        <v>0</v>
      </c>
      <c r="C1069" s="1968" t="s">
        <v>2</v>
      </c>
      <c r="D1069" s="1968" t="s">
        <v>3</v>
      </c>
      <c r="E1069" s="1968" t="s">
        <v>11</v>
      </c>
      <c r="F1069" s="1972" t="s">
        <v>12</v>
      </c>
      <c r="G1069" s="1973"/>
      <c r="H1069" s="1973"/>
      <c r="I1069" s="1974"/>
      <c r="J1069" s="1968" t="s">
        <v>4</v>
      </c>
      <c r="K1069" s="1968" t="s">
        <v>13</v>
      </c>
      <c r="L1069" s="1968" t="s">
        <v>5</v>
      </c>
      <c r="M1069" s="1968" t="s">
        <v>6</v>
      </c>
      <c r="N1069" s="1968" t="s">
        <v>14</v>
      </c>
      <c r="O1069" s="1968" t="s">
        <v>15</v>
      </c>
      <c r="P1069" s="1975" t="s">
        <v>22</v>
      </c>
      <c r="Q1069" s="1977" t="s">
        <v>23</v>
      </c>
    </row>
    <row r="1070" spans="1:17" ht="33.75" x14ac:dyDescent="0.2">
      <c r="A1070" s="1963"/>
      <c r="B1070" s="1966"/>
      <c r="C1070" s="1969"/>
      <c r="D1070" s="1971"/>
      <c r="E1070" s="1971"/>
      <c r="F1070" s="1173" t="s">
        <v>16</v>
      </c>
      <c r="G1070" s="1173" t="s">
        <v>17</v>
      </c>
      <c r="H1070" s="1173" t="s">
        <v>18</v>
      </c>
      <c r="I1070" s="1173" t="s">
        <v>19</v>
      </c>
      <c r="J1070" s="1971"/>
      <c r="K1070" s="1971"/>
      <c r="L1070" s="1971"/>
      <c r="M1070" s="1971"/>
      <c r="N1070" s="1971"/>
      <c r="O1070" s="1971"/>
      <c r="P1070" s="1976"/>
      <c r="Q1070" s="1978"/>
    </row>
    <row r="1071" spans="1:17" ht="12" thickBot="1" x14ac:dyDescent="0.25">
      <c r="A1071" s="1964"/>
      <c r="B1071" s="1967"/>
      <c r="C1071" s="1970"/>
      <c r="D1071" s="28" t="s">
        <v>7</v>
      </c>
      <c r="E1071" s="28" t="s">
        <v>8</v>
      </c>
      <c r="F1071" s="28" t="s">
        <v>9</v>
      </c>
      <c r="G1071" s="28" t="s">
        <v>9</v>
      </c>
      <c r="H1071" s="28" t="s">
        <v>9</v>
      </c>
      <c r="I1071" s="28" t="s">
        <v>9</v>
      </c>
      <c r="J1071" s="28" t="s">
        <v>20</v>
      </c>
      <c r="K1071" s="28" t="s">
        <v>9</v>
      </c>
      <c r="L1071" s="28" t="s">
        <v>20</v>
      </c>
      <c r="M1071" s="28" t="s">
        <v>21</v>
      </c>
      <c r="N1071" s="28" t="s">
        <v>269</v>
      </c>
      <c r="O1071" s="28" t="s">
        <v>270</v>
      </c>
      <c r="P1071" s="616" t="s">
        <v>24</v>
      </c>
      <c r="Q1071" s="617" t="s">
        <v>271</v>
      </c>
    </row>
    <row r="1072" spans="1:17" x14ac:dyDescent="0.2">
      <c r="A1072" s="2068" t="s">
        <v>227</v>
      </c>
      <c r="B1072" s="41">
        <v>1</v>
      </c>
      <c r="C1072" s="307" t="s">
        <v>533</v>
      </c>
      <c r="D1072" s="270">
        <v>36</v>
      </c>
      <c r="E1072" s="270">
        <v>1983</v>
      </c>
      <c r="F1072" s="246">
        <v>25.221</v>
      </c>
      <c r="G1072" s="246">
        <v>3.7770000000000001</v>
      </c>
      <c r="H1072" s="246">
        <v>8.64</v>
      </c>
      <c r="I1072" s="246">
        <f>F1072-G1072-H1072</f>
        <v>12.803999999999998</v>
      </c>
      <c r="J1072" s="246">
        <v>2073.62</v>
      </c>
      <c r="K1072" s="271">
        <v>12.804</v>
      </c>
      <c r="L1072" s="246">
        <v>2073.62</v>
      </c>
      <c r="M1072" s="272">
        <f>K1072/L1072</f>
        <v>6.1747089630694151E-3</v>
      </c>
      <c r="N1072" s="308">
        <v>51</v>
      </c>
      <c r="O1072" s="274">
        <f>M1072*N1072</f>
        <v>0.31491015711654019</v>
      </c>
      <c r="P1072" s="274">
        <f>M1072*60*1000</f>
        <v>370.48253778416489</v>
      </c>
      <c r="Q1072" s="275">
        <f>P1072*N1072/1000</f>
        <v>18.89460942699241</v>
      </c>
    </row>
    <row r="1073" spans="1:17" x14ac:dyDescent="0.2">
      <c r="A1073" s="2122"/>
      <c r="B1073" s="38">
        <v>2</v>
      </c>
      <c r="C1073" s="310" t="s">
        <v>534</v>
      </c>
      <c r="D1073" s="276">
        <v>20</v>
      </c>
      <c r="E1073" s="276">
        <v>1984</v>
      </c>
      <c r="F1073" s="203">
        <v>8.0730000000000004</v>
      </c>
      <c r="G1073" s="203">
        <v>1.7709999999999999</v>
      </c>
      <c r="H1073" s="203">
        <v>3.2</v>
      </c>
      <c r="I1073" s="203">
        <v>3.101</v>
      </c>
      <c r="J1073" s="203">
        <v>1056.5999999999999</v>
      </c>
      <c r="K1073" s="277">
        <v>3.101</v>
      </c>
      <c r="L1073" s="203">
        <v>1056.5999999999999</v>
      </c>
      <c r="M1073" s="204">
        <f t="shared" ref="M1073:M1081" si="195">K1073/L1073</f>
        <v>2.9348854817338637E-3</v>
      </c>
      <c r="N1073" s="308">
        <v>51</v>
      </c>
      <c r="O1073" s="278">
        <f t="shared" ref="O1073:O1091" si="196">M1073*N1073</f>
        <v>0.14967915956842703</v>
      </c>
      <c r="P1073" s="274">
        <f t="shared" ref="P1073:P1091" si="197">M1073*60*1000</f>
        <v>176.0931289040318</v>
      </c>
      <c r="Q1073" s="279">
        <f t="shared" ref="Q1073:Q1091" si="198">P1073*N1073/1000</f>
        <v>8.9807495741056229</v>
      </c>
    </row>
    <row r="1074" spans="1:17" x14ac:dyDescent="0.2">
      <c r="A1074" s="2122"/>
      <c r="B1074" s="38">
        <v>3</v>
      </c>
      <c r="C1074" s="310" t="s">
        <v>558</v>
      </c>
      <c r="D1074" s="276">
        <v>20</v>
      </c>
      <c r="E1074" s="276">
        <v>1982</v>
      </c>
      <c r="F1074" s="203">
        <v>11.654</v>
      </c>
      <c r="G1074" s="203">
        <v>2.7160000000000002</v>
      </c>
      <c r="H1074" s="203">
        <v>3.2</v>
      </c>
      <c r="I1074" s="203">
        <v>5.7380000000000004</v>
      </c>
      <c r="J1074" s="203">
        <v>1034.1500000000001</v>
      </c>
      <c r="K1074" s="277">
        <v>5.7380000000000004</v>
      </c>
      <c r="L1074" s="203">
        <v>1034.1500000000001</v>
      </c>
      <c r="M1074" s="204">
        <f t="shared" si="195"/>
        <v>5.5485181066576416E-3</v>
      </c>
      <c r="N1074" s="308">
        <v>51</v>
      </c>
      <c r="O1074" s="278">
        <f t="shared" si="196"/>
        <v>0.28297442343953971</v>
      </c>
      <c r="P1074" s="274">
        <f t="shared" si="197"/>
        <v>332.9110863994585</v>
      </c>
      <c r="Q1074" s="279">
        <f t="shared" si="198"/>
        <v>16.978465406372383</v>
      </c>
    </row>
    <row r="1075" spans="1:17" x14ac:dyDescent="0.2">
      <c r="A1075" s="2122"/>
      <c r="B1075" s="11">
        <v>4</v>
      </c>
      <c r="C1075" s="310" t="s">
        <v>559</v>
      </c>
      <c r="D1075" s="276">
        <v>20</v>
      </c>
      <c r="E1075" s="276">
        <v>1982</v>
      </c>
      <c r="F1075" s="203">
        <v>11.888999999999999</v>
      </c>
      <c r="G1075" s="203">
        <v>1.8440000000000001</v>
      </c>
      <c r="H1075" s="203">
        <v>3.2</v>
      </c>
      <c r="I1075" s="203">
        <v>6.8449999999999998</v>
      </c>
      <c r="J1075" s="203">
        <v>1051.81</v>
      </c>
      <c r="K1075" s="277">
        <v>6.8449999999999998</v>
      </c>
      <c r="L1075" s="203">
        <v>1051.81</v>
      </c>
      <c r="M1075" s="204">
        <f t="shared" si="195"/>
        <v>6.5078293608161171E-3</v>
      </c>
      <c r="N1075" s="308">
        <v>51</v>
      </c>
      <c r="O1075" s="278">
        <f t="shared" si="196"/>
        <v>0.331899297401622</v>
      </c>
      <c r="P1075" s="274">
        <f t="shared" si="197"/>
        <v>390.46976164896699</v>
      </c>
      <c r="Q1075" s="279">
        <f t="shared" si="198"/>
        <v>19.913957844097318</v>
      </c>
    </row>
    <row r="1076" spans="1:17" x14ac:dyDescent="0.2">
      <c r="A1076" s="2122"/>
      <c r="B1076" s="11">
        <v>5</v>
      </c>
      <c r="C1076" s="310" t="s">
        <v>560</v>
      </c>
      <c r="D1076" s="276">
        <v>20</v>
      </c>
      <c r="E1076" s="276">
        <v>1983</v>
      </c>
      <c r="F1076" s="203">
        <v>9.0310000000000006</v>
      </c>
      <c r="G1076" s="203">
        <v>1.2290000000000001</v>
      </c>
      <c r="H1076" s="203">
        <v>3.2</v>
      </c>
      <c r="I1076" s="203">
        <v>4.601</v>
      </c>
      <c r="J1076" s="203">
        <v>1063.0999999999999</v>
      </c>
      <c r="K1076" s="277">
        <v>4.601</v>
      </c>
      <c r="L1076" s="203">
        <v>1063.0999999999999</v>
      </c>
      <c r="M1076" s="204">
        <f t="shared" si="195"/>
        <v>4.3279089455366387E-3</v>
      </c>
      <c r="N1076" s="308">
        <v>51</v>
      </c>
      <c r="O1076" s="278">
        <f t="shared" si="196"/>
        <v>0.22072335622236858</v>
      </c>
      <c r="P1076" s="274">
        <f t="shared" si="197"/>
        <v>259.67453673219831</v>
      </c>
      <c r="Q1076" s="279">
        <f t="shared" si="198"/>
        <v>13.243401373342115</v>
      </c>
    </row>
    <row r="1077" spans="1:17" x14ac:dyDescent="0.2">
      <c r="A1077" s="2122"/>
      <c r="B1077" s="11">
        <v>6</v>
      </c>
      <c r="C1077" s="310" t="s">
        <v>561</v>
      </c>
      <c r="D1077" s="276">
        <v>20</v>
      </c>
      <c r="E1077" s="276">
        <v>1981</v>
      </c>
      <c r="F1077" s="203">
        <v>9.8849999999999998</v>
      </c>
      <c r="G1077" s="203">
        <v>2.2909999999999999</v>
      </c>
      <c r="H1077" s="203">
        <v>3.2</v>
      </c>
      <c r="I1077" s="203">
        <v>4.3940000000000001</v>
      </c>
      <c r="J1077" s="203">
        <v>1041.52</v>
      </c>
      <c r="K1077" s="277">
        <v>4.3940000000000001</v>
      </c>
      <c r="L1077" s="203">
        <v>1041.52</v>
      </c>
      <c r="M1077" s="204">
        <f t="shared" si="195"/>
        <v>4.2188340118288654E-3</v>
      </c>
      <c r="N1077" s="308">
        <v>51</v>
      </c>
      <c r="O1077" s="278">
        <f t="shared" si="196"/>
        <v>0.21516053460327214</v>
      </c>
      <c r="P1077" s="274">
        <f t="shared" si="197"/>
        <v>253.13004070973193</v>
      </c>
      <c r="Q1077" s="279">
        <f t="shared" si="198"/>
        <v>12.909632076196329</v>
      </c>
    </row>
    <row r="1078" spans="1:17" x14ac:dyDescent="0.2">
      <c r="A1078" s="2122"/>
      <c r="B1078" s="11">
        <v>7</v>
      </c>
      <c r="C1078" s="310" t="s">
        <v>562</v>
      </c>
      <c r="D1078" s="276">
        <v>20</v>
      </c>
      <c r="E1078" s="276">
        <v>1981</v>
      </c>
      <c r="F1078" s="203">
        <v>11.805</v>
      </c>
      <c r="G1078" s="203">
        <v>2.4020000000000001</v>
      </c>
      <c r="H1078" s="203">
        <v>3.2</v>
      </c>
      <c r="I1078" s="203">
        <v>6.202</v>
      </c>
      <c r="J1078" s="203">
        <v>1019.7</v>
      </c>
      <c r="K1078" s="277">
        <v>6.202</v>
      </c>
      <c r="L1078" s="203">
        <v>1019.7</v>
      </c>
      <c r="M1078" s="204">
        <f t="shared" si="195"/>
        <v>6.0821810336373437E-3</v>
      </c>
      <c r="N1078" s="308">
        <v>51</v>
      </c>
      <c r="O1078" s="278">
        <f t="shared" si="196"/>
        <v>0.31019123271550453</v>
      </c>
      <c r="P1078" s="274">
        <f t="shared" si="197"/>
        <v>364.93086201824059</v>
      </c>
      <c r="Q1078" s="279">
        <f t="shared" si="198"/>
        <v>18.611473962930273</v>
      </c>
    </row>
    <row r="1079" spans="1:17" x14ac:dyDescent="0.2">
      <c r="A1079" s="2122"/>
      <c r="B1079" s="11">
        <v>8</v>
      </c>
      <c r="C1079" s="310" t="s">
        <v>563</v>
      </c>
      <c r="D1079" s="276">
        <v>20</v>
      </c>
      <c r="E1079" s="276">
        <v>1982</v>
      </c>
      <c r="F1079" s="203">
        <v>12.295</v>
      </c>
      <c r="G1079" s="203">
        <v>1.5649999999999999</v>
      </c>
      <c r="H1079" s="203">
        <v>3.2</v>
      </c>
      <c r="I1079" s="203">
        <v>7.53</v>
      </c>
      <c r="J1079" s="203">
        <v>1023.95</v>
      </c>
      <c r="K1079" s="277">
        <v>7.53</v>
      </c>
      <c r="L1079" s="203">
        <v>1023.95</v>
      </c>
      <c r="M1079" s="204">
        <f t="shared" si="195"/>
        <v>7.3538747009131303E-3</v>
      </c>
      <c r="N1079" s="308">
        <v>51</v>
      </c>
      <c r="O1079" s="278">
        <f t="shared" si="196"/>
        <v>0.37504760974656964</v>
      </c>
      <c r="P1079" s="274">
        <f t="shared" si="197"/>
        <v>441.23248205478779</v>
      </c>
      <c r="Q1079" s="279">
        <f t="shared" si="198"/>
        <v>22.502856584794181</v>
      </c>
    </row>
    <row r="1080" spans="1:17" x14ac:dyDescent="0.2">
      <c r="A1080" s="2122"/>
      <c r="B1080" s="11">
        <v>9</v>
      </c>
      <c r="C1080" s="310" t="s">
        <v>598</v>
      </c>
      <c r="D1080" s="276">
        <v>36</v>
      </c>
      <c r="E1080" s="276">
        <v>1995</v>
      </c>
      <c r="F1080" s="203">
        <v>16.823</v>
      </c>
      <c r="G1080" s="203">
        <v>3.88</v>
      </c>
      <c r="H1080" s="203">
        <v>8.64</v>
      </c>
      <c r="I1080" s="203">
        <v>3.88</v>
      </c>
      <c r="J1080" s="203">
        <v>1958.13</v>
      </c>
      <c r="K1080" s="277">
        <v>3.88</v>
      </c>
      <c r="L1080" s="203">
        <v>1958.13</v>
      </c>
      <c r="M1080" s="204">
        <f t="shared" si="195"/>
        <v>1.9814823326336859E-3</v>
      </c>
      <c r="N1080" s="308">
        <v>51</v>
      </c>
      <c r="O1080" s="278">
        <f t="shared" si="196"/>
        <v>0.10105559896431798</v>
      </c>
      <c r="P1080" s="274">
        <f t="shared" si="197"/>
        <v>118.88893995802115</v>
      </c>
      <c r="Q1080" s="279">
        <f t="shared" si="198"/>
        <v>6.0633359378590788</v>
      </c>
    </row>
    <row r="1081" spans="1:17" ht="12" thickBot="1" x14ac:dyDescent="0.25">
      <c r="A1081" s="2123"/>
      <c r="B1081" s="30">
        <v>10</v>
      </c>
      <c r="C1081" s="315" t="s">
        <v>786</v>
      </c>
      <c r="D1081" s="338">
        <v>20</v>
      </c>
      <c r="E1081" s="338">
        <v>1981</v>
      </c>
      <c r="F1081" s="394">
        <v>7.8979999999999997</v>
      </c>
      <c r="G1081" s="394">
        <v>2.1789999999999998</v>
      </c>
      <c r="H1081" s="394">
        <v>3.2</v>
      </c>
      <c r="I1081" s="394">
        <f>F1081-G1081-H1081</f>
        <v>2.5189999999999992</v>
      </c>
      <c r="J1081" s="394">
        <v>1033.77</v>
      </c>
      <c r="K1081" s="395">
        <v>2.5190000000000001</v>
      </c>
      <c r="L1081" s="394">
        <v>1033.77</v>
      </c>
      <c r="M1081" s="331">
        <f t="shared" si="195"/>
        <v>2.4367122280584659E-3</v>
      </c>
      <c r="N1081" s="308">
        <v>51</v>
      </c>
      <c r="O1081" s="339">
        <f t="shared" si="196"/>
        <v>0.12427232363098176</v>
      </c>
      <c r="P1081" s="340">
        <f t="shared" si="197"/>
        <v>146.20273368350794</v>
      </c>
      <c r="Q1081" s="341">
        <f t="shared" si="198"/>
        <v>7.4563394178589055</v>
      </c>
    </row>
    <row r="1082" spans="1:17" x14ac:dyDescent="0.2">
      <c r="A1082" s="2009" t="s">
        <v>219</v>
      </c>
      <c r="B1082" s="97">
        <v>1</v>
      </c>
      <c r="C1082" s="287" t="s">
        <v>599</v>
      </c>
      <c r="D1082" s="280"/>
      <c r="E1082" s="280">
        <v>1990</v>
      </c>
      <c r="F1082" s="282">
        <v>40.314999999999998</v>
      </c>
      <c r="G1082" s="282">
        <v>3.2410000000000001</v>
      </c>
      <c r="H1082" s="282">
        <v>8.64</v>
      </c>
      <c r="I1082" s="281">
        <v>28.434000000000001</v>
      </c>
      <c r="J1082" s="282">
        <v>2325.87</v>
      </c>
      <c r="K1082" s="283">
        <v>28.434000000000001</v>
      </c>
      <c r="L1082" s="282">
        <v>2325.87</v>
      </c>
      <c r="M1082" s="284">
        <f>K1082/L1082</f>
        <v>1.2225102864734487E-2</v>
      </c>
      <c r="N1082" s="343">
        <v>51</v>
      </c>
      <c r="O1082" s="285">
        <f t="shared" si="196"/>
        <v>0.6234802461014588</v>
      </c>
      <c r="P1082" s="285">
        <f t="shared" si="197"/>
        <v>733.5061718840692</v>
      </c>
      <c r="Q1082" s="286">
        <f t="shared" si="198"/>
        <v>37.408814766087531</v>
      </c>
    </row>
    <row r="1083" spans="1:17" x14ac:dyDescent="0.2">
      <c r="A1083" s="1950"/>
      <c r="B1083" s="119">
        <v>2</v>
      </c>
      <c r="C1083" s="287" t="s">
        <v>787</v>
      </c>
      <c r="D1083" s="280">
        <v>20</v>
      </c>
      <c r="E1083" s="280">
        <v>1987</v>
      </c>
      <c r="F1083" s="281">
        <v>18.314</v>
      </c>
      <c r="G1083" s="281">
        <v>1.5640000000000001</v>
      </c>
      <c r="H1083" s="281">
        <v>3.2</v>
      </c>
      <c r="I1083" s="281">
        <v>13.548999999999999</v>
      </c>
      <c r="J1083" s="281">
        <v>1071.6500000000001</v>
      </c>
      <c r="K1083" s="288">
        <v>13.548999999999999</v>
      </c>
      <c r="L1083" s="281">
        <v>1071.6500000000001</v>
      </c>
      <c r="M1083" s="284">
        <f>K1083/L1083</f>
        <v>1.2643120421779497E-2</v>
      </c>
      <c r="N1083" s="343">
        <v>51</v>
      </c>
      <c r="O1083" s="285">
        <f t="shared" si="196"/>
        <v>0.64479914151075435</v>
      </c>
      <c r="P1083" s="285">
        <f t="shared" si="197"/>
        <v>758.58722530676982</v>
      </c>
      <c r="Q1083" s="286">
        <f t="shared" si="198"/>
        <v>38.687948490645262</v>
      </c>
    </row>
    <row r="1084" spans="1:17" x14ac:dyDescent="0.2">
      <c r="A1084" s="1950"/>
      <c r="B1084" s="96">
        <v>3</v>
      </c>
      <c r="C1084" s="345" t="s">
        <v>788</v>
      </c>
      <c r="D1084" s="280">
        <v>20</v>
      </c>
      <c r="E1084" s="280">
        <v>1991</v>
      </c>
      <c r="F1084" s="281">
        <v>19.152000000000001</v>
      </c>
      <c r="G1084" s="281">
        <v>2.2909999999999999</v>
      </c>
      <c r="H1084" s="281">
        <v>3.2</v>
      </c>
      <c r="I1084" s="281">
        <v>13.661</v>
      </c>
      <c r="J1084" s="281">
        <v>1065.6300000000001</v>
      </c>
      <c r="K1084" s="288">
        <v>13.661</v>
      </c>
      <c r="L1084" s="281">
        <v>1065.6300000000001</v>
      </c>
      <c r="M1084" s="289">
        <f t="shared" ref="M1084:M1091" si="199">K1084/L1084</f>
        <v>1.2819646594033575E-2</v>
      </c>
      <c r="N1084" s="343">
        <v>51</v>
      </c>
      <c r="O1084" s="285">
        <f t="shared" si="196"/>
        <v>0.65380197629571235</v>
      </c>
      <c r="P1084" s="285">
        <f t="shared" si="197"/>
        <v>769.17879564201451</v>
      </c>
      <c r="Q1084" s="290">
        <f t="shared" si="198"/>
        <v>39.228118577742741</v>
      </c>
    </row>
    <row r="1085" spans="1:17" x14ac:dyDescent="0.2">
      <c r="A1085" s="1950"/>
      <c r="B1085" s="96">
        <v>4</v>
      </c>
      <c r="C1085" s="345" t="s">
        <v>789</v>
      </c>
      <c r="D1085" s="280">
        <v>20</v>
      </c>
      <c r="E1085" s="280">
        <v>1984</v>
      </c>
      <c r="F1085" s="281">
        <v>18.847999999999999</v>
      </c>
      <c r="G1085" s="281">
        <v>2.2349999999999999</v>
      </c>
      <c r="H1085" s="281">
        <v>3.2</v>
      </c>
      <c r="I1085" s="281">
        <v>13.412000000000001</v>
      </c>
      <c r="J1085" s="281">
        <v>1059.55</v>
      </c>
      <c r="K1085" s="288">
        <v>13.412000000000001</v>
      </c>
      <c r="L1085" s="281">
        <v>1059.55</v>
      </c>
      <c r="M1085" s="289">
        <f t="shared" si="199"/>
        <v>1.2658203954508991E-2</v>
      </c>
      <c r="N1085" s="343">
        <v>51</v>
      </c>
      <c r="O1085" s="346">
        <f t="shared" si="196"/>
        <v>0.64556840167995855</v>
      </c>
      <c r="P1085" s="285">
        <f t="shared" si="197"/>
        <v>759.49223727053948</v>
      </c>
      <c r="Q1085" s="290">
        <f t="shared" si="198"/>
        <v>38.734104100797516</v>
      </c>
    </row>
    <row r="1086" spans="1:17" x14ac:dyDescent="0.2">
      <c r="A1086" s="1950"/>
      <c r="B1086" s="96">
        <v>5</v>
      </c>
      <c r="C1086" s="345" t="s">
        <v>790</v>
      </c>
      <c r="D1086" s="280">
        <v>20</v>
      </c>
      <c r="E1086" s="280">
        <v>1984</v>
      </c>
      <c r="F1086" s="281">
        <v>19.945</v>
      </c>
      <c r="G1086" s="281">
        <v>1.8440000000000001</v>
      </c>
      <c r="H1086" s="281">
        <v>3.2</v>
      </c>
      <c r="I1086" s="281">
        <v>14.901</v>
      </c>
      <c r="J1086" s="281">
        <v>1066.95</v>
      </c>
      <c r="K1086" s="288">
        <v>14.901</v>
      </c>
      <c r="L1086" s="281">
        <v>1066.95</v>
      </c>
      <c r="M1086" s="289">
        <f t="shared" si="199"/>
        <v>1.3965977787150287E-2</v>
      </c>
      <c r="N1086" s="343">
        <v>51</v>
      </c>
      <c r="O1086" s="346">
        <f t="shared" si="196"/>
        <v>0.71226486714466464</v>
      </c>
      <c r="P1086" s="285">
        <f t="shared" si="197"/>
        <v>837.95866722901724</v>
      </c>
      <c r="Q1086" s="290">
        <f t="shared" si="198"/>
        <v>42.735892028679885</v>
      </c>
    </row>
    <row r="1087" spans="1:17" x14ac:dyDescent="0.2">
      <c r="A1087" s="1950"/>
      <c r="B1087" s="96">
        <v>6</v>
      </c>
      <c r="C1087" s="345" t="s">
        <v>791</v>
      </c>
      <c r="D1087" s="280">
        <v>20</v>
      </c>
      <c r="E1087" s="280">
        <v>1983</v>
      </c>
      <c r="F1087" s="281">
        <v>19.190999999999999</v>
      </c>
      <c r="G1087" s="281">
        <v>1.6759999999999999</v>
      </c>
      <c r="H1087" s="281">
        <v>3.2</v>
      </c>
      <c r="I1087" s="281">
        <v>14.315</v>
      </c>
      <c r="J1087" s="281">
        <v>1037.8499999999999</v>
      </c>
      <c r="K1087" s="288">
        <v>14.315</v>
      </c>
      <c r="L1087" s="281">
        <v>1037.8499999999999</v>
      </c>
      <c r="M1087" s="289">
        <f t="shared" si="199"/>
        <v>1.3792937322349088E-2</v>
      </c>
      <c r="N1087" s="343">
        <v>51</v>
      </c>
      <c r="O1087" s="346">
        <f t="shared" si="196"/>
        <v>0.7034398034398035</v>
      </c>
      <c r="P1087" s="285">
        <f t="shared" si="197"/>
        <v>827.57623934094522</v>
      </c>
      <c r="Q1087" s="290">
        <f t="shared" si="198"/>
        <v>42.206388206388205</v>
      </c>
    </row>
    <row r="1088" spans="1:17" x14ac:dyDescent="0.2">
      <c r="A1088" s="1950"/>
      <c r="B1088" s="96">
        <v>7</v>
      </c>
      <c r="C1088" s="345" t="s">
        <v>792</v>
      </c>
      <c r="D1088" s="280">
        <v>20</v>
      </c>
      <c r="E1088" s="280">
        <v>1983</v>
      </c>
      <c r="F1088" s="281">
        <v>20.05</v>
      </c>
      <c r="G1088" s="281">
        <v>2.6259999999999999</v>
      </c>
      <c r="H1088" s="281">
        <v>3.2</v>
      </c>
      <c r="I1088" s="281">
        <v>14.224</v>
      </c>
      <c r="J1088" s="281">
        <v>1052.7</v>
      </c>
      <c r="K1088" s="288">
        <v>14.224</v>
      </c>
      <c r="L1088" s="281">
        <v>1052.7</v>
      </c>
      <c r="M1088" s="289">
        <f t="shared" si="199"/>
        <v>1.351192172508787E-2</v>
      </c>
      <c r="N1088" s="343">
        <v>51</v>
      </c>
      <c r="O1088" s="346">
        <f t="shared" si="196"/>
        <v>0.68910800797948135</v>
      </c>
      <c r="P1088" s="285">
        <f t="shared" si="197"/>
        <v>810.71530350527223</v>
      </c>
      <c r="Q1088" s="290">
        <f t="shared" si="198"/>
        <v>41.346480478768882</v>
      </c>
    </row>
    <row r="1089" spans="1:17" x14ac:dyDescent="0.2">
      <c r="A1089" s="1950"/>
      <c r="B1089" s="96">
        <v>8</v>
      </c>
      <c r="C1089" s="345" t="s">
        <v>793</v>
      </c>
      <c r="D1089" s="280">
        <v>62</v>
      </c>
      <c r="E1089" s="280">
        <v>1977</v>
      </c>
      <c r="F1089" s="281">
        <v>62.204999999999998</v>
      </c>
      <c r="G1089" s="281">
        <v>5.9790000000000001</v>
      </c>
      <c r="H1089" s="281">
        <v>10</v>
      </c>
      <c r="I1089" s="281">
        <v>46.225999999999999</v>
      </c>
      <c r="J1089" s="281">
        <v>3617.4</v>
      </c>
      <c r="K1089" s="288">
        <v>46.225999999999999</v>
      </c>
      <c r="L1089" s="281">
        <v>3617.4</v>
      </c>
      <c r="M1089" s="289">
        <f t="shared" si="199"/>
        <v>1.2778791397136065E-2</v>
      </c>
      <c r="N1089" s="343">
        <v>51</v>
      </c>
      <c r="O1089" s="346">
        <f t="shared" si="196"/>
        <v>0.65171836125393934</v>
      </c>
      <c r="P1089" s="285">
        <f t="shared" si="197"/>
        <v>766.72748382816394</v>
      </c>
      <c r="Q1089" s="290">
        <f t="shared" si="198"/>
        <v>39.10310167523636</v>
      </c>
    </row>
    <row r="1090" spans="1:17" x14ac:dyDescent="0.2">
      <c r="A1090" s="1951"/>
      <c r="B1090" s="99">
        <v>9</v>
      </c>
      <c r="C1090" s="345" t="s">
        <v>794</v>
      </c>
      <c r="D1090" s="280">
        <v>60</v>
      </c>
      <c r="E1090" s="280">
        <v>1970</v>
      </c>
      <c r="F1090" s="281">
        <v>56.573</v>
      </c>
      <c r="G1090" s="281">
        <v>5.8109999999999999</v>
      </c>
      <c r="H1090" s="281">
        <v>9.6</v>
      </c>
      <c r="I1090" s="281">
        <v>41.161000000000001</v>
      </c>
      <c r="J1090" s="281">
        <v>3134.67</v>
      </c>
      <c r="K1090" s="288">
        <v>41.161000000000001</v>
      </c>
      <c r="L1090" s="281">
        <v>3134.67</v>
      </c>
      <c r="M1090" s="289">
        <f t="shared" si="199"/>
        <v>1.3130887780850935E-2</v>
      </c>
      <c r="N1090" s="343">
        <v>51</v>
      </c>
      <c r="O1090" s="346">
        <f t="shared" si="196"/>
        <v>0.66967527682339767</v>
      </c>
      <c r="P1090" s="285">
        <f t="shared" si="197"/>
        <v>787.85326685105611</v>
      </c>
      <c r="Q1090" s="290">
        <f t="shared" si="198"/>
        <v>40.18051660940386</v>
      </c>
    </row>
    <row r="1091" spans="1:17" ht="12" thickBot="1" x14ac:dyDescent="0.25">
      <c r="A1091" s="1952"/>
      <c r="B1091" s="98">
        <v>10</v>
      </c>
      <c r="C1091" s="347" t="s">
        <v>795</v>
      </c>
      <c r="D1091" s="348">
        <v>30</v>
      </c>
      <c r="E1091" s="348">
        <v>1973</v>
      </c>
      <c r="F1091" s="377">
        <v>30.757999999999999</v>
      </c>
      <c r="G1091" s="377">
        <v>2.794</v>
      </c>
      <c r="H1091" s="377">
        <v>4.8</v>
      </c>
      <c r="I1091" s="377">
        <v>23.164000000000001</v>
      </c>
      <c r="J1091" s="377">
        <v>1725.95</v>
      </c>
      <c r="K1091" s="378">
        <v>23.164000000000001</v>
      </c>
      <c r="L1091" s="377">
        <v>1725.95</v>
      </c>
      <c r="M1091" s="350">
        <f t="shared" si="199"/>
        <v>1.3421014513746053E-2</v>
      </c>
      <c r="N1091" s="343">
        <v>51</v>
      </c>
      <c r="O1091" s="351">
        <f t="shared" si="196"/>
        <v>0.68447174020104873</v>
      </c>
      <c r="P1091" s="351">
        <f t="shared" si="197"/>
        <v>805.26087082476317</v>
      </c>
      <c r="Q1091" s="352">
        <f t="shared" si="198"/>
        <v>41.068304412062922</v>
      </c>
    </row>
    <row r="1092" spans="1:17" x14ac:dyDescent="0.2">
      <c r="A1092" s="1953" t="s">
        <v>220</v>
      </c>
      <c r="B1092" s="52">
        <v>1</v>
      </c>
      <c r="C1092" s="316" t="s">
        <v>796</v>
      </c>
      <c r="D1092" s="353">
        <v>35</v>
      </c>
      <c r="E1092" s="353">
        <v>1983</v>
      </c>
      <c r="F1092" s="207">
        <v>45.494999999999997</v>
      </c>
      <c r="G1092" s="207">
        <v>4.5259999999999998</v>
      </c>
      <c r="H1092" s="207">
        <v>8.64</v>
      </c>
      <c r="I1092" s="207">
        <v>32.329000000000001</v>
      </c>
      <c r="J1092" s="207">
        <v>2072.5100000000002</v>
      </c>
      <c r="K1092" s="291">
        <v>32.329000000000001</v>
      </c>
      <c r="L1092" s="292">
        <v>2072.5100000000002</v>
      </c>
      <c r="M1092" s="293">
        <f>K1092/L1092</f>
        <v>1.5598959715514038E-2</v>
      </c>
      <c r="N1092" s="318">
        <v>51</v>
      </c>
      <c r="O1092" s="294">
        <f>M1092*N1092</f>
        <v>0.79554694549121596</v>
      </c>
      <c r="P1092" s="294">
        <f>M1092*60*1000</f>
        <v>935.93758293084227</v>
      </c>
      <c r="Q1092" s="295">
        <f>P1092*N1092/1000</f>
        <v>47.732816729472958</v>
      </c>
    </row>
    <row r="1093" spans="1:17" x14ac:dyDescent="0.2">
      <c r="A1093" s="1954"/>
      <c r="B1093" s="53">
        <v>2</v>
      </c>
      <c r="C1093" s="317" t="s">
        <v>797</v>
      </c>
      <c r="D1093" s="355">
        <v>60</v>
      </c>
      <c r="E1093" s="355">
        <v>1982</v>
      </c>
      <c r="F1093" s="209">
        <v>63.905000000000001</v>
      </c>
      <c r="G1093" s="209">
        <v>7.2640000000000002</v>
      </c>
      <c r="H1093" s="209">
        <v>9.6</v>
      </c>
      <c r="I1093" s="209">
        <v>47.04</v>
      </c>
      <c r="J1093" s="209">
        <v>3214.21</v>
      </c>
      <c r="K1093" s="296">
        <v>47.04</v>
      </c>
      <c r="L1093" s="209">
        <v>3214.21</v>
      </c>
      <c r="M1093" s="208">
        <f t="shared" ref="M1093:M1101" si="200">K1093/L1093</f>
        <v>1.4635011402490813E-2</v>
      </c>
      <c r="N1093" s="318">
        <v>51</v>
      </c>
      <c r="O1093" s="210">
        <f t="shared" ref="O1093:O1101" si="201">M1093*N1093</f>
        <v>0.74638558152703149</v>
      </c>
      <c r="P1093" s="294">
        <f t="shared" ref="P1093:P1101" si="202">M1093*60*1000</f>
        <v>878.10068414944874</v>
      </c>
      <c r="Q1093" s="211">
        <f t="shared" ref="Q1093:Q1101" si="203">P1093*N1093/1000</f>
        <v>44.783134891621884</v>
      </c>
    </row>
    <row r="1094" spans="1:17" x14ac:dyDescent="0.2">
      <c r="A1094" s="1954"/>
      <c r="B1094" s="53">
        <v>3</v>
      </c>
      <c r="C1094" s="317" t="s">
        <v>600</v>
      </c>
      <c r="D1094" s="355">
        <v>20</v>
      </c>
      <c r="E1094" s="355">
        <v>1983</v>
      </c>
      <c r="F1094" s="209">
        <v>23.85</v>
      </c>
      <c r="G1094" s="209">
        <v>2.57</v>
      </c>
      <c r="H1094" s="209">
        <v>3.2</v>
      </c>
      <c r="I1094" s="209">
        <v>18.079000000000001</v>
      </c>
      <c r="J1094" s="209">
        <v>1080</v>
      </c>
      <c r="K1094" s="296">
        <v>18.079000000000001</v>
      </c>
      <c r="L1094" s="209">
        <v>1080</v>
      </c>
      <c r="M1094" s="208">
        <f t="shared" si="200"/>
        <v>1.6739814814814815E-2</v>
      </c>
      <c r="N1094" s="318">
        <v>51</v>
      </c>
      <c r="O1094" s="210">
        <f t="shared" si="201"/>
        <v>0.85373055555555555</v>
      </c>
      <c r="P1094" s="294">
        <f t="shared" si="202"/>
        <v>1004.388888888889</v>
      </c>
      <c r="Q1094" s="211">
        <f t="shared" si="203"/>
        <v>51.223833333333346</v>
      </c>
    </row>
    <row r="1095" spans="1:17" x14ac:dyDescent="0.2">
      <c r="A1095" s="1954"/>
      <c r="B1095" s="53">
        <v>4</v>
      </c>
      <c r="C1095" s="317" t="s">
        <v>601</v>
      </c>
      <c r="D1095" s="355">
        <v>20</v>
      </c>
      <c r="E1095" s="355">
        <v>1989</v>
      </c>
      <c r="F1095" s="209">
        <v>23.010999999999999</v>
      </c>
      <c r="G1095" s="209">
        <v>1.8440000000000001</v>
      </c>
      <c r="H1095" s="209">
        <v>3.2</v>
      </c>
      <c r="I1095" s="209">
        <v>17.966999999999999</v>
      </c>
      <c r="J1095" s="209">
        <v>1071.6500000000001</v>
      </c>
      <c r="K1095" s="296">
        <v>17.966999999999999</v>
      </c>
      <c r="L1095" s="209">
        <v>1071.6500000000001</v>
      </c>
      <c r="M1095" s="208">
        <f t="shared" si="200"/>
        <v>1.6765735081416506E-2</v>
      </c>
      <c r="N1095" s="318">
        <v>51</v>
      </c>
      <c r="O1095" s="210">
        <f t="shared" si="201"/>
        <v>0.85505248915224175</v>
      </c>
      <c r="P1095" s="294">
        <f t="shared" si="202"/>
        <v>1005.9441048849905</v>
      </c>
      <c r="Q1095" s="211">
        <f t="shared" si="203"/>
        <v>51.303149349134507</v>
      </c>
    </row>
    <row r="1096" spans="1:17" x14ac:dyDescent="0.2">
      <c r="A1096" s="1954"/>
      <c r="B1096" s="53">
        <v>5</v>
      </c>
      <c r="C1096" s="317" t="s">
        <v>602</v>
      </c>
      <c r="D1096" s="355">
        <v>20</v>
      </c>
      <c r="E1096" s="355">
        <v>1986</v>
      </c>
      <c r="F1096" s="209">
        <v>23.358000000000001</v>
      </c>
      <c r="G1096" s="209">
        <v>2.9620000000000002</v>
      </c>
      <c r="H1096" s="209">
        <v>3.2</v>
      </c>
      <c r="I1096" s="209">
        <v>17.196000000000002</v>
      </c>
      <c r="J1096" s="209">
        <v>1054.27</v>
      </c>
      <c r="K1096" s="296">
        <v>17.196000000000002</v>
      </c>
      <c r="L1096" s="209">
        <v>1054.27</v>
      </c>
      <c r="M1096" s="208">
        <f t="shared" si="200"/>
        <v>1.6310812220778362E-2</v>
      </c>
      <c r="N1096" s="318">
        <v>51</v>
      </c>
      <c r="O1096" s="210">
        <f t="shared" si="201"/>
        <v>0.83185142325969641</v>
      </c>
      <c r="P1096" s="294">
        <f t="shared" si="202"/>
        <v>978.64873324670179</v>
      </c>
      <c r="Q1096" s="211">
        <f t="shared" si="203"/>
        <v>49.911085395581793</v>
      </c>
    </row>
    <row r="1097" spans="1:17" x14ac:dyDescent="0.2">
      <c r="A1097" s="1954"/>
      <c r="B1097" s="53">
        <v>6</v>
      </c>
      <c r="C1097" s="317" t="s">
        <v>798</v>
      </c>
      <c r="D1097" s="355">
        <v>20</v>
      </c>
      <c r="E1097" s="355">
        <v>1985</v>
      </c>
      <c r="F1097" s="209">
        <v>25.271000000000001</v>
      </c>
      <c r="G1097" s="209">
        <v>2.0449999999999999</v>
      </c>
      <c r="H1097" s="209">
        <v>3.2</v>
      </c>
      <c r="I1097" s="209">
        <v>20.026</v>
      </c>
      <c r="J1097" s="209">
        <v>1074.6500000000001</v>
      </c>
      <c r="K1097" s="296">
        <v>20.026</v>
      </c>
      <c r="L1097" s="209">
        <v>1074.6500000000001</v>
      </c>
      <c r="M1097" s="208">
        <f t="shared" si="200"/>
        <v>1.863490438747499E-2</v>
      </c>
      <c r="N1097" s="318">
        <v>51</v>
      </c>
      <c r="O1097" s="210">
        <f t="shared" si="201"/>
        <v>0.95038012376122449</v>
      </c>
      <c r="P1097" s="294">
        <f t="shared" si="202"/>
        <v>1118.0942632484994</v>
      </c>
      <c r="Q1097" s="211">
        <f t="shared" si="203"/>
        <v>57.02280742567347</v>
      </c>
    </row>
    <row r="1098" spans="1:17" x14ac:dyDescent="0.2">
      <c r="A1098" s="1954"/>
      <c r="B1098" s="53">
        <v>7</v>
      </c>
      <c r="C1098" s="317" t="s">
        <v>799</v>
      </c>
      <c r="D1098" s="355">
        <v>20</v>
      </c>
      <c r="E1098" s="355">
        <v>1984</v>
      </c>
      <c r="F1098" s="209">
        <v>23.803999999999998</v>
      </c>
      <c r="G1098" s="209">
        <v>2.1230000000000002</v>
      </c>
      <c r="H1098" s="209">
        <v>3.2</v>
      </c>
      <c r="I1098" s="209">
        <v>18.48</v>
      </c>
      <c r="J1098" s="209">
        <v>1066.74</v>
      </c>
      <c r="K1098" s="296">
        <v>18.48</v>
      </c>
      <c r="L1098" s="209">
        <v>1066.74</v>
      </c>
      <c r="M1098" s="208">
        <f t="shared" si="200"/>
        <v>1.7323808988132065E-2</v>
      </c>
      <c r="N1098" s="318">
        <v>51</v>
      </c>
      <c r="O1098" s="210">
        <f t="shared" si="201"/>
        <v>0.8835142583947353</v>
      </c>
      <c r="P1098" s="294">
        <f t="shared" si="202"/>
        <v>1039.428539287924</v>
      </c>
      <c r="Q1098" s="211">
        <f t="shared" si="203"/>
        <v>53.01085550368412</v>
      </c>
    </row>
    <row r="1099" spans="1:17" x14ac:dyDescent="0.2">
      <c r="A1099" s="1954"/>
      <c r="B1099" s="53">
        <v>8</v>
      </c>
      <c r="C1099" s="317" t="s">
        <v>800</v>
      </c>
      <c r="D1099" s="355">
        <v>20</v>
      </c>
      <c r="E1099" s="355">
        <v>1980</v>
      </c>
      <c r="F1099" s="209">
        <v>22.114000000000001</v>
      </c>
      <c r="G1099" s="209">
        <v>1.2849999999999999</v>
      </c>
      <c r="H1099" s="209">
        <v>3.2</v>
      </c>
      <c r="I1099" s="209">
        <v>17.629000000000001</v>
      </c>
      <c r="J1099" s="209">
        <v>1041.3499999999999</v>
      </c>
      <c r="K1099" s="296">
        <v>17.629000000000001</v>
      </c>
      <c r="L1099" s="209">
        <v>1041.3499999999999</v>
      </c>
      <c r="M1099" s="208">
        <f t="shared" si="200"/>
        <v>1.6928986411869212E-2</v>
      </c>
      <c r="N1099" s="318">
        <v>51</v>
      </c>
      <c r="O1099" s="210">
        <f t="shared" si="201"/>
        <v>0.8633783070053298</v>
      </c>
      <c r="P1099" s="294">
        <f t="shared" si="202"/>
        <v>1015.7391847121527</v>
      </c>
      <c r="Q1099" s="211">
        <f t="shared" si="203"/>
        <v>51.802698420319786</v>
      </c>
    </row>
    <row r="1100" spans="1:17" x14ac:dyDescent="0.2">
      <c r="A1100" s="1954"/>
      <c r="B1100" s="53">
        <v>9</v>
      </c>
      <c r="C1100" s="317" t="s">
        <v>801</v>
      </c>
      <c r="D1100" s="355">
        <v>20</v>
      </c>
      <c r="E1100" s="355">
        <v>1980</v>
      </c>
      <c r="F1100" s="209">
        <v>23.503</v>
      </c>
      <c r="G1100" s="209">
        <v>1.956</v>
      </c>
      <c r="H1100" s="209">
        <v>3.2</v>
      </c>
      <c r="I1100" s="209">
        <v>18.347000000000001</v>
      </c>
      <c r="J1100" s="209">
        <v>1039.5</v>
      </c>
      <c r="K1100" s="296">
        <v>18.347000000000001</v>
      </c>
      <c r="L1100" s="209">
        <v>1039.5</v>
      </c>
      <c r="M1100" s="208">
        <f t="shared" si="200"/>
        <v>1.7649831649831652E-2</v>
      </c>
      <c r="N1100" s="318">
        <v>51</v>
      </c>
      <c r="O1100" s="210">
        <f t="shared" si="201"/>
        <v>0.90014141414141424</v>
      </c>
      <c r="P1100" s="294">
        <f t="shared" si="202"/>
        <v>1058.9898989898991</v>
      </c>
      <c r="Q1100" s="211">
        <f t="shared" si="203"/>
        <v>54.008484848484855</v>
      </c>
    </row>
    <row r="1101" spans="1:17" ht="12" thickBot="1" x14ac:dyDescent="0.25">
      <c r="A1101" s="1955"/>
      <c r="B1101" s="55">
        <v>10</v>
      </c>
      <c r="C1101" s="319" t="s">
        <v>802</v>
      </c>
      <c r="D1101" s="357">
        <v>36</v>
      </c>
      <c r="E1101" s="357">
        <v>1982</v>
      </c>
      <c r="F1101" s="374">
        <v>46.978999999999999</v>
      </c>
      <c r="G1101" s="374">
        <v>5.0289999999999999</v>
      </c>
      <c r="H1101" s="374">
        <v>8.64</v>
      </c>
      <c r="I1101" s="374">
        <v>33.31</v>
      </c>
      <c r="J1101" s="374">
        <v>2071.83</v>
      </c>
      <c r="K1101" s="379">
        <v>33.31</v>
      </c>
      <c r="L1101" s="374">
        <v>2071.83</v>
      </c>
      <c r="M1101" s="333">
        <f t="shared" si="200"/>
        <v>1.6077573932224171E-2</v>
      </c>
      <c r="N1101" s="318">
        <v>51</v>
      </c>
      <c r="O1101" s="320">
        <f t="shared" si="201"/>
        <v>0.81995627054343267</v>
      </c>
      <c r="P1101" s="320">
        <f t="shared" si="202"/>
        <v>964.65443593345026</v>
      </c>
      <c r="Q1101" s="321">
        <f t="shared" si="203"/>
        <v>49.197376232605968</v>
      </c>
    </row>
    <row r="1102" spans="1:17" x14ac:dyDescent="0.2">
      <c r="A1102" s="1983" t="s">
        <v>228</v>
      </c>
      <c r="B1102" s="35">
        <v>1</v>
      </c>
      <c r="C1102" s="606"/>
      <c r="D1102" s="596"/>
      <c r="E1102" s="596"/>
      <c r="F1102" s="110"/>
      <c r="G1102" s="110"/>
      <c r="H1102" s="110"/>
      <c r="I1102" s="110"/>
      <c r="J1102" s="597"/>
      <c r="K1102" s="607"/>
      <c r="L1102" s="597"/>
      <c r="M1102" s="100"/>
      <c r="N1102" s="597"/>
      <c r="O1102" s="608"/>
      <c r="P1102" s="598"/>
      <c r="Q1102" s="599"/>
    </row>
    <row r="1103" spans="1:17" x14ac:dyDescent="0.2">
      <c r="A1103" s="1984"/>
      <c r="B1103" s="17">
        <v>2</v>
      </c>
      <c r="C1103" s="121"/>
      <c r="D1103" s="122"/>
      <c r="E1103" s="122"/>
      <c r="F1103" s="81"/>
      <c r="G1103" s="81"/>
      <c r="H1103" s="81"/>
      <c r="I1103" s="81"/>
      <c r="J1103" s="125"/>
      <c r="K1103" s="123"/>
      <c r="L1103" s="125"/>
      <c r="M1103" s="124"/>
      <c r="N1103" s="125"/>
      <c r="O1103" s="48"/>
      <c r="P1103" s="126"/>
      <c r="Q1103" s="127"/>
    </row>
    <row r="1104" spans="1:17" x14ac:dyDescent="0.2">
      <c r="A1104" s="1984"/>
      <c r="B1104" s="17">
        <v>3</v>
      </c>
      <c r="C1104" s="121"/>
      <c r="D1104" s="122"/>
      <c r="E1104" s="122"/>
      <c r="F1104" s="81"/>
      <c r="G1104" s="81"/>
      <c r="H1104" s="81"/>
      <c r="I1104" s="81"/>
      <c r="J1104" s="125"/>
      <c r="K1104" s="123"/>
      <c r="L1104" s="125"/>
      <c r="M1104" s="124"/>
      <c r="N1104" s="125"/>
      <c r="O1104" s="48"/>
      <c r="P1104" s="126"/>
      <c r="Q1104" s="127"/>
    </row>
    <row r="1105" spans="1:17" x14ac:dyDescent="0.2">
      <c r="A1105" s="1985"/>
      <c r="B1105" s="17">
        <v>4</v>
      </c>
      <c r="C1105" s="121"/>
      <c r="D1105" s="122"/>
      <c r="E1105" s="122"/>
      <c r="F1105" s="81"/>
      <c r="G1105" s="81"/>
      <c r="H1105" s="81"/>
      <c r="I1105" s="81"/>
      <c r="J1105" s="125"/>
      <c r="K1105" s="123"/>
      <c r="L1105" s="125"/>
      <c r="M1105" s="124"/>
      <c r="N1105" s="125"/>
      <c r="O1105" s="48"/>
      <c r="P1105" s="126"/>
      <c r="Q1105" s="127"/>
    </row>
    <row r="1106" spans="1:17" x14ac:dyDescent="0.2">
      <c r="A1106" s="1985"/>
      <c r="B1106" s="17">
        <v>5</v>
      </c>
      <c r="C1106" s="121"/>
      <c r="D1106" s="122"/>
      <c r="E1106" s="122"/>
      <c r="F1106" s="81"/>
      <c r="G1106" s="81"/>
      <c r="H1106" s="81"/>
      <c r="I1106" s="81"/>
      <c r="J1106" s="125"/>
      <c r="K1106" s="123"/>
      <c r="L1106" s="125"/>
      <c r="M1106" s="124"/>
      <c r="N1106" s="125"/>
      <c r="O1106" s="48"/>
      <c r="P1106" s="126"/>
      <c r="Q1106" s="127"/>
    </row>
    <row r="1107" spans="1:17" x14ac:dyDescent="0.2">
      <c r="A1107" s="1985"/>
      <c r="B1107" s="17">
        <v>6</v>
      </c>
      <c r="C1107" s="121"/>
      <c r="D1107" s="122"/>
      <c r="E1107" s="122"/>
      <c r="F1107" s="81"/>
      <c r="G1107" s="81"/>
      <c r="H1107" s="81"/>
      <c r="I1107" s="81"/>
      <c r="J1107" s="125"/>
      <c r="K1107" s="123"/>
      <c r="L1107" s="125"/>
      <c r="M1107" s="124"/>
      <c r="N1107" s="125"/>
      <c r="O1107" s="48"/>
      <c r="P1107" s="126"/>
      <c r="Q1107" s="127"/>
    </row>
    <row r="1108" spans="1:17" x14ac:dyDescent="0.2">
      <c r="A1108" s="1985"/>
      <c r="B1108" s="17">
        <v>7</v>
      </c>
      <c r="C1108" s="21"/>
      <c r="D1108" s="17"/>
      <c r="E1108" s="17"/>
      <c r="F1108" s="112"/>
      <c r="G1108" s="112"/>
      <c r="H1108" s="112"/>
      <c r="I1108" s="112"/>
      <c r="J1108" s="24"/>
      <c r="K1108" s="413"/>
      <c r="L1108" s="24"/>
      <c r="M1108" s="25"/>
      <c r="N1108" s="24"/>
      <c r="O1108" s="412"/>
      <c r="P1108" s="32"/>
      <c r="Q1108" s="33"/>
    </row>
    <row r="1109" spans="1:17" x14ac:dyDescent="0.2">
      <c r="A1109" s="1985"/>
      <c r="B1109" s="17">
        <v>8</v>
      </c>
      <c r="C1109" s="21"/>
      <c r="D1109" s="17"/>
      <c r="E1109" s="17"/>
      <c r="F1109" s="112"/>
      <c r="G1109" s="112"/>
      <c r="H1109" s="112"/>
      <c r="I1109" s="112"/>
      <c r="J1109" s="24"/>
      <c r="K1109" s="413"/>
      <c r="L1109" s="24"/>
      <c r="M1109" s="25"/>
      <c r="N1109" s="24"/>
      <c r="O1109" s="412"/>
      <c r="P1109" s="32"/>
      <c r="Q1109" s="33"/>
    </row>
    <row r="1110" spans="1:17" x14ac:dyDescent="0.2">
      <c r="A1110" s="1985"/>
      <c r="B1110" s="17">
        <v>9</v>
      </c>
      <c r="C1110" s="21"/>
      <c r="D1110" s="17"/>
      <c r="E1110" s="17"/>
      <c r="F1110" s="112"/>
      <c r="G1110" s="112"/>
      <c r="H1110" s="112"/>
      <c r="I1110" s="112"/>
      <c r="J1110" s="24"/>
      <c r="K1110" s="413"/>
      <c r="L1110" s="24"/>
      <c r="M1110" s="25"/>
      <c r="N1110" s="24"/>
      <c r="O1110" s="412"/>
      <c r="P1110" s="32"/>
      <c r="Q1110" s="33"/>
    </row>
    <row r="1111" spans="1:17" ht="12" thickBot="1" x14ac:dyDescent="0.25">
      <c r="A1111" s="1986"/>
      <c r="B1111" s="18">
        <v>10</v>
      </c>
      <c r="C1111" s="22"/>
      <c r="D1111" s="18"/>
      <c r="E1111" s="18"/>
      <c r="F1111" s="117"/>
      <c r="G1111" s="117"/>
      <c r="H1111" s="117"/>
      <c r="I1111" s="117"/>
      <c r="J1111" s="26"/>
      <c r="K1111" s="414"/>
      <c r="L1111" s="26"/>
      <c r="M1111" s="36"/>
      <c r="N1111" s="26"/>
      <c r="O1111" s="415"/>
      <c r="P1111" s="34"/>
      <c r="Q1111" s="109"/>
    </row>
    <row r="1113" spans="1:17" ht="15" x14ac:dyDescent="0.2">
      <c r="A1113" s="1960" t="s">
        <v>293</v>
      </c>
      <c r="B1113" s="1960"/>
      <c r="C1113" s="1960"/>
      <c r="D1113" s="1960"/>
      <c r="E1113" s="1960"/>
      <c r="F1113" s="1960"/>
      <c r="G1113" s="1960"/>
      <c r="H1113" s="1960"/>
      <c r="I1113" s="1960"/>
      <c r="J1113" s="1960"/>
      <c r="K1113" s="1960"/>
      <c r="L1113" s="1960"/>
      <c r="M1113" s="1960"/>
      <c r="N1113" s="1960"/>
      <c r="O1113" s="1960"/>
      <c r="P1113" s="1960"/>
      <c r="Q1113" s="1960"/>
    </row>
    <row r="1114" spans="1:17" ht="13.5" thickBot="1" x14ac:dyDescent="0.25">
      <c r="A1114" s="391"/>
      <c r="B1114" s="391"/>
      <c r="C1114" s="391"/>
      <c r="D1114" s="391"/>
      <c r="E1114" s="1961" t="s">
        <v>253</v>
      </c>
      <c r="F1114" s="1961"/>
      <c r="G1114" s="1961"/>
      <c r="H1114" s="1961"/>
      <c r="I1114" s="391">
        <v>5.2</v>
      </c>
      <c r="J1114" s="391" t="s">
        <v>252</v>
      </c>
      <c r="K1114" s="391" t="s">
        <v>254</v>
      </c>
      <c r="L1114" s="392">
        <v>384</v>
      </c>
      <c r="M1114" s="391"/>
      <c r="N1114" s="391"/>
      <c r="O1114" s="391"/>
      <c r="P1114" s="391"/>
      <c r="Q1114" s="391"/>
    </row>
    <row r="1115" spans="1:17" x14ac:dyDescent="0.2">
      <c r="A1115" s="1962" t="s">
        <v>1</v>
      </c>
      <c r="B1115" s="1965" t="s">
        <v>0</v>
      </c>
      <c r="C1115" s="1968" t="s">
        <v>2</v>
      </c>
      <c r="D1115" s="1968" t="s">
        <v>3</v>
      </c>
      <c r="E1115" s="1968" t="s">
        <v>11</v>
      </c>
      <c r="F1115" s="1972" t="s">
        <v>12</v>
      </c>
      <c r="G1115" s="1973"/>
      <c r="H1115" s="1973"/>
      <c r="I1115" s="1974"/>
      <c r="J1115" s="1968" t="s">
        <v>4</v>
      </c>
      <c r="K1115" s="1968" t="s">
        <v>13</v>
      </c>
      <c r="L1115" s="1968" t="s">
        <v>5</v>
      </c>
      <c r="M1115" s="1968" t="s">
        <v>6</v>
      </c>
      <c r="N1115" s="1968" t="s">
        <v>14</v>
      </c>
      <c r="O1115" s="1968" t="s">
        <v>15</v>
      </c>
      <c r="P1115" s="1975" t="s">
        <v>22</v>
      </c>
      <c r="Q1115" s="1977" t="s">
        <v>23</v>
      </c>
    </row>
    <row r="1116" spans="1:17" ht="33.75" x14ac:dyDescent="0.2">
      <c r="A1116" s="1963"/>
      <c r="B1116" s="1966"/>
      <c r="C1116" s="1969"/>
      <c r="D1116" s="1971"/>
      <c r="E1116" s="1971"/>
      <c r="F1116" s="968" t="s">
        <v>16</v>
      </c>
      <c r="G1116" s="968" t="s">
        <v>17</v>
      </c>
      <c r="H1116" s="968" t="s">
        <v>18</v>
      </c>
      <c r="I1116" s="968" t="s">
        <v>19</v>
      </c>
      <c r="J1116" s="1971"/>
      <c r="K1116" s="1971"/>
      <c r="L1116" s="1971"/>
      <c r="M1116" s="1971"/>
      <c r="N1116" s="1971"/>
      <c r="O1116" s="1971"/>
      <c r="P1116" s="1976"/>
      <c r="Q1116" s="1978"/>
    </row>
    <row r="1117" spans="1:17" ht="12" thickBot="1" x14ac:dyDescent="0.25">
      <c r="A1117" s="1964"/>
      <c r="B1117" s="1967"/>
      <c r="C1117" s="1970"/>
      <c r="D1117" s="28" t="s">
        <v>7</v>
      </c>
      <c r="E1117" s="28" t="s">
        <v>8</v>
      </c>
      <c r="F1117" s="28" t="s">
        <v>9</v>
      </c>
      <c r="G1117" s="28" t="s">
        <v>9</v>
      </c>
      <c r="H1117" s="28" t="s">
        <v>9</v>
      </c>
      <c r="I1117" s="28" t="s">
        <v>9</v>
      </c>
      <c r="J1117" s="28" t="s">
        <v>20</v>
      </c>
      <c r="K1117" s="28" t="s">
        <v>9</v>
      </c>
      <c r="L1117" s="28" t="s">
        <v>20</v>
      </c>
      <c r="M1117" s="28" t="s">
        <v>21</v>
      </c>
      <c r="N1117" s="28" t="s">
        <v>269</v>
      </c>
      <c r="O1117" s="28" t="s">
        <v>270</v>
      </c>
      <c r="P1117" s="616" t="s">
        <v>24</v>
      </c>
      <c r="Q1117" s="617" t="s">
        <v>271</v>
      </c>
    </row>
    <row r="1118" spans="1:17" x14ac:dyDescent="0.2">
      <c r="A1118" s="2068" t="s">
        <v>299</v>
      </c>
      <c r="B1118" s="41">
        <v>1</v>
      </c>
      <c r="C1118" s="307" t="s">
        <v>381</v>
      </c>
      <c r="D1118" s="270">
        <v>24</v>
      </c>
      <c r="E1118" s="270" t="s">
        <v>36</v>
      </c>
      <c r="F1118" s="246">
        <v>7.5490000000000004</v>
      </c>
      <c r="G1118" s="246">
        <v>1.173</v>
      </c>
      <c r="H1118" s="246">
        <v>3.839</v>
      </c>
      <c r="I1118" s="246">
        <v>2.5369999999999999</v>
      </c>
      <c r="J1118" s="246">
        <v>1118.24</v>
      </c>
      <c r="K1118" s="983">
        <v>2.5369999999999999</v>
      </c>
      <c r="L1118" s="246">
        <v>1118.24</v>
      </c>
      <c r="M1118" s="272">
        <f>K1118/L1118</f>
        <v>2.2687437401631132E-3</v>
      </c>
      <c r="N1118" s="308">
        <v>76.5</v>
      </c>
      <c r="O1118" s="274">
        <f>M1118*N1118</f>
        <v>0.17355889612247816</v>
      </c>
      <c r="P1118" s="274">
        <f>M1118*60*1000</f>
        <v>136.12462440978678</v>
      </c>
      <c r="Q1118" s="275">
        <f>P1118*N1118/1000</f>
        <v>10.413533767348689</v>
      </c>
    </row>
    <row r="1119" spans="1:17" x14ac:dyDescent="0.2">
      <c r="A1119" s="2122"/>
      <c r="B1119" s="38">
        <v>2</v>
      </c>
      <c r="C1119" s="310" t="s">
        <v>379</v>
      </c>
      <c r="D1119" s="276">
        <v>27</v>
      </c>
      <c r="E1119" s="276" t="s">
        <v>36</v>
      </c>
      <c r="F1119" s="203">
        <v>10.974</v>
      </c>
      <c r="G1119" s="203">
        <v>2.5499999999999998</v>
      </c>
      <c r="H1119" s="203">
        <v>4.319</v>
      </c>
      <c r="I1119" s="203">
        <v>4.1050000000000004</v>
      </c>
      <c r="J1119" s="203">
        <v>1344.29</v>
      </c>
      <c r="K1119" s="985">
        <v>4.1050000000000004</v>
      </c>
      <c r="L1119" s="203">
        <v>1344.29</v>
      </c>
      <c r="M1119" s="204">
        <f t="shared" ref="M1119:M1127" si="204">K1119/L1119</f>
        <v>3.053656577077863E-3</v>
      </c>
      <c r="N1119" s="311">
        <v>76.5</v>
      </c>
      <c r="O1119" s="278">
        <f t="shared" ref="O1119:O1137" si="205">M1119*N1119</f>
        <v>0.23360472814645653</v>
      </c>
      <c r="P1119" s="274">
        <f t="shared" ref="P1119:P1137" si="206">M1119*60*1000</f>
        <v>183.21939462467179</v>
      </c>
      <c r="Q1119" s="279">
        <f t="shared" ref="Q1119:Q1137" si="207">P1119*N1119/1000</f>
        <v>14.016283688787393</v>
      </c>
    </row>
    <row r="1120" spans="1:17" x14ac:dyDescent="0.2">
      <c r="A1120" s="2122"/>
      <c r="B1120" s="38">
        <v>3</v>
      </c>
      <c r="C1120" s="310" t="s">
        <v>380</v>
      </c>
      <c r="D1120" s="276">
        <v>36</v>
      </c>
      <c r="E1120" s="276" t="s">
        <v>36</v>
      </c>
      <c r="F1120" s="203">
        <v>14.035</v>
      </c>
      <c r="G1120" s="203">
        <v>1.8859999999999999</v>
      </c>
      <c r="H1120" s="203">
        <v>5.3959999999999999</v>
      </c>
      <c r="I1120" s="203">
        <v>6.7530000000000001</v>
      </c>
      <c r="J1120" s="203">
        <v>1482.56</v>
      </c>
      <c r="K1120" s="985">
        <v>6.7530000000000001</v>
      </c>
      <c r="L1120" s="203">
        <v>1482.56</v>
      </c>
      <c r="M1120" s="204">
        <f t="shared" si="204"/>
        <v>4.5549589898553856E-3</v>
      </c>
      <c r="N1120" s="311">
        <v>76.5</v>
      </c>
      <c r="O1120" s="278">
        <f t="shared" si="205"/>
        <v>0.34845436272393698</v>
      </c>
      <c r="P1120" s="274">
        <f t="shared" si="206"/>
        <v>273.29753939132314</v>
      </c>
      <c r="Q1120" s="279">
        <f t="shared" si="207"/>
        <v>20.907261763436221</v>
      </c>
    </row>
    <row r="1121" spans="1:17" x14ac:dyDescent="0.2">
      <c r="A1121" s="2122"/>
      <c r="B1121" s="11">
        <v>4</v>
      </c>
      <c r="C1121" s="310" t="s">
        <v>938</v>
      </c>
      <c r="D1121" s="276">
        <v>31</v>
      </c>
      <c r="E1121" s="276" t="s">
        <v>36</v>
      </c>
      <c r="F1121" s="203">
        <v>15.992999999999999</v>
      </c>
      <c r="G1121" s="203">
        <v>2.4020000000000001</v>
      </c>
      <c r="H1121" s="203">
        <v>4.9589999999999996</v>
      </c>
      <c r="I1121" s="203">
        <v>8.6319999999999997</v>
      </c>
      <c r="J1121" s="203">
        <v>1737.18</v>
      </c>
      <c r="K1121" s="985">
        <v>8.6319999999999997</v>
      </c>
      <c r="L1121" s="203">
        <v>1737.18</v>
      </c>
      <c r="M1121" s="204">
        <f t="shared" si="204"/>
        <v>4.9689727028862868E-3</v>
      </c>
      <c r="N1121" s="311">
        <v>76.5</v>
      </c>
      <c r="O1121" s="278">
        <f t="shared" si="205"/>
        <v>0.38012641177080092</v>
      </c>
      <c r="P1121" s="274">
        <f t="shared" si="206"/>
        <v>298.1383621731772</v>
      </c>
      <c r="Q1121" s="279">
        <f t="shared" si="207"/>
        <v>22.807584706248058</v>
      </c>
    </row>
    <row r="1122" spans="1:17" x14ac:dyDescent="0.2">
      <c r="A1122" s="2122"/>
      <c r="B1122" s="11">
        <v>5</v>
      </c>
      <c r="C1122" s="310" t="s">
        <v>716</v>
      </c>
      <c r="D1122" s="276">
        <v>15</v>
      </c>
      <c r="E1122" s="276" t="s">
        <v>36</v>
      </c>
      <c r="F1122" s="203">
        <v>7.86</v>
      </c>
      <c r="G1122" s="203">
        <v>1.351</v>
      </c>
      <c r="H1122" s="203">
        <v>2.399</v>
      </c>
      <c r="I1122" s="203">
        <v>4.1100000000000003</v>
      </c>
      <c r="J1122" s="203">
        <v>826.86</v>
      </c>
      <c r="K1122" s="985">
        <v>4.1100000000000003</v>
      </c>
      <c r="L1122" s="203">
        <v>826.86</v>
      </c>
      <c r="M1122" s="204">
        <f t="shared" si="204"/>
        <v>4.970611711777085E-3</v>
      </c>
      <c r="N1122" s="311">
        <v>76.5</v>
      </c>
      <c r="O1122" s="278">
        <f t="shared" si="205"/>
        <v>0.38025179595094699</v>
      </c>
      <c r="P1122" s="274">
        <f t="shared" si="206"/>
        <v>298.23670270662512</v>
      </c>
      <c r="Q1122" s="279">
        <f t="shared" si="207"/>
        <v>22.815107757056822</v>
      </c>
    </row>
    <row r="1123" spans="1:17" x14ac:dyDescent="0.2">
      <c r="A1123" s="2122"/>
      <c r="B1123" s="11">
        <v>6</v>
      </c>
      <c r="C1123" s="310" t="s">
        <v>489</v>
      </c>
      <c r="D1123" s="276">
        <v>18</v>
      </c>
      <c r="E1123" s="276" t="s">
        <v>36</v>
      </c>
      <c r="F1123" s="203">
        <v>8.484</v>
      </c>
      <c r="G1123" s="203">
        <v>0.80600000000000005</v>
      </c>
      <c r="H1123" s="203">
        <v>3.0390000000000001</v>
      </c>
      <c r="I1123" s="203">
        <v>4.6390000000000002</v>
      </c>
      <c r="J1123" s="203">
        <v>901.35</v>
      </c>
      <c r="K1123" s="985">
        <v>4.6390000000000002</v>
      </c>
      <c r="L1123" s="203">
        <v>901.35</v>
      </c>
      <c r="M1123" s="204">
        <f t="shared" si="204"/>
        <v>5.146724357907583E-3</v>
      </c>
      <c r="N1123" s="311">
        <v>76.5</v>
      </c>
      <c r="O1123" s="278">
        <f t="shared" si="205"/>
        <v>0.39372441337993008</v>
      </c>
      <c r="P1123" s="274">
        <f t="shared" si="206"/>
        <v>308.80346147445499</v>
      </c>
      <c r="Q1123" s="279">
        <f t="shared" si="207"/>
        <v>23.623464802795805</v>
      </c>
    </row>
    <row r="1124" spans="1:17" x14ac:dyDescent="0.2">
      <c r="A1124" s="2122"/>
      <c r="B1124" s="11">
        <v>7</v>
      </c>
      <c r="C1124" s="310" t="s">
        <v>576</v>
      </c>
      <c r="D1124" s="1811">
        <v>16</v>
      </c>
      <c r="E1124" s="1454" t="s">
        <v>36</v>
      </c>
      <c r="F1124" s="1875">
        <v>8.7360000000000007</v>
      </c>
      <c r="G1124" s="203">
        <v>1.081</v>
      </c>
      <c r="H1124" s="203">
        <v>2.56</v>
      </c>
      <c r="I1124" s="203">
        <v>5.0949999999999998</v>
      </c>
      <c r="J1124" s="203">
        <v>824.49</v>
      </c>
      <c r="K1124" s="985">
        <v>5.0949999999999998</v>
      </c>
      <c r="L1124" s="203">
        <v>824.49</v>
      </c>
      <c r="M1124" s="204">
        <f t="shared" si="204"/>
        <v>6.1795776783223561E-3</v>
      </c>
      <c r="N1124" s="311">
        <v>76.5</v>
      </c>
      <c r="O1124" s="278">
        <f t="shared" si="205"/>
        <v>0.47273769239166025</v>
      </c>
      <c r="P1124" s="274">
        <f t="shared" si="206"/>
        <v>370.77466069934133</v>
      </c>
      <c r="Q1124" s="279">
        <f t="shared" si="207"/>
        <v>28.364261543499612</v>
      </c>
    </row>
    <row r="1125" spans="1:17" x14ac:dyDescent="0.2">
      <c r="A1125" s="2122"/>
      <c r="B1125" s="11">
        <v>8</v>
      </c>
      <c r="C1125" s="310" t="s">
        <v>294</v>
      </c>
      <c r="D1125" s="1811">
        <v>30</v>
      </c>
      <c r="E1125" s="1454" t="s">
        <v>36</v>
      </c>
      <c r="F1125" s="1875">
        <v>18.693999999999999</v>
      </c>
      <c r="G1125" s="203">
        <v>1.7849999999999999</v>
      </c>
      <c r="H1125" s="203">
        <v>4.8</v>
      </c>
      <c r="I1125" s="203">
        <v>12.109</v>
      </c>
      <c r="J1125" s="203">
        <v>1592.21</v>
      </c>
      <c r="K1125" s="985">
        <v>12.109</v>
      </c>
      <c r="L1125" s="203">
        <v>1592.21</v>
      </c>
      <c r="M1125" s="204">
        <f t="shared" si="204"/>
        <v>7.605152586656283E-3</v>
      </c>
      <c r="N1125" s="311">
        <v>76.5</v>
      </c>
      <c r="O1125" s="278">
        <f t="shared" si="205"/>
        <v>0.58179417287920565</v>
      </c>
      <c r="P1125" s="274">
        <f t="shared" si="206"/>
        <v>456.30915519937696</v>
      </c>
      <c r="Q1125" s="279">
        <f t="shared" si="207"/>
        <v>34.907650372752336</v>
      </c>
    </row>
    <row r="1126" spans="1:17" x14ac:dyDescent="0.2">
      <c r="A1126" s="2122"/>
      <c r="B1126" s="11">
        <v>9</v>
      </c>
      <c r="C1126" s="310" t="s">
        <v>939</v>
      </c>
      <c r="D1126" s="1811">
        <v>20</v>
      </c>
      <c r="E1126" s="1454">
        <v>2011</v>
      </c>
      <c r="F1126" s="1875">
        <v>13.662000000000001</v>
      </c>
      <c r="G1126" s="203">
        <v>2.448</v>
      </c>
      <c r="H1126" s="203">
        <v>1.6</v>
      </c>
      <c r="I1126" s="203">
        <v>9.6140000000000008</v>
      </c>
      <c r="J1126" s="203">
        <v>1113.22</v>
      </c>
      <c r="K1126" s="985">
        <v>9.6140000000000008</v>
      </c>
      <c r="L1126" s="203">
        <v>1113.22</v>
      </c>
      <c r="M1126" s="204">
        <f t="shared" si="204"/>
        <v>8.6362084763119597E-3</v>
      </c>
      <c r="N1126" s="311">
        <v>76.5</v>
      </c>
      <c r="O1126" s="278">
        <f t="shared" si="205"/>
        <v>0.66066994843786497</v>
      </c>
      <c r="P1126" s="274">
        <f t="shared" si="206"/>
        <v>518.1725085787175</v>
      </c>
      <c r="Q1126" s="279">
        <f t="shared" si="207"/>
        <v>39.640196906271882</v>
      </c>
    </row>
    <row r="1127" spans="1:17" ht="12" thickBot="1" x14ac:dyDescent="0.25">
      <c r="A1127" s="2123"/>
      <c r="B1127" s="30">
        <v>10</v>
      </c>
      <c r="C1127" s="315" t="s">
        <v>940</v>
      </c>
      <c r="D1127" s="1812">
        <v>20</v>
      </c>
      <c r="E1127" s="1455" t="s">
        <v>36</v>
      </c>
      <c r="F1127" s="1876">
        <v>13.457000000000001</v>
      </c>
      <c r="G1127" s="394">
        <v>1.012</v>
      </c>
      <c r="H1127" s="394">
        <v>3.1989999999999998</v>
      </c>
      <c r="I1127" s="394">
        <v>9.2460000000000004</v>
      </c>
      <c r="J1127" s="394">
        <v>1054.0899999999999</v>
      </c>
      <c r="K1127" s="1877">
        <v>9.2460000000000004</v>
      </c>
      <c r="L1127" s="394">
        <v>1054.0899999999999</v>
      </c>
      <c r="M1127" s="331">
        <f t="shared" si="204"/>
        <v>8.7715470216015723E-3</v>
      </c>
      <c r="N1127" s="332">
        <v>76.5</v>
      </c>
      <c r="O1127" s="339">
        <f t="shared" si="205"/>
        <v>0.67102334715252032</v>
      </c>
      <c r="P1127" s="340">
        <f t="shared" si="206"/>
        <v>526.2928212960943</v>
      </c>
      <c r="Q1127" s="341">
        <f t="shared" si="207"/>
        <v>40.261400829151214</v>
      </c>
    </row>
    <row r="1128" spans="1:17" x14ac:dyDescent="0.2">
      <c r="A1128" s="2009" t="s">
        <v>219</v>
      </c>
      <c r="B1128" s="97">
        <v>1</v>
      </c>
      <c r="C1128" s="287" t="s">
        <v>941</v>
      </c>
      <c r="D1128" s="1813">
        <v>65</v>
      </c>
      <c r="E1128" s="1458" t="s">
        <v>36</v>
      </c>
      <c r="F1128" s="1878">
        <v>30.38</v>
      </c>
      <c r="G1128" s="282">
        <v>3.9</v>
      </c>
      <c r="H1128" s="282">
        <v>10.308999999999999</v>
      </c>
      <c r="I1128" s="281">
        <v>16.170999999999999</v>
      </c>
      <c r="J1128" s="282">
        <v>2338.13</v>
      </c>
      <c r="K1128" s="1879">
        <v>16.170999999999999</v>
      </c>
      <c r="L1128" s="282">
        <v>2338.13</v>
      </c>
      <c r="M1128" s="284">
        <f>K1128/L1128</f>
        <v>6.9162108180469001E-3</v>
      </c>
      <c r="N1128" s="343">
        <v>76.5</v>
      </c>
      <c r="O1128" s="285">
        <f t="shared" si="205"/>
        <v>0.52909012758058782</v>
      </c>
      <c r="P1128" s="285">
        <f t="shared" si="206"/>
        <v>414.97264908281403</v>
      </c>
      <c r="Q1128" s="286">
        <f t="shared" si="207"/>
        <v>31.745407654835276</v>
      </c>
    </row>
    <row r="1129" spans="1:17" x14ac:dyDescent="0.2">
      <c r="A1129" s="1950"/>
      <c r="B1129" s="119">
        <v>2</v>
      </c>
      <c r="C1129" s="287" t="s">
        <v>536</v>
      </c>
      <c r="D1129" s="1813">
        <v>6</v>
      </c>
      <c r="E1129" s="1458" t="s">
        <v>36</v>
      </c>
      <c r="F1129" s="1880">
        <v>3.0389999999999997</v>
      </c>
      <c r="G1129" s="281">
        <v>0.51</v>
      </c>
      <c r="H1129" s="281">
        <v>0.06</v>
      </c>
      <c r="I1129" s="281">
        <v>2.4689999999999999</v>
      </c>
      <c r="J1129" s="281">
        <v>325.38</v>
      </c>
      <c r="K1129" s="1881">
        <v>2.4689999999999999</v>
      </c>
      <c r="L1129" s="281">
        <v>325.38</v>
      </c>
      <c r="M1129" s="284">
        <f>K1129/L1129</f>
        <v>7.5880508943389265E-3</v>
      </c>
      <c r="N1129" s="344">
        <v>76.5</v>
      </c>
      <c r="O1129" s="285">
        <f t="shared" si="205"/>
        <v>0.58048589341692791</v>
      </c>
      <c r="P1129" s="285">
        <f t="shared" si="206"/>
        <v>455.28305366033561</v>
      </c>
      <c r="Q1129" s="286">
        <f t="shared" si="207"/>
        <v>34.829153605015669</v>
      </c>
    </row>
    <row r="1130" spans="1:17" x14ac:dyDescent="0.2">
      <c r="A1130" s="1950"/>
      <c r="B1130" s="96">
        <v>3</v>
      </c>
      <c r="C1130" s="345" t="s">
        <v>386</v>
      </c>
      <c r="D1130" s="1813">
        <v>31</v>
      </c>
      <c r="E1130" s="1458" t="s">
        <v>36</v>
      </c>
      <c r="F1130" s="1880">
        <v>20.713999999999999</v>
      </c>
      <c r="G1130" s="281">
        <v>2.4119999999999999</v>
      </c>
      <c r="H1130" s="281">
        <v>5.1189999999999998</v>
      </c>
      <c r="I1130" s="281">
        <v>13.183</v>
      </c>
      <c r="J1130" s="281">
        <v>1704.18</v>
      </c>
      <c r="K1130" s="1881">
        <v>13.183</v>
      </c>
      <c r="L1130" s="281">
        <v>1704.18</v>
      </c>
      <c r="M1130" s="289">
        <f t="shared" ref="M1130:M1137" si="208">K1130/L1130</f>
        <v>7.7356851975730256E-3</v>
      </c>
      <c r="N1130" s="344">
        <v>76.5</v>
      </c>
      <c r="O1130" s="285">
        <f t="shared" si="205"/>
        <v>0.59177991761433646</v>
      </c>
      <c r="P1130" s="285">
        <f t="shared" si="206"/>
        <v>464.14111185438156</v>
      </c>
      <c r="Q1130" s="290">
        <f t="shared" si="207"/>
        <v>35.506795056860192</v>
      </c>
    </row>
    <row r="1131" spans="1:17" x14ac:dyDescent="0.2">
      <c r="A1131" s="1950"/>
      <c r="B1131" s="96">
        <v>4</v>
      </c>
      <c r="C1131" s="345" t="s">
        <v>942</v>
      </c>
      <c r="D1131" s="1813">
        <v>19</v>
      </c>
      <c r="E1131" s="1458" t="s">
        <v>36</v>
      </c>
      <c r="F1131" s="1880">
        <v>11.314</v>
      </c>
      <c r="G1131" s="281">
        <v>1.147</v>
      </c>
      <c r="H1131" s="281">
        <v>3.04</v>
      </c>
      <c r="I1131" s="281">
        <v>7.1269999999999998</v>
      </c>
      <c r="J1131" s="281">
        <v>888.3</v>
      </c>
      <c r="K1131" s="1881">
        <v>7.1269999999999998</v>
      </c>
      <c r="L1131" s="281">
        <v>888.3</v>
      </c>
      <c r="M1131" s="289">
        <f t="shared" si="208"/>
        <v>8.0231903636158956E-3</v>
      </c>
      <c r="N1131" s="344">
        <v>76.5</v>
      </c>
      <c r="O1131" s="346">
        <f t="shared" si="205"/>
        <v>0.61377406281661606</v>
      </c>
      <c r="P1131" s="285">
        <f t="shared" si="206"/>
        <v>481.39142181695371</v>
      </c>
      <c r="Q1131" s="290">
        <f t="shared" si="207"/>
        <v>36.82644376899696</v>
      </c>
    </row>
    <row r="1132" spans="1:17" x14ac:dyDescent="0.2">
      <c r="A1132" s="1950"/>
      <c r="B1132" s="96">
        <v>5</v>
      </c>
      <c r="C1132" s="345" t="s">
        <v>387</v>
      </c>
      <c r="D1132" s="1813">
        <v>18</v>
      </c>
      <c r="E1132" s="1458" t="s">
        <v>36</v>
      </c>
      <c r="F1132" s="1880">
        <v>12.628</v>
      </c>
      <c r="G1132" s="281">
        <v>1.3260000000000001</v>
      </c>
      <c r="H1132" s="281">
        <v>2.7189999999999999</v>
      </c>
      <c r="I1132" s="281">
        <v>8.5830000000000002</v>
      </c>
      <c r="J1132" s="281">
        <v>967.9</v>
      </c>
      <c r="K1132" s="1881">
        <v>8.5830000000000002</v>
      </c>
      <c r="L1132" s="281">
        <v>967.9</v>
      </c>
      <c r="M1132" s="289">
        <f t="shared" si="208"/>
        <v>8.8676516169025731E-3</v>
      </c>
      <c r="N1132" s="344">
        <v>76.5</v>
      </c>
      <c r="O1132" s="346">
        <f t="shared" si="205"/>
        <v>0.67837534869304683</v>
      </c>
      <c r="P1132" s="285">
        <f t="shared" si="206"/>
        <v>532.05909701415442</v>
      </c>
      <c r="Q1132" s="290">
        <f t="shared" si="207"/>
        <v>40.702520921582817</v>
      </c>
    </row>
    <row r="1133" spans="1:17" x14ac:dyDescent="0.2">
      <c r="A1133" s="1950"/>
      <c r="B1133" s="96">
        <v>6</v>
      </c>
      <c r="C1133" s="345" t="s">
        <v>717</v>
      </c>
      <c r="D1133" s="1813">
        <v>26</v>
      </c>
      <c r="E1133" s="1458" t="s">
        <v>36</v>
      </c>
      <c r="F1133" s="1880">
        <v>20.279</v>
      </c>
      <c r="G1133" s="281">
        <v>1.9890000000000001</v>
      </c>
      <c r="H1133" s="281">
        <v>4.16</v>
      </c>
      <c r="I1133" s="281">
        <v>14.13</v>
      </c>
      <c r="J1133" s="281">
        <v>1314.1</v>
      </c>
      <c r="K1133" s="1881">
        <v>14.13</v>
      </c>
      <c r="L1133" s="281">
        <v>1314.1</v>
      </c>
      <c r="M1133" s="289">
        <f t="shared" si="208"/>
        <v>1.075260634654897E-2</v>
      </c>
      <c r="N1133" s="344">
        <v>76.5</v>
      </c>
      <c r="O1133" s="346">
        <f t="shared" si="205"/>
        <v>0.82257438551099615</v>
      </c>
      <c r="P1133" s="285">
        <f t="shared" si="206"/>
        <v>645.15638079293808</v>
      </c>
      <c r="Q1133" s="290">
        <f t="shared" si="207"/>
        <v>49.354463130659767</v>
      </c>
    </row>
    <row r="1134" spans="1:17" x14ac:dyDescent="0.2">
      <c r="A1134" s="1950"/>
      <c r="B1134" s="96">
        <v>7</v>
      </c>
      <c r="C1134" s="345" t="s">
        <v>385</v>
      </c>
      <c r="D1134" s="1813">
        <v>30</v>
      </c>
      <c r="E1134" s="1458" t="s">
        <v>36</v>
      </c>
      <c r="F1134" s="1880">
        <v>25.75</v>
      </c>
      <c r="G1134" s="281">
        <v>2.1930000000000001</v>
      </c>
      <c r="H1134" s="281">
        <v>4.8</v>
      </c>
      <c r="I1134" s="281">
        <v>18.757000000000001</v>
      </c>
      <c r="J1134" s="281">
        <v>1626.42</v>
      </c>
      <c r="K1134" s="1881">
        <v>18.757000000000001</v>
      </c>
      <c r="L1134" s="281">
        <v>1626.42</v>
      </c>
      <c r="M1134" s="289">
        <f t="shared" si="208"/>
        <v>1.1532691432717257E-2</v>
      </c>
      <c r="N1134" s="344">
        <v>76.5</v>
      </c>
      <c r="O1134" s="346">
        <f t="shared" si="205"/>
        <v>0.88225089460287021</v>
      </c>
      <c r="P1134" s="285">
        <f t="shared" si="206"/>
        <v>691.96148596303544</v>
      </c>
      <c r="Q1134" s="290">
        <f t="shared" si="207"/>
        <v>52.93505367617221</v>
      </c>
    </row>
    <row r="1135" spans="1:17" x14ac:dyDescent="0.2">
      <c r="A1135" s="1950"/>
      <c r="B1135" s="96">
        <v>8</v>
      </c>
      <c r="C1135" s="345" t="s">
        <v>943</v>
      </c>
      <c r="D1135" s="1813">
        <v>18</v>
      </c>
      <c r="E1135" s="1458" t="s">
        <v>36</v>
      </c>
      <c r="F1135" s="1880">
        <v>15.475000000000001</v>
      </c>
      <c r="G1135" s="281">
        <v>1.44</v>
      </c>
      <c r="H1135" s="281">
        <v>2.879</v>
      </c>
      <c r="I1135" s="281">
        <v>11.156000000000001</v>
      </c>
      <c r="J1135" s="281">
        <v>902.29</v>
      </c>
      <c r="K1135" s="1881">
        <v>11.156000000000001</v>
      </c>
      <c r="L1135" s="281">
        <v>902.29</v>
      </c>
      <c r="M1135" s="289">
        <f t="shared" si="208"/>
        <v>1.2364095800684925E-2</v>
      </c>
      <c r="N1135" s="344">
        <v>76.5</v>
      </c>
      <c r="O1135" s="346">
        <f t="shared" si="205"/>
        <v>0.9458533287523968</v>
      </c>
      <c r="P1135" s="285">
        <f t="shared" si="206"/>
        <v>741.84574804109548</v>
      </c>
      <c r="Q1135" s="290">
        <f t="shared" si="207"/>
        <v>56.751199725143799</v>
      </c>
    </row>
    <row r="1136" spans="1:17" x14ac:dyDescent="0.2">
      <c r="A1136" s="1951"/>
      <c r="B1136" s="99">
        <v>9</v>
      </c>
      <c r="C1136" s="345" t="s">
        <v>944</v>
      </c>
      <c r="D1136" s="1813">
        <v>36</v>
      </c>
      <c r="E1136" s="1458" t="s">
        <v>36</v>
      </c>
      <c r="F1136" s="1880">
        <v>27.337000000000003</v>
      </c>
      <c r="G1136" s="281">
        <v>2.4780000000000002</v>
      </c>
      <c r="H1136" s="281">
        <v>5.7590000000000003</v>
      </c>
      <c r="I1136" s="281">
        <v>19.100000000000001</v>
      </c>
      <c r="J1136" s="281">
        <v>1527.82</v>
      </c>
      <c r="K1136" s="1881">
        <v>19.100000000000001</v>
      </c>
      <c r="L1136" s="281">
        <v>1527.82</v>
      </c>
      <c r="M1136" s="289">
        <f t="shared" si="208"/>
        <v>1.2501472686573027E-2</v>
      </c>
      <c r="N1136" s="344">
        <v>76.5</v>
      </c>
      <c r="O1136" s="346">
        <f t="shared" si="205"/>
        <v>0.95636266052283658</v>
      </c>
      <c r="P1136" s="285">
        <f t="shared" si="206"/>
        <v>750.0883611943816</v>
      </c>
      <c r="Q1136" s="290">
        <f t="shared" si="207"/>
        <v>57.381759631370194</v>
      </c>
    </row>
    <row r="1137" spans="1:17" ht="12" thickBot="1" x14ac:dyDescent="0.25">
      <c r="A1137" s="1952"/>
      <c r="B1137" s="98">
        <v>10</v>
      </c>
      <c r="C1137" s="347" t="s">
        <v>391</v>
      </c>
      <c r="D1137" s="1814">
        <v>18</v>
      </c>
      <c r="E1137" s="1460" t="s">
        <v>36</v>
      </c>
      <c r="F1137" s="1882">
        <v>1.617</v>
      </c>
      <c r="G1137" s="377">
        <v>0.20399999999999999</v>
      </c>
      <c r="H1137" s="377">
        <v>0.02</v>
      </c>
      <c r="I1137" s="377">
        <v>1.393</v>
      </c>
      <c r="J1137" s="377">
        <v>107.98</v>
      </c>
      <c r="K1137" s="1883">
        <v>1.393</v>
      </c>
      <c r="L1137" s="377">
        <v>107.98</v>
      </c>
      <c r="M1137" s="350">
        <f t="shared" si="208"/>
        <v>1.2900537136506761E-2</v>
      </c>
      <c r="N1137" s="349">
        <v>76.5</v>
      </c>
      <c r="O1137" s="351">
        <f t="shared" si="205"/>
        <v>0.98689109094276717</v>
      </c>
      <c r="P1137" s="351">
        <f t="shared" si="206"/>
        <v>774.03222819040559</v>
      </c>
      <c r="Q1137" s="352">
        <f t="shared" si="207"/>
        <v>59.213465456566034</v>
      </c>
    </row>
    <row r="1138" spans="1:17" x14ac:dyDescent="0.2">
      <c r="A1138" s="2006" t="s">
        <v>295</v>
      </c>
      <c r="B1138" s="57">
        <v>1</v>
      </c>
      <c r="C1138" s="316" t="s">
        <v>718</v>
      </c>
      <c r="D1138" s="1815">
        <v>7</v>
      </c>
      <c r="E1138" s="1462" t="s">
        <v>36</v>
      </c>
      <c r="F1138" s="1884">
        <v>8.9269999999999996</v>
      </c>
      <c r="G1138" s="207">
        <v>0.68799999999999994</v>
      </c>
      <c r="H1138" s="207">
        <v>1.76</v>
      </c>
      <c r="I1138" s="207">
        <v>6.4790000000000001</v>
      </c>
      <c r="J1138" s="207">
        <v>442.92</v>
      </c>
      <c r="K1138" s="1624">
        <v>6.4790000000000001</v>
      </c>
      <c r="L1138" s="292">
        <v>442.92</v>
      </c>
      <c r="M1138" s="293">
        <f>K1138/L1138</f>
        <v>1.4627923778560462E-2</v>
      </c>
      <c r="N1138" s="318">
        <v>76.5</v>
      </c>
      <c r="O1138" s="294">
        <f>M1138*N1138</f>
        <v>1.1190361690598754</v>
      </c>
      <c r="P1138" s="294">
        <f>M1138*60*1000</f>
        <v>877.67542671362776</v>
      </c>
      <c r="Q1138" s="295">
        <f>P1138*N1138/1000</f>
        <v>67.142170143592523</v>
      </c>
    </row>
    <row r="1139" spans="1:17" x14ac:dyDescent="0.2">
      <c r="A1139" s="2124"/>
      <c r="B1139" s="53">
        <v>2</v>
      </c>
      <c r="C1139" s="317" t="s">
        <v>577</v>
      </c>
      <c r="D1139" s="1816">
        <v>9</v>
      </c>
      <c r="E1139" s="1463" t="s">
        <v>36</v>
      </c>
      <c r="F1139" s="1885">
        <v>10.16</v>
      </c>
      <c r="G1139" s="209">
        <v>1.1220000000000001</v>
      </c>
      <c r="H1139" s="209">
        <v>1.44</v>
      </c>
      <c r="I1139" s="209">
        <v>7.5979999999999999</v>
      </c>
      <c r="J1139" s="209">
        <v>515.76</v>
      </c>
      <c r="K1139" s="1627">
        <v>7.5979999999999999</v>
      </c>
      <c r="L1139" s="209">
        <v>515.76</v>
      </c>
      <c r="M1139" s="208">
        <f t="shared" ref="M1139:M1147" si="209">K1139/L1139</f>
        <v>1.4731658135566931E-2</v>
      </c>
      <c r="N1139" s="327">
        <v>76.5</v>
      </c>
      <c r="O1139" s="210">
        <f t="shared" ref="O1139:O1147" si="210">M1139*N1139</f>
        <v>1.1269718473708703</v>
      </c>
      <c r="P1139" s="294">
        <f t="shared" ref="P1139:P1147" si="211">M1139*60*1000</f>
        <v>883.89948813401588</v>
      </c>
      <c r="Q1139" s="211">
        <f t="shared" ref="Q1139:Q1147" si="212">P1139*N1139/1000</f>
        <v>67.618310842252214</v>
      </c>
    </row>
    <row r="1140" spans="1:17" x14ac:dyDescent="0.2">
      <c r="A1140" s="2124"/>
      <c r="B1140" s="53">
        <v>3</v>
      </c>
      <c r="C1140" s="317" t="s">
        <v>389</v>
      </c>
      <c r="D1140" s="1816">
        <v>4</v>
      </c>
      <c r="E1140" s="1463" t="s">
        <v>36</v>
      </c>
      <c r="F1140" s="1885">
        <v>2.7130000000000001</v>
      </c>
      <c r="G1140" s="209">
        <v>0</v>
      </c>
      <c r="H1140" s="209">
        <v>0</v>
      </c>
      <c r="I1140" s="209">
        <v>2.7130000000000001</v>
      </c>
      <c r="J1140" s="209">
        <v>183.78</v>
      </c>
      <c r="K1140" s="1627">
        <v>2.7130000000000001</v>
      </c>
      <c r="L1140" s="209">
        <v>183.78</v>
      </c>
      <c r="M1140" s="208">
        <f t="shared" si="209"/>
        <v>1.4762215692676026E-2</v>
      </c>
      <c r="N1140" s="327">
        <v>76.5</v>
      </c>
      <c r="O1140" s="210">
        <f t="shared" si="210"/>
        <v>1.129309500489716</v>
      </c>
      <c r="P1140" s="294">
        <f t="shared" si="211"/>
        <v>885.73294156056158</v>
      </c>
      <c r="Q1140" s="211">
        <f t="shared" si="212"/>
        <v>67.758570029382952</v>
      </c>
    </row>
    <row r="1141" spans="1:17" x14ac:dyDescent="0.2">
      <c r="A1141" s="2124"/>
      <c r="B1141" s="53">
        <v>4</v>
      </c>
      <c r="C1141" s="317" t="s">
        <v>537</v>
      </c>
      <c r="D1141" s="1816">
        <v>5</v>
      </c>
      <c r="E1141" s="1463" t="s">
        <v>36</v>
      </c>
      <c r="F1141" s="1885">
        <v>2.84</v>
      </c>
      <c r="G1141" s="209">
        <v>0</v>
      </c>
      <c r="H1141" s="209">
        <v>0</v>
      </c>
      <c r="I1141" s="209">
        <v>2.84</v>
      </c>
      <c r="J1141" s="209">
        <v>190.21</v>
      </c>
      <c r="K1141" s="1627">
        <v>2.84</v>
      </c>
      <c r="L1141" s="209">
        <v>190.21</v>
      </c>
      <c r="M1141" s="208">
        <f t="shared" si="209"/>
        <v>1.493086588507439E-2</v>
      </c>
      <c r="N1141" s="327">
        <v>76.5</v>
      </c>
      <c r="O1141" s="210">
        <f t="shared" si="210"/>
        <v>1.1422112402081908</v>
      </c>
      <c r="P1141" s="294">
        <f t="shared" si="211"/>
        <v>895.8519531044634</v>
      </c>
      <c r="Q1141" s="211">
        <f t="shared" si="212"/>
        <v>68.53267441249146</v>
      </c>
    </row>
    <row r="1142" spans="1:17" x14ac:dyDescent="0.2">
      <c r="A1142" s="2124"/>
      <c r="B1142" s="53">
        <v>5</v>
      </c>
      <c r="C1142" s="317" t="s">
        <v>383</v>
      </c>
      <c r="D1142" s="1816">
        <v>20</v>
      </c>
      <c r="E1142" s="1463" t="s">
        <v>384</v>
      </c>
      <c r="F1142" s="1885">
        <v>20.145</v>
      </c>
      <c r="G1142" s="209">
        <v>1.377</v>
      </c>
      <c r="H1142" s="209">
        <v>3.2</v>
      </c>
      <c r="I1142" s="209">
        <v>15.568</v>
      </c>
      <c r="J1142" s="209">
        <v>981.33</v>
      </c>
      <c r="K1142" s="1627">
        <v>15.568</v>
      </c>
      <c r="L1142" s="209">
        <v>981.33</v>
      </c>
      <c r="M1142" s="208">
        <f t="shared" si="209"/>
        <v>1.5864184321278264E-2</v>
      </c>
      <c r="N1142" s="327">
        <v>76.5</v>
      </c>
      <c r="O1142" s="210">
        <f t="shared" si="210"/>
        <v>1.2136101005777873</v>
      </c>
      <c r="P1142" s="294">
        <f t="shared" si="211"/>
        <v>951.85105927669588</v>
      </c>
      <c r="Q1142" s="211">
        <f t="shared" si="212"/>
        <v>72.816606034667231</v>
      </c>
    </row>
    <row r="1143" spans="1:17" x14ac:dyDescent="0.2">
      <c r="A1143" s="2124"/>
      <c r="B1143" s="53">
        <v>6</v>
      </c>
      <c r="C1143" s="317" t="s">
        <v>396</v>
      </c>
      <c r="D1143" s="1816">
        <v>15</v>
      </c>
      <c r="E1143" s="1463" t="s">
        <v>36</v>
      </c>
      <c r="F1143" s="1885">
        <v>8.9710000000000001</v>
      </c>
      <c r="G1143" s="209">
        <v>0.86199999999999999</v>
      </c>
      <c r="H1143" s="209">
        <v>0.13900000000000001</v>
      </c>
      <c r="I1143" s="209">
        <v>7.97</v>
      </c>
      <c r="J1143" s="209">
        <v>502.04</v>
      </c>
      <c r="K1143" s="1627">
        <v>7.97</v>
      </c>
      <c r="L1143" s="209">
        <v>502.04</v>
      </c>
      <c r="M1143" s="208">
        <f t="shared" si="209"/>
        <v>1.5875229065413114E-2</v>
      </c>
      <c r="N1143" s="327">
        <v>76.5</v>
      </c>
      <c r="O1143" s="210">
        <f t="shared" si="210"/>
        <v>1.2144550235041032</v>
      </c>
      <c r="P1143" s="294">
        <f t="shared" si="211"/>
        <v>952.51374392478681</v>
      </c>
      <c r="Q1143" s="211">
        <f t="shared" si="212"/>
        <v>72.867301410246185</v>
      </c>
    </row>
    <row r="1144" spans="1:17" x14ac:dyDescent="0.2">
      <c r="A1144" s="2124"/>
      <c r="B1144" s="53">
        <v>7</v>
      </c>
      <c r="C1144" s="317" t="s">
        <v>945</v>
      </c>
      <c r="D1144" s="1816">
        <v>43</v>
      </c>
      <c r="E1144" s="1463" t="s">
        <v>36</v>
      </c>
      <c r="F1144" s="1885">
        <v>34.71</v>
      </c>
      <c r="G1144" s="209">
        <v>1.9379999999999999</v>
      </c>
      <c r="H1144" s="209">
        <v>4.32</v>
      </c>
      <c r="I1144" s="209">
        <v>28.452000000000002</v>
      </c>
      <c r="J1144" s="209">
        <v>1713.13</v>
      </c>
      <c r="K1144" s="1627">
        <v>28.452000000000002</v>
      </c>
      <c r="L1144" s="209">
        <v>1713.13</v>
      </c>
      <c r="M1144" s="208">
        <f t="shared" si="209"/>
        <v>1.6608196692603598E-2</v>
      </c>
      <c r="N1144" s="327">
        <v>76.5</v>
      </c>
      <c r="O1144" s="210">
        <f t="shared" si="210"/>
        <v>1.2705270469841752</v>
      </c>
      <c r="P1144" s="294">
        <f t="shared" si="211"/>
        <v>996.49180155621582</v>
      </c>
      <c r="Q1144" s="211">
        <f t="shared" si="212"/>
        <v>76.2316228190505</v>
      </c>
    </row>
    <row r="1145" spans="1:17" x14ac:dyDescent="0.2">
      <c r="A1145" s="2124"/>
      <c r="B1145" s="53">
        <v>8</v>
      </c>
      <c r="C1145" s="317" t="s">
        <v>946</v>
      </c>
      <c r="D1145" s="1816">
        <v>7</v>
      </c>
      <c r="E1145" s="1463" t="s">
        <v>36</v>
      </c>
      <c r="F1145" s="1885">
        <v>8.1120000000000001</v>
      </c>
      <c r="G1145" s="209">
        <v>0.47199999999999998</v>
      </c>
      <c r="H1145" s="209">
        <v>1.1200000000000001</v>
      </c>
      <c r="I1145" s="209">
        <v>6.52</v>
      </c>
      <c r="J1145" s="209">
        <v>387.52</v>
      </c>
      <c r="K1145" s="1627">
        <v>6.52</v>
      </c>
      <c r="L1145" s="209">
        <v>387.52</v>
      </c>
      <c r="M1145" s="208">
        <f t="shared" si="209"/>
        <v>1.6824938067712635E-2</v>
      </c>
      <c r="N1145" s="327">
        <v>76.5</v>
      </c>
      <c r="O1145" s="210">
        <f t="shared" si="210"/>
        <v>1.2871077621800167</v>
      </c>
      <c r="P1145" s="294">
        <f t="shared" si="211"/>
        <v>1009.4962840627581</v>
      </c>
      <c r="Q1145" s="211">
        <f t="shared" si="212"/>
        <v>77.226465730800996</v>
      </c>
    </row>
    <row r="1146" spans="1:17" x14ac:dyDescent="0.2">
      <c r="A1146" s="2124"/>
      <c r="B1146" s="53">
        <v>9</v>
      </c>
      <c r="C1146" s="317" t="s">
        <v>398</v>
      </c>
      <c r="D1146" s="1816">
        <v>5</v>
      </c>
      <c r="E1146" s="1463" t="s">
        <v>36</v>
      </c>
      <c r="F1146" s="1885">
        <v>4.7680000000000007</v>
      </c>
      <c r="G1146" s="209">
        <v>0.255</v>
      </c>
      <c r="H1146" s="209">
        <v>0.8</v>
      </c>
      <c r="I1146" s="209">
        <v>3.7130000000000001</v>
      </c>
      <c r="J1146" s="209">
        <v>220.11</v>
      </c>
      <c r="K1146" s="1627">
        <v>3.7130000000000001</v>
      </c>
      <c r="L1146" s="209">
        <v>220.11</v>
      </c>
      <c r="M1146" s="208">
        <f t="shared" si="209"/>
        <v>1.6868838308118667E-2</v>
      </c>
      <c r="N1146" s="327">
        <v>76.5</v>
      </c>
      <c r="O1146" s="210">
        <f t="shared" si="210"/>
        <v>1.2904661305710781</v>
      </c>
      <c r="P1146" s="294">
        <f t="shared" si="211"/>
        <v>1012.1302984871198</v>
      </c>
      <c r="Q1146" s="211">
        <f t="shared" si="212"/>
        <v>77.427967834264663</v>
      </c>
    </row>
    <row r="1147" spans="1:17" ht="12" thickBot="1" x14ac:dyDescent="0.25">
      <c r="A1147" s="2124"/>
      <c r="B1147" s="53">
        <v>10</v>
      </c>
      <c r="C1147" s="319" t="s">
        <v>394</v>
      </c>
      <c r="D1147" s="1817">
        <v>4</v>
      </c>
      <c r="E1147" s="1465" t="s">
        <v>36</v>
      </c>
      <c r="F1147" s="1886">
        <v>4.6280000000000001</v>
      </c>
      <c r="G1147" s="374">
        <v>0</v>
      </c>
      <c r="H1147" s="374">
        <v>0</v>
      </c>
      <c r="I1147" s="374">
        <v>4.6280000000000001</v>
      </c>
      <c r="J1147" s="374">
        <v>253.29</v>
      </c>
      <c r="K1147" s="1887">
        <v>4.6280000000000001</v>
      </c>
      <c r="L1147" s="374">
        <v>253.29</v>
      </c>
      <c r="M1147" s="333">
        <f t="shared" si="209"/>
        <v>1.8271546448734653E-2</v>
      </c>
      <c r="N1147" s="334">
        <v>76.5</v>
      </c>
      <c r="O1147" s="320">
        <f t="shared" si="210"/>
        <v>1.3977733033282009</v>
      </c>
      <c r="P1147" s="320">
        <f t="shared" si="211"/>
        <v>1096.2927869240793</v>
      </c>
      <c r="Q1147" s="321">
        <f t="shared" si="212"/>
        <v>83.866398199692057</v>
      </c>
    </row>
    <row r="1148" spans="1:17" x14ac:dyDescent="0.2">
      <c r="A1148" s="1983" t="s">
        <v>228</v>
      </c>
      <c r="B1148" s="35">
        <v>1</v>
      </c>
      <c r="C1148" s="297" t="s">
        <v>388</v>
      </c>
      <c r="D1148" s="1818">
        <v>8</v>
      </c>
      <c r="E1148" s="1467" t="s">
        <v>36</v>
      </c>
      <c r="F1148" s="1888">
        <v>8.2200000000000006</v>
      </c>
      <c r="G1148" s="251">
        <v>0.51</v>
      </c>
      <c r="H1148" s="251">
        <v>0.08</v>
      </c>
      <c r="I1148" s="251">
        <v>7.63</v>
      </c>
      <c r="J1148" s="251">
        <v>414.27</v>
      </c>
      <c r="K1148" s="1889">
        <v>7.63</v>
      </c>
      <c r="L1148" s="300">
        <v>414.27</v>
      </c>
      <c r="M1148" s="301">
        <f>K1148/L1148</f>
        <v>1.8417939990827237E-2</v>
      </c>
      <c r="N1148" s="273">
        <v>76.5</v>
      </c>
      <c r="O1148" s="302">
        <f>M1148*N1148</f>
        <v>1.4089724092982836</v>
      </c>
      <c r="P1148" s="302">
        <f>M1148*60*1000</f>
        <v>1105.0763994496342</v>
      </c>
      <c r="Q1148" s="303">
        <f>P1148*N1148/1000</f>
        <v>84.53834455789702</v>
      </c>
    </row>
    <row r="1149" spans="1:17" x14ac:dyDescent="0.2">
      <c r="A1149" s="1984"/>
      <c r="B1149" s="17">
        <v>2</v>
      </c>
      <c r="C1149" s="323" t="s">
        <v>382</v>
      </c>
      <c r="D1149" s="1819">
        <v>19</v>
      </c>
      <c r="E1149" s="1469" t="s">
        <v>36</v>
      </c>
      <c r="F1149" s="1890">
        <v>23.46725</v>
      </c>
      <c r="G1149" s="213">
        <v>2.02725</v>
      </c>
      <c r="H1149" s="213">
        <v>3.04</v>
      </c>
      <c r="I1149" s="213">
        <v>18.399999999999999</v>
      </c>
      <c r="J1149" s="213">
        <v>986.21</v>
      </c>
      <c r="K1149" s="380">
        <v>18.399999999999999</v>
      </c>
      <c r="L1149" s="213">
        <v>986.21</v>
      </c>
      <c r="M1149" s="212">
        <f t="shared" ref="M1149:M1157" si="213">K1149/L1149</f>
        <v>1.8657283945609959E-2</v>
      </c>
      <c r="N1149" s="328">
        <v>76.5</v>
      </c>
      <c r="O1149" s="214">
        <f t="shared" ref="O1149:O1157" si="214">M1149*N1149</f>
        <v>1.4272822218391619</v>
      </c>
      <c r="P1149" s="302">
        <f t="shared" ref="P1149:P1157" si="215">M1149*60*1000</f>
        <v>1119.4370367365975</v>
      </c>
      <c r="Q1149" s="215">
        <f t="shared" ref="Q1149:Q1157" si="216">P1149*N1149/1000</f>
        <v>85.636933310349704</v>
      </c>
    </row>
    <row r="1150" spans="1:17" x14ac:dyDescent="0.2">
      <c r="A1150" s="1984"/>
      <c r="B1150" s="17">
        <v>3</v>
      </c>
      <c r="C1150" s="323" t="s">
        <v>393</v>
      </c>
      <c r="D1150" s="1819">
        <v>14</v>
      </c>
      <c r="E1150" s="1469" t="s">
        <v>36</v>
      </c>
      <c r="F1150" s="1890">
        <v>13.44</v>
      </c>
      <c r="G1150" s="213">
        <v>0.53500000000000003</v>
      </c>
      <c r="H1150" s="213">
        <v>0.13900000000000001</v>
      </c>
      <c r="I1150" s="213">
        <v>12.766</v>
      </c>
      <c r="J1150" s="213">
        <v>635.91</v>
      </c>
      <c r="K1150" s="380">
        <v>12.766</v>
      </c>
      <c r="L1150" s="213">
        <v>635.91</v>
      </c>
      <c r="M1150" s="212">
        <f t="shared" si="213"/>
        <v>2.0075167869667093E-2</v>
      </c>
      <c r="N1150" s="328">
        <v>76.5</v>
      </c>
      <c r="O1150" s="214">
        <f t="shared" si="214"/>
        <v>1.5357503420295326</v>
      </c>
      <c r="P1150" s="302">
        <f t="shared" si="215"/>
        <v>1204.5100721800254</v>
      </c>
      <c r="Q1150" s="215">
        <f t="shared" si="216"/>
        <v>92.145020521771954</v>
      </c>
    </row>
    <row r="1151" spans="1:17" x14ac:dyDescent="0.2">
      <c r="A1151" s="1985"/>
      <c r="B1151" s="17">
        <v>4</v>
      </c>
      <c r="C1151" s="323" t="s">
        <v>392</v>
      </c>
      <c r="D1151" s="1819">
        <v>6</v>
      </c>
      <c r="E1151" s="1469" t="s">
        <v>36</v>
      </c>
      <c r="F1151" s="1890">
        <v>4.516</v>
      </c>
      <c r="G1151" s="213">
        <v>0</v>
      </c>
      <c r="H1151" s="213">
        <v>0</v>
      </c>
      <c r="I1151" s="213">
        <v>4.516</v>
      </c>
      <c r="J1151" s="213">
        <v>212.89</v>
      </c>
      <c r="K1151" s="380">
        <v>4.516</v>
      </c>
      <c r="L1151" s="213">
        <v>212.89</v>
      </c>
      <c r="M1151" s="212">
        <f t="shared" si="213"/>
        <v>2.1212832918408569E-2</v>
      </c>
      <c r="N1151" s="328">
        <v>76.5</v>
      </c>
      <c r="O1151" s="214">
        <f t="shared" si="214"/>
        <v>1.6227817182582556</v>
      </c>
      <c r="P1151" s="302">
        <f t="shared" si="215"/>
        <v>1272.7699751045141</v>
      </c>
      <c r="Q1151" s="215">
        <f t="shared" si="216"/>
        <v>97.366903095495317</v>
      </c>
    </row>
    <row r="1152" spans="1:17" x14ac:dyDescent="0.2">
      <c r="A1152" s="1985"/>
      <c r="B1152" s="17">
        <v>5</v>
      </c>
      <c r="C1152" s="323" t="s">
        <v>397</v>
      </c>
      <c r="D1152" s="1819">
        <v>6</v>
      </c>
      <c r="E1152" s="1469" t="s">
        <v>36</v>
      </c>
      <c r="F1152" s="1890">
        <v>5.1779999999999999</v>
      </c>
      <c r="G1152" s="213">
        <v>0</v>
      </c>
      <c r="H1152" s="213">
        <v>0</v>
      </c>
      <c r="I1152" s="213">
        <v>5.1779999999999999</v>
      </c>
      <c r="J1152" s="213">
        <v>234.73</v>
      </c>
      <c r="K1152" s="380">
        <v>5.1779999999999999</v>
      </c>
      <c r="L1152" s="213">
        <v>234.73</v>
      </c>
      <c r="M1152" s="212">
        <f t="shared" si="213"/>
        <v>2.2059387381246538E-2</v>
      </c>
      <c r="N1152" s="328">
        <v>76.5</v>
      </c>
      <c r="O1152" s="214">
        <f t="shared" si="214"/>
        <v>1.6875431346653602</v>
      </c>
      <c r="P1152" s="302">
        <f t="shared" si="215"/>
        <v>1323.5632428747924</v>
      </c>
      <c r="Q1152" s="215">
        <f t="shared" si="216"/>
        <v>101.25258807992162</v>
      </c>
    </row>
    <row r="1153" spans="1:17" x14ac:dyDescent="0.2">
      <c r="A1153" s="1985"/>
      <c r="B1153" s="17">
        <v>6</v>
      </c>
      <c r="C1153" s="323" t="s">
        <v>390</v>
      </c>
      <c r="D1153" s="1819">
        <v>31</v>
      </c>
      <c r="E1153" s="1469" t="s">
        <v>36</v>
      </c>
      <c r="F1153" s="1890">
        <v>30.741</v>
      </c>
      <c r="G1153" s="213">
        <v>1.7330000000000001</v>
      </c>
      <c r="H1153" s="213">
        <v>3.6379999999999999</v>
      </c>
      <c r="I1153" s="213">
        <v>25.37</v>
      </c>
      <c r="J1153" s="213">
        <v>1135.42</v>
      </c>
      <c r="K1153" s="380">
        <v>25.37</v>
      </c>
      <c r="L1153" s="213">
        <v>1135.42</v>
      </c>
      <c r="M1153" s="212">
        <f t="shared" si="213"/>
        <v>2.2344154585968189E-2</v>
      </c>
      <c r="N1153" s="328">
        <v>76.5</v>
      </c>
      <c r="O1153" s="214">
        <f t="shared" si="214"/>
        <v>1.7093278258265665</v>
      </c>
      <c r="P1153" s="302">
        <f t="shared" si="215"/>
        <v>1340.6492751580913</v>
      </c>
      <c r="Q1153" s="215">
        <f t="shared" si="216"/>
        <v>102.55966954959398</v>
      </c>
    </row>
    <row r="1154" spans="1:17" x14ac:dyDescent="0.2">
      <c r="A1154" s="1985"/>
      <c r="B1154" s="17">
        <v>7</v>
      </c>
      <c r="C1154" s="323" t="s">
        <v>720</v>
      </c>
      <c r="D1154" s="1819">
        <v>3</v>
      </c>
      <c r="E1154" s="1469" t="s">
        <v>36</v>
      </c>
      <c r="F1154" s="1890">
        <v>3.2869999999999999</v>
      </c>
      <c r="G1154" s="213">
        <v>0</v>
      </c>
      <c r="H1154" s="213">
        <v>0</v>
      </c>
      <c r="I1154" s="213">
        <v>3.2869999999999999</v>
      </c>
      <c r="J1154" s="213">
        <v>145.55000000000001</v>
      </c>
      <c r="K1154" s="380">
        <v>3.2869999999999999</v>
      </c>
      <c r="L1154" s="213">
        <v>145.55000000000001</v>
      </c>
      <c r="M1154" s="212">
        <f t="shared" si="213"/>
        <v>2.2583304706286497E-2</v>
      </c>
      <c r="N1154" s="328">
        <v>76.5</v>
      </c>
      <c r="O1154" s="214">
        <f t="shared" si="214"/>
        <v>1.727622810030917</v>
      </c>
      <c r="P1154" s="302">
        <f t="shared" si="215"/>
        <v>1354.9982823771898</v>
      </c>
      <c r="Q1154" s="215">
        <f t="shared" si="216"/>
        <v>103.65736860185503</v>
      </c>
    </row>
    <row r="1155" spans="1:17" x14ac:dyDescent="0.2">
      <c r="A1155" s="1985"/>
      <c r="B1155" s="17">
        <v>8</v>
      </c>
      <c r="C1155" s="323" t="s">
        <v>490</v>
      </c>
      <c r="D1155" s="1819">
        <v>5</v>
      </c>
      <c r="E1155" s="1469" t="s">
        <v>36</v>
      </c>
      <c r="F1155" s="1890">
        <v>8.0960000000000001</v>
      </c>
      <c r="G1155" s="213">
        <v>0.56100000000000005</v>
      </c>
      <c r="H1155" s="213">
        <v>1.2</v>
      </c>
      <c r="I1155" s="213">
        <v>6.335</v>
      </c>
      <c r="J1155" s="213">
        <v>265.25</v>
      </c>
      <c r="K1155" s="380">
        <v>6.335</v>
      </c>
      <c r="L1155" s="213">
        <v>265.25</v>
      </c>
      <c r="M1155" s="212">
        <f t="shared" si="213"/>
        <v>2.3883129123468426E-2</v>
      </c>
      <c r="N1155" s="328">
        <v>76.5</v>
      </c>
      <c r="O1155" s="214">
        <f t="shared" si="214"/>
        <v>1.8270593779453346</v>
      </c>
      <c r="P1155" s="302">
        <f t="shared" si="215"/>
        <v>1432.9877474081056</v>
      </c>
      <c r="Q1155" s="215">
        <f t="shared" si="216"/>
        <v>109.62356267672007</v>
      </c>
    </row>
    <row r="1156" spans="1:17" x14ac:dyDescent="0.2">
      <c r="A1156" s="1985"/>
      <c r="B1156" s="17">
        <v>9</v>
      </c>
      <c r="C1156" s="323" t="s">
        <v>719</v>
      </c>
      <c r="D1156" s="1819">
        <v>8</v>
      </c>
      <c r="E1156" s="1469" t="s">
        <v>36</v>
      </c>
      <c r="F1156" s="1890">
        <v>8.8369999999999997</v>
      </c>
      <c r="G1156" s="213">
        <v>0</v>
      </c>
      <c r="H1156" s="213">
        <v>0</v>
      </c>
      <c r="I1156" s="213">
        <v>8.8369999999999997</v>
      </c>
      <c r="J1156" s="213">
        <v>366.13</v>
      </c>
      <c r="K1156" s="380">
        <v>8.8369999999999997</v>
      </c>
      <c r="L1156" s="213">
        <v>366.13</v>
      </c>
      <c r="M1156" s="212">
        <f t="shared" si="213"/>
        <v>2.4136235763253487E-2</v>
      </c>
      <c r="N1156" s="328">
        <v>76.5</v>
      </c>
      <c r="O1156" s="214">
        <f t="shared" si="214"/>
        <v>1.8464220358888919</v>
      </c>
      <c r="P1156" s="302">
        <f t="shared" si="215"/>
        <v>1448.1741457952094</v>
      </c>
      <c r="Q1156" s="215">
        <f t="shared" si="216"/>
        <v>110.78532215333351</v>
      </c>
    </row>
    <row r="1157" spans="1:17" ht="12" thickBot="1" x14ac:dyDescent="0.25">
      <c r="A1157" s="1986"/>
      <c r="B1157" s="18">
        <v>10</v>
      </c>
      <c r="C1157" s="324" t="s">
        <v>395</v>
      </c>
      <c r="D1157" s="1820">
        <v>4</v>
      </c>
      <c r="E1157" s="1821" t="s">
        <v>36</v>
      </c>
      <c r="F1157" s="1891">
        <v>5.6890000000000001</v>
      </c>
      <c r="G1157" s="366">
        <v>0.153</v>
      </c>
      <c r="H1157" s="366">
        <v>0.64</v>
      </c>
      <c r="I1157" s="366">
        <v>4.8959999999999999</v>
      </c>
      <c r="J1157" s="366">
        <v>151.85</v>
      </c>
      <c r="K1157" s="1827">
        <v>4.8959999999999999</v>
      </c>
      <c r="L1157" s="366">
        <v>151.85</v>
      </c>
      <c r="M1157" s="329">
        <f t="shared" si="213"/>
        <v>3.2242344418834376E-2</v>
      </c>
      <c r="N1157" s="330">
        <v>76.5</v>
      </c>
      <c r="O1157" s="325">
        <f t="shared" si="214"/>
        <v>2.46653934804083</v>
      </c>
      <c r="P1157" s="325">
        <f t="shared" si="215"/>
        <v>1934.5406651300625</v>
      </c>
      <c r="Q1157" s="326">
        <f t="shared" si="216"/>
        <v>147.99236088244979</v>
      </c>
    </row>
    <row r="1160" spans="1:17" ht="15" x14ac:dyDescent="0.2">
      <c r="A1160" s="1960" t="s">
        <v>361</v>
      </c>
      <c r="B1160" s="1960"/>
      <c r="C1160" s="1960"/>
      <c r="D1160" s="1960"/>
      <c r="E1160" s="1960"/>
      <c r="F1160" s="1960"/>
      <c r="G1160" s="1960"/>
      <c r="H1160" s="1960"/>
      <c r="I1160" s="1960"/>
      <c r="J1160" s="1960"/>
      <c r="K1160" s="1960"/>
      <c r="L1160" s="1960"/>
      <c r="M1160" s="1960"/>
      <c r="N1160" s="1960"/>
      <c r="O1160" s="1960"/>
      <c r="P1160" s="1960"/>
      <c r="Q1160" s="1960"/>
    </row>
    <row r="1161" spans="1:17" ht="13.5" thickBot="1" x14ac:dyDescent="0.25">
      <c r="A1161" s="391"/>
      <c r="B1161" s="391"/>
      <c r="C1161" s="391"/>
      <c r="D1161" s="391"/>
      <c r="E1161" s="1961" t="s">
        <v>253</v>
      </c>
      <c r="F1161" s="1961"/>
      <c r="G1161" s="1961"/>
      <c r="H1161" s="1961"/>
      <c r="I1161" s="391">
        <v>4.9000000000000004</v>
      </c>
      <c r="J1161" s="391" t="s">
        <v>252</v>
      </c>
      <c r="K1161" s="391" t="s">
        <v>254</v>
      </c>
      <c r="L1161" s="392"/>
      <c r="M1161" s="391"/>
      <c r="N1161" s="391"/>
      <c r="O1161" s="391"/>
      <c r="P1161" s="391"/>
      <c r="Q1161" s="391"/>
    </row>
    <row r="1162" spans="1:17" x14ac:dyDescent="0.2">
      <c r="A1162" s="1962" t="s">
        <v>1</v>
      </c>
      <c r="B1162" s="1965" t="s">
        <v>0</v>
      </c>
      <c r="C1162" s="1968" t="s">
        <v>2</v>
      </c>
      <c r="D1162" s="1968" t="s">
        <v>3</v>
      </c>
      <c r="E1162" s="1968" t="s">
        <v>11</v>
      </c>
      <c r="F1162" s="1972" t="s">
        <v>12</v>
      </c>
      <c r="G1162" s="1973"/>
      <c r="H1162" s="1973"/>
      <c r="I1162" s="1974"/>
      <c r="J1162" s="1968" t="s">
        <v>4</v>
      </c>
      <c r="K1162" s="1968" t="s">
        <v>13</v>
      </c>
      <c r="L1162" s="1968" t="s">
        <v>5</v>
      </c>
      <c r="M1162" s="1968" t="s">
        <v>6</v>
      </c>
      <c r="N1162" s="1968" t="s">
        <v>14</v>
      </c>
      <c r="O1162" s="1968" t="s">
        <v>15</v>
      </c>
      <c r="P1162" s="1975" t="s">
        <v>22</v>
      </c>
      <c r="Q1162" s="1977" t="s">
        <v>23</v>
      </c>
    </row>
    <row r="1163" spans="1:17" ht="33.75" x14ac:dyDescent="0.2">
      <c r="A1163" s="1963"/>
      <c r="B1163" s="1966"/>
      <c r="C1163" s="1969"/>
      <c r="D1163" s="1971"/>
      <c r="E1163" s="1971"/>
      <c r="F1163" s="729" t="s">
        <v>16</v>
      </c>
      <c r="G1163" s="729" t="s">
        <v>17</v>
      </c>
      <c r="H1163" s="729" t="s">
        <v>18</v>
      </c>
      <c r="I1163" s="729" t="s">
        <v>19</v>
      </c>
      <c r="J1163" s="1971"/>
      <c r="K1163" s="1971"/>
      <c r="L1163" s="1971"/>
      <c r="M1163" s="1971"/>
      <c r="N1163" s="1971"/>
      <c r="O1163" s="1971"/>
      <c r="P1163" s="1976"/>
      <c r="Q1163" s="1978"/>
    </row>
    <row r="1164" spans="1:17" ht="12" thickBot="1" x14ac:dyDescent="0.25">
      <c r="A1164" s="1964"/>
      <c r="B1164" s="1967"/>
      <c r="C1164" s="1970"/>
      <c r="D1164" s="28" t="s">
        <v>7</v>
      </c>
      <c r="E1164" s="28" t="s">
        <v>8</v>
      </c>
      <c r="F1164" s="28" t="s">
        <v>9</v>
      </c>
      <c r="G1164" s="28" t="s">
        <v>9</v>
      </c>
      <c r="H1164" s="28" t="s">
        <v>9</v>
      </c>
      <c r="I1164" s="28" t="s">
        <v>9</v>
      </c>
      <c r="J1164" s="28" t="s">
        <v>20</v>
      </c>
      <c r="K1164" s="28" t="s">
        <v>9</v>
      </c>
      <c r="L1164" s="28" t="s">
        <v>20</v>
      </c>
      <c r="M1164" s="28" t="s">
        <v>21</v>
      </c>
      <c r="N1164" s="28" t="s">
        <v>269</v>
      </c>
      <c r="O1164" s="28" t="s">
        <v>270</v>
      </c>
      <c r="P1164" s="616" t="s">
        <v>24</v>
      </c>
      <c r="Q1164" s="617" t="s">
        <v>271</v>
      </c>
    </row>
    <row r="1165" spans="1:17" x14ac:dyDescent="0.2">
      <c r="A1165" s="1946" t="s">
        <v>227</v>
      </c>
      <c r="B1165" s="41">
        <v>1</v>
      </c>
      <c r="C1165" s="307" t="s">
        <v>780</v>
      </c>
      <c r="D1165" s="270">
        <v>12</v>
      </c>
      <c r="E1165" s="270">
        <v>1961</v>
      </c>
      <c r="F1165" s="983">
        <v>4</v>
      </c>
      <c r="G1165" s="983">
        <v>0.6</v>
      </c>
      <c r="H1165" s="983">
        <v>1.4</v>
      </c>
      <c r="I1165" s="983">
        <v>2.1</v>
      </c>
      <c r="J1165" s="983">
        <v>537</v>
      </c>
      <c r="K1165" s="983">
        <v>2.1</v>
      </c>
      <c r="L1165" s="983">
        <v>537</v>
      </c>
      <c r="M1165" s="984">
        <f>K1165/L1165</f>
        <v>3.910614525139665E-3</v>
      </c>
      <c r="N1165" s="375">
        <v>59.62</v>
      </c>
      <c r="O1165" s="309">
        <f>M1165*N1165</f>
        <v>0.23315083798882683</v>
      </c>
      <c r="P1165" s="309">
        <f>M1165*60*1000</f>
        <v>234.6368715083799</v>
      </c>
      <c r="Q1165" s="784">
        <f>P1165*N1165/1000</f>
        <v>13.989050279329609</v>
      </c>
    </row>
    <row r="1166" spans="1:17" x14ac:dyDescent="0.2">
      <c r="A1166" s="1947"/>
      <c r="B1166" s="38">
        <v>2</v>
      </c>
      <c r="C1166" s="310" t="s">
        <v>485</v>
      </c>
      <c r="D1166" s="276">
        <v>14</v>
      </c>
      <c r="E1166" s="276">
        <v>1981</v>
      </c>
      <c r="F1166" s="985">
        <v>6.3</v>
      </c>
      <c r="G1166" s="985">
        <v>0.9</v>
      </c>
      <c r="H1166" s="985">
        <v>2.2999999999999998</v>
      </c>
      <c r="I1166" s="985">
        <v>3.1</v>
      </c>
      <c r="J1166" s="985">
        <v>752</v>
      </c>
      <c r="K1166" s="985">
        <v>3.1</v>
      </c>
      <c r="L1166" s="985">
        <v>752</v>
      </c>
      <c r="M1166" s="986">
        <f t="shared" ref="M1166:M1167" si="217">K1166/L1166</f>
        <v>4.1223404255319148E-3</v>
      </c>
      <c r="N1166" s="375">
        <v>59.62</v>
      </c>
      <c r="O1166" s="205">
        <f t="shared" ref="O1166:O1167" si="218">M1166*N1166</f>
        <v>0.24577393617021276</v>
      </c>
      <c r="P1166" s="309">
        <f t="shared" ref="P1166:P1167" si="219">M1166*60*1000</f>
        <v>247.34042553191489</v>
      </c>
      <c r="Q1166" s="206">
        <f t="shared" ref="Q1166:Q1167" si="220">P1166*N1166/1000</f>
        <v>14.746436170212764</v>
      </c>
    </row>
    <row r="1167" spans="1:17" x14ac:dyDescent="0.2">
      <c r="A1167" s="1947"/>
      <c r="B1167" s="38">
        <v>3</v>
      </c>
      <c r="C1167" s="310" t="s">
        <v>781</v>
      </c>
      <c r="D1167" s="276">
        <v>13</v>
      </c>
      <c r="E1167" s="276">
        <v>1983</v>
      </c>
      <c r="F1167" s="985">
        <v>5.5</v>
      </c>
      <c r="G1167" s="985">
        <v>0.5</v>
      </c>
      <c r="H1167" s="985">
        <v>2.1</v>
      </c>
      <c r="I1167" s="985">
        <v>2.9</v>
      </c>
      <c r="J1167" s="985">
        <v>587</v>
      </c>
      <c r="K1167" s="985">
        <v>2.9</v>
      </c>
      <c r="L1167" s="985">
        <v>587</v>
      </c>
      <c r="M1167" s="986">
        <f t="shared" si="217"/>
        <v>4.9403747870528109E-3</v>
      </c>
      <c r="N1167" s="375">
        <v>59.62</v>
      </c>
      <c r="O1167" s="205">
        <f t="shared" si="218"/>
        <v>0.29454514480408855</v>
      </c>
      <c r="P1167" s="309">
        <f t="shared" si="219"/>
        <v>296.42248722316867</v>
      </c>
      <c r="Q1167" s="206">
        <f t="shared" si="220"/>
        <v>17.672708688245315</v>
      </c>
    </row>
    <row r="1168" spans="1:17" x14ac:dyDescent="0.2">
      <c r="A1168" s="1947"/>
      <c r="B1168" s="11">
        <v>4</v>
      </c>
      <c r="C1168" s="310"/>
      <c r="D1168" s="276"/>
      <c r="E1168" s="276"/>
      <c r="F1168" s="246"/>
      <c r="G1168" s="203"/>
      <c r="H1168" s="203"/>
      <c r="I1168" s="203"/>
      <c r="J1168" s="203"/>
      <c r="K1168" s="277"/>
      <c r="L1168" s="203"/>
      <c r="M1168" s="204"/>
      <c r="N1168" s="311"/>
      <c r="O1168" s="278"/>
      <c r="P1168" s="274"/>
      <c r="Q1168" s="279"/>
    </row>
    <row r="1169" spans="1:17" x14ac:dyDescent="0.2">
      <c r="A1169" s="1947"/>
      <c r="B1169" s="11">
        <v>5</v>
      </c>
      <c r="C1169" s="310"/>
      <c r="D1169" s="276"/>
      <c r="E1169" s="276"/>
      <c r="F1169" s="246"/>
      <c r="G1169" s="203"/>
      <c r="H1169" s="203"/>
      <c r="I1169" s="203"/>
      <c r="J1169" s="203"/>
      <c r="K1169" s="277"/>
      <c r="L1169" s="203"/>
      <c r="M1169" s="204"/>
      <c r="N1169" s="311"/>
      <c r="O1169" s="278"/>
      <c r="P1169" s="274"/>
      <c r="Q1169" s="279"/>
    </row>
    <row r="1170" spans="1:17" x14ac:dyDescent="0.2">
      <c r="A1170" s="1947"/>
      <c r="B1170" s="11">
        <v>6</v>
      </c>
      <c r="C1170" s="310"/>
      <c r="D1170" s="276"/>
      <c r="E1170" s="276"/>
      <c r="F1170" s="246"/>
      <c r="G1170" s="203"/>
      <c r="H1170" s="203"/>
      <c r="I1170" s="203"/>
      <c r="J1170" s="203"/>
      <c r="K1170" s="277"/>
      <c r="L1170" s="203"/>
      <c r="M1170" s="204"/>
      <c r="N1170" s="311"/>
      <c r="O1170" s="278"/>
      <c r="P1170" s="274"/>
      <c r="Q1170" s="279"/>
    </row>
    <row r="1171" spans="1:17" x14ac:dyDescent="0.2">
      <c r="A1171" s="1947"/>
      <c r="B1171" s="11">
        <v>7</v>
      </c>
      <c r="C1171" s="310"/>
      <c r="D1171" s="276"/>
      <c r="E1171" s="276"/>
      <c r="F1171" s="246"/>
      <c r="G1171" s="203"/>
      <c r="H1171" s="203"/>
      <c r="I1171" s="203"/>
      <c r="J1171" s="203"/>
      <c r="K1171" s="277"/>
      <c r="L1171" s="203"/>
      <c r="M1171" s="204"/>
      <c r="N1171" s="311"/>
      <c r="O1171" s="278"/>
      <c r="P1171" s="274"/>
      <c r="Q1171" s="279"/>
    </row>
    <row r="1172" spans="1:17" x14ac:dyDescent="0.2">
      <c r="A1172" s="1947"/>
      <c r="B1172" s="11">
        <v>8</v>
      </c>
      <c r="C1172" s="310"/>
      <c r="D1172" s="276"/>
      <c r="E1172" s="276"/>
      <c r="F1172" s="246"/>
      <c r="G1172" s="203"/>
      <c r="H1172" s="203"/>
      <c r="I1172" s="203"/>
      <c r="J1172" s="203"/>
      <c r="K1172" s="277"/>
      <c r="L1172" s="203"/>
      <c r="M1172" s="204"/>
      <c r="N1172" s="311"/>
      <c r="O1172" s="278"/>
      <c r="P1172" s="274"/>
      <c r="Q1172" s="279"/>
    </row>
    <row r="1173" spans="1:17" x14ac:dyDescent="0.2">
      <c r="A1173" s="1947"/>
      <c r="B1173" s="11">
        <v>9</v>
      </c>
      <c r="C1173" s="310"/>
      <c r="D1173" s="276"/>
      <c r="E1173" s="276"/>
      <c r="F1173" s="246"/>
      <c r="G1173" s="203"/>
      <c r="H1173" s="203"/>
      <c r="I1173" s="203"/>
      <c r="J1173" s="203"/>
      <c r="K1173" s="277"/>
      <c r="L1173" s="203"/>
      <c r="M1173" s="204"/>
      <c r="N1173" s="311"/>
      <c r="O1173" s="278"/>
      <c r="P1173" s="274"/>
      <c r="Q1173" s="279"/>
    </row>
    <row r="1174" spans="1:17" ht="12" thickBot="1" x14ac:dyDescent="0.25">
      <c r="A1174" s="1948"/>
      <c r="B1174" s="30">
        <v>10</v>
      </c>
      <c r="C1174" s="315"/>
      <c r="D1174" s="338"/>
      <c r="E1174" s="338"/>
      <c r="F1174" s="592"/>
      <c r="G1174" s="394"/>
      <c r="H1174" s="394"/>
      <c r="I1174" s="394"/>
      <c r="J1174" s="394"/>
      <c r="K1174" s="395"/>
      <c r="L1174" s="394"/>
      <c r="M1174" s="331"/>
      <c r="N1174" s="332"/>
      <c r="O1174" s="339"/>
      <c r="P1174" s="340"/>
      <c r="Q1174" s="341"/>
    </row>
    <row r="1175" spans="1:17" x14ac:dyDescent="0.2">
      <c r="A1175" s="2118" t="s">
        <v>219</v>
      </c>
      <c r="B1175" s="998">
        <v>1</v>
      </c>
      <c r="C1175" s="999" t="s">
        <v>782</v>
      </c>
      <c r="D1175" s="1000">
        <v>28</v>
      </c>
      <c r="E1175" s="1000">
        <v>1971</v>
      </c>
      <c r="F1175" s="1001">
        <v>23.5</v>
      </c>
      <c r="G1175" s="1001">
        <v>2.4</v>
      </c>
      <c r="H1175" s="1001">
        <v>4.5</v>
      </c>
      <c r="I1175" s="1002">
        <v>16.600000000000001</v>
      </c>
      <c r="J1175" s="1001">
        <v>1391</v>
      </c>
      <c r="K1175" s="1001">
        <v>16.600000000000001</v>
      </c>
      <c r="L1175" s="1001">
        <v>1391</v>
      </c>
      <c r="M1175" s="1003">
        <v>1.1933860531991374E-2</v>
      </c>
      <c r="N1175" s="1004">
        <v>59.62</v>
      </c>
      <c r="O1175" s="1005">
        <v>0.71149676491732572</v>
      </c>
      <c r="P1175" s="1005">
        <v>716.03163191948238</v>
      </c>
      <c r="Q1175" s="1006">
        <v>42.689805895039534</v>
      </c>
    </row>
    <row r="1176" spans="1:17" x14ac:dyDescent="0.2">
      <c r="A1176" s="2119"/>
      <c r="B1176" s="1007">
        <v>2</v>
      </c>
      <c r="C1176" s="999" t="s">
        <v>783</v>
      </c>
      <c r="D1176" s="1000">
        <v>40</v>
      </c>
      <c r="E1176" s="1000">
        <v>1969</v>
      </c>
      <c r="F1176" s="1002">
        <v>30</v>
      </c>
      <c r="G1176" s="1002">
        <v>2.5</v>
      </c>
      <c r="H1176" s="1002">
        <v>6.4</v>
      </c>
      <c r="I1176" s="1002">
        <v>21.1</v>
      </c>
      <c r="J1176" s="1002">
        <v>1925</v>
      </c>
      <c r="K1176" s="1002">
        <v>21.1</v>
      </c>
      <c r="L1176" s="1002">
        <v>1925</v>
      </c>
      <c r="M1176" s="1003">
        <v>1.0961038961038961E-2</v>
      </c>
      <c r="N1176" s="1008">
        <v>59.62</v>
      </c>
      <c r="O1176" s="1005">
        <v>0.65349714285714289</v>
      </c>
      <c r="P1176" s="1005">
        <v>657.66233766233768</v>
      </c>
      <c r="Q1176" s="1006">
        <v>39.209828571428574</v>
      </c>
    </row>
    <row r="1177" spans="1:17" x14ac:dyDescent="0.2">
      <c r="A1177" s="2119"/>
      <c r="B1177" s="1009">
        <v>3</v>
      </c>
      <c r="C1177" s="999" t="s">
        <v>784</v>
      </c>
      <c r="D1177" s="1000">
        <v>33</v>
      </c>
      <c r="E1177" s="1000">
        <v>1991</v>
      </c>
      <c r="F1177" s="1002">
        <v>34.299999999999997</v>
      </c>
      <c r="G1177" s="1002">
        <v>2.7</v>
      </c>
      <c r="H1177" s="1002">
        <v>5.3</v>
      </c>
      <c r="I1177" s="1002">
        <v>26.4</v>
      </c>
      <c r="J1177" s="1002">
        <v>1983</v>
      </c>
      <c r="K1177" s="1002">
        <v>26.4</v>
      </c>
      <c r="L1177" s="1002">
        <v>1863</v>
      </c>
      <c r="M1177" s="1010">
        <v>1.4170692431561997E-2</v>
      </c>
      <c r="N1177" s="1008">
        <v>59.62</v>
      </c>
      <c r="O1177" s="1005">
        <v>0.84485668276972625</v>
      </c>
      <c r="P1177" s="1005">
        <v>850.24154589371983</v>
      </c>
      <c r="Q1177" s="1011">
        <v>50.691400966183572</v>
      </c>
    </row>
    <row r="1178" spans="1:17" x14ac:dyDescent="0.2">
      <c r="A1178" s="2119"/>
      <c r="B1178" s="1009">
        <v>4</v>
      </c>
      <c r="C1178" s="999"/>
      <c r="D1178" s="1000"/>
      <c r="E1178" s="1012"/>
      <c r="F1178" s="1013"/>
      <c r="G1178" s="1014"/>
      <c r="H1178" s="1013"/>
      <c r="I1178" s="1013"/>
      <c r="J1178" s="1013"/>
      <c r="K1178" s="1015"/>
      <c r="L1178" s="1013"/>
      <c r="M1178" s="1016"/>
      <c r="N1178" s="1017"/>
      <c r="O1178" s="1018"/>
      <c r="P1178" s="1019"/>
      <c r="Q1178" s="1020"/>
    </row>
    <row r="1179" spans="1:17" x14ac:dyDescent="0.2">
      <c r="A1179" s="2119"/>
      <c r="B1179" s="1009">
        <v>5</v>
      </c>
      <c r="C1179" s="999"/>
      <c r="D1179" s="1000"/>
      <c r="E1179" s="1012"/>
      <c r="F1179" s="1013"/>
      <c r="G1179" s="1014"/>
      <c r="H1179" s="1013"/>
      <c r="I1179" s="1013"/>
      <c r="J1179" s="1013"/>
      <c r="K1179" s="1015"/>
      <c r="L1179" s="1013"/>
      <c r="M1179" s="1016"/>
      <c r="N1179" s="1017"/>
      <c r="O1179" s="1018"/>
      <c r="P1179" s="1019"/>
      <c r="Q1179" s="1020"/>
    </row>
    <row r="1180" spans="1:17" x14ac:dyDescent="0.2">
      <c r="A1180" s="2119"/>
      <c r="B1180" s="1009">
        <v>6</v>
      </c>
      <c r="C1180" s="999"/>
      <c r="D1180" s="1000"/>
      <c r="E1180" s="1012"/>
      <c r="F1180" s="1013"/>
      <c r="G1180" s="1014"/>
      <c r="H1180" s="1013"/>
      <c r="I1180" s="1013"/>
      <c r="J1180" s="1013"/>
      <c r="K1180" s="1015"/>
      <c r="L1180" s="1013"/>
      <c r="M1180" s="1016"/>
      <c r="N1180" s="1017"/>
      <c r="O1180" s="1018"/>
      <c r="P1180" s="1019"/>
      <c r="Q1180" s="1020"/>
    </row>
    <row r="1181" spans="1:17" x14ac:dyDescent="0.2">
      <c r="A1181" s="2119"/>
      <c r="B1181" s="1009">
        <v>7</v>
      </c>
      <c r="C1181" s="999"/>
      <c r="D1181" s="1000"/>
      <c r="E1181" s="1012"/>
      <c r="F1181" s="1013"/>
      <c r="G1181" s="1014"/>
      <c r="H1181" s="1013"/>
      <c r="I1181" s="1013"/>
      <c r="J1181" s="1013"/>
      <c r="K1181" s="1015"/>
      <c r="L1181" s="1013"/>
      <c r="M1181" s="1016"/>
      <c r="N1181" s="1017"/>
      <c r="O1181" s="1018"/>
      <c r="P1181" s="1019"/>
      <c r="Q1181" s="1020"/>
    </row>
    <row r="1182" spans="1:17" x14ac:dyDescent="0.2">
      <c r="A1182" s="2119"/>
      <c r="B1182" s="1009">
        <v>8</v>
      </c>
      <c r="C1182" s="999"/>
      <c r="D1182" s="1000"/>
      <c r="E1182" s="1012"/>
      <c r="F1182" s="1013"/>
      <c r="G1182" s="1014"/>
      <c r="H1182" s="1013"/>
      <c r="I1182" s="1013"/>
      <c r="J1182" s="1013"/>
      <c r="K1182" s="1015"/>
      <c r="L1182" s="1013"/>
      <c r="M1182" s="1016"/>
      <c r="N1182" s="1017"/>
      <c r="O1182" s="1018"/>
      <c r="P1182" s="1019"/>
      <c r="Q1182" s="1020"/>
    </row>
    <row r="1183" spans="1:17" x14ac:dyDescent="0.2">
      <c r="A1183" s="2120"/>
      <c r="B1183" s="1021">
        <v>9</v>
      </c>
      <c r="C1183" s="999"/>
      <c r="D1183" s="1000"/>
      <c r="E1183" s="1012"/>
      <c r="F1183" s="1013"/>
      <c r="G1183" s="1014"/>
      <c r="H1183" s="1013"/>
      <c r="I1183" s="1013"/>
      <c r="J1183" s="1013"/>
      <c r="K1183" s="1015"/>
      <c r="L1183" s="1013"/>
      <c r="M1183" s="1016"/>
      <c r="N1183" s="1017"/>
      <c r="O1183" s="1018"/>
      <c r="P1183" s="1019"/>
      <c r="Q1183" s="1020"/>
    </row>
    <row r="1184" spans="1:17" ht="12" thickBot="1" x14ac:dyDescent="0.25">
      <c r="A1184" s="2121"/>
      <c r="B1184" s="1022">
        <v>10</v>
      </c>
      <c r="C1184" s="1023"/>
      <c r="D1184" s="1024"/>
      <c r="E1184" s="1024"/>
      <c r="F1184" s="1025"/>
      <c r="G1184" s="1026"/>
      <c r="H1184" s="1026"/>
      <c r="I1184" s="1026"/>
      <c r="J1184" s="1026"/>
      <c r="K1184" s="1027"/>
      <c r="L1184" s="1026"/>
      <c r="M1184" s="1028"/>
      <c r="N1184" s="1029"/>
      <c r="O1184" s="1030"/>
      <c r="P1184" s="1030"/>
      <c r="Q1184" s="1031"/>
    </row>
    <row r="1185" spans="1:17" x14ac:dyDescent="0.2">
      <c r="A1185" s="2107" t="s">
        <v>220</v>
      </c>
      <c r="B1185" s="108">
        <v>1</v>
      </c>
      <c r="C1185" s="316" t="s">
        <v>557</v>
      </c>
      <c r="D1185" s="353">
        <v>6</v>
      </c>
      <c r="E1185" s="353">
        <v>1980</v>
      </c>
      <c r="F1185" s="1624">
        <v>8.5</v>
      </c>
      <c r="G1185" s="1624">
        <v>0.6</v>
      </c>
      <c r="H1185" s="1624">
        <v>0.9</v>
      </c>
      <c r="I1185" s="1624">
        <v>6.9</v>
      </c>
      <c r="J1185" s="1624">
        <v>275</v>
      </c>
      <c r="K1185" s="1624">
        <v>6.9</v>
      </c>
      <c r="L1185" s="1625">
        <v>275</v>
      </c>
      <c r="M1185" s="1626">
        <f>K1185/L1185</f>
        <v>2.5090909090909091E-2</v>
      </c>
      <c r="N1185" s="1413">
        <v>59.62</v>
      </c>
      <c r="O1185" s="294">
        <f>M1185*N1185</f>
        <v>1.4959199999999999</v>
      </c>
      <c r="P1185" s="294">
        <f>M1185*60*1000</f>
        <v>1505.4545454545453</v>
      </c>
      <c r="Q1185" s="295">
        <f>P1185*N1185/1000</f>
        <v>89.755199999999988</v>
      </c>
    </row>
    <row r="1186" spans="1:17" x14ac:dyDescent="0.2">
      <c r="A1186" s="2086"/>
      <c r="B1186" s="103">
        <v>2</v>
      </c>
      <c r="C1186" s="317" t="s">
        <v>532</v>
      </c>
      <c r="D1186" s="355">
        <v>9</v>
      </c>
      <c r="E1186" s="355">
        <v>1980</v>
      </c>
      <c r="F1186" s="1627">
        <v>10.9</v>
      </c>
      <c r="G1186" s="1627">
        <v>0.5</v>
      </c>
      <c r="H1186" s="1627">
        <v>1.4</v>
      </c>
      <c r="I1186" s="1627">
        <v>8.9</v>
      </c>
      <c r="J1186" s="1627">
        <v>412</v>
      </c>
      <c r="K1186" s="1627">
        <v>8.9</v>
      </c>
      <c r="L1186" s="1627">
        <v>412</v>
      </c>
      <c r="M1186" s="1628">
        <f t="shared" ref="M1186:M1187" si="221">K1186/L1186</f>
        <v>2.1601941747572816E-2</v>
      </c>
      <c r="N1186" s="1413">
        <v>59.62</v>
      </c>
      <c r="O1186" s="210">
        <f t="shared" ref="O1186:O1187" si="222">M1186*N1186</f>
        <v>1.2879077669902912</v>
      </c>
      <c r="P1186" s="294">
        <f t="shared" ref="P1186:P1187" si="223">M1186*60*1000</f>
        <v>1296.1165048543689</v>
      </c>
      <c r="Q1186" s="211">
        <f t="shared" ref="Q1186:Q1187" si="224">P1186*N1186/1000</f>
        <v>77.274466019417474</v>
      </c>
    </row>
    <row r="1187" spans="1:17" x14ac:dyDescent="0.2">
      <c r="A1187" s="2086"/>
      <c r="B1187" s="103">
        <v>3</v>
      </c>
      <c r="C1187" s="317" t="s">
        <v>785</v>
      </c>
      <c r="D1187" s="355">
        <v>9</v>
      </c>
      <c r="E1187" s="355">
        <v>1984</v>
      </c>
      <c r="F1187" s="1627">
        <v>10.7</v>
      </c>
      <c r="G1187" s="1627">
        <v>0.6</v>
      </c>
      <c r="H1187" s="1627">
        <v>1.4</v>
      </c>
      <c r="I1187" s="1627">
        <v>8.6</v>
      </c>
      <c r="J1187" s="1627">
        <v>430</v>
      </c>
      <c r="K1187" s="1627">
        <v>8.6</v>
      </c>
      <c r="L1187" s="1627">
        <v>430</v>
      </c>
      <c r="M1187" s="1628">
        <f t="shared" si="221"/>
        <v>0.02</v>
      </c>
      <c r="N1187" s="1413">
        <v>59.62</v>
      </c>
      <c r="O1187" s="210">
        <f t="shared" si="222"/>
        <v>1.1923999999999999</v>
      </c>
      <c r="P1187" s="294">
        <f t="shared" si="223"/>
        <v>1200</v>
      </c>
      <c r="Q1187" s="211">
        <f t="shared" si="224"/>
        <v>71.543999999999997</v>
      </c>
    </row>
    <row r="1188" spans="1:17" x14ac:dyDescent="0.2">
      <c r="A1188" s="2086"/>
      <c r="B1188" s="103">
        <v>4</v>
      </c>
      <c r="C1188" s="972"/>
      <c r="D1188" s="973"/>
      <c r="E1188" s="973"/>
      <c r="F1188" s="993"/>
      <c r="G1188" s="993"/>
      <c r="H1188" s="993"/>
      <c r="I1188" s="993"/>
      <c r="J1188" s="993"/>
      <c r="K1188" s="994"/>
      <c r="L1188" s="993"/>
      <c r="M1188" s="975"/>
      <c r="N1188" s="974"/>
      <c r="O1188" s="995"/>
      <c r="P1188" s="971"/>
      <c r="Q1188" s="976"/>
    </row>
    <row r="1189" spans="1:17" x14ac:dyDescent="0.2">
      <c r="A1189" s="2086"/>
      <c r="B1189" s="103">
        <v>5</v>
      </c>
      <c r="C1189" s="972"/>
      <c r="D1189" s="973"/>
      <c r="E1189" s="973"/>
      <c r="F1189" s="993"/>
      <c r="G1189" s="993"/>
      <c r="H1189" s="993"/>
      <c r="I1189" s="993"/>
      <c r="J1189" s="993"/>
      <c r="K1189" s="994"/>
      <c r="L1189" s="993"/>
      <c r="M1189" s="975"/>
      <c r="N1189" s="974"/>
      <c r="O1189" s="995"/>
      <c r="P1189" s="971"/>
      <c r="Q1189" s="976"/>
    </row>
    <row r="1190" spans="1:17" x14ac:dyDescent="0.2">
      <c r="A1190" s="2086"/>
      <c r="B1190" s="103">
        <v>6</v>
      </c>
      <c r="C1190" s="972"/>
      <c r="D1190" s="973"/>
      <c r="E1190" s="973"/>
      <c r="F1190" s="993"/>
      <c r="G1190" s="993"/>
      <c r="H1190" s="993"/>
      <c r="I1190" s="993"/>
      <c r="J1190" s="993"/>
      <c r="K1190" s="994"/>
      <c r="L1190" s="993"/>
      <c r="M1190" s="975"/>
      <c r="N1190" s="974"/>
      <c r="O1190" s="995"/>
      <c r="P1190" s="971"/>
      <c r="Q1190" s="976"/>
    </row>
    <row r="1191" spans="1:17" x14ac:dyDescent="0.2">
      <c r="A1191" s="2086"/>
      <c r="B1191" s="103">
        <v>7</v>
      </c>
      <c r="C1191" s="972"/>
      <c r="D1191" s="973"/>
      <c r="E1191" s="973"/>
      <c r="F1191" s="993"/>
      <c r="G1191" s="993"/>
      <c r="H1191" s="993"/>
      <c r="I1191" s="993"/>
      <c r="J1191" s="993"/>
      <c r="K1191" s="994"/>
      <c r="L1191" s="993"/>
      <c r="M1191" s="975"/>
      <c r="N1191" s="974"/>
      <c r="O1191" s="995"/>
      <c r="P1191" s="971"/>
      <c r="Q1191" s="976"/>
    </row>
    <row r="1192" spans="1:17" x14ac:dyDescent="0.2">
      <c r="A1192" s="2086"/>
      <c r="B1192" s="103">
        <v>8</v>
      </c>
      <c r="C1192" s="972"/>
      <c r="D1192" s="973"/>
      <c r="E1192" s="973"/>
      <c r="F1192" s="993"/>
      <c r="G1192" s="993"/>
      <c r="H1192" s="993"/>
      <c r="I1192" s="993"/>
      <c r="J1192" s="993"/>
      <c r="K1192" s="994"/>
      <c r="L1192" s="993"/>
      <c r="M1192" s="975"/>
      <c r="N1192" s="974"/>
      <c r="O1192" s="995"/>
      <c r="P1192" s="971"/>
      <c r="Q1192" s="976"/>
    </row>
    <row r="1193" spans="1:17" x14ac:dyDescent="0.2">
      <c r="A1193" s="2086"/>
      <c r="B1193" s="103">
        <v>9</v>
      </c>
      <c r="C1193" s="972"/>
      <c r="D1193" s="973"/>
      <c r="E1193" s="973"/>
      <c r="F1193" s="993"/>
      <c r="G1193" s="993"/>
      <c r="H1193" s="993"/>
      <c r="I1193" s="993"/>
      <c r="J1193" s="993"/>
      <c r="K1193" s="994"/>
      <c r="L1193" s="993"/>
      <c r="M1193" s="975"/>
      <c r="N1193" s="974"/>
      <c r="O1193" s="995"/>
      <c r="P1193" s="971"/>
      <c r="Q1193" s="976"/>
    </row>
    <row r="1194" spans="1:17" ht="12" thickBot="1" x14ac:dyDescent="0.25">
      <c r="A1194" s="2108"/>
      <c r="B1194" s="104">
        <v>10</v>
      </c>
      <c r="C1194" s="977"/>
      <c r="D1194" s="978"/>
      <c r="E1194" s="978"/>
      <c r="F1194" s="996"/>
      <c r="G1194" s="996"/>
      <c r="H1194" s="996"/>
      <c r="I1194" s="996"/>
      <c r="J1194" s="996"/>
      <c r="K1194" s="997"/>
      <c r="L1194" s="996"/>
      <c r="M1194" s="980"/>
      <c r="N1194" s="979"/>
      <c r="O1194" s="981"/>
      <c r="P1194" s="981"/>
      <c r="Q1194" s="982"/>
    </row>
    <row r="1195" spans="1:17" x14ac:dyDescent="0.2">
      <c r="A1195" s="1957" t="s">
        <v>228</v>
      </c>
      <c r="B1195" s="35">
        <v>1</v>
      </c>
      <c r="C1195" s="785"/>
      <c r="D1195" s="786"/>
      <c r="E1195" s="786"/>
      <c r="F1195" s="987"/>
      <c r="G1195" s="987"/>
      <c r="H1195" s="987"/>
      <c r="I1195" s="987"/>
      <c r="J1195" s="987"/>
      <c r="K1195" s="987"/>
      <c r="L1195" s="988"/>
      <c r="M1195" s="989"/>
      <c r="N1195" s="990"/>
      <c r="O1195" s="787"/>
      <c r="P1195" s="787"/>
      <c r="Q1195" s="1174"/>
    </row>
    <row r="1196" spans="1:17" x14ac:dyDescent="0.2">
      <c r="A1196" s="1957"/>
      <c r="B1196" s="35">
        <v>2</v>
      </c>
      <c r="C1196" s="788"/>
      <c r="D1196" s="789"/>
      <c r="E1196" s="789"/>
      <c r="F1196" s="991"/>
      <c r="G1196" s="991"/>
      <c r="H1196" s="991"/>
      <c r="I1196" s="991"/>
      <c r="J1196" s="991"/>
      <c r="K1196" s="991"/>
      <c r="L1196" s="991"/>
      <c r="M1196" s="992"/>
      <c r="N1196" s="990"/>
      <c r="O1196" s="793"/>
      <c r="P1196" s="787"/>
      <c r="Q1196" s="794"/>
    </row>
    <row r="1197" spans="1:17" x14ac:dyDescent="0.2">
      <c r="A1197" s="1957"/>
      <c r="B1197" s="35">
        <v>3</v>
      </c>
      <c r="C1197" s="788"/>
      <c r="D1197" s="789"/>
      <c r="E1197" s="789"/>
      <c r="F1197" s="991"/>
      <c r="G1197" s="991"/>
      <c r="H1197" s="991"/>
      <c r="I1197" s="991"/>
      <c r="J1197" s="991"/>
      <c r="K1197" s="991"/>
      <c r="L1197" s="991"/>
      <c r="M1197" s="992"/>
      <c r="N1197" s="990"/>
      <c r="O1197" s="793"/>
      <c r="P1197" s="787"/>
      <c r="Q1197" s="794"/>
    </row>
    <row r="1198" spans="1:17" x14ac:dyDescent="0.2">
      <c r="A1198" s="1958"/>
      <c r="B1198" s="17">
        <v>4</v>
      </c>
      <c r="C1198" s="788"/>
      <c r="D1198" s="789"/>
      <c r="E1198" s="789"/>
      <c r="F1198" s="790"/>
      <c r="G1198" s="790"/>
      <c r="H1198" s="790"/>
      <c r="I1198" s="790"/>
      <c r="J1198" s="790"/>
      <c r="K1198" s="791"/>
      <c r="L1198" s="790"/>
      <c r="M1198" s="792"/>
      <c r="N1198" s="620"/>
      <c r="O1198" s="793"/>
      <c r="P1198" s="787"/>
      <c r="Q1198" s="794"/>
    </row>
    <row r="1199" spans="1:17" x14ac:dyDescent="0.2">
      <c r="A1199" s="1958"/>
      <c r="B1199" s="17">
        <v>5</v>
      </c>
      <c r="C1199" s="788"/>
      <c r="D1199" s="789"/>
      <c r="E1199" s="789"/>
      <c r="F1199" s="790"/>
      <c r="G1199" s="790"/>
      <c r="H1199" s="790"/>
      <c r="I1199" s="790"/>
      <c r="J1199" s="790"/>
      <c r="K1199" s="791"/>
      <c r="L1199" s="790"/>
      <c r="M1199" s="792"/>
      <c r="N1199" s="620"/>
      <c r="O1199" s="793"/>
      <c r="P1199" s="787"/>
      <c r="Q1199" s="794"/>
    </row>
    <row r="1200" spans="1:17" x14ac:dyDescent="0.2">
      <c r="A1200" s="1958"/>
      <c r="B1200" s="17">
        <v>6</v>
      </c>
      <c r="C1200" s="788"/>
      <c r="D1200" s="789"/>
      <c r="E1200" s="789"/>
      <c r="F1200" s="790"/>
      <c r="G1200" s="790"/>
      <c r="H1200" s="790"/>
      <c r="I1200" s="790"/>
      <c r="J1200" s="790"/>
      <c r="K1200" s="791"/>
      <c r="L1200" s="790"/>
      <c r="M1200" s="792"/>
      <c r="N1200" s="620"/>
      <c r="O1200" s="793"/>
      <c r="P1200" s="787"/>
      <c r="Q1200" s="794"/>
    </row>
    <row r="1201" spans="1:17" x14ac:dyDescent="0.2">
      <c r="A1201" s="1958"/>
      <c r="B1201" s="17">
        <v>7</v>
      </c>
      <c r="C1201" s="788"/>
      <c r="D1201" s="789"/>
      <c r="E1201" s="789"/>
      <c r="F1201" s="790"/>
      <c r="G1201" s="790"/>
      <c r="H1201" s="790"/>
      <c r="I1201" s="790"/>
      <c r="J1201" s="790"/>
      <c r="K1201" s="791"/>
      <c r="L1201" s="790"/>
      <c r="M1201" s="792"/>
      <c r="N1201" s="620"/>
      <c r="O1201" s="793"/>
      <c r="P1201" s="787"/>
      <c r="Q1201" s="794"/>
    </row>
    <row r="1202" spans="1:17" x14ac:dyDescent="0.2">
      <c r="A1202" s="1958"/>
      <c r="B1202" s="17">
        <v>8</v>
      </c>
      <c r="C1202" s="788"/>
      <c r="D1202" s="789"/>
      <c r="E1202" s="789"/>
      <c r="F1202" s="790"/>
      <c r="G1202" s="790"/>
      <c r="H1202" s="790"/>
      <c r="I1202" s="790"/>
      <c r="J1202" s="790"/>
      <c r="K1202" s="791"/>
      <c r="L1202" s="790"/>
      <c r="M1202" s="792"/>
      <c r="N1202" s="620"/>
      <c r="O1202" s="793"/>
      <c r="P1202" s="787"/>
      <c r="Q1202" s="794"/>
    </row>
    <row r="1203" spans="1:17" x14ac:dyDescent="0.2">
      <c r="A1203" s="1958"/>
      <c r="B1203" s="17">
        <v>9</v>
      </c>
      <c r="C1203" s="788"/>
      <c r="D1203" s="789"/>
      <c r="E1203" s="789"/>
      <c r="F1203" s="788"/>
      <c r="G1203" s="788"/>
      <c r="H1203" s="788"/>
      <c r="I1203" s="788"/>
      <c r="J1203" s="788"/>
      <c r="K1203" s="789"/>
      <c r="L1203" s="788"/>
      <c r="M1203" s="792"/>
      <c r="N1203" s="620"/>
      <c r="O1203" s="793"/>
      <c r="P1203" s="787"/>
      <c r="Q1203" s="794"/>
    </row>
    <row r="1204" spans="1:17" ht="12" thickBot="1" x14ac:dyDescent="0.25">
      <c r="A1204" s="1959"/>
      <c r="B1204" s="18">
        <v>10</v>
      </c>
      <c r="C1204" s="795"/>
      <c r="D1204" s="796"/>
      <c r="E1204" s="796"/>
      <c r="F1204" s="795"/>
      <c r="G1204" s="795"/>
      <c r="H1204" s="795"/>
      <c r="I1204" s="795"/>
      <c r="J1204" s="795"/>
      <c r="K1204" s="796"/>
      <c r="L1204" s="795"/>
      <c r="M1204" s="797"/>
      <c r="N1204" s="795"/>
      <c r="O1204" s="798"/>
      <c r="P1204" s="798"/>
      <c r="Q1204" s="799"/>
    </row>
    <row r="1207" spans="1:17" ht="15" x14ac:dyDescent="0.2">
      <c r="A1207" s="1960" t="s">
        <v>491</v>
      </c>
      <c r="B1207" s="1960"/>
      <c r="C1207" s="1960"/>
      <c r="D1207" s="1960"/>
      <c r="E1207" s="1960"/>
      <c r="F1207" s="1960"/>
      <c r="G1207" s="1960"/>
      <c r="H1207" s="1960"/>
      <c r="I1207" s="1960"/>
      <c r="J1207" s="1960"/>
      <c r="K1207" s="1960"/>
      <c r="L1207" s="1960"/>
      <c r="M1207" s="1960"/>
      <c r="N1207" s="1960"/>
      <c r="O1207" s="1960"/>
      <c r="P1207" s="1960"/>
      <c r="Q1207" s="1960"/>
    </row>
    <row r="1208" spans="1:17" ht="13.5" thickBot="1" x14ac:dyDescent="0.25">
      <c r="A1208" s="391"/>
      <c r="B1208" s="391"/>
      <c r="C1208" s="391"/>
      <c r="D1208" s="391"/>
      <c r="E1208" s="1961" t="s">
        <v>253</v>
      </c>
      <c r="F1208" s="1961"/>
      <c r="G1208" s="1961"/>
      <c r="H1208" s="1961"/>
      <c r="I1208" s="391">
        <v>5.2</v>
      </c>
      <c r="J1208" s="391" t="s">
        <v>252</v>
      </c>
      <c r="K1208" s="391" t="s">
        <v>254</v>
      </c>
      <c r="L1208" s="392">
        <v>384</v>
      </c>
      <c r="M1208" s="391"/>
      <c r="N1208" s="391"/>
      <c r="O1208" s="391"/>
      <c r="P1208" s="391"/>
      <c r="Q1208" s="391"/>
    </row>
    <row r="1209" spans="1:17" x14ac:dyDescent="0.2">
      <c r="A1209" s="1962" t="s">
        <v>1</v>
      </c>
      <c r="B1209" s="1965" t="s">
        <v>0</v>
      </c>
      <c r="C1209" s="1968" t="s">
        <v>2</v>
      </c>
      <c r="D1209" s="1968" t="s">
        <v>3</v>
      </c>
      <c r="E1209" s="1968" t="s">
        <v>11</v>
      </c>
      <c r="F1209" s="1972" t="s">
        <v>12</v>
      </c>
      <c r="G1209" s="1973"/>
      <c r="H1209" s="1973"/>
      <c r="I1209" s="1974"/>
      <c r="J1209" s="1968" t="s">
        <v>4</v>
      </c>
      <c r="K1209" s="1968" t="s">
        <v>13</v>
      </c>
      <c r="L1209" s="1968" t="s">
        <v>5</v>
      </c>
      <c r="M1209" s="1968" t="s">
        <v>6</v>
      </c>
      <c r="N1209" s="1968" t="s">
        <v>14</v>
      </c>
      <c r="O1209" s="1968" t="s">
        <v>15</v>
      </c>
      <c r="P1209" s="1975" t="s">
        <v>22</v>
      </c>
      <c r="Q1209" s="1977" t="s">
        <v>23</v>
      </c>
    </row>
    <row r="1210" spans="1:17" ht="33.75" x14ac:dyDescent="0.2">
      <c r="A1210" s="1963"/>
      <c r="B1210" s="1966"/>
      <c r="C1210" s="1969"/>
      <c r="D1210" s="1971"/>
      <c r="E1210" s="1971"/>
      <c r="F1210" s="968" t="s">
        <v>16</v>
      </c>
      <c r="G1210" s="968" t="s">
        <v>17</v>
      </c>
      <c r="H1210" s="968" t="s">
        <v>18</v>
      </c>
      <c r="I1210" s="968" t="s">
        <v>19</v>
      </c>
      <c r="J1210" s="1971"/>
      <c r="K1210" s="1971"/>
      <c r="L1210" s="1971"/>
      <c r="M1210" s="1971"/>
      <c r="N1210" s="1971"/>
      <c r="O1210" s="1971"/>
      <c r="P1210" s="1976"/>
      <c r="Q1210" s="1978"/>
    </row>
    <row r="1211" spans="1:17" ht="12" thickBot="1" x14ac:dyDescent="0.25">
      <c r="A1211" s="1964"/>
      <c r="B1211" s="1967"/>
      <c r="C1211" s="1970"/>
      <c r="D1211" s="28" t="s">
        <v>7</v>
      </c>
      <c r="E1211" s="28" t="s">
        <v>8</v>
      </c>
      <c r="F1211" s="28" t="s">
        <v>9</v>
      </c>
      <c r="G1211" s="28" t="s">
        <v>9</v>
      </c>
      <c r="H1211" s="28" t="s">
        <v>9</v>
      </c>
      <c r="I1211" s="28" t="s">
        <v>9</v>
      </c>
      <c r="J1211" s="28" t="s">
        <v>20</v>
      </c>
      <c r="K1211" s="28" t="s">
        <v>9</v>
      </c>
      <c r="L1211" s="28" t="s">
        <v>20</v>
      </c>
      <c r="M1211" s="28" t="s">
        <v>21</v>
      </c>
      <c r="N1211" s="28" t="s">
        <v>269</v>
      </c>
      <c r="O1211" s="28" t="s">
        <v>270</v>
      </c>
      <c r="P1211" s="616" t="s">
        <v>24</v>
      </c>
      <c r="Q1211" s="617" t="s">
        <v>271</v>
      </c>
    </row>
    <row r="1212" spans="1:17" x14ac:dyDescent="0.2">
      <c r="A1212" s="2068" t="s">
        <v>299</v>
      </c>
      <c r="B1212" s="41">
        <v>1</v>
      </c>
      <c r="C1212" s="307" t="s">
        <v>947</v>
      </c>
      <c r="D1212" s="270">
        <v>36</v>
      </c>
      <c r="E1212" s="270">
        <v>1994</v>
      </c>
      <c r="F1212" s="246">
        <f t="shared" ref="F1212:F1251" si="225">G1212+H1212+I1212</f>
        <v>9.7679999999999989</v>
      </c>
      <c r="G1212" s="246">
        <v>3.4590079999999999</v>
      </c>
      <c r="H1212" s="246">
        <v>5.76</v>
      </c>
      <c r="I1212" s="246">
        <v>0.54899200000000004</v>
      </c>
      <c r="J1212" s="246">
        <v>2118.09</v>
      </c>
      <c r="K1212" s="335">
        <f>I1212</f>
        <v>0.54899200000000004</v>
      </c>
      <c r="L1212" s="246">
        <f>J1212</f>
        <v>2118.09</v>
      </c>
      <c r="M1212" s="272">
        <f>K1212/L1212</f>
        <v>2.5919200789390444E-4</v>
      </c>
      <c r="N1212" s="308">
        <v>53.082999999999998</v>
      </c>
      <c r="O1212" s="274">
        <f>M1212*N1212</f>
        <v>1.3758689355032128E-2</v>
      </c>
      <c r="P1212" s="274">
        <f>M1212*60*1000</f>
        <v>15.551520473634266</v>
      </c>
      <c r="Q1212" s="275">
        <f>P1212*N1212/1000</f>
        <v>0.82552136130192777</v>
      </c>
    </row>
    <row r="1213" spans="1:17" x14ac:dyDescent="0.2">
      <c r="A1213" s="2122"/>
      <c r="B1213" s="38">
        <v>2</v>
      </c>
      <c r="C1213" s="310" t="s">
        <v>948</v>
      </c>
      <c r="D1213" s="276">
        <v>32</v>
      </c>
      <c r="E1213" s="276">
        <v>1962</v>
      </c>
      <c r="F1213" s="246">
        <f t="shared" si="225"/>
        <v>9.3929650000000002</v>
      </c>
      <c r="G1213" s="203">
        <v>3.1446000000000001</v>
      </c>
      <c r="H1213" s="203">
        <v>5.0529999999999999</v>
      </c>
      <c r="I1213" s="203">
        <v>1.195365</v>
      </c>
      <c r="J1213" s="203">
        <v>1246.02</v>
      </c>
      <c r="K1213" s="337">
        <f t="shared" ref="K1213:L1251" si="226">I1213</f>
        <v>1.195365</v>
      </c>
      <c r="L1213" s="203">
        <f t="shared" si="226"/>
        <v>1246.02</v>
      </c>
      <c r="M1213" s="204">
        <f t="shared" ref="M1213:M1221" si="227">K1213/L1213</f>
        <v>9.5934655944527377E-4</v>
      </c>
      <c r="N1213" s="311">
        <v>53.082999999999998</v>
      </c>
      <c r="O1213" s="278">
        <f t="shared" ref="O1213:O1231" si="228">M1213*N1213</f>
        <v>5.0924993415033468E-2</v>
      </c>
      <c r="P1213" s="274">
        <f t="shared" ref="P1213:P1231" si="229">M1213*60*1000</f>
        <v>57.56079356671642</v>
      </c>
      <c r="Q1213" s="279">
        <f t="shared" ref="Q1213:Q1231" si="230">P1213*N1213/1000</f>
        <v>3.0554996049020078</v>
      </c>
    </row>
    <row r="1214" spans="1:17" x14ac:dyDescent="0.2">
      <c r="A1214" s="2122"/>
      <c r="B1214" s="38">
        <v>3</v>
      </c>
      <c r="C1214" s="310" t="s">
        <v>545</v>
      </c>
      <c r="D1214" s="276">
        <v>32</v>
      </c>
      <c r="E1214" s="276">
        <v>1962</v>
      </c>
      <c r="F1214" s="246">
        <f t="shared" si="225"/>
        <v>9.7439650000000011</v>
      </c>
      <c r="G1214" s="203">
        <v>2.4632700000000001</v>
      </c>
      <c r="H1214" s="203">
        <v>5.12</v>
      </c>
      <c r="I1214" s="203">
        <v>2.160695</v>
      </c>
      <c r="J1214" s="203">
        <v>1250.07</v>
      </c>
      <c r="K1214" s="337">
        <f t="shared" si="226"/>
        <v>2.160695</v>
      </c>
      <c r="L1214" s="203">
        <f t="shared" si="226"/>
        <v>1250.07</v>
      </c>
      <c r="M1214" s="204">
        <f t="shared" si="227"/>
        <v>1.7284592062844482E-3</v>
      </c>
      <c r="N1214" s="311">
        <v>53.082999999999998</v>
      </c>
      <c r="O1214" s="278">
        <f t="shared" si="228"/>
        <v>9.1751800047197365E-2</v>
      </c>
      <c r="P1214" s="274">
        <f t="shared" si="229"/>
        <v>103.70755237706689</v>
      </c>
      <c r="Q1214" s="279">
        <f t="shared" si="230"/>
        <v>5.5051080028318413</v>
      </c>
    </row>
    <row r="1215" spans="1:17" x14ac:dyDescent="0.2">
      <c r="A1215" s="2122"/>
      <c r="B1215" s="11">
        <v>4</v>
      </c>
      <c r="C1215" s="310" t="s">
        <v>949</v>
      </c>
      <c r="D1215" s="276">
        <v>32</v>
      </c>
      <c r="E1215" s="276">
        <v>1962</v>
      </c>
      <c r="F1215" s="246">
        <f t="shared" si="225"/>
        <v>9.7369560000000011</v>
      </c>
      <c r="G1215" s="203">
        <v>2.41086</v>
      </c>
      <c r="H1215" s="203">
        <v>5.0529999999999999</v>
      </c>
      <c r="I1215" s="203">
        <v>2.2730960000000002</v>
      </c>
      <c r="J1215" s="203">
        <v>1236.8699999999999</v>
      </c>
      <c r="K1215" s="337">
        <f t="shared" si="226"/>
        <v>2.2730960000000002</v>
      </c>
      <c r="L1215" s="203">
        <f t="shared" si="226"/>
        <v>1236.8699999999999</v>
      </c>
      <c r="M1215" s="204">
        <f t="shared" si="227"/>
        <v>1.8377808500489141E-3</v>
      </c>
      <c r="N1215" s="311">
        <v>53.082999999999998</v>
      </c>
      <c r="O1215" s="278">
        <f t="shared" si="228"/>
        <v>9.7554920863146502E-2</v>
      </c>
      <c r="P1215" s="274">
        <f t="shared" si="229"/>
        <v>110.26685100293484</v>
      </c>
      <c r="Q1215" s="279">
        <f t="shared" si="230"/>
        <v>5.85329525178879</v>
      </c>
    </row>
    <row r="1216" spans="1:17" x14ac:dyDescent="0.2">
      <c r="A1216" s="2122"/>
      <c r="B1216" s="11">
        <v>5</v>
      </c>
      <c r="C1216" s="310" t="s">
        <v>950</v>
      </c>
      <c r="D1216" s="276">
        <v>32</v>
      </c>
      <c r="E1216" s="276">
        <v>1964</v>
      </c>
      <c r="F1216" s="246">
        <f t="shared" si="225"/>
        <v>9.3059979999999989</v>
      </c>
      <c r="G1216" s="203">
        <v>1.8081449999999999</v>
      </c>
      <c r="H1216" s="203">
        <v>5.12</v>
      </c>
      <c r="I1216" s="203">
        <v>2.377853</v>
      </c>
      <c r="J1216" s="203">
        <v>1222.47</v>
      </c>
      <c r="K1216" s="337">
        <f t="shared" si="226"/>
        <v>2.377853</v>
      </c>
      <c r="L1216" s="203">
        <f t="shared" si="226"/>
        <v>1222.47</v>
      </c>
      <c r="M1216" s="204">
        <f t="shared" si="227"/>
        <v>1.9451217616792231E-3</v>
      </c>
      <c r="N1216" s="311">
        <v>53.082999999999998</v>
      </c>
      <c r="O1216" s="278">
        <f t="shared" si="228"/>
        <v>0.10325289847521819</v>
      </c>
      <c r="P1216" s="274">
        <f t="shared" si="229"/>
        <v>116.70730570075338</v>
      </c>
      <c r="Q1216" s="279">
        <f t="shared" si="230"/>
        <v>6.195173908513091</v>
      </c>
    </row>
    <row r="1217" spans="1:17" x14ac:dyDescent="0.2">
      <c r="A1217" s="2122"/>
      <c r="B1217" s="11">
        <v>6</v>
      </c>
      <c r="C1217" s="310" t="s">
        <v>542</v>
      </c>
      <c r="D1217" s="276">
        <v>45</v>
      </c>
      <c r="E1217" s="276">
        <v>1973</v>
      </c>
      <c r="F1217" s="246">
        <f t="shared" si="225"/>
        <v>15.279996000000001</v>
      </c>
      <c r="G1217" s="203">
        <v>3.77352</v>
      </c>
      <c r="H1217" s="203">
        <v>7.2</v>
      </c>
      <c r="I1217" s="203">
        <v>4.306476</v>
      </c>
      <c r="J1217" s="203">
        <v>2141</v>
      </c>
      <c r="K1217" s="337">
        <f t="shared" si="226"/>
        <v>4.306476</v>
      </c>
      <c r="L1217" s="203">
        <f t="shared" si="226"/>
        <v>2141</v>
      </c>
      <c r="M1217" s="204">
        <f t="shared" si="227"/>
        <v>2.0114320411022887E-3</v>
      </c>
      <c r="N1217" s="311">
        <v>53.082999999999998</v>
      </c>
      <c r="O1217" s="278">
        <f t="shared" si="228"/>
        <v>0.1067728470378328</v>
      </c>
      <c r="P1217" s="274">
        <f t="shared" si="229"/>
        <v>120.68592246613733</v>
      </c>
      <c r="Q1217" s="279">
        <f t="shared" si="230"/>
        <v>6.4063708222699676</v>
      </c>
    </row>
    <row r="1218" spans="1:17" x14ac:dyDescent="0.2">
      <c r="A1218" s="2122"/>
      <c r="B1218" s="11">
        <v>7</v>
      </c>
      <c r="C1218" s="310" t="s">
        <v>544</v>
      </c>
      <c r="D1218" s="276">
        <v>32</v>
      </c>
      <c r="E1218" s="276">
        <v>1965</v>
      </c>
      <c r="F1218" s="246">
        <f t="shared" si="225"/>
        <v>10.883987999999999</v>
      </c>
      <c r="G1218" s="203">
        <v>2.2798349999999998</v>
      </c>
      <c r="H1218" s="203">
        <v>5.12</v>
      </c>
      <c r="I1218" s="203">
        <v>3.4841530000000001</v>
      </c>
      <c r="J1218" s="203">
        <v>1301.47</v>
      </c>
      <c r="K1218" s="337">
        <f t="shared" si="226"/>
        <v>3.4841530000000001</v>
      </c>
      <c r="L1218" s="203">
        <f t="shared" si="226"/>
        <v>1301.47</v>
      </c>
      <c r="M1218" s="204">
        <f t="shared" si="227"/>
        <v>2.6770905207188795E-3</v>
      </c>
      <c r="N1218" s="311">
        <v>53.082999999999998</v>
      </c>
      <c r="O1218" s="278">
        <f t="shared" si="228"/>
        <v>0.14210799611132027</v>
      </c>
      <c r="P1218" s="274">
        <f t="shared" si="229"/>
        <v>160.62543124313277</v>
      </c>
      <c r="Q1218" s="279">
        <f t="shared" si="230"/>
        <v>8.5264797666792163</v>
      </c>
    </row>
    <row r="1219" spans="1:17" x14ac:dyDescent="0.2">
      <c r="A1219" s="2122"/>
      <c r="B1219" s="11">
        <v>8</v>
      </c>
      <c r="C1219" s="310" t="s">
        <v>543</v>
      </c>
      <c r="D1219" s="276">
        <v>45</v>
      </c>
      <c r="E1219" s="276">
        <v>1990</v>
      </c>
      <c r="F1219" s="246">
        <f t="shared" si="225"/>
        <v>18.285001999999999</v>
      </c>
      <c r="G1219" s="203">
        <v>3.9386160000000001</v>
      </c>
      <c r="H1219" s="203">
        <v>7.2</v>
      </c>
      <c r="I1219" s="203">
        <v>7.1463859999999997</v>
      </c>
      <c r="J1219" s="203">
        <v>2333.65</v>
      </c>
      <c r="K1219" s="337">
        <f t="shared" si="226"/>
        <v>7.1463859999999997</v>
      </c>
      <c r="L1219" s="203">
        <f t="shared" si="226"/>
        <v>2333.65</v>
      </c>
      <c r="M1219" s="204">
        <f t="shared" si="227"/>
        <v>3.0623212564009168E-3</v>
      </c>
      <c r="N1219" s="311">
        <v>53.082999999999998</v>
      </c>
      <c r="O1219" s="278">
        <f t="shared" si="228"/>
        <v>0.16255719925352985</v>
      </c>
      <c r="P1219" s="274">
        <f t="shared" si="229"/>
        <v>183.73927538405502</v>
      </c>
      <c r="Q1219" s="279">
        <f t="shared" si="230"/>
        <v>9.7534319552117914</v>
      </c>
    </row>
    <row r="1220" spans="1:17" x14ac:dyDescent="0.2">
      <c r="A1220" s="2122"/>
      <c r="B1220" s="11">
        <v>9</v>
      </c>
      <c r="C1220" s="310" t="s">
        <v>541</v>
      </c>
      <c r="D1220" s="276">
        <v>39</v>
      </c>
      <c r="E1220" s="276">
        <v>1992</v>
      </c>
      <c r="F1220" s="246">
        <f t="shared" si="225"/>
        <v>18.066003000000002</v>
      </c>
      <c r="G1220" s="203">
        <v>2.8563450000000001</v>
      </c>
      <c r="H1220" s="203">
        <v>6.4</v>
      </c>
      <c r="I1220" s="203">
        <v>8.8096580000000007</v>
      </c>
      <c r="J1220" s="203">
        <v>2267.6400000000003</v>
      </c>
      <c r="K1220" s="337">
        <f t="shared" si="226"/>
        <v>8.8096580000000007</v>
      </c>
      <c r="L1220" s="203">
        <f t="shared" si="226"/>
        <v>2267.6400000000003</v>
      </c>
      <c r="M1220" s="204">
        <f t="shared" si="227"/>
        <v>3.8849455821911767E-3</v>
      </c>
      <c r="N1220" s="311">
        <v>53.082999999999998</v>
      </c>
      <c r="O1220" s="278">
        <f t="shared" si="228"/>
        <v>0.20622456633945421</v>
      </c>
      <c r="P1220" s="274">
        <f t="shared" si="229"/>
        <v>233.09673493147059</v>
      </c>
      <c r="Q1220" s="279">
        <f t="shared" si="230"/>
        <v>12.373473980367253</v>
      </c>
    </row>
    <row r="1221" spans="1:17" ht="12" thickBot="1" x14ac:dyDescent="0.25">
      <c r="A1221" s="2123"/>
      <c r="B1221" s="30">
        <v>10</v>
      </c>
      <c r="C1221" s="315" t="s">
        <v>951</v>
      </c>
      <c r="D1221" s="338">
        <v>32</v>
      </c>
      <c r="E1221" s="338">
        <v>1961</v>
      </c>
      <c r="F1221" s="246">
        <f t="shared" si="225"/>
        <v>11.386998</v>
      </c>
      <c r="G1221" s="394">
        <v>1.6247100000000001</v>
      </c>
      <c r="H1221" s="394">
        <v>4.9859999999999998</v>
      </c>
      <c r="I1221" s="394">
        <v>4.7762880000000001</v>
      </c>
      <c r="J1221" s="394">
        <v>1204.29</v>
      </c>
      <c r="K1221" s="376">
        <f t="shared" si="226"/>
        <v>4.7762880000000001</v>
      </c>
      <c r="L1221" s="394">
        <f t="shared" si="226"/>
        <v>1204.29</v>
      </c>
      <c r="M1221" s="331">
        <f t="shared" si="227"/>
        <v>3.9660613307425955E-3</v>
      </c>
      <c r="N1221" s="332">
        <v>53.082999999999998</v>
      </c>
      <c r="O1221" s="339">
        <f t="shared" si="228"/>
        <v>0.21053043361980919</v>
      </c>
      <c r="P1221" s="340">
        <f t="shared" si="229"/>
        <v>237.96367984455574</v>
      </c>
      <c r="Q1221" s="341">
        <f t="shared" si="230"/>
        <v>12.631826017188553</v>
      </c>
    </row>
    <row r="1222" spans="1:17" x14ac:dyDescent="0.2">
      <c r="A1222" s="2009" t="s">
        <v>219</v>
      </c>
      <c r="B1222" s="97">
        <v>1</v>
      </c>
      <c r="C1222" s="287" t="s">
        <v>952</v>
      </c>
      <c r="D1222" s="280">
        <v>32</v>
      </c>
      <c r="E1222" s="280">
        <v>1964</v>
      </c>
      <c r="F1222" s="342">
        <f t="shared" si="225"/>
        <v>17.547001000000002</v>
      </c>
      <c r="G1222" s="282">
        <v>1.9129130000000001</v>
      </c>
      <c r="H1222" s="282">
        <v>5.12</v>
      </c>
      <c r="I1222" s="281">
        <v>10.514087999999999</v>
      </c>
      <c r="J1222" s="282">
        <v>1224.6600000000001</v>
      </c>
      <c r="K1222" s="1050">
        <f t="shared" si="226"/>
        <v>10.514087999999999</v>
      </c>
      <c r="L1222" s="282">
        <f t="shared" si="226"/>
        <v>1224.6600000000001</v>
      </c>
      <c r="M1222" s="284">
        <f>K1222/L1222</f>
        <v>8.5853118416540086E-3</v>
      </c>
      <c r="N1222" s="343">
        <v>53.082999999999998</v>
      </c>
      <c r="O1222" s="285">
        <f t="shared" si="228"/>
        <v>0.45573410849051971</v>
      </c>
      <c r="P1222" s="285">
        <f t="shared" si="229"/>
        <v>515.11871049924048</v>
      </c>
      <c r="Q1222" s="286">
        <f t="shared" si="230"/>
        <v>27.34404650943118</v>
      </c>
    </row>
    <row r="1223" spans="1:17" x14ac:dyDescent="0.2">
      <c r="A1223" s="1950"/>
      <c r="B1223" s="119">
        <v>2</v>
      </c>
      <c r="C1223" s="287" t="s">
        <v>722</v>
      </c>
      <c r="D1223" s="280">
        <v>75</v>
      </c>
      <c r="E1223" s="280">
        <v>1973</v>
      </c>
      <c r="F1223" s="344">
        <f t="shared" si="225"/>
        <v>53.099997000000002</v>
      </c>
      <c r="G1223" s="281">
        <v>6.5512499999999996</v>
      </c>
      <c r="H1223" s="281">
        <v>12</v>
      </c>
      <c r="I1223" s="281">
        <v>34.548746999999999</v>
      </c>
      <c r="J1223" s="281">
        <v>4007.78</v>
      </c>
      <c r="K1223" s="881">
        <f t="shared" si="226"/>
        <v>34.548746999999999</v>
      </c>
      <c r="L1223" s="281">
        <f t="shared" si="226"/>
        <v>4007.78</v>
      </c>
      <c r="M1223" s="284">
        <f>K1223/L1223</f>
        <v>8.6204200330357444E-3</v>
      </c>
      <c r="N1223" s="344">
        <v>53.082999999999998</v>
      </c>
      <c r="O1223" s="285">
        <f t="shared" si="228"/>
        <v>0.45759775661363639</v>
      </c>
      <c r="P1223" s="285">
        <f t="shared" si="229"/>
        <v>517.22520198214465</v>
      </c>
      <c r="Q1223" s="286">
        <f t="shared" si="230"/>
        <v>27.455865396818183</v>
      </c>
    </row>
    <row r="1224" spans="1:17" x14ac:dyDescent="0.2">
      <c r="A1224" s="1950"/>
      <c r="B1224" s="96">
        <v>3</v>
      </c>
      <c r="C1224" s="345" t="s">
        <v>953</v>
      </c>
      <c r="D1224" s="280">
        <v>45</v>
      </c>
      <c r="E1224" s="280">
        <v>1990</v>
      </c>
      <c r="F1224" s="344">
        <f t="shared" si="225"/>
        <v>31.785996000000001</v>
      </c>
      <c r="G1224" s="281">
        <v>4.194896</v>
      </c>
      <c r="H1224" s="281">
        <v>7.2</v>
      </c>
      <c r="I1224" s="281">
        <v>20.391100000000002</v>
      </c>
      <c r="J1224" s="281">
        <v>2350.42</v>
      </c>
      <c r="K1224" s="881">
        <f t="shared" si="226"/>
        <v>20.391100000000002</v>
      </c>
      <c r="L1224" s="281">
        <f t="shared" si="226"/>
        <v>2350.42</v>
      </c>
      <c r="M1224" s="289">
        <f t="shared" ref="M1224:M1231" si="231">K1224/L1224</f>
        <v>8.6755133125143592E-3</v>
      </c>
      <c r="N1224" s="344">
        <v>53.082999999999998</v>
      </c>
      <c r="O1224" s="285">
        <f t="shared" si="228"/>
        <v>0.46052227316819971</v>
      </c>
      <c r="P1224" s="285">
        <f t="shared" si="229"/>
        <v>520.53079875086155</v>
      </c>
      <c r="Q1224" s="290">
        <f t="shared" si="230"/>
        <v>27.631336390091985</v>
      </c>
    </row>
    <row r="1225" spans="1:17" x14ac:dyDescent="0.2">
      <c r="A1225" s="1950"/>
      <c r="B1225" s="96">
        <v>4</v>
      </c>
      <c r="C1225" s="345" t="s">
        <v>954</v>
      </c>
      <c r="D1225" s="280">
        <v>40</v>
      </c>
      <c r="E1225" s="280">
        <v>1994</v>
      </c>
      <c r="F1225" s="344">
        <f t="shared" si="225"/>
        <v>31.511998000000002</v>
      </c>
      <c r="G1225" s="281">
        <v>5.3982299999999999</v>
      </c>
      <c r="H1225" s="281">
        <v>6.4</v>
      </c>
      <c r="I1225" s="281">
        <v>19.713768000000002</v>
      </c>
      <c r="J1225" s="281">
        <v>2220.04</v>
      </c>
      <c r="K1225" s="881">
        <f t="shared" si="226"/>
        <v>19.713768000000002</v>
      </c>
      <c r="L1225" s="281">
        <f t="shared" si="226"/>
        <v>2220.04</v>
      </c>
      <c r="M1225" s="289">
        <f t="shared" si="231"/>
        <v>8.879915677195007E-3</v>
      </c>
      <c r="N1225" s="344">
        <v>53.082999999999998</v>
      </c>
      <c r="O1225" s="346">
        <f t="shared" si="228"/>
        <v>0.47137256389254256</v>
      </c>
      <c r="P1225" s="285">
        <f t="shared" si="229"/>
        <v>532.79494063170046</v>
      </c>
      <c r="Q1225" s="290">
        <f t="shared" si="230"/>
        <v>28.282353833552555</v>
      </c>
    </row>
    <row r="1226" spans="1:17" x14ac:dyDescent="0.2">
      <c r="A1226" s="1950"/>
      <c r="B1226" s="96">
        <v>5</v>
      </c>
      <c r="C1226" s="345" t="s">
        <v>721</v>
      </c>
      <c r="D1226" s="280">
        <v>20</v>
      </c>
      <c r="E1226" s="280">
        <v>1970</v>
      </c>
      <c r="F1226" s="344">
        <f t="shared" si="225"/>
        <v>13.324999999999999</v>
      </c>
      <c r="G1226" s="281">
        <v>1.6247100000000001</v>
      </c>
      <c r="H1226" s="281">
        <v>3.2</v>
      </c>
      <c r="I1226" s="281">
        <v>8.5002899999999997</v>
      </c>
      <c r="J1226" s="281">
        <v>955.92</v>
      </c>
      <c r="K1226" s="881">
        <f t="shared" si="226"/>
        <v>8.5002899999999997</v>
      </c>
      <c r="L1226" s="281">
        <f t="shared" si="226"/>
        <v>955.92</v>
      </c>
      <c r="M1226" s="289">
        <f t="shared" si="231"/>
        <v>8.8922608586492601E-3</v>
      </c>
      <c r="N1226" s="344">
        <v>53.082999999999998</v>
      </c>
      <c r="O1226" s="346">
        <f t="shared" si="228"/>
        <v>0.47202788315967864</v>
      </c>
      <c r="P1226" s="285">
        <f t="shared" si="229"/>
        <v>533.53565151895566</v>
      </c>
      <c r="Q1226" s="290">
        <f t="shared" si="230"/>
        <v>28.321672989580723</v>
      </c>
    </row>
    <row r="1227" spans="1:17" x14ac:dyDescent="0.2">
      <c r="A1227" s="1950"/>
      <c r="B1227" s="96">
        <v>6</v>
      </c>
      <c r="C1227" s="345" t="s">
        <v>955</v>
      </c>
      <c r="D1227" s="280">
        <v>25</v>
      </c>
      <c r="E1227" s="280">
        <v>1982</v>
      </c>
      <c r="F1227" s="344">
        <f t="shared" si="225"/>
        <v>18.390999000000001</v>
      </c>
      <c r="G1227" s="281">
        <v>2.3584499999999999</v>
      </c>
      <c r="H1227" s="281">
        <v>4.3719999999999999</v>
      </c>
      <c r="I1227" s="281">
        <v>11.660549</v>
      </c>
      <c r="J1227" s="281">
        <v>1307.01</v>
      </c>
      <c r="K1227" s="881">
        <f t="shared" si="226"/>
        <v>11.660549</v>
      </c>
      <c r="L1227" s="281">
        <f t="shared" si="226"/>
        <v>1307.01</v>
      </c>
      <c r="M1227" s="289">
        <f t="shared" si="231"/>
        <v>8.9215453592550939E-3</v>
      </c>
      <c r="N1227" s="344">
        <v>53.082999999999998</v>
      </c>
      <c r="O1227" s="346">
        <f t="shared" si="228"/>
        <v>0.47358239230533816</v>
      </c>
      <c r="P1227" s="285">
        <f t="shared" si="229"/>
        <v>535.29272155530566</v>
      </c>
      <c r="Q1227" s="290">
        <f t="shared" si="230"/>
        <v>28.414943538320291</v>
      </c>
    </row>
    <row r="1228" spans="1:17" x14ac:dyDescent="0.2">
      <c r="A1228" s="1950"/>
      <c r="B1228" s="96">
        <v>7</v>
      </c>
      <c r="C1228" s="345" t="s">
        <v>956</v>
      </c>
      <c r="D1228" s="280">
        <v>45</v>
      </c>
      <c r="E1228" s="280">
        <v>1970</v>
      </c>
      <c r="F1228" s="344">
        <f t="shared" si="225"/>
        <v>26.817999</v>
      </c>
      <c r="G1228" s="281">
        <v>2.3060399999999999</v>
      </c>
      <c r="H1228" s="281">
        <v>7.2</v>
      </c>
      <c r="I1228" s="281">
        <v>17.311959000000002</v>
      </c>
      <c r="J1228" s="281">
        <v>1913.38</v>
      </c>
      <c r="K1228" s="881">
        <f t="shared" si="226"/>
        <v>17.311959000000002</v>
      </c>
      <c r="L1228" s="281">
        <f t="shared" si="226"/>
        <v>1913.38</v>
      </c>
      <c r="M1228" s="289">
        <f t="shared" si="231"/>
        <v>9.0478415160605841E-3</v>
      </c>
      <c r="N1228" s="344">
        <v>53.082999999999998</v>
      </c>
      <c r="O1228" s="346">
        <f t="shared" si="228"/>
        <v>0.48028657119704399</v>
      </c>
      <c r="P1228" s="285">
        <f t="shared" si="229"/>
        <v>542.87049096363501</v>
      </c>
      <c r="Q1228" s="290">
        <f t="shared" si="230"/>
        <v>28.817194271822636</v>
      </c>
    </row>
    <row r="1229" spans="1:17" x14ac:dyDescent="0.2">
      <c r="A1229" s="1950"/>
      <c r="B1229" s="96">
        <v>8</v>
      </c>
      <c r="C1229" s="345" t="s">
        <v>957</v>
      </c>
      <c r="D1229" s="280">
        <v>6</v>
      </c>
      <c r="E1229" s="280">
        <v>1913</v>
      </c>
      <c r="F1229" s="344">
        <f t="shared" si="225"/>
        <v>3.4779999999999998</v>
      </c>
      <c r="G1229" s="281">
        <v>0.21016399999999999</v>
      </c>
      <c r="H1229" s="281">
        <v>0.96</v>
      </c>
      <c r="I1229" s="281">
        <v>2.307836</v>
      </c>
      <c r="J1229" s="281">
        <v>252.63</v>
      </c>
      <c r="K1229" s="881">
        <f t="shared" si="226"/>
        <v>2.307836</v>
      </c>
      <c r="L1229" s="281">
        <f t="shared" si="226"/>
        <v>252.63</v>
      </c>
      <c r="M1229" s="289">
        <f t="shared" si="231"/>
        <v>9.1352412619245538E-3</v>
      </c>
      <c r="N1229" s="344">
        <v>53.082999999999998</v>
      </c>
      <c r="O1229" s="346">
        <f t="shared" si="228"/>
        <v>0.48492601190674106</v>
      </c>
      <c r="P1229" s="285">
        <f t="shared" si="229"/>
        <v>548.11447571547319</v>
      </c>
      <c r="Q1229" s="290">
        <f t="shared" si="230"/>
        <v>29.095560714404463</v>
      </c>
    </row>
    <row r="1230" spans="1:17" x14ac:dyDescent="0.2">
      <c r="A1230" s="1951"/>
      <c r="B1230" s="99">
        <v>9</v>
      </c>
      <c r="C1230" s="345" t="s">
        <v>958</v>
      </c>
      <c r="D1230" s="280">
        <v>40</v>
      </c>
      <c r="E1230" s="280">
        <v>1988</v>
      </c>
      <c r="F1230" s="344">
        <f t="shared" si="225"/>
        <v>30.175000999999998</v>
      </c>
      <c r="G1230" s="281">
        <v>3.1178710000000001</v>
      </c>
      <c r="H1230" s="281">
        <v>6.4</v>
      </c>
      <c r="I1230" s="281">
        <v>20.657129999999999</v>
      </c>
      <c r="J1230" s="281">
        <v>2258.8200000000002</v>
      </c>
      <c r="K1230" s="881">
        <f t="shared" si="226"/>
        <v>20.657129999999999</v>
      </c>
      <c r="L1230" s="281">
        <f t="shared" si="226"/>
        <v>2258.8200000000002</v>
      </c>
      <c r="M1230" s="289">
        <f t="shared" si="231"/>
        <v>9.1450978829654417E-3</v>
      </c>
      <c r="N1230" s="344">
        <v>53.082999999999998</v>
      </c>
      <c r="O1230" s="346">
        <f t="shared" si="228"/>
        <v>0.48544923092145453</v>
      </c>
      <c r="P1230" s="285">
        <f t="shared" si="229"/>
        <v>548.70587297792645</v>
      </c>
      <c r="Q1230" s="290">
        <f t="shared" si="230"/>
        <v>29.126953855287269</v>
      </c>
    </row>
    <row r="1231" spans="1:17" ht="12" thickBot="1" x14ac:dyDescent="0.25">
      <c r="A1231" s="1952"/>
      <c r="B1231" s="98">
        <v>10</v>
      </c>
      <c r="C1231" s="347" t="s">
        <v>959</v>
      </c>
      <c r="D1231" s="348">
        <v>60</v>
      </c>
      <c r="E1231" s="348">
        <v>1983</v>
      </c>
      <c r="F1231" s="349">
        <f t="shared" si="225"/>
        <v>35.246000000000002</v>
      </c>
      <c r="G1231" s="377">
        <v>3.5376750000000001</v>
      </c>
      <c r="H1231" s="377">
        <v>9.6</v>
      </c>
      <c r="I1231" s="377">
        <v>22.108325000000001</v>
      </c>
      <c r="J1231" s="377">
        <v>2396.15</v>
      </c>
      <c r="K1231" s="882">
        <f t="shared" si="226"/>
        <v>22.108325000000001</v>
      </c>
      <c r="L1231" s="377">
        <f t="shared" si="226"/>
        <v>2396.15</v>
      </c>
      <c r="M1231" s="350">
        <f t="shared" si="231"/>
        <v>9.2266030924608219E-3</v>
      </c>
      <c r="N1231" s="349">
        <v>53.082999999999998</v>
      </c>
      <c r="O1231" s="351">
        <f t="shared" si="228"/>
        <v>0.48977577195709782</v>
      </c>
      <c r="P1231" s="351">
        <f t="shared" si="229"/>
        <v>553.59618554764938</v>
      </c>
      <c r="Q1231" s="352">
        <f t="shared" si="230"/>
        <v>29.386546317425871</v>
      </c>
    </row>
    <row r="1232" spans="1:17" x14ac:dyDescent="0.2">
      <c r="A1232" s="2006" t="s">
        <v>295</v>
      </c>
      <c r="B1232" s="57">
        <v>1</v>
      </c>
      <c r="C1232" s="316" t="s">
        <v>960</v>
      </c>
      <c r="D1232" s="353">
        <v>12</v>
      </c>
      <c r="E1232" s="353">
        <v>1990</v>
      </c>
      <c r="F1232" s="782">
        <f t="shared" si="225"/>
        <v>11.104998</v>
      </c>
      <c r="G1232" s="207">
        <v>1.4150700000000001</v>
      </c>
      <c r="H1232" s="207">
        <v>1.92</v>
      </c>
      <c r="I1232" s="207">
        <v>7.7699280000000002</v>
      </c>
      <c r="J1232" s="207">
        <v>709.63</v>
      </c>
      <c r="K1232" s="354">
        <f t="shared" si="226"/>
        <v>7.7699280000000002</v>
      </c>
      <c r="L1232" s="292">
        <f t="shared" si="226"/>
        <v>709.63</v>
      </c>
      <c r="M1232" s="293">
        <f>K1232/L1232</f>
        <v>1.0949266519171963E-2</v>
      </c>
      <c r="N1232" s="318">
        <v>53.082999999999998</v>
      </c>
      <c r="O1232" s="294">
        <f>M1232*N1232</f>
        <v>0.58121991463720535</v>
      </c>
      <c r="P1232" s="294">
        <f>M1232*60*1000</f>
        <v>656.9559911503178</v>
      </c>
      <c r="Q1232" s="295">
        <f>P1232*N1232/1000</f>
        <v>34.873194878232319</v>
      </c>
    </row>
    <row r="1233" spans="1:17" x14ac:dyDescent="0.2">
      <c r="A1233" s="2124"/>
      <c r="B1233" s="53">
        <v>2</v>
      </c>
      <c r="C1233" s="317" t="s">
        <v>961</v>
      </c>
      <c r="D1233" s="355">
        <v>55</v>
      </c>
      <c r="E1233" s="355">
        <v>1967</v>
      </c>
      <c r="F1233" s="327">
        <f t="shared" si="225"/>
        <v>40.953001999999998</v>
      </c>
      <c r="G1233" s="209">
        <v>3.8783400000000001</v>
      </c>
      <c r="H1233" s="209">
        <v>8.8000000000000007</v>
      </c>
      <c r="I1233" s="209">
        <v>28.274661999999999</v>
      </c>
      <c r="J1233" s="209">
        <v>2582.14</v>
      </c>
      <c r="K1233" s="356">
        <f t="shared" si="226"/>
        <v>28.274661999999999</v>
      </c>
      <c r="L1233" s="209">
        <f t="shared" si="226"/>
        <v>2582.14</v>
      </c>
      <c r="M1233" s="208">
        <f t="shared" ref="M1233:M1241" si="232">K1233/L1233</f>
        <v>1.095008868612856E-2</v>
      </c>
      <c r="N1233" s="327">
        <v>53.082999999999998</v>
      </c>
      <c r="O1233" s="210">
        <f t="shared" ref="O1233:O1241" si="233">M1233*N1233</f>
        <v>0.58126355772576233</v>
      </c>
      <c r="P1233" s="294">
        <f t="shared" ref="P1233:P1241" si="234">M1233*60*1000</f>
        <v>657.00532116771365</v>
      </c>
      <c r="Q1233" s="211">
        <f t="shared" ref="Q1233:Q1241" si="235">P1233*N1233/1000</f>
        <v>34.87581346354574</v>
      </c>
    </row>
    <row r="1234" spans="1:17" x14ac:dyDescent="0.2">
      <c r="A1234" s="2124"/>
      <c r="B1234" s="53">
        <v>3</v>
      </c>
      <c r="C1234" s="317" t="s">
        <v>962</v>
      </c>
      <c r="D1234" s="355">
        <v>12</v>
      </c>
      <c r="E1234" s="355">
        <v>1995</v>
      </c>
      <c r="F1234" s="327">
        <f t="shared" si="225"/>
        <v>14.427001000000001</v>
      </c>
      <c r="G1234" s="209">
        <v>1.88676</v>
      </c>
      <c r="H1234" s="209">
        <v>1.853</v>
      </c>
      <c r="I1234" s="209">
        <v>10.687241</v>
      </c>
      <c r="J1234" s="209">
        <v>972.64</v>
      </c>
      <c r="K1234" s="356">
        <f t="shared" si="226"/>
        <v>10.687241</v>
      </c>
      <c r="L1234" s="209">
        <f t="shared" si="226"/>
        <v>972.64</v>
      </c>
      <c r="M1234" s="208">
        <f t="shared" si="232"/>
        <v>1.0987869098535944E-2</v>
      </c>
      <c r="N1234" s="327">
        <v>53.082999999999998</v>
      </c>
      <c r="O1234" s="210">
        <f t="shared" si="233"/>
        <v>0.58326905535758355</v>
      </c>
      <c r="P1234" s="294">
        <f t="shared" si="234"/>
        <v>659.2721459121567</v>
      </c>
      <c r="Q1234" s="211">
        <f t="shared" si="235"/>
        <v>34.996143321455015</v>
      </c>
    </row>
    <row r="1235" spans="1:17" x14ac:dyDescent="0.2">
      <c r="A1235" s="2124"/>
      <c r="B1235" s="53">
        <v>4</v>
      </c>
      <c r="C1235" s="317" t="s">
        <v>963</v>
      </c>
      <c r="D1235" s="355">
        <v>45</v>
      </c>
      <c r="E1235" s="355">
        <v>1973</v>
      </c>
      <c r="F1235" s="327">
        <f t="shared" si="225"/>
        <v>31.061001000000001</v>
      </c>
      <c r="G1235" s="209">
        <v>2.72532</v>
      </c>
      <c r="H1235" s="209">
        <v>7.2</v>
      </c>
      <c r="I1235" s="209">
        <v>21.135681000000002</v>
      </c>
      <c r="J1235" s="209">
        <v>1875.44</v>
      </c>
      <c r="K1235" s="356">
        <f t="shared" si="226"/>
        <v>21.135681000000002</v>
      </c>
      <c r="L1235" s="209">
        <f t="shared" si="226"/>
        <v>1875.44</v>
      </c>
      <c r="M1235" s="208">
        <f t="shared" si="232"/>
        <v>1.1269718572708271E-2</v>
      </c>
      <c r="N1235" s="327">
        <v>53.082999999999998</v>
      </c>
      <c r="O1235" s="210">
        <f t="shared" si="233"/>
        <v>0.59823047099507309</v>
      </c>
      <c r="P1235" s="294">
        <f t="shared" si="234"/>
        <v>676.18311436249621</v>
      </c>
      <c r="Q1235" s="211">
        <f t="shared" si="235"/>
        <v>35.893828259704385</v>
      </c>
    </row>
    <row r="1236" spans="1:17" x14ac:dyDescent="0.2">
      <c r="A1236" s="2124"/>
      <c r="B1236" s="53">
        <v>5</v>
      </c>
      <c r="C1236" s="317" t="s">
        <v>964</v>
      </c>
      <c r="D1236" s="355">
        <v>8</v>
      </c>
      <c r="E1236" s="355">
        <v>1952</v>
      </c>
      <c r="F1236" s="327">
        <f t="shared" si="225"/>
        <v>6.1550010000000004</v>
      </c>
      <c r="G1236" s="209">
        <v>0.31446000000000002</v>
      </c>
      <c r="H1236" s="209">
        <v>1.2130000000000001</v>
      </c>
      <c r="I1236" s="209">
        <v>4.6275409999999999</v>
      </c>
      <c r="J1236" s="209">
        <v>407.98</v>
      </c>
      <c r="K1236" s="356">
        <f t="shared" si="226"/>
        <v>4.6275409999999999</v>
      </c>
      <c r="L1236" s="209">
        <f t="shared" si="226"/>
        <v>407.98</v>
      </c>
      <c r="M1236" s="208">
        <f t="shared" si="232"/>
        <v>1.1342568263150153E-2</v>
      </c>
      <c r="N1236" s="327">
        <v>53.082999999999998</v>
      </c>
      <c r="O1236" s="210">
        <f t="shared" si="233"/>
        <v>0.60209755111279961</v>
      </c>
      <c r="P1236" s="294">
        <f t="shared" si="234"/>
        <v>680.55409578900912</v>
      </c>
      <c r="Q1236" s="211">
        <f t="shared" si="235"/>
        <v>36.125853066767974</v>
      </c>
    </row>
    <row r="1237" spans="1:17" x14ac:dyDescent="0.2">
      <c r="A1237" s="2124"/>
      <c r="B1237" s="53">
        <v>6</v>
      </c>
      <c r="C1237" s="317" t="s">
        <v>965</v>
      </c>
      <c r="D1237" s="355">
        <v>14</v>
      </c>
      <c r="E1237" s="355">
        <v>1973</v>
      </c>
      <c r="F1237" s="327">
        <f t="shared" si="225"/>
        <v>11.254996999999999</v>
      </c>
      <c r="G1237" s="209">
        <v>0.94338</v>
      </c>
      <c r="H1237" s="209">
        <v>2.173</v>
      </c>
      <c r="I1237" s="209">
        <v>8.138617</v>
      </c>
      <c r="J1237" s="209">
        <v>715.34</v>
      </c>
      <c r="K1237" s="356">
        <f t="shared" si="226"/>
        <v>8.138617</v>
      </c>
      <c r="L1237" s="209">
        <f t="shared" si="226"/>
        <v>715.34</v>
      </c>
      <c r="M1237" s="208">
        <f t="shared" si="232"/>
        <v>1.1377270948080633E-2</v>
      </c>
      <c r="N1237" s="327">
        <v>53.082999999999998</v>
      </c>
      <c r="O1237" s="210">
        <f t="shared" si="233"/>
        <v>0.60393967373696422</v>
      </c>
      <c r="P1237" s="294">
        <f t="shared" si="234"/>
        <v>682.63625688483796</v>
      </c>
      <c r="Q1237" s="211">
        <f t="shared" si="235"/>
        <v>36.236380424217849</v>
      </c>
    </row>
    <row r="1238" spans="1:17" x14ac:dyDescent="0.2">
      <c r="A1238" s="2124"/>
      <c r="B1238" s="53">
        <v>7</v>
      </c>
      <c r="C1238" s="317" t="s">
        <v>966</v>
      </c>
      <c r="D1238" s="355">
        <v>32</v>
      </c>
      <c r="E1238" s="355">
        <v>1963</v>
      </c>
      <c r="F1238" s="327">
        <f t="shared" si="225"/>
        <v>15.806003</v>
      </c>
      <c r="G1238" s="209">
        <v>1.546095</v>
      </c>
      <c r="H1238" s="209">
        <v>0.32</v>
      </c>
      <c r="I1238" s="209">
        <v>13.939908000000001</v>
      </c>
      <c r="J1238" s="209">
        <v>1218.3900000000001</v>
      </c>
      <c r="K1238" s="356">
        <f t="shared" si="226"/>
        <v>13.939908000000001</v>
      </c>
      <c r="L1238" s="209">
        <f t="shared" si="226"/>
        <v>1218.3900000000001</v>
      </c>
      <c r="M1238" s="208">
        <f t="shared" si="232"/>
        <v>1.1441252800827322E-2</v>
      </c>
      <c r="N1238" s="327">
        <v>53.082999999999998</v>
      </c>
      <c r="O1238" s="210">
        <f t="shared" si="233"/>
        <v>0.60733602242631668</v>
      </c>
      <c r="P1238" s="294">
        <f t="shared" si="234"/>
        <v>686.47516804963925</v>
      </c>
      <c r="Q1238" s="211">
        <f t="shared" si="235"/>
        <v>36.440161345579</v>
      </c>
    </row>
    <row r="1239" spans="1:17" x14ac:dyDescent="0.2">
      <c r="A1239" s="2124"/>
      <c r="B1239" s="53">
        <v>8</v>
      </c>
      <c r="C1239" s="317" t="s">
        <v>967</v>
      </c>
      <c r="D1239" s="355">
        <v>12</v>
      </c>
      <c r="E1239" s="355">
        <v>1992</v>
      </c>
      <c r="F1239" s="327">
        <f t="shared" si="225"/>
        <v>11.132999000000002</v>
      </c>
      <c r="G1239" s="209">
        <v>0.78615000000000002</v>
      </c>
      <c r="H1239" s="209">
        <v>2.0129999999999999</v>
      </c>
      <c r="I1239" s="209">
        <v>8.3338490000000007</v>
      </c>
      <c r="J1239" s="209">
        <v>723.9</v>
      </c>
      <c r="K1239" s="356">
        <f t="shared" si="226"/>
        <v>8.3338490000000007</v>
      </c>
      <c r="L1239" s="209">
        <f t="shared" si="226"/>
        <v>723.9</v>
      </c>
      <c r="M1239" s="208">
        <f t="shared" si="232"/>
        <v>1.1512431275037991E-2</v>
      </c>
      <c r="N1239" s="327">
        <v>53.082999999999998</v>
      </c>
      <c r="O1239" s="210">
        <f t="shared" si="233"/>
        <v>0.61111438937284168</v>
      </c>
      <c r="P1239" s="294">
        <f t="shared" si="234"/>
        <v>690.74587650227943</v>
      </c>
      <c r="Q1239" s="211">
        <f t="shared" si="235"/>
        <v>36.666863362370492</v>
      </c>
    </row>
    <row r="1240" spans="1:17" x14ac:dyDescent="0.2">
      <c r="A1240" s="2124"/>
      <c r="B1240" s="53">
        <v>9</v>
      </c>
      <c r="C1240" s="317" t="s">
        <v>578</v>
      </c>
      <c r="D1240" s="355">
        <v>14</v>
      </c>
      <c r="E1240" s="355">
        <v>1969</v>
      </c>
      <c r="F1240" s="327">
        <f t="shared" si="225"/>
        <v>11.145</v>
      </c>
      <c r="G1240" s="209">
        <v>1.2840450000000001</v>
      </c>
      <c r="H1240" s="209">
        <v>1.573</v>
      </c>
      <c r="I1240" s="209">
        <v>8.2879550000000002</v>
      </c>
      <c r="J1240" s="209">
        <v>717.57</v>
      </c>
      <c r="K1240" s="356">
        <f t="shared" si="226"/>
        <v>8.2879550000000002</v>
      </c>
      <c r="L1240" s="209">
        <f t="shared" si="226"/>
        <v>717.57</v>
      </c>
      <c r="M1240" s="208">
        <f t="shared" si="232"/>
        <v>1.1550029962233649E-2</v>
      </c>
      <c r="N1240" s="327">
        <v>53.082999999999998</v>
      </c>
      <c r="O1240" s="210">
        <f t="shared" si="233"/>
        <v>0.61311024048524876</v>
      </c>
      <c r="P1240" s="294">
        <f t="shared" si="234"/>
        <v>693.00179773401896</v>
      </c>
      <c r="Q1240" s="211">
        <f t="shared" si="235"/>
        <v>36.786614429114927</v>
      </c>
    </row>
    <row r="1241" spans="1:17" ht="12" thickBot="1" x14ac:dyDescent="0.25">
      <c r="A1241" s="2124"/>
      <c r="B1241" s="53">
        <v>10</v>
      </c>
      <c r="C1241" s="319" t="s">
        <v>968</v>
      </c>
      <c r="D1241" s="357">
        <v>32</v>
      </c>
      <c r="E1241" s="357">
        <v>1966</v>
      </c>
      <c r="F1241" s="334">
        <f t="shared" si="225"/>
        <v>21.578997999999999</v>
      </c>
      <c r="G1241" s="374">
        <v>2.1226050000000001</v>
      </c>
      <c r="H1241" s="374">
        <v>4.96</v>
      </c>
      <c r="I1241" s="374">
        <v>14.496392999999999</v>
      </c>
      <c r="J1241" s="374">
        <v>1224.6599999999999</v>
      </c>
      <c r="K1241" s="358">
        <f t="shared" si="226"/>
        <v>14.496392999999999</v>
      </c>
      <c r="L1241" s="374">
        <f t="shared" si="226"/>
        <v>1224.6599999999999</v>
      </c>
      <c r="M1241" s="333">
        <f t="shared" si="232"/>
        <v>1.1837075596492089E-2</v>
      </c>
      <c r="N1241" s="334">
        <v>53.082999999999998</v>
      </c>
      <c r="O1241" s="320">
        <f t="shared" si="233"/>
        <v>0.62834748388858952</v>
      </c>
      <c r="P1241" s="320">
        <f t="shared" si="234"/>
        <v>710.22453578952536</v>
      </c>
      <c r="Q1241" s="321">
        <f t="shared" si="235"/>
        <v>37.700849033315372</v>
      </c>
    </row>
    <row r="1242" spans="1:17" x14ac:dyDescent="0.2">
      <c r="A1242" s="1983" t="s">
        <v>228</v>
      </c>
      <c r="B1242" s="35">
        <v>1</v>
      </c>
      <c r="C1242" s="297" t="s">
        <v>546</v>
      </c>
      <c r="D1242" s="298">
        <v>8</v>
      </c>
      <c r="E1242" s="298">
        <v>1961</v>
      </c>
      <c r="F1242" s="322">
        <f t="shared" si="225"/>
        <v>6.0679999999999996</v>
      </c>
      <c r="G1242" s="251">
        <v>0.31446000000000002</v>
      </c>
      <c r="H1242" s="251">
        <v>0.91900000000000004</v>
      </c>
      <c r="I1242" s="251">
        <v>4.8345399999999996</v>
      </c>
      <c r="J1242" s="251">
        <v>316.22000000000003</v>
      </c>
      <c r="K1242" s="359">
        <f t="shared" si="226"/>
        <v>4.8345399999999996</v>
      </c>
      <c r="L1242" s="300">
        <f t="shared" si="226"/>
        <v>316.22000000000003</v>
      </c>
      <c r="M1242" s="301">
        <f>K1242/L1242</f>
        <v>1.5288533299601541E-2</v>
      </c>
      <c r="N1242" s="273">
        <v>53.082999999999998</v>
      </c>
      <c r="O1242" s="302">
        <f>M1242*N1242</f>
        <v>0.81156121314274865</v>
      </c>
      <c r="P1242" s="302">
        <f>M1242*60*1000</f>
        <v>917.31199797609258</v>
      </c>
      <c r="Q1242" s="303">
        <f>P1242*N1242/1000</f>
        <v>48.693672788564925</v>
      </c>
    </row>
    <row r="1243" spans="1:17" x14ac:dyDescent="0.2">
      <c r="A1243" s="1984"/>
      <c r="B1243" s="17">
        <v>2</v>
      </c>
      <c r="C1243" s="323" t="s">
        <v>969</v>
      </c>
      <c r="D1243" s="360">
        <v>9</v>
      </c>
      <c r="E1243" s="360">
        <v>1953</v>
      </c>
      <c r="F1243" s="328">
        <f t="shared" si="225"/>
        <v>7.4580000000000002</v>
      </c>
      <c r="G1243" s="213">
        <v>0.20963999999999999</v>
      </c>
      <c r="H1243" s="213">
        <v>0.09</v>
      </c>
      <c r="I1243" s="213">
        <v>7.1583600000000001</v>
      </c>
      <c r="J1243" s="213">
        <v>467.4</v>
      </c>
      <c r="K1243" s="362">
        <f t="shared" si="226"/>
        <v>7.1583600000000001</v>
      </c>
      <c r="L1243" s="213">
        <f t="shared" si="226"/>
        <v>467.4</v>
      </c>
      <c r="M1243" s="212">
        <f t="shared" ref="M1243:M1251" si="236">K1243/L1243</f>
        <v>1.5315275994865213E-2</v>
      </c>
      <c r="N1243" s="328">
        <v>53.082999999999998</v>
      </c>
      <c r="O1243" s="214">
        <f t="shared" ref="O1243:O1251" si="237">M1243*N1243</f>
        <v>0.81298079563543002</v>
      </c>
      <c r="P1243" s="302">
        <f t="shared" ref="P1243:P1251" si="238">M1243*60*1000</f>
        <v>918.91655969191277</v>
      </c>
      <c r="Q1243" s="215">
        <f t="shared" ref="Q1243:Q1251" si="239">P1243*N1243/1000</f>
        <v>48.778847738125805</v>
      </c>
    </row>
    <row r="1244" spans="1:17" x14ac:dyDescent="0.2">
      <c r="A1244" s="1984"/>
      <c r="B1244" s="17">
        <v>3</v>
      </c>
      <c r="C1244" s="323" t="s">
        <v>548</v>
      </c>
      <c r="D1244" s="360">
        <v>8</v>
      </c>
      <c r="E1244" s="360">
        <v>1961</v>
      </c>
      <c r="F1244" s="328">
        <f t="shared" si="225"/>
        <v>5.6109989999999996</v>
      </c>
      <c r="G1244" s="213">
        <v>0</v>
      </c>
      <c r="H1244" s="213">
        <v>0</v>
      </c>
      <c r="I1244" s="213">
        <v>5.6109989999999996</v>
      </c>
      <c r="J1244" s="213">
        <v>361.18</v>
      </c>
      <c r="K1244" s="362">
        <f t="shared" si="226"/>
        <v>5.6109989999999996</v>
      </c>
      <c r="L1244" s="213">
        <f t="shared" si="226"/>
        <v>361.18</v>
      </c>
      <c r="M1244" s="212">
        <f t="shared" si="236"/>
        <v>1.5535187441165069E-2</v>
      </c>
      <c r="N1244" s="328">
        <v>53.082999999999998</v>
      </c>
      <c r="O1244" s="214">
        <f t="shared" si="237"/>
        <v>0.82465435493936534</v>
      </c>
      <c r="P1244" s="302">
        <f t="shared" si="238"/>
        <v>932.11124646990413</v>
      </c>
      <c r="Q1244" s="215">
        <f t="shared" si="239"/>
        <v>49.479261296361919</v>
      </c>
    </row>
    <row r="1245" spans="1:17" x14ac:dyDescent="0.2">
      <c r="A1245" s="1985"/>
      <c r="B1245" s="17">
        <v>4</v>
      </c>
      <c r="C1245" s="323" t="s">
        <v>970</v>
      </c>
      <c r="D1245" s="360">
        <v>12</v>
      </c>
      <c r="E1245" s="360">
        <v>1956</v>
      </c>
      <c r="F1245" s="328">
        <f t="shared" si="225"/>
        <v>9.5150009999999998</v>
      </c>
      <c r="G1245" s="213">
        <v>0.36686999999999997</v>
      </c>
      <c r="H1245" s="213">
        <v>0.12</v>
      </c>
      <c r="I1245" s="213">
        <v>9.0281310000000001</v>
      </c>
      <c r="J1245" s="213">
        <v>569.76</v>
      </c>
      <c r="K1245" s="362">
        <f t="shared" si="226"/>
        <v>9.0281310000000001</v>
      </c>
      <c r="L1245" s="213">
        <f t="shared" si="226"/>
        <v>569.76</v>
      </c>
      <c r="M1245" s="212">
        <f t="shared" si="236"/>
        <v>1.5845498104465037E-2</v>
      </c>
      <c r="N1245" s="328">
        <v>53.082999999999998</v>
      </c>
      <c r="O1245" s="214">
        <f t="shared" si="237"/>
        <v>0.8411265758793175</v>
      </c>
      <c r="P1245" s="302">
        <f t="shared" si="238"/>
        <v>950.7298862679022</v>
      </c>
      <c r="Q1245" s="215">
        <f t="shared" si="239"/>
        <v>50.467594552759053</v>
      </c>
    </row>
    <row r="1246" spans="1:17" x14ac:dyDescent="0.2">
      <c r="A1246" s="1985"/>
      <c r="B1246" s="17">
        <v>5</v>
      </c>
      <c r="C1246" s="323" t="s">
        <v>971</v>
      </c>
      <c r="D1246" s="360">
        <v>14</v>
      </c>
      <c r="E1246" s="360">
        <v>1961</v>
      </c>
      <c r="F1246" s="328">
        <f t="shared" si="225"/>
        <v>10.937001</v>
      </c>
      <c r="G1246" s="213">
        <v>0.89097000000000004</v>
      </c>
      <c r="H1246" s="213">
        <v>0.14000000000000001</v>
      </c>
      <c r="I1246" s="213">
        <v>9.9060310000000005</v>
      </c>
      <c r="J1246" s="213">
        <v>620.24</v>
      </c>
      <c r="K1246" s="362">
        <f t="shared" si="226"/>
        <v>9.9060310000000005</v>
      </c>
      <c r="L1246" s="213">
        <f t="shared" si="226"/>
        <v>620.24</v>
      </c>
      <c r="M1246" s="212">
        <f t="shared" si="236"/>
        <v>1.5971286921191798E-2</v>
      </c>
      <c r="N1246" s="328">
        <v>53.082999999999998</v>
      </c>
      <c r="O1246" s="214">
        <f t="shared" si="237"/>
        <v>0.84780382363762419</v>
      </c>
      <c r="P1246" s="302">
        <f t="shared" si="238"/>
        <v>958.27721527150788</v>
      </c>
      <c r="Q1246" s="215">
        <f t="shared" si="239"/>
        <v>50.868229418257457</v>
      </c>
    </row>
    <row r="1247" spans="1:17" x14ac:dyDescent="0.2">
      <c r="A1247" s="1985"/>
      <c r="B1247" s="17">
        <v>6</v>
      </c>
      <c r="C1247" s="323" t="s">
        <v>972</v>
      </c>
      <c r="D1247" s="360">
        <v>4</v>
      </c>
      <c r="E1247" s="360">
        <v>1912</v>
      </c>
      <c r="F1247" s="328">
        <f t="shared" si="225"/>
        <v>5.3979999999999997</v>
      </c>
      <c r="G1247" s="213">
        <v>0</v>
      </c>
      <c r="H1247" s="213">
        <v>0</v>
      </c>
      <c r="I1247" s="213">
        <v>5.3979999999999997</v>
      </c>
      <c r="J1247" s="213">
        <v>318.47000000000003</v>
      </c>
      <c r="K1247" s="362">
        <f t="shared" si="226"/>
        <v>5.3979999999999997</v>
      </c>
      <c r="L1247" s="213">
        <f t="shared" si="226"/>
        <v>318.47000000000003</v>
      </c>
      <c r="M1247" s="212">
        <f t="shared" si="236"/>
        <v>1.694979118912299E-2</v>
      </c>
      <c r="N1247" s="328">
        <v>53.082999999999998</v>
      </c>
      <c r="O1247" s="214">
        <f t="shared" si="237"/>
        <v>0.89974576569221565</v>
      </c>
      <c r="P1247" s="302">
        <f t="shared" si="238"/>
        <v>1016.9874713473795</v>
      </c>
      <c r="Q1247" s="215">
        <f t="shared" si="239"/>
        <v>53.984745941532942</v>
      </c>
    </row>
    <row r="1248" spans="1:17" x14ac:dyDescent="0.2">
      <c r="A1248" s="1985"/>
      <c r="B1248" s="17">
        <v>7</v>
      </c>
      <c r="C1248" s="323" t="s">
        <v>723</v>
      </c>
      <c r="D1248" s="360">
        <v>12</v>
      </c>
      <c r="E1248" s="360">
        <v>1955</v>
      </c>
      <c r="F1248" s="328">
        <f t="shared" si="225"/>
        <v>9.0239999999999991</v>
      </c>
      <c r="G1248" s="213">
        <v>0</v>
      </c>
      <c r="H1248" s="213">
        <v>0</v>
      </c>
      <c r="I1248" s="213">
        <v>9.0239999999999991</v>
      </c>
      <c r="J1248" s="213">
        <v>475.24</v>
      </c>
      <c r="K1248" s="362">
        <f t="shared" si="226"/>
        <v>9.0239999999999991</v>
      </c>
      <c r="L1248" s="213">
        <f t="shared" si="226"/>
        <v>475.24</v>
      </c>
      <c r="M1248" s="212">
        <f t="shared" si="236"/>
        <v>1.8988300648093592E-2</v>
      </c>
      <c r="N1248" s="328">
        <v>53.082999999999998</v>
      </c>
      <c r="O1248" s="214">
        <f t="shared" si="237"/>
        <v>1.0079559633027522</v>
      </c>
      <c r="P1248" s="302">
        <f t="shared" si="238"/>
        <v>1139.2980388856156</v>
      </c>
      <c r="Q1248" s="215">
        <f t="shared" si="239"/>
        <v>60.47735779816513</v>
      </c>
    </row>
    <row r="1249" spans="1:17" x14ac:dyDescent="0.2">
      <c r="A1249" s="1985"/>
      <c r="B1249" s="17">
        <v>8</v>
      </c>
      <c r="C1249" s="323" t="s">
        <v>549</v>
      </c>
      <c r="D1249" s="360">
        <v>6</v>
      </c>
      <c r="E1249" s="360">
        <v>1936</v>
      </c>
      <c r="F1249" s="328">
        <f t="shared" si="225"/>
        <v>5.9350000000000005</v>
      </c>
      <c r="G1249" s="213">
        <v>0.47169</v>
      </c>
      <c r="H1249" s="213">
        <v>0.06</v>
      </c>
      <c r="I1249" s="213">
        <v>5.4033100000000003</v>
      </c>
      <c r="J1249" s="213">
        <v>266.57</v>
      </c>
      <c r="K1249" s="362">
        <f t="shared" si="226"/>
        <v>5.4033100000000003</v>
      </c>
      <c r="L1249" s="213">
        <f t="shared" si="226"/>
        <v>266.57</v>
      </c>
      <c r="M1249" s="212">
        <f t="shared" si="236"/>
        <v>2.0269760288104441E-2</v>
      </c>
      <c r="N1249" s="328">
        <v>53.082999999999998</v>
      </c>
      <c r="O1249" s="214">
        <f t="shared" si="237"/>
        <v>1.075979685373448</v>
      </c>
      <c r="P1249" s="302">
        <f t="shared" si="238"/>
        <v>1216.1856172862665</v>
      </c>
      <c r="Q1249" s="215">
        <f t="shared" si="239"/>
        <v>64.558781122406884</v>
      </c>
    </row>
    <row r="1250" spans="1:17" x14ac:dyDescent="0.2">
      <c r="A1250" s="1985"/>
      <c r="B1250" s="17">
        <v>9</v>
      </c>
      <c r="C1250" s="363" t="s">
        <v>579</v>
      </c>
      <c r="D1250" s="360">
        <v>8</v>
      </c>
      <c r="E1250" s="360">
        <v>1952</v>
      </c>
      <c r="F1250" s="328">
        <f t="shared" si="225"/>
        <v>4.6579990000000002</v>
      </c>
      <c r="G1250" s="328">
        <v>0</v>
      </c>
      <c r="H1250" s="328">
        <v>0</v>
      </c>
      <c r="I1250" s="328">
        <v>4.6579990000000002</v>
      </c>
      <c r="J1250" s="328">
        <v>209.16</v>
      </c>
      <c r="K1250" s="362">
        <f t="shared" si="226"/>
        <v>4.6579990000000002</v>
      </c>
      <c r="L1250" s="323">
        <f t="shared" si="226"/>
        <v>209.16</v>
      </c>
      <c r="M1250" s="212">
        <f t="shared" si="236"/>
        <v>2.227002772996749E-2</v>
      </c>
      <c r="N1250" s="328">
        <v>53.082999999999998</v>
      </c>
      <c r="O1250" s="214">
        <f t="shared" si="237"/>
        <v>1.1821598819898642</v>
      </c>
      <c r="P1250" s="302">
        <f t="shared" si="238"/>
        <v>1336.2016637980494</v>
      </c>
      <c r="Q1250" s="215">
        <f t="shared" si="239"/>
        <v>70.929592919391851</v>
      </c>
    </row>
    <row r="1251" spans="1:17" ht="12" thickBot="1" x14ac:dyDescent="0.25">
      <c r="A1251" s="1986"/>
      <c r="B1251" s="18">
        <v>10</v>
      </c>
      <c r="C1251" s="364" t="s">
        <v>547</v>
      </c>
      <c r="D1251" s="365">
        <v>8</v>
      </c>
      <c r="E1251" s="365">
        <v>1959</v>
      </c>
      <c r="F1251" s="330">
        <f t="shared" si="225"/>
        <v>8.1959990000000005</v>
      </c>
      <c r="G1251" s="330">
        <v>0</v>
      </c>
      <c r="H1251" s="330">
        <v>0</v>
      </c>
      <c r="I1251" s="330">
        <v>8.1959990000000005</v>
      </c>
      <c r="J1251" s="330">
        <v>359.86</v>
      </c>
      <c r="K1251" s="618">
        <f t="shared" si="226"/>
        <v>8.1959990000000005</v>
      </c>
      <c r="L1251" s="324">
        <f t="shared" si="226"/>
        <v>359.86</v>
      </c>
      <c r="M1251" s="329">
        <f t="shared" si="236"/>
        <v>2.2775521035958427E-2</v>
      </c>
      <c r="N1251" s="330">
        <v>53.082999999999998</v>
      </c>
      <c r="O1251" s="325">
        <f t="shared" si="237"/>
        <v>1.2089929831517812</v>
      </c>
      <c r="P1251" s="325">
        <f t="shared" si="238"/>
        <v>1366.5312621575056</v>
      </c>
      <c r="Q1251" s="326">
        <f t="shared" si="239"/>
        <v>72.539578989106872</v>
      </c>
    </row>
    <row r="1253" spans="1:17" ht="15" x14ac:dyDescent="0.2">
      <c r="A1253" s="1960" t="s">
        <v>521</v>
      </c>
      <c r="B1253" s="1960"/>
      <c r="C1253" s="1960"/>
      <c r="D1253" s="1960"/>
      <c r="E1253" s="1960"/>
      <c r="F1253" s="1960"/>
      <c r="G1253" s="1960"/>
      <c r="H1253" s="1960"/>
      <c r="I1253" s="1960"/>
      <c r="J1253" s="1960"/>
      <c r="K1253" s="1960"/>
      <c r="L1253" s="1960"/>
      <c r="M1253" s="1960"/>
      <c r="N1253" s="1960"/>
      <c r="O1253" s="1960"/>
      <c r="P1253" s="1960"/>
      <c r="Q1253" s="1960"/>
    </row>
    <row r="1254" spans="1:17" ht="13.5" thickBot="1" x14ac:dyDescent="0.25">
      <c r="A1254" s="391"/>
      <c r="B1254" s="391"/>
      <c r="C1254" s="391"/>
      <c r="D1254" s="391"/>
      <c r="E1254" s="1961" t="s">
        <v>253</v>
      </c>
      <c r="F1254" s="1961"/>
      <c r="G1254" s="1961"/>
      <c r="H1254" s="1961"/>
      <c r="I1254" s="391">
        <v>5</v>
      </c>
      <c r="J1254" s="391" t="s">
        <v>252</v>
      </c>
      <c r="K1254" s="391" t="s">
        <v>254</v>
      </c>
      <c r="L1254" s="392">
        <v>390</v>
      </c>
      <c r="M1254" s="391"/>
      <c r="N1254" s="391"/>
      <c r="O1254" s="391"/>
      <c r="P1254" s="391"/>
      <c r="Q1254" s="391"/>
    </row>
    <row r="1255" spans="1:17" x14ac:dyDescent="0.2">
      <c r="A1255" s="1962" t="s">
        <v>1</v>
      </c>
      <c r="B1255" s="1965" t="s">
        <v>0</v>
      </c>
      <c r="C1255" s="1968" t="s">
        <v>2</v>
      </c>
      <c r="D1255" s="1968" t="s">
        <v>3</v>
      </c>
      <c r="E1255" s="1968" t="s">
        <v>11</v>
      </c>
      <c r="F1255" s="1972" t="s">
        <v>12</v>
      </c>
      <c r="G1255" s="1973"/>
      <c r="H1255" s="1973"/>
      <c r="I1255" s="1974"/>
      <c r="J1255" s="1968" t="s">
        <v>4</v>
      </c>
      <c r="K1255" s="1968" t="s">
        <v>13</v>
      </c>
      <c r="L1255" s="1968" t="s">
        <v>5</v>
      </c>
      <c r="M1255" s="1968" t="s">
        <v>6</v>
      </c>
      <c r="N1255" s="1968" t="s">
        <v>14</v>
      </c>
      <c r="O1255" s="1968" t="s">
        <v>15</v>
      </c>
      <c r="P1255" s="1975" t="s">
        <v>22</v>
      </c>
      <c r="Q1255" s="1977" t="s">
        <v>23</v>
      </c>
    </row>
    <row r="1256" spans="1:17" ht="33.75" x14ac:dyDescent="0.2">
      <c r="A1256" s="1963"/>
      <c r="B1256" s="1966"/>
      <c r="C1256" s="1969"/>
      <c r="D1256" s="1971"/>
      <c r="E1256" s="1971"/>
      <c r="F1256" s="968" t="s">
        <v>16</v>
      </c>
      <c r="G1256" s="968" t="s">
        <v>17</v>
      </c>
      <c r="H1256" s="968" t="s">
        <v>18</v>
      </c>
      <c r="I1256" s="968" t="s">
        <v>19</v>
      </c>
      <c r="J1256" s="1971"/>
      <c r="K1256" s="1971"/>
      <c r="L1256" s="1971"/>
      <c r="M1256" s="1971"/>
      <c r="N1256" s="1971"/>
      <c r="O1256" s="1971"/>
      <c r="P1256" s="1976"/>
      <c r="Q1256" s="1978"/>
    </row>
    <row r="1257" spans="1:17" ht="12" thickBot="1" x14ac:dyDescent="0.25">
      <c r="A1257" s="1964"/>
      <c r="B1257" s="1967"/>
      <c r="C1257" s="1970"/>
      <c r="D1257" s="28" t="s">
        <v>7</v>
      </c>
      <c r="E1257" s="28" t="s">
        <v>8</v>
      </c>
      <c r="F1257" s="28" t="s">
        <v>9</v>
      </c>
      <c r="G1257" s="28" t="s">
        <v>9</v>
      </c>
      <c r="H1257" s="28" t="s">
        <v>9</v>
      </c>
      <c r="I1257" s="28" t="s">
        <v>9</v>
      </c>
      <c r="J1257" s="28" t="s">
        <v>20</v>
      </c>
      <c r="K1257" s="28" t="s">
        <v>9</v>
      </c>
      <c r="L1257" s="28" t="s">
        <v>20</v>
      </c>
      <c r="M1257" s="28" t="s">
        <v>21</v>
      </c>
      <c r="N1257" s="28" t="s">
        <v>269</v>
      </c>
      <c r="O1257" s="28" t="s">
        <v>270</v>
      </c>
      <c r="P1257" s="616" t="s">
        <v>24</v>
      </c>
      <c r="Q1257" s="617" t="s">
        <v>271</v>
      </c>
    </row>
    <row r="1258" spans="1:17" x14ac:dyDescent="0.2">
      <c r="A1258" s="2068" t="s">
        <v>299</v>
      </c>
      <c r="B1258" s="41">
        <v>1</v>
      </c>
      <c r="C1258" s="307" t="s">
        <v>492</v>
      </c>
      <c r="D1258" s="270">
        <v>40</v>
      </c>
      <c r="E1258" s="270">
        <v>1998</v>
      </c>
      <c r="F1258" s="246">
        <f>SUM(G1258+H1258+I1258)</f>
        <v>30.1</v>
      </c>
      <c r="G1258" s="246">
        <v>3.2</v>
      </c>
      <c r="H1258" s="246">
        <v>6.4</v>
      </c>
      <c r="I1258" s="246">
        <v>20.5</v>
      </c>
      <c r="J1258" s="246">
        <v>2183.6999999999998</v>
      </c>
      <c r="K1258" s="271">
        <v>20.100000000000001</v>
      </c>
      <c r="L1258" s="246">
        <v>2133.8000000000002</v>
      </c>
      <c r="M1258" s="272">
        <f>K1258/L1258</f>
        <v>9.4198144155965887E-3</v>
      </c>
      <c r="N1258" s="308">
        <v>63.1</v>
      </c>
      <c r="O1258" s="278">
        <f t="shared" ref="O1258:O1277" si="240">M1258*N1258</f>
        <v>0.59439028962414475</v>
      </c>
      <c r="P1258" s="274">
        <f>M1258*60*1000</f>
        <v>565.18886493579532</v>
      </c>
      <c r="Q1258" s="275">
        <f>P1258*N1258/1000</f>
        <v>35.663417377448681</v>
      </c>
    </row>
    <row r="1259" spans="1:17" x14ac:dyDescent="0.2">
      <c r="A1259" s="2122"/>
      <c r="B1259" s="38">
        <v>2</v>
      </c>
      <c r="C1259" s="310" t="s">
        <v>493</v>
      </c>
      <c r="D1259" s="276">
        <v>50</v>
      </c>
      <c r="E1259" s="276">
        <v>1975</v>
      </c>
      <c r="F1259" s="246">
        <f t="shared" ref="F1259:F1265" si="241">SUM(G1259+H1259+I1259)</f>
        <v>18.831</v>
      </c>
      <c r="G1259" s="203">
        <v>3.7</v>
      </c>
      <c r="H1259" s="203">
        <v>8</v>
      </c>
      <c r="I1259" s="203">
        <v>7.1310000000000002</v>
      </c>
      <c r="J1259" s="203">
        <v>2599.5700000000002</v>
      </c>
      <c r="K1259" s="277">
        <v>7</v>
      </c>
      <c r="L1259" s="203">
        <v>2549.31</v>
      </c>
      <c r="M1259" s="204">
        <f t="shared" ref="M1259:M1267" si="242">K1259/L1259</f>
        <v>2.7458410314947965E-3</v>
      </c>
      <c r="N1259" s="308">
        <v>63.1</v>
      </c>
      <c r="O1259" s="278">
        <f t="shared" si="240"/>
        <v>0.17326256908732166</v>
      </c>
      <c r="P1259" s="274">
        <f t="shared" ref="P1259:P1277" si="243">M1259*60*1000</f>
        <v>164.75046188968778</v>
      </c>
      <c r="Q1259" s="279">
        <f t="shared" ref="Q1259:Q1277" si="244">P1259*N1259/1000</f>
        <v>10.3957541452393</v>
      </c>
    </row>
    <row r="1260" spans="1:17" x14ac:dyDescent="0.2">
      <c r="A1260" s="2122"/>
      <c r="B1260" s="38">
        <v>3</v>
      </c>
      <c r="C1260" s="310" t="s">
        <v>494</v>
      </c>
      <c r="D1260" s="276">
        <v>10</v>
      </c>
      <c r="E1260" s="276">
        <v>1981</v>
      </c>
      <c r="F1260" s="246">
        <f t="shared" si="241"/>
        <v>3.3959999999999999</v>
      </c>
      <c r="G1260" s="203"/>
      <c r="H1260" s="203"/>
      <c r="I1260" s="203">
        <v>3.3959999999999999</v>
      </c>
      <c r="J1260" s="203">
        <v>490.99</v>
      </c>
      <c r="K1260" s="277">
        <v>3.3959999999999999</v>
      </c>
      <c r="L1260" s="203">
        <v>490.99</v>
      </c>
      <c r="M1260" s="204">
        <f t="shared" si="242"/>
        <v>6.9166378133974213E-3</v>
      </c>
      <c r="N1260" s="308">
        <v>63.1</v>
      </c>
      <c r="O1260" s="278">
        <f t="shared" si="240"/>
        <v>0.43643984602537728</v>
      </c>
      <c r="P1260" s="274">
        <f t="shared" si="243"/>
        <v>414.99826880384529</v>
      </c>
      <c r="Q1260" s="279">
        <f t="shared" si="244"/>
        <v>26.186390761522638</v>
      </c>
    </row>
    <row r="1261" spans="1:17" x14ac:dyDescent="0.2">
      <c r="A1261" s="2122"/>
      <c r="B1261" s="11">
        <v>4</v>
      </c>
      <c r="C1261" s="310" t="s">
        <v>495</v>
      </c>
      <c r="D1261" s="276">
        <v>24</v>
      </c>
      <c r="E1261" s="276">
        <v>1963</v>
      </c>
      <c r="F1261" s="246">
        <f t="shared" si="241"/>
        <v>9.5939999999999994</v>
      </c>
      <c r="G1261" s="203">
        <v>1</v>
      </c>
      <c r="H1261" s="203">
        <v>3.68</v>
      </c>
      <c r="I1261" s="203">
        <v>4.9139999999999997</v>
      </c>
      <c r="J1261" s="203">
        <v>1072.29</v>
      </c>
      <c r="K1261" s="277">
        <v>3.8879999999999999</v>
      </c>
      <c r="L1261" s="203">
        <v>851.97</v>
      </c>
      <c r="M1261" s="204">
        <f t="shared" si="242"/>
        <v>4.5635409697524559E-3</v>
      </c>
      <c r="N1261" s="308">
        <v>63.1</v>
      </c>
      <c r="O1261" s="278">
        <f t="shared" si="240"/>
        <v>0.28795943519137995</v>
      </c>
      <c r="P1261" s="274">
        <f t="shared" si="243"/>
        <v>273.81245818514736</v>
      </c>
      <c r="Q1261" s="279">
        <f t="shared" si="244"/>
        <v>17.277566111482798</v>
      </c>
    </row>
    <row r="1262" spans="1:17" x14ac:dyDescent="0.2">
      <c r="A1262" s="2122"/>
      <c r="B1262" s="11">
        <v>5</v>
      </c>
      <c r="C1262" s="310" t="s">
        <v>496</v>
      </c>
      <c r="D1262" s="276">
        <v>12</v>
      </c>
      <c r="E1262" s="276">
        <v>1960</v>
      </c>
      <c r="F1262" s="246">
        <f t="shared" si="241"/>
        <v>5.47</v>
      </c>
      <c r="G1262" s="203">
        <v>0.6</v>
      </c>
      <c r="H1262" s="203">
        <v>1.7</v>
      </c>
      <c r="I1262" s="203">
        <v>3.17</v>
      </c>
      <c r="J1262" s="203">
        <v>530.4</v>
      </c>
      <c r="K1262" s="277">
        <v>2.9</v>
      </c>
      <c r="L1262" s="203">
        <v>487.41</v>
      </c>
      <c r="M1262" s="204">
        <f t="shared" si="242"/>
        <v>5.9498163763566604E-3</v>
      </c>
      <c r="N1262" s="308">
        <v>63.1</v>
      </c>
      <c r="O1262" s="278">
        <f t="shared" si="240"/>
        <v>0.37543341334810526</v>
      </c>
      <c r="P1262" s="274">
        <f t="shared" si="243"/>
        <v>356.98898258139963</v>
      </c>
      <c r="Q1262" s="279">
        <f t="shared" si="244"/>
        <v>22.526004800886316</v>
      </c>
    </row>
    <row r="1263" spans="1:17" x14ac:dyDescent="0.2">
      <c r="A1263" s="2122"/>
      <c r="B1263" s="11">
        <v>6</v>
      </c>
      <c r="C1263" s="310" t="s">
        <v>497</v>
      </c>
      <c r="D1263" s="276">
        <v>12</v>
      </c>
      <c r="E1263" s="276">
        <v>1963</v>
      </c>
      <c r="F1263" s="246">
        <f t="shared" si="241"/>
        <v>4.53</v>
      </c>
      <c r="G1263" s="203">
        <v>0.76</v>
      </c>
      <c r="H1263" s="203">
        <v>1.69</v>
      </c>
      <c r="I1263" s="203">
        <v>2.08</v>
      </c>
      <c r="J1263" s="203">
        <v>533.91999999999996</v>
      </c>
      <c r="K1263" s="277">
        <v>2.08</v>
      </c>
      <c r="L1263" s="203">
        <v>533.91999999999996</v>
      </c>
      <c r="M1263" s="204">
        <f t="shared" si="242"/>
        <v>3.8957147138148043E-3</v>
      </c>
      <c r="N1263" s="308">
        <v>63.1</v>
      </c>
      <c r="O1263" s="278">
        <f t="shared" si="240"/>
        <v>0.24581959844171417</v>
      </c>
      <c r="P1263" s="274">
        <f t="shared" si="243"/>
        <v>233.74288282888824</v>
      </c>
      <c r="Q1263" s="279">
        <f t="shared" si="244"/>
        <v>14.749175906502849</v>
      </c>
    </row>
    <row r="1264" spans="1:17" x14ac:dyDescent="0.2">
      <c r="A1264" s="2122"/>
      <c r="B1264" s="11">
        <v>7</v>
      </c>
      <c r="C1264" s="310" t="s">
        <v>498</v>
      </c>
      <c r="D1264" s="276">
        <v>11</v>
      </c>
      <c r="E1264" s="276">
        <v>1962</v>
      </c>
      <c r="F1264" s="246">
        <f t="shared" si="241"/>
        <v>5.718</v>
      </c>
      <c r="G1264" s="203">
        <v>0.5</v>
      </c>
      <c r="H1264" s="203">
        <v>1.76</v>
      </c>
      <c r="I1264" s="203">
        <v>3.4580000000000002</v>
      </c>
      <c r="J1264" s="203">
        <v>537.08000000000004</v>
      </c>
      <c r="K1264" s="277">
        <v>2.91</v>
      </c>
      <c r="L1264" s="203">
        <v>451.69</v>
      </c>
      <c r="M1264" s="204">
        <f t="shared" si="242"/>
        <v>6.442471606632868E-3</v>
      </c>
      <c r="N1264" s="308">
        <v>63.1</v>
      </c>
      <c r="O1264" s="278">
        <f t="shared" si="240"/>
        <v>0.406519958378534</v>
      </c>
      <c r="P1264" s="274">
        <f t="shared" si="243"/>
        <v>386.54829639797208</v>
      </c>
      <c r="Q1264" s="279">
        <f t="shared" si="244"/>
        <v>24.391197502712039</v>
      </c>
    </row>
    <row r="1265" spans="1:17" x14ac:dyDescent="0.2">
      <c r="A1265" s="2122"/>
      <c r="B1265" s="11">
        <v>8</v>
      </c>
      <c r="C1265" s="310" t="s">
        <v>499</v>
      </c>
      <c r="D1265" s="276">
        <v>12</v>
      </c>
      <c r="E1265" s="276">
        <v>1987</v>
      </c>
      <c r="F1265" s="203">
        <f t="shared" si="241"/>
        <v>4.2</v>
      </c>
      <c r="G1265" s="203"/>
      <c r="H1265" s="203"/>
      <c r="I1265" s="203">
        <v>4.2</v>
      </c>
      <c r="J1265" s="203">
        <v>711.66</v>
      </c>
      <c r="K1265" s="277">
        <v>4.2</v>
      </c>
      <c r="L1265" s="203">
        <v>711.66</v>
      </c>
      <c r="M1265" s="204">
        <f t="shared" si="242"/>
        <v>5.9016946294578876E-3</v>
      </c>
      <c r="N1265" s="308">
        <v>63.1</v>
      </c>
      <c r="O1265" s="278">
        <f t="shared" si="240"/>
        <v>0.37239693111879274</v>
      </c>
      <c r="P1265" s="274">
        <f t="shared" si="243"/>
        <v>354.10167776747323</v>
      </c>
      <c r="Q1265" s="279">
        <f t="shared" si="244"/>
        <v>22.343815867127564</v>
      </c>
    </row>
    <row r="1266" spans="1:17" x14ac:dyDescent="0.2">
      <c r="A1266" s="2122"/>
      <c r="B1266" s="11">
        <v>9</v>
      </c>
      <c r="C1266" s="1168" t="s">
        <v>550</v>
      </c>
      <c r="D1266" s="1169">
        <v>10</v>
      </c>
      <c r="E1266" s="1169">
        <v>1968</v>
      </c>
      <c r="F1266" s="1170">
        <f>SUM(G1266+H1266+I1266)</f>
        <v>4.62</v>
      </c>
      <c r="G1266" s="1170">
        <v>0.6</v>
      </c>
      <c r="H1266" s="1170">
        <v>1.6</v>
      </c>
      <c r="I1266" s="1170">
        <v>2.42</v>
      </c>
      <c r="J1266" s="1170">
        <v>665.3</v>
      </c>
      <c r="K1266" s="1171">
        <v>2.4</v>
      </c>
      <c r="L1266" s="1170">
        <v>665.3</v>
      </c>
      <c r="M1266" s="1172">
        <f>K1266/L1266</f>
        <v>3.6073951600781601E-3</v>
      </c>
      <c r="N1266" s="308">
        <v>63.1</v>
      </c>
      <c r="O1266" s="1165">
        <f>M1266*N1266</f>
        <v>0.22762663460093191</v>
      </c>
      <c r="P1266" s="1165">
        <f>M1266*60*1000</f>
        <v>216.44370960468962</v>
      </c>
      <c r="Q1266" s="615">
        <f>P1266*N1266/1000</f>
        <v>13.657598076055915</v>
      </c>
    </row>
    <row r="1267" spans="1:17" ht="12" thickBot="1" x14ac:dyDescent="0.25">
      <c r="A1267" s="2123"/>
      <c r="B1267" s="30">
        <v>10</v>
      </c>
      <c r="C1267" s="315"/>
      <c r="D1267" s="338"/>
      <c r="E1267" s="338"/>
      <c r="F1267" s="394"/>
      <c r="G1267" s="394"/>
      <c r="H1267" s="394"/>
      <c r="I1267" s="394"/>
      <c r="J1267" s="394"/>
      <c r="K1267" s="395"/>
      <c r="L1267" s="394"/>
      <c r="M1267" s="331" t="e">
        <f t="shared" si="242"/>
        <v>#DIV/0!</v>
      </c>
      <c r="N1267" s="332"/>
      <c r="O1267" s="339" t="e">
        <f t="shared" si="240"/>
        <v>#DIV/0!</v>
      </c>
      <c r="P1267" s="340" t="e">
        <f t="shared" si="243"/>
        <v>#DIV/0!</v>
      </c>
      <c r="Q1267" s="341" t="e">
        <f t="shared" si="244"/>
        <v>#DIV/0!</v>
      </c>
    </row>
    <row r="1268" spans="1:17" x14ac:dyDescent="0.2">
      <c r="A1268" s="2009" t="s">
        <v>219</v>
      </c>
      <c r="B1268" s="97">
        <v>1</v>
      </c>
      <c r="C1268" s="1051" t="s">
        <v>500</v>
      </c>
      <c r="D1268" s="1052">
        <v>16</v>
      </c>
      <c r="E1268" s="1052">
        <v>1991</v>
      </c>
      <c r="F1268" s="1053">
        <f>SUM(G1268+H1268+I1268)</f>
        <v>13.4</v>
      </c>
      <c r="G1268" s="1054">
        <v>2.2999999999999998</v>
      </c>
      <c r="H1268" s="1054">
        <v>2.7</v>
      </c>
      <c r="I1268" s="1054">
        <v>8.4</v>
      </c>
      <c r="J1268" s="1054">
        <v>1069.04</v>
      </c>
      <c r="K1268" s="1055">
        <v>8.4</v>
      </c>
      <c r="L1268" s="1054">
        <v>1069.04</v>
      </c>
      <c r="M1268" s="284">
        <f>K1268/L1268</f>
        <v>7.8575170246202204E-3</v>
      </c>
      <c r="N1268" s="343">
        <v>63.1</v>
      </c>
      <c r="O1268" s="285">
        <f t="shared" si="240"/>
        <v>0.49580932425353591</v>
      </c>
      <c r="P1268" s="285">
        <f t="shared" si="243"/>
        <v>471.45102147721326</v>
      </c>
      <c r="Q1268" s="286">
        <f t="shared" si="244"/>
        <v>29.74855945521216</v>
      </c>
    </row>
    <row r="1269" spans="1:17" x14ac:dyDescent="0.2">
      <c r="A1269" s="1950"/>
      <c r="B1269" s="119">
        <v>2</v>
      </c>
      <c r="C1269" s="1056" t="s">
        <v>501</v>
      </c>
      <c r="D1269" s="1057">
        <v>39</v>
      </c>
      <c r="E1269" s="1057">
        <v>1992</v>
      </c>
      <c r="F1269" s="1053">
        <f t="shared" ref="F1269:F1275" si="245">SUM(G1269+H1269+I1269)</f>
        <v>28.799999999999997</v>
      </c>
      <c r="G1269" s="1053">
        <v>3.2</v>
      </c>
      <c r="H1269" s="1053">
        <v>6.2</v>
      </c>
      <c r="I1269" s="1053">
        <v>19.399999999999999</v>
      </c>
      <c r="J1269" s="1053">
        <v>2279.6999999999998</v>
      </c>
      <c r="K1269" s="1058">
        <v>19.399999999999999</v>
      </c>
      <c r="L1269" s="1053">
        <v>2279.6999999999998</v>
      </c>
      <c r="M1269" s="284">
        <f>K1269/L1269</f>
        <v>8.5098916524104055E-3</v>
      </c>
      <c r="N1269" s="343">
        <v>63.1</v>
      </c>
      <c r="O1269" s="285">
        <f t="shared" si="240"/>
        <v>0.53697416326709657</v>
      </c>
      <c r="P1269" s="285">
        <f t="shared" si="243"/>
        <v>510.59349914462439</v>
      </c>
      <c r="Q1269" s="286">
        <f t="shared" si="244"/>
        <v>32.218449796025801</v>
      </c>
    </row>
    <row r="1270" spans="1:17" x14ac:dyDescent="0.2">
      <c r="A1270" s="1950"/>
      <c r="B1270" s="96">
        <v>3</v>
      </c>
      <c r="C1270" s="1056" t="s">
        <v>502</v>
      </c>
      <c r="D1270" s="1057">
        <v>21</v>
      </c>
      <c r="E1270" s="1057">
        <v>1998</v>
      </c>
      <c r="F1270" s="1053">
        <f t="shared" si="245"/>
        <v>17.600000000000001</v>
      </c>
      <c r="G1270" s="1053">
        <v>2</v>
      </c>
      <c r="H1270" s="1053">
        <v>3.4</v>
      </c>
      <c r="I1270" s="1053">
        <v>12.2</v>
      </c>
      <c r="J1270" s="1053">
        <v>1178.27</v>
      </c>
      <c r="K1270" s="1058">
        <v>12.2</v>
      </c>
      <c r="L1270" s="1053">
        <v>1178.27</v>
      </c>
      <c r="M1270" s="289">
        <f t="shared" ref="M1270:M1277" si="246">K1270/L1270</f>
        <v>1.0354163307221604E-2</v>
      </c>
      <c r="N1270" s="343">
        <v>63.1</v>
      </c>
      <c r="O1270" s="285">
        <f t="shared" si="240"/>
        <v>0.65334770468568315</v>
      </c>
      <c r="P1270" s="285">
        <f t="shared" si="243"/>
        <v>621.24979843329618</v>
      </c>
      <c r="Q1270" s="290">
        <f t="shared" si="244"/>
        <v>39.200862281140985</v>
      </c>
    </row>
    <row r="1271" spans="1:17" x14ac:dyDescent="0.2">
      <c r="A1271" s="1950"/>
      <c r="B1271" s="96">
        <v>4</v>
      </c>
      <c r="C1271" s="1056" t="s">
        <v>503</v>
      </c>
      <c r="D1271" s="1057">
        <v>20</v>
      </c>
      <c r="E1271" s="1057">
        <v>1997</v>
      </c>
      <c r="F1271" s="1053">
        <f t="shared" si="245"/>
        <v>15.4</v>
      </c>
      <c r="G1271" s="1053">
        <v>1.2</v>
      </c>
      <c r="H1271" s="1053">
        <v>3.2</v>
      </c>
      <c r="I1271" s="1053">
        <v>11</v>
      </c>
      <c r="J1271" s="1053">
        <v>1186.4000000000001</v>
      </c>
      <c r="K1271" s="1058">
        <v>11</v>
      </c>
      <c r="L1271" s="1053">
        <v>1186.4000000000001</v>
      </c>
      <c r="M1271" s="289">
        <f t="shared" si="246"/>
        <v>9.2717464598786239E-3</v>
      </c>
      <c r="N1271" s="343">
        <v>63.1</v>
      </c>
      <c r="O1271" s="346">
        <f t="shared" si="240"/>
        <v>0.58504720161834123</v>
      </c>
      <c r="P1271" s="285">
        <f t="shared" si="243"/>
        <v>556.30478759271739</v>
      </c>
      <c r="Q1271" s="290">
        <f t="shared" si="244"/>
        <v>35.102832097100467</v>
      </c>
    </row>
    <row r="1272" spans="1:17" x14ac:dyDescent="0.2">
      <c r="A1272" s="1950"/>
      <c r="B1272" s="96">
        <v>5</v>
      </c>
      <c r="C1272" s="1056" t="s">
        <v>504</v>
      </c>
      <c r="D1272" s="1057">
        <v>40</v>
      </c>
      <c r="E1272" s="1057">
        <v>1984</v>
      </c>
      <c r="F1272" s="1053">
        <f t="shared" si="245"/>
        <v>28.7</v>
      </c>
      <c r="G1272" s="1053">
        <v>2.1</v>
      </c>
      <c r="H1272" s="1053">
        <v>6.4</v>
      </c>
      <c r="I1272" s="1053">
        <v>20.2</v>
      </c>
      <c r="J1272" s="1053">
        <v>2307.27</v>
      </c>
      <c r="K1272" s="1058">
        <v>20.2</v>
      </c>
      <c r="L1272" s="1053">
        <v>2307.27</v>
      </c>
      <c r="M1272" s="289">
        <f t="shared" si="246"/>
        <v>8.7549354865273672E-3</v>
      </c>
      <c r="N1272" s="343">
        <v>63.1</v>
      </c>
      <c r="O1272" s="346">
        <f t="shared" si="240"/>
        <v>0.5524364291998769</v>
      </c>
      <c r="P1272" s="285">
        <f t="shared" si="243"/>
        <v>525.29612919164208</v>
      </c>
      <c r="Q1272" s="290">
        <f t="shared" si="244"/>
        <v>33.146185751992611</v>
      </c>
    </row>
    <row r="1273" spans="1:17" x14ac:dyDescent="0.2">
      <c r="A1273" s="1950"/>
      <c r="B1273" s="96">
        <v>6</v>
      </c>
      <c r="C1273" s="1056" t="s">
        <v>505</v>
      </c>
      <c r="D1273" s="1057">
        <v>40</v>
      </c>
      <c r="E1273" s="1057">
        <v>1986</v>
      </c>
      <c r="F1273" s="1053">
        <f t="shared" si="245"/>
        <v>37.6</v>
      </c>
      <c r="G1273" s="1053">
        <v>4.2</v>
      </c>
      <c r="H1273" s="1053">
        <v>6.4</v>
      </c>
      <c r="I1273" s="1053">
        <v>27</v>
      </c>
      <c r="J1273" s="1053">
        <v>2246.36</v>
      </c>
      <c r="K1273" s="1058">
        <v>27</v>
      </c>
      <c r="L1273" s="1053">
        <v>2246.4</v>
      </c>
      <c r="M1273" s="289">
        <f t="shared" si="246"/>
        <v>1.2019230769230768E-2</v>
      </c>
      <c r="N1273" s="343">
        <v>63.1</v>
      </c>
      <c r="O1273" s="346">
        <f t="shared" si="240"/>
        <v>0.75841346153846145</v>
      </c>
      <c r="P1273" s="285">
        <f t="shared" si="243"/>
        <v>721.15384615384608</v>
      </c>
      <c r="Q1273" s="290">
        <f t="shared" si="244"/>
        <v>45.504807692307686</v>
      </c>
    </row>
    <row r="1274" spans="1:17" x14ac:dyDescent="0.2">
      <c r="A1274" s="1950"/>
      <c r="B1274" s="96">
        <v>7</v>
      </c>
      <c r="C1274" s="1056" t="s">
        <v>506</v>
      </c>
      <c r="D1274" s="1057">
        <v>40</v>
      </c>
      <c r="E1274" s="1057">
        <v>1992</v>
      </c>
      <c r="F1274" s="1053">
        <f t="shared" si="245"/>
        <v>31.799999999999997</v>
      </c>
      <c r="G1274" s="1053">
        <v>4</v>
      </c>
      <c r="H1274" s="1053">
        <v>6.4</v>
      </c>
      <c r="I1274" s="1053">
        <v>21.4</v>
      </c>
      <c r="J1274" s="1053">
        <v>2227.7199999999998</v>
      </c>
      <c r="K1274" s="1058">
        <v>21.4</v>
      </c>
      <c r="L1274" s="1053">
        <v>2227.7199999999998</v>
      </c>
      <c r="M1274" s="289">
        <f t="shared" si="246"/>
        <v>9.6062341766469748E-3</v>
      </c>
      <c r="N1274" s="343">
        <v>63.1</v>
      </c>
      <c r="O1274" s="346">
        <f t="shared" si="240"/>
        <v>0.60615337654642409</v>
      </c>
      <c r="P1274" s="285">
        <f t="shared" si="243"/>
        <v>576.37405059881849</v>
      </c>
      <c r="Q1274" s="290">
        <f t="shared" si="244"/>
        <v>36.369202592785449</v>
      </c>
    </row>
    <row r="1275" spans="1:17" x14ac:dyDescent="0.2">
      <c r="A1275" s="1950"/>
      <c r="B1275" s="96">
        <v>8</v>
      </c>
      <c r="C1275" s="1056" t="s">
        <v>507</v>
      </c>
      <c r="D1275" s="1057">
        <v>20</v>
      </c>
      <c r="E1275" s="1057">
        <v>1991</v>
      </c>
      <c r="F1275" s="1053">
        <f t="shared" si="245"/>
        <v>11.4</v>
      </c>
      <c r="G1275" s="1053">
        <v>1.3</v>
      </c>
      <c r="H1275" s="1053">
        <v>3.2</v>
      </c>
      <c r="I1275" s="1053">
        <v>6.9</v>
      </c>
      <c r="J1275" s="1053">
        <v>1074.5999999999999</v>
      </c>
      <c r="K1275" s="1058">
        <v>6.9</v>
      </c>
      <c r="L1275" s="1053">
        <v>1074.5999999999999</v>
      </c>
      <c r="M1275" s="289">
        <f t="shared" si="246"/>
        <v>6.4209938581797884E-3</v>
      </c>
      <c r="N1275" s="343">
        <v>63.1</v>
      </c>
      <c r="O1275" s="346">
        <f t="shared" si="240"/>
        <v>0.40516471245114466</v>
      </c>
      <c r="P1275" s="285">
        <f t="shared" si="243"/>
        <v>385.25963149078729</v>
      </c>
      <c r="Q1275" s="290">
        <f t="shared" si="244"/>
        <v>24.309882747068677</v>
      </c>
    </row>
    <row r="1276" spans="1:17" x14ac:dyDescent="0.2">
      <c r="A1276" s="1951"/>
      <c r="B1276" s="99">
        <v>9</v>
      </c>
      <c r="C1276" s="345"/>
      <c r="D1276" s="280"/>
      <c r="E1276" s="280"/>
      <c r="F1276" s="281"/>
      <c r="G1276" s="281"/>
      <c r="H1276" s="281"/>
      <c r="I1276" s="281"/>
      <c r="J1276" s="281"/>
      <c r="K1276" s="288"/>
      <c r="L1276" s="281"/>
      <c r="M1276" s="289" t="e">
        <f t="shared" si="246"/>
        <v>#DIV/0!</v>
      </c>
      <c r="N1276" s="344"/>
      <c r="O1276" s="346" t="e">
        <f t="shared" si="240"/>
        <v>#DIV/0!</v>
      </c>
      <c r="P1276" s="285" t="e">
        <f t="shared" si="243"/>
        <v>#DIV/0!</v>
      </c>
      <c r="Q1276" s="290" t="e">
        <f t="shared" si="244"/>
        <v>#DIV/0!</v>
      </c>
    </row>
    <row r="1277" spans="1:17" ht="12" thickBot="1" x14ac:dyDescent="0.25">
      <c r="A1277" s="1952"/>
      <c r="B1277" s="98">
        <v>10</v>
      </c>
      <c r="C1277" s="347"/>
      <c r="D1277" s="348"/>
      <c r="E1277" s="348"/>
      <c r="F1277" s="377"/>
      <c r="G1277" s="377"/>
      <c r="H1277" s="377"/>
      <c r="I1277" s="377"/>
      <c r="J1277" s="377"/>
      <c r="K1277" s="378"/>
      <c r="L1277" s="377"/>
      <c r="M1277" s="350" t="e">
        <f t="shared" si="246"/>
        <v>#DIV/0!</v>
      </c>
      <c r="N1277" s="349"/>
      <c r="O1277" s="351" t="e">
        <f t="shared" si="240"/>
        <v>#DIV/0!</v>
      </c>
      <c r="P1277" s="351" t="e">
        <f t="shared" si="243"/>
        <v>#DIV/0!</v>
      </c>
      <c r="Q1277" s="352" t="e">
        <f t="shared" si="244"/>
        <v>#DIV/0!</v>
      </c>
    </row>
    <row r="1278" spans="1:17" x14ac:dyDescent="0.2">
      <c r="A1278" s="2006" t="s">
        <v>295</v>
      </c>
      <c r="B1278" s="57">
        <v>1</v>
      </c>
      <c r="C1278" s="1823"/>
      <c r="D1278" s="1824"/>
      <c r="E1278" s="1824"/>
      <c r="F1278" s="625">
        <f>SUM(G1278+H1278+I1278)</f>
        <v>0</v>
      </c>
      <c r="G1278" s="1825"/>
      <c r="H1278" s="1825"/>
      <c r="I1278" s="1825"/>
      <c r="J1278" s="1825"/>
      <c r="K1278" s="1826"/>
      <c r="L1278" s="1825"/>
      <c r="M1278" s="293" t="e">
        <f>K1278/L1278</f>
        <v>#DIV/0!</v>
      </c>
      <c r="N1278" s="318">
        <v>63.1</v>
      </c>
      <c r="O1278" s="294" t="e">
        <f>M1278*N1278</f>
        <v>#DIV/0!</v>
      </c>
      <c r="P1278" s="294" t="e">
        <f>M1278*60*1000</f>
        <v>#DIV/0!</v>
      </c>
      <c r="Q1278" s="295" t="e">
        <f>P1278*N1278/1000</f>
        <v>#DIV/0!</v>
      </c>
    </row>
    <row r="1279" spans="1:17" x14ac:dyDescent="0.2">
      <c r="A1279" s="2124"/>
      <c r="B1279" s="53">
        <v>2</v>
      </c>
      <c r="C1279" s="1059" t="s">
        <v>508</v>
      </c>
      <c r="D1279" s="1060">
        <v>40</v>
      </c>
      <c r="E1279" s="1060">
        <v>1975</v>
      </c>
      <c r="F1279" s="625">
        <f t="shared" ref="F1279:F1285" si="247">SUM(G1279+H1279+I1279)</f>
        <v>32.6</v>
      </c>
      <c r="G1279" s="1061">
        <v>2</v>
      </c>
      <c r="H1279" s="1061">
        <v>6.4</v>
      </c>
      <c r="I1279" s="1061">
        <v>24.2</v>
      </c>
      <c r="J1279" s="1061">
        <v>2260.9299999999998</v>
      </c>
      <c r="K1279" s="1062">
        <v>24.2</v>
      </c>
      <c r="L1279" s="1061">
        <v>2260.9</v>
      </c>
      <c r="M1279" s="208">
        <f t="shared" ref="M1279:M1287" si="248">K1279/L1279</f>
        <v>1.0703702065549117E-2</v>
      </c>
      <c r="N1279" s="318">
        <v>63.1</v>
      </c>
      <c r="O1279" s="210">
        <f t="shared" ref="O1279:O1287" si="249">M1279*N1279</f>
        <v>0.67540360033614932</v>
      </c>
      <c r="P1279" s="294">
        <f t="shared" ref="P1279:P1287" si="250">M1279*60*1000</f>
        <v>642.22212393294706</v>
      </c>
      <c r="Q1279" s="211">
        <f t="shared" ref="Q1279:Q1287" si="251">P1279*N1279/1000</f>
        <v>40.524216020168964</v>
      </c>
    </row>
    <row r="1280" spans="1:17" x14ac:dyDescent="0.2">
      <c r="A1280" s="2124"/>
      <c r="B1280" s="53">
        <v>3</v>
      </c>
      <c r="C1280" s="1059" t="s">
        <v>509</v>
      </c>
      <c r="D1280" s="1060">
        <v>50</v>
      </c>
      <c r="E1280" s="1060">
        <v>1969</v>
      </c>
      <c r="F1280" s="625">
        <f t="shared" si="247"/>
        <v>41.8</v>
      </c>
      <c r="G1280" s="1061">
        <v>2.9</v>
      </c>
      <c r="H1280" s="1061">
        <v>7.9</v>
      </c>
      <c r="I1280" s="1061">
        <v>31</v>
      </c>
      <c r="J1280" s="1061">
        <v>2582.6</v>
      </c>
      <c r="K1280" s="1062">
        <v>31</v>
      </c>
      <c r="L1280" s="1061">
        <v>2582.6</v>
      </c>
      <c r="M1280" s="208">
        <f t="shared" si="248"/>
        <v>1.2003407418880199E-2</v>
      </c>
      <c r="N1280" s="318">
        <v>63.1</v>
      </c>
      <c r="O1280" s="210">
        <f t="shared" si="249"/>
        <v>0.75741500813134055</v>
      </c>
      <c r="P1280" s="294">
        <f t="shared" si="250"/>
        <v>720.20444513281188</v>
      </c>
      <c r="Q1280" s="211">
        <f t="shared" si="251"/>
        <v>45.444900487880432</v>
      </c>
    </row>
    <row r="1281" spans="1:17" x14ac:dyDescent="0.2">
      <c r="A1281" s="2124"/>
      <c r="B1281" s="53">
        <v>4</v>
      </c>
      <c r="C1281" s="1059" t="s">
        <v>510</v>
      </c>
      <c r="D1281" s="1060">
        <v>40</v>
      </c>
      <c r="E1281" s="1060">
        <v>1980</v>
      </c>
      <c r="F1281" s="625">
        <f t="shared" si="247"/>
        <v>36.03</v>
      </c>
      <c r="G1281" s="1061">
        <v>3.3</v>
      </c>
      <c r="H1281" s="1061">
        <v>6.4</v>
      </c>
      <c r="I1281" s="1061">
        <v>26.33</v>
      </c>
      <c r="J1281" s="1061">
        <v>2208.7600000000002</v>
      </c>
      <c r="K1281" s="1062">
        <v>26.33</v>
      </c>
      <c r="L1281" s="1061">
        <v>2208.8000000000002</v>
      </c>
      <c r="M1281" s="208">
        <f t="shared" si="248"/>
        <v>1.1920499818906192E-2</v>
      </c>
      <c r="N1281" s="318">
        <v>63.1</v>
      </c>
      <c r="O1281" s="210">
        <f t="shared" si="249"/>
        <v>0.7521835385729807</v>
      </c>
      <c r="P1281" s="294">
        <f t="shared" si="250"/>
        <v>715.22998913437152</v>
      </c>
      <c r="Q1281" s="211">
        <f t="shared" si="251"/>
        <v>45.131012314378843</v>
      </c>
    </row>
    <row r="1282" spans="1:17" x14ac:dyDescent="0.2">
      <c r="A1282" s="2124"/>
      <c r="B1282" s="53">
        <v>5</v>
      </c>
      <c r="C1282" s="1059" t="s">
        <v>511</v>
      </c>
      <c r="D1282" s="1060">
        <v>45</v>
      </c>
      <c r="E1282" s="1060">
        <v>1971</v>
      </c>
      <c r="F1282" s="625">
        <f t="shared" si="247"/>
        <v>32.36</v>
      </c>
      <c r="G1282" s="1061">
        <v>2.7</v>
      </c>
      <c r="H1282" s="1061">
        <v>7.2</v>
      </c>
      <c r="I1282" s="1061">
        <v>22.46</v>
      </c>
      <c r="J1282" s="1061">
        <v>1906.15</v>
      </c>
      <c r="K1282" s="1062">
        <v>22.46</v>
      </c>
      <c r="L1282" s="1061">
        <v>1906.2</v>
      </c>
      <c r="M1282" s="208">
        <f t="shared" si="248"/>
        <v>1.1782604133878922E-2</v>
      </c>
      <c r="N1282" s="318">
        <v>63.1</v>
      </c>
      <c r="O1282" s="210">
        <f t="shared" si="249"/>
        <v>0.74348232084776</v>
      </c>
      <c r="P1282" s="294">
        <f t="shared" si="250"/>
        <v>706.9562480327354</v>
      </c>
      <c r="Q1282" s="211">
        <f t="shared" si="251"/>
        <v>44.608939250865603</v>
      </c>
    </row>
    <row r="1283" spans="1:17" x14ac:dyDescent="0.2">
      <c r="A1283" s="2124"/>
      <c r="B1283" s="53">
        <v>6</v>
      </c>
      <c r="C1283" s="1059" t="s">
        <v>512</v>
      </c>
      <c r="D1283" s="1060">
        <v>20</v>
      </c>
      <c r="E1283" s="1060">
        <v>1979</v>
      </c>
      <c r="F1283" s="625">
        <f t="shared" si="247"/>
        <v>18.100000000000001</v>
      </c>
      <c r="G1283" s="1061">
        <v>1.6</v>
      </c>
      <c r="H1283" s="1061">
        <v>3.1</v>
      </c>
      <c r="I1283" s="1061">
        <v>13.4</v>
      </c>
      <c r="J1283" s="1061">
        <v>1072.6199999999999</v>
      </c>
      <c r="K1283" s="1062">
        <v>13.4</v>
      </c>
      <c r="L1283" s="1061">
        <v>1072.6199999999999</v>
      </c>
      <c r="M1283" s="208">
        <f t="shared" si="248"/>
        <v>1.2492774701198936E-2</v>
      </c>
      <c r="N1283" s="318">
        <v>63.1</v>
      </c>
      <c r="O1283" s="210">
        <f t="shared" si="249"/>
        <v>0.7882940836456529</v>
      </c>
      <c r="P1283" s="294">
        <f t="shared" si="250"/>
        <v>749.56648207193609</v>
      </c>
      <c r="Q1283" s="211">
        <f t="shared" si="251"/>
        <v>47.297645018739168</v>
      </c>
    </row>
    <row r="1284" spans="1:17" x14ac:dyDescent="0.2">
      <c r="A1284" s="2124"/>
      <c r="B1284" s="53">
        <v>7</v>
      </c>
      <c r="C1284" s="1059" t="s">
        <v>513</v>
      </c>
      <c r="D1284" s="1060">
        <v>50</v>
      </c>
      <c r="E1284" s="1060">
        <v>1973</v>
      </c>
      <c r="F1284" s="625">
        <f t="shared" si="247"/>
        <v>38.799999999999997</v>
      </c>
      <c r="G1284" s="1061">
        <v>3.2</v>
      </c>
      <c r="H1284" s="1061">
        <v>7.8</v>
      </c>
      <c r="I1284" s="1061">
        <v>27.8</v>
      </c>
      <c r="J1284" s="1061">
        <v>2510.2199999999998</v>
      </c>
      <c r="K1284" s="1062">
        <v>27.8</v>
      </c>
      <c r="L1284" s="1061">
        <v>2510.1999999999998</v>
      </c>
      <c r="M1284" s="208">
        <f t="shared" si="248"/>
        <v>1.1074814755796351E-2</v>
      </c>
      <c r="N1284" s="318">
        <v>63.1</v>
      </c>
      <c r="O1284" s="210">
        <f t="shared" si="249"/>
        <v>0.69882081109074978</v>
      </c>
      <c r="P1284" s="294">
        <f t="shared" si="250"/>
        <v>664.48888534778109</v>
      </c>
      <c r="Q1284" s="211">
        <f t="shared" si="251"/>
        <v>41.929248665444987</v>
      </c>
    </row>
    <row r="1285" spans="1:17" x14ac:dyDescent="0.2">
      <c r="A1285" s="2124"/>
      <c r="B1285" s="53">
        <v>8</v>
      </c>
      <c r="C1285" s="1059" t="s">
        <v>514</v>
      </c>
      <c r="D1285" s="1060">
        <v>45</v>
      </c>
      <c r="E1285" s="1060">
        <v>1981</v>
      </c>
      <c r="F1285" s="625">
        <f t="shared" si="247"/>
        <v>37.65</v>
      </c>
      <c r="G1285" s="1061">
        <v>2.2000000000000002</v>
      </c>
      <c r="H1285" s="1061">
        <v>7.2</v>
      </c>
      <c r="I1285" s="1061">
        <v>28.25</v>
      </c>
      <c r="J1285" s="1061">
        <v>2250.5500000000002</v>
      </c>
      <c r="K1285" s="1062">
        <v>28.25</v>
      </c>
      <c r="L1285" s="1061">
        <v>2250.5500000000002</v>
      </c>
      <c r="M1285" s="208">
        <f t="shared" si="248"/>
        <v>1.2552487169802937E-2</v>
      </c>
      <c r="N1285" s="318">
        <v>63.1</v>
      </c>
      <c r="O1285" s="210">
        <f t="shared" si="249"/>
        <v>0.79206194041456535</v>
      </c>
      <c r="P1285" s="294">
        <f t="shared" si="250"/>
        <v>753.14923018817615</v>
      </c>
      <c r="Q1285" s="211">
        <f t="shared" si="251"/>
        <v>47.523716424873911</v>
      </c>
    </row>
    <row r="1286" spans="1:17" x14ac:dyDescent="0.2">
      <c r="A1286" s="2124"/>
      <c r="B1286" s="53">
        <v>9</v>
      </c>
      <c r="C1286" s="317"/>
      <c r="D1286" s="355"/>
      <c r="E1286" s="355"/>
      <c r="F1286" s="209"/>
      <c r="G1286" s="209"/>
      <c r="H1286" s="209"/>
      <c r="I1286" s="209"/>
      <c r="J1286" s="209"/>
      <c r="K1286" s="296"/>
      <c r="L1286" s="209"/>
      <c r="M1286" s="208" t="e">
        <f t="shared" si="248"/>
        <v>#DIV/0!</v>
      </c>
      <c r="N1286" s="327"/>
      <c r="O1286" s="210" t="e">
        <f t="shared" si="249"/>
        <v>#DIV/0!</v>
      </c>
      <c r="P1286" s="294" t="e">
        <f t="shared" si="250"/>
        <v>#DIV/0!</v>
      </c>
      <c r="Q1286" s="211" t="e">
        <f t="shared" si="251"/>
        <v>#DIV/0!</v>
      </c>
    </row>
    <row r="1287" spans="1:17" ht="12" thickBot="1" x14ac:dyDescent="0.25">
      <c r="A1287" s="2125"/>
      <c r="B1287" s="54">
        <v>10</v>
      </c>
      <c r="C1287" s="1896"/>
      <c r="D1287" s="1897"/>
      <c r="E1287" s="1897"/>
      <c r="F1287" s="1898"/>
      <c r="G1287" s="1898"/>
      <c r="H1287" s="1898"/>
      <c r="I1287" s="1898"/>
      <c r="J1287" s="1898"/>
      <c r="K1287" s="1899"/>
      <c r="L1287" s="1898"/>
      <c r="M1287" s="1900" t="e">
        <f t="shared" si="248"/>
        <v>#DIV/0!</v>
      </c>
      <c r="N1287" s="1901"/>
      <c r="O1287" s="1902" t="e">
        <f t="shared" si="249"/>
        <v>#DIV/0!</v>
      </c>
      <c r="P1287" s="1902" t="e">
        <f t="shared" si="250"/>
        <v>#DIV/0!</v>
      </c>
      <c r="Q1287" s="1903" t="e">
        <f t="shared" si="251"/>
        <v>#DIV/0!</v>
      </c>
    </row>
    <row r="1288" spans="1:17" x14ac:dyDescent="0.2">
      <c r="A1288" s="2008" t="s">
        <v>228</v>
      </c>
      <c r="B1288" s="16">
        <v>1</v>
      </c>
      <c r="C1288" s="1892" t="s">
        <v>515</v>
      </c>
      <c r="D1288" s="1893">
        <v>8</v>
      </c>
      <c r="E1288" s="1893">
        <v>1975</v>
      </c>
      <c r="F1288" s="1894">
        <f>SUM(G1288+H1288+I1288)</f>
        <v>5.9</v>
      </c>
      <c r="G1288" s="1894"/>
      <c r="H1288" s="1894">
        <v>0</v>
      </c>
      <c r="I1288" s="1894">
        <v>5.9</v>
      </c>
      <c r="J1288" s="1894">
        <v>402.69</v>
      </c>
      <c r="K1288" s="1895">
        <v>5.9</v>
      </c>
      <c r="L1288" s="1894">
        <v>402.69</v>
      </c>
      <c r="M1288" s="1620">
        <f t="shared" ref="M1288:M1292" si="252">K1288/L1288</f>
        <v>1.4651468871836899E-2</v>
      </c>
      <c r="N1288" s="1166">
        <v>63.1</v>
      </c>
      <c r="O1288" s="1622">
        <f t="shared" ref="O1288:O1292" si="253">M1288*N1288</f>
        <v>0.92450768581290832</v>
      </c>
      <c r="P1288" s="1622">
        <f t="shared" ref="P1288:P1292" si="254">M1288*60*1000</f>
        <v>879.08813231021384</v>
      </c>
      <c r="Q1288" s="1623">
        <f t="shared" ref="Q1288:Q1292" si="255">P1288*N1288/1000</f>
        <v>55.47046114877449</v>
      </c>
    </row>
    <row r="1289" spans="1:17" x14ac:dyDescent="0.2">
      <c r="A1289" s="1984"/>
      <c r="B1289" s="17">
        <v>2</v>
      </c>
      <c r="C1289" s="1601" t="s">
        <v>516</v>
      </c>
      <c r="D1289" s="1602">
        <v>8</v>
      </c>
      <c r="E1289" s="1602">
        <v>1959</v>
      </c>
      <c r="F1289" s="1603">
        <f t="shared" ref="F1289:F1292" si="256">SUM(G1289+H1289+I1289)</f>
        <v>6.4</v>
      </c>
      <c r="G1289" s="1603"/>
      <c r="H1289" s="1603">
        <v>0</v>
      </c>
      <c r="I1289" s="1603">
        <v>6.4</v>
      </c>
      <c r="J1289" s="1603">
        <v>303.83</v>
      </c>
      <c r="K1289" s="1604">
        <v>5.4</v>
      </c>
      <c r="L1289" s="1603">
        <v>256.89999999999998</v>
      </c>
      <c r="M1289" s="792">
        <f t="shared" si="252"/>
        <v>2.1019852082522387E-2</v>
      </c>
      <c r="N1289" s="620">
        <v>63.1</v>
      </c>
      <c r="O1289" s="793">
        <f t="shared" si="253"/>
        <v>1.3263526664071625</v>
      </c>
      <c r="P1289" s="793">
        <f t="shared" si="254"/>
        <v>1261.1911249513432</v>
      </c>
      <c r="Q1289" s="794">
        <f t="shared" si="255"/>
        <v>79.58115998442976</v>
      </c>
    </row>
    <row r="1290" spans="1:17" x14ac:dyDescent="0.2">
      <c r="A1290" s="1984"/>
      <c r="B1290" s="17">
        <v>3</v>
      </c>
      <c r="C1290" s="1601" t="s">
        <v>517</v>
      </c>
      <c r="D1290" s="1602">
        <v>6</v>
      </c>
      <c r="E1290" s="1602" t="s">
        <v>518</v>
      </c>
      <c r="F1290" s="1603">
        <f t="shared" si="256"/>
        <v>5.87</v>
      </c>
      <c r="G1290" s="1603">
        <v>0.3</v>
      </c>
      <c r="H1290" s="1603">
        <v>0.9</v>
      </c>
      <c r="I1290" s="1603">
        <v>4.67</v>
      </c>
      <c r="J1290" s="1603">
        <v>252.5</v>
      </c>
      <c r="K1290" s="1604">
        <v>4.67</v>
      </c>
      <c r="L1290" s="1603">
        <v>252.5</v>
      </c>
      <c r="M1290" s="792">
        <f t="shared" si="252"/>
        <v>1.8495049504950494E-2</v>
      </c>
      <c r="N1290" s="620">
        <v>63.1</v>
      </c>
      <c r="O1290" s="793">
        <f t="shared" si="253"/>
        <v>1.1670376237623763</v>
      </c>
      <c r="P1290" s="793">
        <f t="shared" si="254"/>
        <v>1109.7029702970297</v>
      </c>
      <c r="Q1290" s="794">
        <f t="shared" si="255"/>
        <v>70.022257425742566</v>
      </c>
    </row>
    <row r="1291" spans="1:17" x14ac:dyDescent="0.2">
      <c r="A1291" s="1985"/>
      <c r="B1291" s="17">
        <v>4</v>
      </c>
      <c r="C1291" s="1601" t="s">
        <v>519</v>
      </c>
      <c r="D1291" s="1602">
        <v>9</v>
      </c>
      <c r="E1291" s="1602" t="s">
        <v>518</v>
      </c>
      <c r="F1291" s="1603">
        <f t="shared" si="256"/>
        <v>3.7</v>
      </c>
      <c r="G1291" s="1603"/>
      <c r="H1291" s="1603">
        <v>0</v>
      </c>
      <c r="I1291" s="1603">
        <v>3.7</v>
      </c>
      <c r="J1291" s="1603">
        <v>255.12</v>
      </c>
      <c r="K1291" s="1604">
        <v>3.7</v>
      </c>
      <c r="L1291" s="1603">
        <v>255.1</v>
      </c>
      <c r="M1291" s="792">
        <f t="shared" si="252"/>
        <v>1.4504116032928265E-2</v>
      </c>
      <c r="N1291" s="620">
        <v>63.1</v>
      </c>
      <c r="O1291" s="793">
        <f t="shared" si="253"/>
        <v>0.91520972167777359</v>
      </c>
      <c r="P1291" s="793">
        <f t="shared" si="254"/>
        <v>870.24696197569597</v>
      </c>
      <c r="Q1291" s="794">
        <f t="shared" si="255"/>
        <v>54.912583300666419</v>
      </c>
    </row>
    <row r="1292" spans="1:17" x14ac:dyDescent="0.2">
      <c r="A1292" s="1985"/>
      <c r="B1292" s="17">
        <v>5</v>
      </c>
      <c r="C1292" s="1601" t="s">
        <v>520</v>
      </c>
      <c r="D1292" s="1602">
        <v>8</v>
      </c>
      <c r="E1292" s="1602">
        <v>1962</v>
      </c>
      <c r="F1292" s="1603">
        <f t="shared" si="256"/>
        <v>9.33</v>
      </c>
      <c r="G1292" s="1603">
        <v>0.5</v>
      </c>
      <c r="H1292" s="1603">
        <v>1.3</v>
      </c>
      <c r="I1292" s="1603">
        <v>7.53</v>
      </c>
      <c r="J1292" s="1603">
        <v>354.74</v>
      </c>
      <c r="K1292" s="1604">
        <v>6.49</v>
      </c>
      <c r="L1292" s="1603">
        <v>305.78699999999998</v>
      </c>
      <c r="M1292" s="792">
        <f t="shared" si="252"/>
        <v>2.1223923842413187E-2</v>
      </c>
      <c r="N1292" s="620">
        <v>63.1</v>
      </c>
      <c r="O1292" s="793">
        <f t="shared" si="253"/>
        <v>1.3392295944562722</v>
      </c>
      <c r="P1292" s="793">
        <f t="shared" si="254"/>
        <v>1273.4354305447912</v>
      </c>
      <c r="Q1292" s="794">
        <f t="shared" si="255"/>
        <v>80.353775667376325</v>
      </c>
    </row>
    <row r="1293" spans="1:17" x14ac:dyDescent="0.2">
      <c r="A1293" s="1985"/>
      <c r="B1293" s="17">
        <v>6</v>
      </c>
      <c r="C1293" s="1904"/>
      <c r="D1293" s="17"/>
      <c r="E1293" s="17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1905"/>
    </row>
    <row r="1294" spans="1:17" x14ac:dyDescent="0.2">
      <c r="A1294" s="1985"/>
      <c r="B1294" s="17"/>
      <c r="C1294" s="788"/>
      <c r="D1294" s="789"/>
      <c r="E1294" s="789"/>
      <c r="F1294" s="620"/>
      <c r="G1294" s="790"/>
      <c r="H1294" s="790"/>
      <c r="I1294" s="790"/>
      <c r="J1294" s="790"/>
      <c r="K1294" s="1605"/>
      <c r="L1294" s="790"/>
      <c r="M1294" s="792"/>
      <c r="N1294" s="620"/>
      <c r="O1294" s="793"/>
      <c r="P1294" s="793"/>
      <c r="Q1294" s="794"/>
    </row>
    <row r="1295" spans="1:17" x14ac:dyDescent="0.2">
      <c r="A1295" s="1985"/>
      <c r="B1295" s="17"/>
      <c r="C1295" s="788"/>
      <c r="D1295" s="789"/>
      <c r="E1295" s="789"/>
      <c r="F1295" s="620"/>
      <c r="G1295" s="790"/>
      <c r="H1295" s="790"/>
      <c r="I1295" s="790"/>
      <c r="J1295" s="790"/>
      <c r="K1295" s="1605"/>
      <c r="L1295" s="790"/>
      <c r="M1295" s="792"/>
      <c r="N1295" s="620"/>
      <c r="O1295" s="793"/>
      <c r="P1295" s="793"/>
      <c r="Q1295" s="794"/>
    </row>
    <row r="1296" spans="1:17" x14ac:dyDescent="0.2">
      <c r="A1296" s="1985"/>
      <c r="B1296" s="17"/>
      <c r="C1296" s="1606"/>
      <c r="D1296" s="789"/>
      <c r="E1296" s="789"/>
      <c r="F1296" s="620"/>
      <c r="G1296" s="620"/>
      <c r="H1296" s="620"/>
      <c r="I1296" s="620"/>
      <c r="J1296" s="620"/>
      <c r="K1296" s="1605"/>
      <c r="L1296" s="788"/>
      <c r="M1296" s="792"/>
      <c r="N1296" s="620"/>
      <c r="O1296" s="793"/>
      <c r="P1296" s="793"/>
      <c r="Q1296" s="794"/>
    </row>
    <row r="1297" spans="1:17" ht="12" thickBot="1" x14ac:dyDescent="0.25">
      <c r="A1297" s="1986"/>
      <c r="B1297" s="18"/>
      <c r="C1297" s="1607"/>
      <c r="D1297" s="796"/>
      <c r="E1297" s="796"/>
      <c r="F1297" s="1285"/>
      <c r="G1297" s="1285"/>
      <c r="H1297" s="1285"/>
      <c r="I1297" s="1285"/>
      <c r="J1297" s="1285"/>
      <c r="K1297" s="1608"/>
      <c r="L1297" s="795"/>
      <c r="M1297" s="797"/>
      <c r="N1297" s="1285"/>
      <c r="O1297" s="798"/>
      <c r="P1297" s="798"/>
      <c r="Q1297" s="799"/>
    </row>
    <row r="1299" spans="1:17" ht="15" x14ac:dyDescent="0.2">
      <c r="A1299" s="1960" t="s">
        <v>614</v>
      </c>
      <c r="B1299" s="1960"/>
      <c r="C1299" s="1960"/>
      <c r="D1299" s="1960"/>
      <c r="E1299" s="1960"/>
      <c r="F1299" s="1960"/>
      <c r="G1299" s="1960"/>
      <c r="H1299" s="1960"/>
      <c r="I1299" s="1960"/>
      <c r="J1299" s="1960"/>
      <c r="K1299" s="1960"/>
      <c r="L1299" s="1960"/>
      <c r="M1299" s="1960"/>
      <c r="N1299" s="1960"/>
      <c r="O1299" s="1960"/>
      <c r="P1299" s="1960"/>
      <c r="Q1299" s="1960"/>
    </row>
    <row r="1300" spans="1:17" ht="13.5" thickBot="1" x14ac:dyDescent="0.25">
      <c r="A1300" s="391"/>
      <c r="B1300" s="391"/>
      <c r="C1300" s="391"/>
      <c r="D1300" s="391"/>
      <c r="E1300" s="1961" t="s">
        <v>253</v>
      </c>
      <c r="F1300" s="1961"/>
      <c r="G1300" s="1961"/>
      <c r="H1300" s="1961"/>
      <c r="I1300" s="391">
        <v>5.2</v>
      </c>
      <c r="J1300" s="391" t="s">
        <v>252</v>
      </c>
      <c r="K1300" s="391" t="s">
        <v>254</v>
      </c>
      <c r="L1300" s="392">
        <v>384</v>
      </c>
      <c r="M1300" s="391"/>
      <c r="N1300" s="391"/>
      <c r="O1300" s="391"/>
      <c r="P1300" s="391"/>
      <c r="Q1300" s="391"/>
    </row>
    <row r="1301" spans="1:17" x14ac:dyDescent="0.2">
      <c r="A1301" s="1962" t="s">
        <v>1</v>
      </c>
      <c r="B1301" s="1965" t="s">
        <v>0</v>
      </c>
      <c r="C1301" s="1968" t="s">
        <v>2</v>
      </c>
      <c r="D1301" s="1968" t="s">
        <v>3</v>
      </c>
      <c r="E1301" s="1968" t="s">
        <v>11</v>
      </c>
      <c r="F1301" s="1972" t="s">
        <v>12</v>
      </c>
      <c r="G1301" s="1973"/>
      <c r="H1301" s="1973"/>
      <c r="I1301" s="1974"/>
      <c r="J1301" s="1968" t="s">
        <v>4</v>
      </c>
      <c r="K1301" s="1968" t="s">
        <v>13</v>
      </c>
      <c r="L1301" s="1968" t="s">
        <v>5</v>
      </c>
      <c r="M1301" s="1968" t="s">
        <v>6</v>
      </c>
      <c r="N1301" s="1968" t="s">
        <v>14</v>
      </c>
      <c r="O1301" s="1968" t="s">
        <v>15</v>
      </c>
      <c r="P1301" s="1975" t="s">
        <v>22</v>
      </c>
      <c r="Q1301" s="1977" t="s">
        <v>23</v>
      </c>
    </row>
    <row r="1302" spans="1:17" ht="33.75" x14ac:dyDescent="0.2">
      <c r="A1302" s="1963"/>
      <c r="B1302" s="1966"/>
      <c r="C1302" s="1969"/>
      <c r="D1302" s="1971"/>
      <c r="E1302" s="1971"/>
      <c r="F1302" s="1408" t="s">
        <v>16</v>
      </c>
      <c r="G1302" s="1408" t="s">
        <v>17</v>
      </c>
      <c r="H1302" s="1408" t="s">
        <v>18</v>
      </c>
      <c r="I1302" s="1408" t="s">
        <v>19</v>
      </c>
      <c r="J1302" s="1971"/>
      <c r="K1302" s="1971"/>
      <c r="L1302" s="1971"/>
      <c r="M1302" s="1971"/>
      <c r="N1302" s="1971"/>
      <c r="O1302" s="1971"/>
      <c r="P1302" s="1976"/>
      <c r="Q1302" s="1978"/>
    </row>
    <row r="1303" spans="1:17" ht="12" thickBot="1" x14ac:dyDescent="0.25">
      <c r="A1303" s="1964"/>
      <c r="B1303" s="1967"/>
      <c r="C1303" s="1970"/>
      <c r="D1303" s="28" t="s">
        <v>7</v>
      </c>
      <c r="E1303" s="28" t="s">
        <v>8</v>
      </c>
      <c r="F1303" s="28" t="s">
        <v>9</v>
      </c>
      <c r="G1303" s="28" t="s">
        <v>9</v>
      </c>
      <c r="H1303" s="28" t="s">
        <v>9</v>
      </c>
      <c r="I1303" s="28" t="s">
        <v>9</v>
      </c>
      <c r="J1303" s="28" t="s">
        <v>20</v>
      </c>
      <c r="K1303" s="28" t="s">
        <v>9</v>
      </c>
      <c r="L1303" s="28" t="s">
        <v>20</v>
      </c>
      <c r="M1303" s="28" t="s">
        <v>21</v>
      </c>
      <c r="N1303" s="28" t="s">
        <v>269</v>
      </c>
      <c r="O1303" s="28" t="s">
        <v>270</v>
      </c>
      <c r="P1303" s="616" t="s">
        <v>24</v>
      </c>
      <c r="Q1303" s="617" t="s">
        <v>271</v>
      </c>
    </row>
    <row r="1304" spans="1:17" x14ac:dyDescent="0.2">
      <c r="A1304" s="2068" t="s">
        <v>299</v>
      </c>
      <c r="B1304" s="41">
        <v>1</v>
      </c>
      <c r="C1304" s="307" t="s">
        <v>615</v>
      </c>
      <c r="D1304" s="270">
        <v>45</v>
      </c>
      <c r="E1304" s="270">
        <v>1983</v>
      </c>
      <c r="F1304" s="246">
        <v>15.8</v>
      </c>
      <c r="G1304" s="246">
        <v>3.79</v>
      </c>
      <c r="H1304" s="246">
        <v>7.2</v>
      </c>
      <c r="I1304" s="246">
        <v>4.78</v>
      </c>
      <c r="J1304" s="246">
        <v>2320.3000000000002</v>
      </c>
      <c r="K1304" s="271">
        <v>4.8</v>
      </c>
      <c r="L1304" s="246">
        <v>2320.3000000000002</v>
      </c>
      <c r="M1304" s="272">
        <f>K1304/L1304</f>
        <v>2.0686980131879498E-3</v>
      </c>
      <c r="N1304" s="308">
        <v>67.034999999999997</v>
      </c>
      <c r="O1304" s="274">
        <f>M1304*N1304</f>
        <v>0.13867517131405421</v>
      </c>
      <c r="P1304" s="274">
        <f>M1304*60*1000</f>
        <v>124.12188079127698</v>
      </c>
      <c r="Q1304" s="275">
        <f>P1304*N1304/1000</f>
        <v>8.320510278843253</v>
      </c>
    </row>
    <row r="1305" spans="1:17" x14ac:dyDescent="0.2">
      <c r="A1305" s="2122"/>
      <c r="B1305" s="38">
        <v>2</v>
      </c>
      <c r="C1305" s="310" t="s">
        <v>617</v>
      </c>
      <c r="D1305" s="276">
        <v>45</v>
      </c>
      <c r="E1305" s="276">
        <v>1982</v>
      </c>
      <c r="F1305" s="203">
        <v>17.600000000000001</v>
      </c>
      <c r="G1305" s="203">
        <v>5.23</v>
      </c>
      <c r="H1305" s="203">
        <v>7.2</v>
      </c>
      <c r="I1305" s="203">
        <v>5.21</v>
      </c>
      <c r="J1305" s="203">
        <v>2322.6</v>
      </c>
      <c r="K1305" s="277">
        <v>5.2</v>
      </c>
      <c r="L1305" s="203">
        <v>2322.6</v>
      </c>
      <c r="M1305" s="204">
        <f t="shared" ref="M1305:M1313" si="257">K1305/L1305</f>
        <v>2.2388702316369588E-3</v>
      </c>
      <c r="N1305" s="308">
        <v>67.034999999999997</v>
      </c>
      <c r="O1305" s="278">
        <f t="shared" ref="O1305:O1323" si="258">M1305*N1305</f>
        <v>0.15008266597778352</v>
      </c>
      <c r="P1305" s="274">
        <f t="shared" ref="P1305:P1323" si="259">M1305*60*1000</f>
        <v>134.33221389821753</v>
      </c>
      <c r="Q1305" s="279">
        <f t="shared" ref="Q1305:Q1323" si="260">P1305*N1305/1000</f>
        <v>9.0049599586670119</v>
      </c>
    </row>
    <row r="1306" spans="1:17" x14ac:dyDescent="0.2">
      <c r="A1306" s="2122"/>
      <c r="B1306" s="38">
        <v>3</v>
      </c>
      <c r="C1306" s="310" t="s">
        <v>618</v>
      </c>
      <c r="D1306" s="276">
        <v>45</v>
      </c>
      <c r="E1306" s="276">
        <v>1980</v>
      </c>
      <c r="F1306" s="203">
        <v>17.100000000000001</v>
      </c>
      <c r="G1306" s="203">
        <v>4.37</v>
      </c>
      <c r="H1306" s="203">
        <v>7.04</v>
      </c>
      <c r="I1306" s="203">
        <v>5.72</v>
      </c>
      <c r="J1306" s="203">
        <v>2320.5</v>
      </c>
      <c r="K1306" s="277">
        <v>5.7</v>
      </c>
      <c r="L1306" s="203">
        <v>2320.5</v>
      </c>
      <c r="M1306" s="204">
        <f t="shared" si="257"/>
        <v>2.4563671622495151E-3</v>
      </c>
      <c r="N1306" s="308">
        <v>67.034999999999997</v>
      </c>
      <c r="O1306" s="278">
        <f t="shared" si="258"/>
        <v>0.16466257272139623</v>
      </c>
      <c r="P1306" s="274">
        <f t="shared" si="259"/>
        <v>147.38202973497093</v>
      </c>
      <c r="Q1306" s="279">
        <f t="shared" si="260"/>
        <v>9.8797543632837748</v>
      </c>
    </row>
    <row r="1307" spans="1:17" x14ac:dyDescent="0.2">
      <c r="A1307" s="2122"/>
      <c r="B1307" s="11">
        <v>4</v>
      </c>
      <c r="C1307" s="310" t="s">
        <v>621</v>
      </c>
      <c r="D1307" s="276">
        <v>40</v>
      </c>
      <c r="E1307" s="276">
        <v>1978</v>
      </c>
      <c r="F1307" s="203">
        <v>16.34</v>
      </c>
      <c r="G1307" s="203">
        <v>2.5499999999999998</v>
      </c>
      <c r="H1307" s="203">
        <v>6.4</v>
      </c>
      <c r="I1307" s="203">
        <v>7.3890000000000002</v>
      </c>
      <c r="J1307" s="203">
        <v>2247.6999999999998</v>
      </c>
      <c r="K1307" s="277">
        <v>7.4</v>
      </c>
      <c r="L1307" s="203">
        <v>2247.6999999999998</v>
      </c>
      <c r="M1307" s="204">
        <f t="shared" si="257"/>
        <v>3.2922543044000539E-3</v>
      </c>
      <c r="N1307" s="308">
        <v>67.034999999999997</v>
      </c>
      <c r="O1307" s="278">
        <f t="shared" si="258"/>
        <v>0.2206962672954576</v>
      </c>
      <c r="P1307" s="274">
        <f t="shared" si="259"/>
        <v>197.53525826400323</v>
      </c>
      <c r="Q1307" s="279">
        <f t="shared" si="260"/>
        <v>13.241776037727455</v>
      </c>
    </row>
    <row r="1308" spans="1:17" x14ac:dyDescent="0.2">
      <c r="A1308" s="2122"/>
      <c r="B1308" s="11">
        <v>5</v>
      </c>
      <c r="C1308" s="310" t="s">
        <v>619</v>
      </c>
      <c r="D1308" s="276">
        <v>45</v>
      </c>
      <c r="E1308" s="276">
        <v>1989</v>
      </c>
      <c r="F1308" s="203">
        <v>19.8</v>
      </c>
      <c r="G1308" s="203">
        <v>3.3109999999999999</v>
      </c>
      <c r="H1308" s="203">
        <v>7.12</v>
      </c>
      <c r="I1308" s="203">
        <v>9.4190000000000005</v>
      </c>
      <c r="J1308" s="203">
        <v>2333.6999999999998</v>
      </c>
      <c r="K1308" s="277">
        <v>9.4</v>
      </c>
      <c r="L1308" s="203">
        <v>2333.6999999999998</v>
      </c>
      <c r="M1308" s="204">
        <f t="shared" si="257"/>
        <v>4.0279384668123587E-3</v>
      </c>
      <c r="N1308" s="308">
        <v>67.034999999999997</v>
      </c>
      <c r="O1308" s="278">
        <f t="shared" si="258"/>
        <v>0.27001285512276646</v>
      </c>
      <c r="P1308" s="274">
        <f t="shared" si="259"/>
        <v>241.6763080087415</v>
      </c>
      <c r="Q1308" s="279">
        <f t="shared" si="260"/>
        <v>16.200771307365986</v>
      </c>
    </row>
    <row r="1309" spans="1:17" x14ac:dyDescent="0.2">
      <c r="A1309" s="2122"/>
      <c r="B1309" s="11">
        <v>6</v>
      </c>
      <c r="C1309" s="310" t="s">
        <v>620</v>
      </c>
      <c r="D1309" s="276">
        <v>50</v>
      </c>
      <c r="E1309" s="276">
        <v>1973</v>
      </c>
      <c r="F1309" s="203">
        <v>21.06</v>
      </c>
      <c r="G1309" s="203">
        <v>3</v>
      </c>
      <c r="H1309" s="203">
        <v>8</v>
      </c>
      <c r="I1309" s="203">
        <v>10.055999999999999</v>
      </c>
      <c r="J1309" s="203">
        <v>2566.8000000000002</v>
      </c>
      <c r="K1309" s="277">
        <v>10.1</v>
      </c>
      <c r="L1309" s="203">
        <v>2497.36</v>
      </c>
      <c r="M1309" s="204">
        <f t="shared" si="257"/>
        <v>4.0442707499119069E-3</v>
      </c>
      <c r="N1309" s="308">
        <v>67.034999999999997</v>
      </c>
      <c r="O1309" s="278">
        <f t="shared" si="258"/>
        <v>0.27110768972034466</v>
      </c>
      <c r="P1309" s="274">
        <f t="shared" si="259"/>
        <v>242.65624499471443</v>
      </c>
      <c r="Q1309" s="279">
        <f t="shared" si="260"/>
        <v>16.26646138322068</v>
      </c>
    </row>
    <row r="1310" spans="1:17" x14ac:dyDescent="0.2">
      <c r="A1310" s="2122"/>
      <c r="B1310" s="11">
        <v>7</v>
      </c>
      <c r="C1310" s="310" t="s">
        <v>622</v>
      </c>
      <c r="D1310" s="276">
        <v>30</v>
      </c>
      <c r="E1310" s="276">
        <v>1982</v>
      </c>
      <c r="F1310" s="203">
        <v>14.4</v>
      </c>
      <c r="G1310" s="203">
        <v>3.29</v>
      </c>
      <c r="H1310" s="203">
        <v>4.8</v>
      </c>
      <c r="I1310" s="203">
        <v>6.32</v>
      </c>
      <c r="J1310" s="203">
        <v>1499.7</v>
      </c>
      <c r="K1310" s="277">
        <v>6.3</v>
      </c>
      <c r="L1310" s="203">
        <v>1499.7</v>
      </c>
      <c r="M1310" s="204">
        <f t="shared" si="257"/>
        <v>4.2008401680336061E-3</v>
      </c>
      <c r="N1310" s="308">
        <v>67.034999999999997</v>
      </c>
      <c r="O1310" s="278">
        <f t="shared" si="258"/>
        <v>0.28160332066413279</v>
      </c>
      <c r="P1310" s="274">
        <f t="shared" si="259"/>
        <v>252.05041008201633</v>
      </c>
      <c r="Q1310" s="279">
        <f t="shared" si="260"/>
        <v>16.896199239847963</v>
      </c>
    </row>
    <row r="1311" spans="1:17" x14ac:dyDescent="0.2">
      <c r="A1311" s="2122"/>
      <c r="B1311" s="11">
        <v>8</v>
      </c>
      <c r="C1311" s="310" t="s">
        <v>623</v>
      </c>
      <c r="D1311" s="276">
        <v>30</v>
      </c>
      <c r="E1311" s="276">
        <v>1987</v>
      </c>
      <c r="F1311" s="203">
        <v>13.2</v>
      </c>
      <c r="G1311" s="203">
        <v>2.0099999999999998</v>
      </c>
      <c r="H1311" s="203">
        <v>4.8</v>
      </c>
      <c r="I1311" s="203">
        <v>6.4</v>
      </c>
      <c r="J1311" s="203">
        <v>1499.7</v>
      </c>
      <c r="K1311" s="277">
        <v>6.4</v>
      </c>
      <c r="L1311" s="203">
        <v>1499.7</v>
      </c>
      <c r="M1311" s="204">
        <f t="shared" si="257"/>
        <v>4.2675201707008071E-3</v>
      </c>
      <c r="N1311" s="308">
        <v>67.034999999999997</v>
      </c>
      <c r="O1311" s="278">
        <f t="shared" si="258"/>
        <v>0.28607321464292856</v>
      </c>
      <c r="P1311" s="274">
        <f t="shared" si="259"/>
        <v>256.0512102420484</v>
      </c>
      <c r="Q1311" s="279">
        <f t="shared" si="260"/>
        <v>17.164392878575711</v>
      </c>
    </row>
    <row r="1312" spans="1:17" x14ac:dyDescent="0.2">
      <c r="A1312" s="2122"/>
      <c r="B1312" s="11">
        <v>9</v>
      </c>
      <c r="C1312" s="310" t="s">
        <v>616</v>
      </c>
      <c r="D1312" s="276">
        <v>30</v>
      </c>
      <c r="E1312" s="276">
        <v>1991</v>
      </c>
      <c r="F1312" s="203">
        <v>13.6</v>
      </c>
      <c r="G1312" s="203">
        <v>2.17</v>
      </c>
      <c r="H1312" s="203">
        <v>4.8</v>
      </c>
      <c r="I1312" s="203">
        <v>6.64</v>
      </c>
      <c r="J1312" s="203">
        <v>1505.6</v>
      </c>
      <c r="K1312" s="277">
        <v>6.6</v>
      </c>
      <c r="L1312" s="203">
        <v>1505.6</v>
      </c>
      <c r="M1312" s="204">
        <f t="shared" si="257"/>
        <v>4.3836344314558979E-3</v>
      </c>
      <c r="N1312" s="308">
        <v>67.034999999999997</v>
      </c>
      <c r="O1312" s="278">
        <f t="shared" si="258"/>
        <v>0.29385693411264607</v>
      </c>
      <c r="P1312" s="274">
        <f t="shared" si="259"/>
        <v>263.01806588735388</v>
      </c>
      <c r="Q1312" s="279">
        <f t="shared" si="260"/>
        <v>17.631416046758769</v>
      </c>
    </row>
    <row r="1313" spans="1:17" ht="12" thickBot="1" x14ac:dyDescent="0.25">
      <c r="A1313" s="2138"/>
      <c r="B1313" s="37">
        <v>10</v>
      </c>
      <c r="C1313" s="312" t="s">
        <v>624</v>
      </c>
      <c r="D1313" s="313">
        <v>30</v>
      </c>
      <c r="E1313" s="313">
        <v>1983</v>
      </c>
      <c r="F1313" s="249">
        <v>13.8</v>
      </c>
      <c r="G1313" s="249">
        <v>1.73</v>
      </c>
      <c r="H1313" s="249">
        <v>4.8</v>
      </c>
      <c r="I1313" s="249">
        <v>7.25</v>
      </c>
      <c r="J1313" s="249">
        <v>1499.8</v>
      </c>
      <c r="K1313" s="382">
        <v>7.3</v>
      </c>
      <c r="L1313" s="249">
        <v>1499.8</v>
      </c>
      <c r="M1313" s="250">
        <f t="shared" si="257"/>
        <v>4.8673156420856118E-3</v>
      </c>
      <c r="N1313" s="1418">
        <v>67.034999999999997</v>
      </c>
      <c r="O1313" s="383">
        <f t="shared" si="258"/>
        <v>0.32628050406720899</v>
      </c>
      <c r="P1313" s="384">
        <f t="shared" si="259"/>
        <v>292.0389385251367</v>
      </c>
      <c r="Q1313" s="385">
        <f t="shared" si="260"/>
        <v>19.576830244032539</v>
      </c>
    </row>
    <row r="1314" spans="1:17" x14ac:dyDescent="0.2">
      <c r="A1314" s="2009" t="s">
        <v>219</v>
      </c>
      <c r="B1314" s="97">
        <v>1</v>
      </c>
      <c r="C1314" s="1570" t="s">
        <v>831</v>
      </c>
      <c r="D1314" s="1571">
        <v>20</v>
      </c>
      <c r="E1314" s="1571">
        <v>1979</v>
      </c>
      <c r="F1314" s="1649">
        <v>16.600000000000001</v>
      </c>
      <c r="G1314" s="1649">
        <v>1.012</v>
      </c>
      <c r="H1314" s="1649">
        <v>3.2</v>
      </c>
      <c r="I1314" s="1649">
        <v>12.337999999999999</v>
      </c>
      <c r="J1314" s="1649">
        <v>1061.49</v>
      </c>
      <c r="K1314" s="1650">
        <v>12.3</v>
      </c>
      <c r="L1314" s="1649">
        <v>1061.49</v>
      </c>
      <c r="M1314" s="1575">
        <f>K1314/L1314</f>
        <v>1.1587485515643106E-2</v>
      </c>
      <c r="N1314" s="1573">
        <v>67.034999999999997</v>
      </c>
      <c r="O1314" s="1577">
        <f t="shared" si="258"/>
        <v>0.77676709154113555</v>
      </c>
      <c r="P1314" s="1577">
        <f t="shared" si="259"/>
        <v>695.2491309385864</v>
      </c>
      <c r="Q1314" s="1651">
        <f t="shared" si="260"/>
        <v>46.606025492468135</v>
      </c>
    </row>
    <row r="1315" spans="1:17" x14ac:dyDescent="0.2">
      <c r="A1315" s="1950"/>
      <c r="B1315" s="119">
        <v>2</v>
      </c>
      <c r="C1315" s="1546" t="s">
        <v>625</v>
      </c>
      <c r="D1315" s="1547">
        <v>18</v>
      </c>
      <c r="E1315" s="1547">
        <v>1961</v>
      </c>
      <c r="F1315" s="1632">
        <v>14.39</v>
      </c>
      <c r="G1315" s="1632">
        <v>1.02</v>
      </c>
      <c r="H1315" s="1632">
        <v>2.88</v>
      </c>
      <c r="I1315" s="1632">
        <v>10.49</v>
      </c>
      <c r="J1315" s="1632">
        <v>825.98</v>
      </c>
      <c r="K1315" s="1633">
        <v>10.49</v>
      </c>
      <c r="L1315" s="1632">
        <v>825.98</v>
      </c>
      <c r="M1315" s="1542">
        <f>K1315/L1315</f>
        <v>1.2700065376885639E-2</v>
      </c>
      <c r="N1315" s="1541">
        <v>67.034999999999997</v>
      </c>
      <c r="O1315" s="1544">
        <f t="shared" si="258"/>
        <v>0.85134888253952878</v>
      </c>
      <c r="P1315" s="1544">
        <f t="shared" si="259"/>
        <v>762.00392261313834</v>
      </c>
      <c r="Q1315" s="1631">
        <f t="shared" si="260"/>
        <v>51.080932952371725</v>
      </c>
    </row>
    <row r="1316" spans="1:17" x14ac:dyDescent="0.2">
      <c r="A1316" s="1950"/>
      <c r="B1316" s="96">
        <v>3</v>
      </c>
      <c r="C1316" s="1546" t="s">
        <v>832</v>
      </c>
      <c r="D1316" s="1547">
        <v>20</v>
      </c>
      <c r="E1316" s="1547">
        <v>1994</v>
      </c>
      <c r="F1316" s="1629">
        <v>20.149999999999999</v>
      </c>
      <c r="G1316" s="1629">
        <v>1.377</v>
      </c>
      <c r="H1316" s="1629">
        <v>3.2</v>
      </c>
      <c r="I1316" s="1629">
        <v>15.573</v>
      </c>
      <c r="J1316" s="1629">
        <v>1181.17</v>
      </c>
      <c r="K1316" s="1630">
        <v>15.6</v>
      </c>
      <c r="L1316" s="1629">
        <v>1181.17</v>
      </c>
      <c r="M1316" s="1552">
        <f t="shared" ref="M1316:M1323" si="261">K1316/L1316</f>
        <v>1.320724366517944E-2</v>
      </c>
      <c r="N1316" s="1541">
        <v>67.034999999999997</v>
      </c>
      <c r="O1316" s="1544">
        <f t="shared" si="258"/>
        <v>0.88534757909530371</v>
      </c>
      <c r="P1316" s="1544">
        <f t="shared" si="259"/>
        <v>792.4346199107664</v>
      </c>
      <c r="Q1316" s="1634">
        <f t="shared" si="260"/>
        <v>53.120854745718219</v>
      </c>
    </row>
    <row r="1317" spans="1:17" x14ac:dyDescent="0.2">
      <c r="A1317" s="1950"/>
      <c r="B1317" s="96">
        <v>4</v>
      </c>
      <c r="C1317" s="1546" t="s">
        <v>833</v>
      </c>
      <c r="D1317" s="1547">
        <v>8</v>
      </c>
      <c r="E1317" s="1547">
        <v>1970</v>
      </c>
      <c r="F1317" s="1629">
        <v>5.8440000000000003</v>
      </c>
      <c r="G1317" s="1629">
        <v>0.10199999999999999</v>
      </c>
      <c r="H1317" s="1629">
        <v>0.56000000000000005</v>
      </c>
      <c r="I1317" s="1629">
        <v>5.1820000000000004</v>
      </c>
      <c r="J1317" s="1629">
        <v>388.75</v>
      </c>
      <c r="K1317" s="1630">
        <v>5.1820000000000004</v>
      </c>
      <c r="L1317" s="1629">
        <v>388.75</v>
      </c>
      <c r="M1317" s="1552">
        <f t="shared" si="261"/>
        <v>1.3329903536977493E-2</v>
      </c>
      <c r="N1317" s="1541">
        <v>67.034999999999997</v>
      </c>
      <c r="O1317" s="1635">
        <f t="shared" si="258"/>
        <v>0.8935700836012862</v>
      </c>
      <c r="P1317" s="1544">
        <f t="shared" si="259"/>
        <v>799.79421221864959</v>
      </c>
      <c r="Q1317" s="1634">
        <f t="shared" si="260"/>
        <v>53.614205016077179</v>
      </c>
    </row>
    <row r="1318" spans="1:17" x14ac:dyDescent="0.2">
      <c r="A1318" s="1950"/>
      <c r="B1318" s="96">
        <v>5</v>
      </c>
      <c r="C1318" s="1546" t="s">
        <v>834</v>
      </c>
      <c r="D1318" s="1547">
        <v>8</v>
      </c>
      <c r="E1318" s="1547">
        <v>1969</v>
      </c>
      <c r="F1318" s="1629">
        <v>7.3</v>
      </c>
      <c r="G1318" s="1629">
        <v>0.36</v>
      </c>
      <c r="H1318" s="1629">
        <v>1.2</v>
      </c>
      <c r="I1318" s="1629">
        <v>5.72</v>
      </c>
      <c r="J1318" s="1629">
        <v>416.23</v>
      </c>
      <c r="K1318" s="1630">
        <v>5.7</v>
      </c>
      <c r="L1318" s="1629">
        <v>416.23</v>
      </c>
      <c r="M1318" s="1552">
        <f t="shared" si="261"/>
        <v>1.3694351680561228E-2</v>
      </c>
      <c r="N1318" s="1541">
        <v>67.034999999999997</v>
      </c>
      <c r="O1318" s="1635">
        <f t="shared" si="258"/>
        <v>0.91800086490642185</v>
      </c>
      <c r="P1318" s="1544">
        <f t="shared" si="259"/>
        <v>821.66110083367357</v>
      </c>
      <c r="Q1318" s="1634">
        <f t="shared" si="260"/>
        <v>55.080051894385299</v>
      </c>
    </row>
    <row r="1319" spans="1:17" x14ac:dyDescent="0.2">
      <c r="A1319" s="1950"/>
      <c r="B1319" s="96">
        <v>6</v>
      </c>
      <c r="C1319" s="1546" t="s">
        <v>835</v>
      </c>
      <c r="D1319" s="1547">
        <v>8</v>
      </c>
      <c r="E1319" s="1547">
        <v>1965</v>
      </c>
      <c r="F1319" s="1632">
        <v>7.2</v>
      </c>
      <c r="G1319" s="1632">
        <v>0.82</v>
      </c>
      <c r="H1319" s="1632">
        <v>1.28</v>
      </c>
      <c r="I1319" s="1632">
        <v>5.09</v>
      </c>
      <c r="J1319" s="1632">
        <v>353.92</v>
      </c>
      <c r="K1319" s="1633">
        <v>5.09</v>
      </c>
      <c r="L1319" s="1632">
        <v>353.92</v>
      </c>
      <c r="M1319" s="1552">
        <f t="shared" si="261"/>
        <v>1.4381781193490054E-2</v>
      </c>
      <c r="N1319" s="1541">
        <v>67.034999999999997</v>
      </c>
      <c r="O1319" s="1635">
        <f t="shared" si="258"/>
        <v>0.96408270230560567</v>
      </c>
      <c r="P1319" s="1544">
        <f t="shared" si="259"/>
        <v>862.90687160940331</v>
      </c>
      <c r="Q1319" s="1634">
        <f t="shared" si="260"/>
        <v>57.844962138336349</v>
      </c>
    </row>
    <row r="1320" spans="1:17" x14ac:dyDescent="0.2">
      <c r="A1320" s="1950"/>
      <c r="B1320" s="96">
        <v>7</v>
      </c>
      <c r="C1320" s="1546" t="s">
        <v>836</v>
      </c>
      <c r="D1320" s="1547">
        <v>9</v>
      </c>
      <c r="E1320" s="1547">
        <v>1967</v>
      </c>
      <c r="F1320" s="1632">
        <v>7.9</v>
      </c>
      <c r="G1320" s="1632">
        <v>0.36</v>
      </c>
      <c r="H1320" s="1632">
        <v>1.44</v>
      </c>
      <c r="I1320" s="1632">
        <v>6.07</v>
      </c>
      <c r="J1320" s="1632">
        <v>423.54</v>
      </c>
      <c r="K1320" s="1633">
        <v>6.1</v>
      </c>
      <c r="L1320" s="1632">
        <v>423.54</v>
      </c>
      <c r="M1320" s="1552">
        <f t="shared" si="261"/>
        <v>1.4402417717334843E-2</v>
      </c>
      <c r="N1320" s="1541">
        <v>67.034999999999997</v>
      </c>
      <c r="O1320" s="1635">
        <f t="shared" si="258"/>
        <v>0.96546607168154119</v>
      </c>
      <c r="P1320" s="1544">
        <f t="shared" si="259"/>
        <v>864.14506304009069</v>
      </c>
      <c r="Q1320" s="1634">
        <f t="shared" si="260"/>
        <v>57.927964300892477</v>
      </c>
    </row>
    <row r="1321" spans="1:17" x14ac:dyDescent="0.2">
      <c r="A1321" s="1950"/>
      <c r="B1321" s="96">
        <v>8</v>
      </c>
      <c r="C1321" s="1546" t="s">
        <v>837</v>
      </c>
      <c r="D1321" s="1547">
        <v>8</v>
      </c>
      <c r="E1321" s="1547">
        <v>1969</v>
      </c>
      <c r="F1321" s="1632">
        <v>7.4</v>
      </c>
      <c r="G1321" s="1632">
        <v>0.18</v>
      </c>
      <c r="H1321" s="1632">
        <v>1.28</v>
      </c>
      <c r="I1321" s="1632">
        <v>5.92</v>
      </c>
      <c r="J1321" s="1632">
        <v>407.96</v>
      </c>
      <c r="K1321" s="1633">
        <v>5.92</v>
      </c>
      <c r="L1321" s="1632">
        <v>407.96</v>
      </c>
      <c r="M1321" s="1552">
        <f t="shared" si="261"/>
        <v>1.451122659084224E-2</v>
      </c>
      <c r="N1321" s="1541">
        <v>67.034999999999997</v>
      </c>
      <c r="O1321" s="1635">
        <f t="shared" si="258"/>
        <v>0.97276007451710955</v>
      </c>
      <c r="P1321" s="1544">
        <f t="shared" si="259"/>
        <v>870.67359545053432</v>
      </c>
      <c r="Q1321" s="1634">
        <f t="shared" si="260"/>
        <v>58.365604471026565</v>
      </c>
    </row>
    <row r="1322" spans="1:17" x14ac:dyDescent="0.2">
      <c r="A1322" s="1951"/>
      <c r="B1322" s="99">
        <v>9</v>
      </c>
      <c r="C1322" s="1546" t="s">
        <v>838</v>
      </c>
      <c r="D1322" s="1547">
        <v>8</v>
      </c>
      <c r="E1322" s="1547">
        <v>1976</v>
      </c>
      <c r="F1322" s="1632">
        <v>8.1999999999999993</v>
      </c>
      <c r="G1322" s="1632">
        <v>0.46</v>
      </c>
      <c r="H1322" s="1632">
        <v>1.2</v>
      </c>
      <c r="I1322" s="1632">
        <v>6.48</v>
      </c>
      <c r="J1322" s="1632">
        <v>412.16</v>
      </c>
      <c r="K1322" s="1633">
        <v>6.48</v>
      </c>
      <c r="L1322" s="1632">
        <v>412.16</v>
      </c>
      <c r="M1322" s="1552">
        <f t="shared" si="261"/>
        <v>1.5722049689440992E-2</v>
      </c>
      <c r="N1322" s="1541">
        <v>67.034999999999997</v>
      </c>
      <c r="O1322" s="1635">
        <f t="shared" si="258"/>
        <v>1.0539276009316769</v>
      </c>
      <c r="P1322" s="1544">
        <f t="shared" si="259"/>
        <v>943.32298136645954</v>
      </c>
      <c r="Q1322" s="1634">
        <f t="shared" si="260"/>
        <v>63.235656055900613</v>
      </c>
    </row>
    <row r="1323" spans="1:17" ht="12" thickBot="1" x14ac:dyDescent="0.25">
      <c r="A1323" s="1952"/>
      <c r="B1323" s="98">
        <v>10</v>
      </c>
      <c r="C1323" s="1555" t="s">
        <v>839</v>
      </c>
      <c r="D1323" s="1556">
        <v>4</v>
      </c>
      <c r="E1323" s="1556">
        <v>1960</v>
      </c>
      <c r="F1323" s="1636">
        <v>3.9</v>
      </c>
      <c r="G1323" s="1636">
        <v>0.1</v>
      </c>
      <c r="H1323" s="1636">
        <v>0.56000000000000005</v>
      </c>
      <c r="I1323" s="1636">
        <v>3.17</v>
      </c>
      <c r="J1323" s="1636">
        <v>200.24</v>
      </c>
      <c r="K1323" s="1637">
        <v>3.17</v>
      </c>
      <c r="L1323" s="1636">
        <v>200.24</v>
      </c>
      <c r="M1323" s="1560">
        <f t="shared" si="261"/>
        <v>1.5831002796644025E-2</v>
      </c>
      <c r="N1323" s="1579">
        <v>67.034999999999997</v>
      </c>
      <c r="O1323" s="1562">
        <f t="shared" si="258"/>
        <v>1.0612312724730322</v>
      </c>
      <c r="P1323" s="1562">
        <f t="shared" si="259"/>
        <v>949.86016779864156</v>
      </c>
      <c r="Q1323" s="1638">
        <f t="shared" si="260"/>
        <v>63.673876348381938</v>
      </c>
    </row>
    <row r="1324" spans="1:17" x14ac:dyDescent="0.2">
      <c r="A1324" s="1953" t="s">
        <v>295</v>
      </c>
      <c r="B1324" s="52">
        <v>1</v>
      </c>
      <c r="C1324" s="1591" t="s">
        <v>840</v>
      </c>
      <c r="D1324" s="1592">
        <v>8</v>
      </c>
      <c r="E1324" s="1592">
        <v>1967</v>
      </c>
      <c r="F1324" s="1593">
        <v>8.6</v>
      </c>
      <c r="G1324" s="1593">
        <v>0.43</v>
      </c>
      <c r="H1324" s="1593">
        <v>1.28</v>
      </c>
      <c r="I1324" s="1593">
        <v>6.94</v>
      </c>
      <c r="J1324" s="1593">
        <v>397.76</v>
      </c>
      <c r="K1324" s="1644">
        <v>6.94</v>
      </c>
      <c r="L1324" s="1593">
        <v>397.76</v>
      </c>
      <c r="M1324" s="1645">
        <f>K1324/L1324</f>
        <v>1.7447707160096543E-2</v>
      </c>
      <c r="N1324" s="1254">
        <v>67.034999999999997</v>
      </c>
      <c r="O1324" s="1646">
        <f>M1324*N1324</f>
        <v>1.1696070494770718</v>
      </c>
      <c r="P1324" s="1646">
        <f>M1324*60*1000</f>
        <v>1046.8624296057926</v>
      </c>
      <c r="Q1324" s="1647">
        <f>P1324*N1324/1000</f>
        <v>70.176422968624308</v>
      </c>
    </row>
    <row r="1325" spans="1:17" x14ac:dyDescent="0.2">
      <c r="A1325" s="2124"/>
      <c r="B1325" s="53">
        <v>2</v>
      </c>
      <c r="C1325" s="1534" t="s">
        <v>626</v>
      </c>
      <c r="D1325" s="1535">
        <v>9</v>
      </c>
      <c r="E1325" s="1535">
        <v>1987</v>
      </c>
      <c r="F1325" s="1594">
        <v>9.6999999999999993</v>
      </c>
      <c r="G1325" s="1594">
        <v>0.33</v>
      </c>
      <c r="H1325" s="1594">
        <v>1.44</v>
      </c>
      <c r="I1325" s="1594">
        <v>8.02</v>
      </c>
      <c r="J1325" s="1594">
        <v>458.14</v>
      </c>
      <c r="K1325" s="1641">
        <v>8.02</v>
      </c>
      <c r="L1325" s="1594">
        <v>458.14</v>
      </c>
      <c r="M1325" s="1536">
        <f t="shared" ref="M1325:M1333" si="262">K1325/L1325</f>
        <v>1.7505565984196971E-2</v>
      </c>
      <c r="N1325" s="1532">
        <v>67.034999999999997</v>
      </c>
      <c r="O1325" s="1596">
        <f t="shared" ref="O1325:O1333" si="263">M1325*N1325</f>
        <v>1.1734856157506439</v>
      </c>
      <c r="P1325" s="1533">
        <f t="shared" ref="P1325:P1333" si="264">M1325*60*1000</f>
        <v>1050.3339590518183</v>
      </c>
      <c r="Q1325" s="1595">
        <f t="shared" ref="Q1325:Q1333" si="265">P1325*N1325/1000</f>
        <v>70.40913694503864</v>
      </c>
    </row>
    <row r="1326" spans="1:17" x14ac:dyDescent="0.2">
      <c r="A1326" s="2124"/>
      <c r="B1326" s="53">
        <v>3</v>
      </c>
      <c r="C1326" s="1534" t="s">
        <v>627</v>
      </c>
      <c r="D1326" s="1535">
        <v>8</v>
      </c>
      <c r="E1326" s="1535">
        <v>1968</v>
      </c>
      <c r="F1326" s="1594">
        <v>8.6</v>
      </c>
      <c r="G1326" s="1594">
        <v>0.35</v>
      </c>
      <c r="H1326" s="1594">
        <v>1.2</v>
      </c>
      <c r="I1326" s="1594">
        <v>6.96</v>
      </c>
      <c r="J1326" s="1594">
        <v>394.96</v>
      </c>
      <c r="K1326" s="1641">
        <v>6.96</v>
      </c>
      <c r="L1326" s="1594">
        <v>394.96</v>
      </c>
      <c r="M1326" s="1536">
        <f t="shared" si="262"/>
        <v>1.7622037674701236E-2</v>
      </c>
      <c r="N1326" s="1532">
        <v>67.034999999999997</v>
      </c>
      <c r="O1326" s="1596">
        <f t="shared" si="263"/>
        <v>1.1812932955235973</v>
      </c>
      <c r="P1326" s="1533">
        <f t="shared" si="264"/>
        <v>1057.3222604820742</v>
      </c>
      <c r="Q1326" s="1595">
        <f t="shared" si="265"/>
        <v>70.877597731415833</v>
      </c>
    </row>
    <row r="1327" spans="1:17" x14ac:dyDescent="0.2">
      <c r="A1327" s="2124"/>
      <c r="B1327" s="53">
        <v>4</v>
      </c>
      <c r="C1327" s="1530" t="s">
        <v>841</v>
      </c>
      <c r="D1327" s="1531">
        <v>8</v>
      </c>
      <c r="E1327" s="1531">
        <v>1967</v>
      </c>
      <c r="F1327" s="1639">
        <v>7.8</v>
      </c>
      <c r="G1327" s="1639">
        <v>0.8</v>
      </c>
      <c r="H1327" s="1639">
        <v>0.6</v>
      </c>
      <c r="I1327" s="1639">
        <v>6.4</v>
      </c>
      <c r="J1327" s="1639">
        <v>356.2</v>
      </c>
      <c r="K1327" s="1640">
        <v>6.4</v>
      </c>
      <c r="L1327" s="1639">
        <v>356.2</v>
      </c>
      <c r="M1327" s="1536">
        <f t="shared" si="262"/>
        <v>1.7967434025828188E-2</v>
      </c>
      <c r="N1327" s="1532">
        <v>67.034999999999997</v>
      </c>
      <c r="O1327" s="1596">
        <f t="shared" si="263"/>
        <v>1.2044469399213924</v>
      </c>
      <c r="P1327" s="1533">
        <f t="shared" si="264"/>
        <v>1078.0460415496914</v>
      </c>
      <c r="Q1327" s="1595">
        <f t="shared" si="265"/>
        <v>72.266816395283556</v>
      </c>
    </row>
    <row r="1328" spans="1:17" x14ac:dyDescent="0.2">
      <c r="A1328" s="2124"/>
      <c r="B1328" s="53">
        <v>5</v>
      </c>
      <c r="C1328" s="1534" t="s">
        <v>630</v>
      </c>
      <c r="D1328" s="1535">
        <v>8</v>
      </c>
      <c r="E1328" s="1535">
        <v>1967</v>
      </c>
      <c r="F1328" s="1594">
        <v>8.5</v>
      </c>
      <c r="G1328" s="1594">
        <v>0.51</v>
      </c>
      <c r="H1328" s="1594">
        <v>1.28</v>
      </c>
      <c r="I1328" s="1594">
        <v>6.67</v>
      </c>
      <c r="J1328" s="1594">
        <v>365.22</v>
      </c>
      <c r="K1328" s="1641">
        <v>6.67</v>
      </c>
      <c r="L1328" s="1594">
        <v>365.22</v>
      </c>
      <c r="M1328" s="1536">
        <f t="shared" si="262"/>
        <v>1.8262964788346749E-2</v>
      </c>
      <c r="N1328" s="1532">
        <v>67.034999999999997</v>
      </c>
      <c r="O1328" s="1596">
        <f t="shared" si="263"/>
        <v>1.2242578445868242</v>
      </c>
      <c r="P1328" s="1533">
        <f t="shared" si="264"/>
        <v>1095.7778873008049</v>
      </c>
      <c r="Q1328" s="1595">
        <f t="shared" si="265"/>
        <v>73.455470675209455</v>
      </c>
    </row>
    <row r="1329" spans="1:17" x14ac:dyDescent="0.2">
      <c r="A1329" s="2124"/>
      <c r="B1329" s="53">
        <v>6</v>
      </c>
      <c r="C1329" s="1534" t="s">
        <v>628</v>
      </c>
      <c r="D1329" s="1535">
        <v>8</v>
      </c>
      <c r="E1329" s="1535">
        <v>1963</v>
      </c>
      <c r="F1329" s="1594">
        <v>8.5</v>
      </c>
      <c r="G1329" s="1594">
        <v>0.36</v>
      </c>
      <c r="H1329" s="1594">
        <v>1.28</v>
      </c>
      <c r="I1329" s="1594">
        <v>6.78</v>
      </c>
      <c r="J1329" s="1594">
        <v>362.27</v>
      </c>
      <c r="K1329" s="1641">
        <v>6.78</v>
      </c>
      <c r="L1329" s="1594">
        <v>362.27</v>
      </c>
      <c r="M1329" s="1536">
        <f t="shared" si="262"/>
        <v>1.871532282551688E-2</v>
      </c>
      <c r="N1329" s="1532">
        <v>67.034999999999997</v>
      </c>
      <c r="O1329" s="1596">
        <f t="shared" si="263"/>
        <v>1.254581665608524</v>
      </c>
      <c r="P1329" s="1533">
        <f t="shared" si="264"/>
        <v>1122.919369531013</v>
      </c>
      <c r="Q1329" s="1595">
        <f t="shared" si="265"/>
        <v>75.27489993651146</v>
      </c>
    </row>
    <row r="1330" spans="1:17" x14ac:dyDescent="0.2">
      <c r="A1330" s="2124"/>
      <c r="B1330" s="53">
        <v>7</v>
      </c>
      <c r="C1330" s="1534" t="s">
        <v>629</v>
      </c>
      <c r="D1330" s="1535">
        <v>27</v>
      </c>
      <c r="E1330" s="1535">
        <v>1968</v>
      </c>
      <c r="F1330" s="1594">
        <v>18.100000000000001</v>
      </c>
      <c r="G1330" s="1594">
        <v>1.7</v>
      </c>
      <c r="H1330" s="1594">
        <v>0.25</v>
      </c>
      <c r="I1330" s="1594">
        <v>16.14</v>
      </c>
      <c r="J1330" s="1594">
        <v>812.72</v>
      </c>
      <c r="K1330" s="1641">
        <v>16.14</v>
      </c>
      <c r="L1330" s="1594">
        <v>812.72</v>
      </c>
      <c r="M1330" s="1536">
        <f t="shared" si="262"/>
        <v>1.9859238113987598E-2</v>
      </c>
      <c r="N1330" s="1532">
        <v>67.034999999999997</v>
      </c>
      <c r="O1330" s="1596">
        <f t="shared" si="263"/>
        <v>1.3312640269711586</v>
      </c>
      <c r="P1330" s="1533">
        <f t="shared" si="264"/>
        <v>1191.5542868392558</v>
      </c>
      <c r="Q1330" s="1595">
        <f t="shared" si="265"/>
        <v>79.875841618269504</v>
      </c>
    </row>
    <row r="1331" spans="1:17" x14ac:dyDescent="0.2">
      <c r="A1331" s="2124"/>
      <c r="B1331" s="53">
        <v>8</v>
      </c>
      <c r="C1331" s="1534" t="s">
        <v>842</v>
      </c>
      <c r="D1331" s="1535">
        <v>6</v>
      </c>
      <c r="E1331" s="1535">
        <v>1987</v>
      </c>
      <c r="F1331" s="1594">
        <v>7.6</v>
      </c>
      <c r="G1331" s="1594">
        <v>0.46</v>
      </c>
      <c r="H1331" s="1594">
        <v>0.64</v>
      </c>
      <c r="I1331" s="1594">
        <v>6.46</v>
      </c>
      <c r="J1331" s="1594">
        <v>318.79000000000002</v>
      </c>
      <c r="K1331" s="1641">
        <v>6.46</v>
      </c>
      <c r="L1331" s="1594">
        <v>318.79000000000002</v>
      </c>
      <c r="M1331" s="1536">
        <f t="shared" si="262"/>
        <v>2.0264123717807961E-2</v>
      </c>
      <c r="N1331" s="1532">
        <v>67.034999999999997</v>
      </c>
      <c r="O1331" s="1596">
        <f t="shared" si="263"/>
        <v>1.3584055334232565</v>
      </c>
      <c r="P1331" s="1533">
        <f t="shared" si="264"/>
        <v>1215.8474230684776</v>
      </c>
      <c r="Q1331" s="1595">
        <f t="shared" si="265"/>
        <v>81.504332005395398</v>
      </c>
    </row>
    <row r="1332" spans="1:17" x14ac:dyDescent="0.2">
      <c r="A1332" s="2124"/>
      <c r="B1332" s="53">
        <v>9</v>
      </c>
      <c r="C1332" s="1534" t="s">
        <v>843</v>
      </c>
      <c r="D1332" s="1535">
        <v>2</v>
      </c>
      <c r="E1332" s="1535">
        <v>1985</v>
      </c>
      <c r="F1332" s="1594">
        <v>2.72</v>
      </c>
      <c r="G1332" s="1594">
        <v>0</v>
      </c>
      <c r="H1332" s="1594">
        <v>0</v>
      </c>
      <c r="I1332" s="1594">
        <v>2.72</v>
      </c>
      <c r="J1332" s="1594">
        <v>128.15</v>
      </c>
      <c r="K1332" s="1641">
        <v>2.72</v>
      </c>
      <c r="L1332" s="1594">
        <v>128.15</v>
      </c>
      <c r="M1332" s="1536">
        <f t="shared" si="262"/>
        <v>2.1225126804525946E-2</v>
      </c>
      <c r="N1332" s="1532">
        <v>67.034999999999997</v>
      </c>
      <c r="O1332" s="1596">
        <f t="shared" si="263"/>
        <v>1.4228263753413968</v>
      </c>
      <c r="P1332" s="1533">
        <f t="shared" si="264"/>
        <v>1273.5076082715568</v>
      </c>
      <c r="Q1332" s="1595">
        <f t="shared" si="265"/>
        <v>85.369582520483803</v>
      </c>
    </row>
    <row r="1333" spans="1:17" ht="12" thickBot="1" x14ac:dyDescent="0.25">
      <c r="A1333" s="2139"/>
      <c r="B1333" s="55">
        <v>10</v>
      </c>
      <c r="C1333" s="1537" t="s">
        <v>844</v>
      </c>
      <c r="D1333" s="1538">
        <v>18</v>
      </c>
      <c r="E1333" s="1538">
        <v>1997</v>
      </c>
      <c r="F1333" s="1642">
        <v>24.6</v>
      </c>
      <c r="G1333" s="1642">
        <v>1.43</v>
      </c>
      <c r="H1333" s="1642">
        <v>3.04</v>
      </c>
      <c r="I1333" s="1642">
        <v>20.2</v>
      </c>
      <c r="J1333" s="1642">
        <v>1034.69</v>
      </c>
      <c r="K1333" s="1643">
        <v>20.2</v>
      </c>
      <c r="L1333" s="1642">
        <v>948.23</v>
      </c>
      <c r="M1333" s="1539">
        <f t="shared" si="262"/>
        <v>2.1302848465034854E-2</v>
      </c>
      <c r="N1333" s="1648">
        <v>67.034999999999997</v>
      </c>
      <c r="O1333" s="1540">
        <f t="shared" si="263"/>
        <v>1.4280364468536113</v>
      </c>
      <c r="P1333" s="1540">
        <f t="shared" si="264"/>
        <v>1278.1709079020914</v>
      </c>
      <c r="Q1333" s="1597">
        <f t="shared" si="265"/>
        <v>85.682186811216681</v>
      </c>
    </row>
    <row r="1334" spans="1:17" x14ac:dyDescent="0.2">
      <c r="A1334" s="1983" t="s">
        <v>228</v>
      </c>
      <c r="B1334" s="35">
        <v>1</v>
      </c>
      <c r="C1334" s="1564" t="s">
        <v>845</v>
      </c>
      <c r="D1334" s="1565">
        <v>8</v>
      </c>
      <c r="E1334" s="1565">
        <v>1960</v>
      </c>
      <c r="F1334" s="1652">
        <v>8.3000000000000007</v>
      </c>
      <c r="G1334" s="1652">
        <v>0.3</v>
      </c>
      <c r="H1334" s="1652">
        <v>0.08</v>
      </c>
      <c r="I1334" s="1652">
        <v>7.9</v>
      </c>
      <c r="J1334" s="1652">
        <v>355.8</v>
      </c>
      <c r="K1334" s="1653">
        <v>6.4</v>
      </c>
      <c r="L1334" s="1652">
        <v>219.4</v>
      </c>
      <c r="M1334" s="1566">
        <f>K1334/L1334</f>
        <v>2.9170464904284411E-2</v>
      </c>
      <c r="N1334" s="1488">
        <v>67.034999999999997</v>
      </c>
      <c r="O1334" s="787">
        <f>M1334*N1334</f>
        <v>1.9554421148587053</v>
      </c>
      <c r="P1334" s="787">
        <f>M1334*60*1000</f>
        <v>1750.2278942570647</v>
      </c>
      <c r="Q1334" s="1174">
        <f>P1334*N1334/1000</f>
        <v>117.32652689152233</v>
      </c>
    </row>
    <row r="1335" spans="1:17" x14ac:dyDescent="0.2">
      <c r="A1335" s="1984"/>
      <c r="B1335" s="17">
        <v>2</v>
      </c>
      <c r="C1335" s="1601"/>
      <c r="D1335" s="1602"/>
      <c r="E1335" s="1602"/>
      <c r="F1335" s="1603"/>
      <c r="G1335" s="1603"/>
      <c r="H1335" s="1603"/>
      <c r="I1335" s="1603"/>
      <c r="J1335" s="1603"/>
      <c r="K1335" s="1604"/>
      <c r="L1335" s="1603"/>
      <c r="M1335" s="792"/>
      <c r="N1335" s="620"/>
      <c r="O1335" s="793"/>
      <c r="P1335" s="787"/>
      <c r="Q1335" s="794"/>
    </row>
    <row r="1336" spans="1:17" x14ac:dyDescent="0.2">
      <c r="A1336" s="1984"/>
      <c r="B1336" s="17">
        <v>3</v>
      </c>
      <c r="C1336" s="1601"/>
      <c r="D1336" s="1602"/>
      <c r="E1336" s="1602"/>
      <c r="F1336" s="1603"/>
      <c r="G1336" s="1603"/>
      <c r="H1336" s="1603"/>
      <c r="I1336" s="1603"/>
      <c r="J1336" s="1603"/>
      <c r="K1336" s="1604"/>
      <c r="L1336" s="1603"/>
      <c r="M1336" s="792"/>
      <c r="N1336" s="620"/>
      <c r="O1336" s="793"/>
      <c r="P1336" s="787"/>
      <c r="Q1336" s="794"/>
    </row>
    <row r="1337" spans="1:17" x14ac:dyDescent="0.2">
      <c r="A1337" s="1985"/>
      <c r="B1337" s="17">
        <v>4</v>
      </c>
      <c r="C1337" s="1601"/>
      <c r="D1337" s="1602"/>
      <c r="E1337" s="1602"/>
      <c r="F1337" s="1603"/>
      <c r="G1337" s="1603"/>
      <c r="H1337" s="1603"/>
      <c r="I1337" s="1603"/>
      <c r="J1337" s="1603"/>
      <c r="K1337" s="1604"/>
      <c r="L1337" s="1603"/>
      <c r="M1337" s="792"/>
      <c r="N1337" s="620"/>
      <c r="O1337" s="793"/>
      <c r="P1337" s="787"/>
      <c r="Q1337" s="794"/>
    </row>
    <row r="1338" spans="1:17" x14ac:dyDescent="0.2">
      <c r="A1338" s="1985"/>
      <c r="B1338" s="17">
        <v>5</v>
      </c>
      <c r="C1338" s="1601"/>
      <c r="D1338" s="1602"/>
      <c r="E1338" s="1602"/>
      <c r="F1338" s="1603"/>
      <c r="G1338" s="1603"/>
      <c r="H1338" s="1603"/>
      <c r="I1338" s="1603"/>
      <c r="J1338" s="1603"/>
      <c r="K1338" s="1604"/>
      <c r="L1338" s="1603"/>
      <c r="M1338" s="792"/>
      <c r="N1338" s="620"/>
      <c r="O1338" s="793"/>
      <c r="P1338" s="787"/>
      <c r="Q1338" s="794"/>
    </row>
    <row r="1339" spans="1:17" x14ac:dyDescent="0.2">
      <c r="A1339" s="1985"/>
      <c r="B1339" s="17">
        <v>6</v>
      </c>
      <c r="C1339" s="1601"/>
      <c r="D1339" s="1602"/>
      <c r="E1339" s="1602"/>
      <c r="F1339" s="1603"/>
      <c r="G1339" s="1603"/>
      <c r="H1339" s="1603"/>
      <c r="I1339" s="1603"/>
      <c r="J1339" s="1603"/>
      <c r="K1339" s="1604"/>
      <c r="L1339" s="1603"/>
      <c r="M1339" s="792"/>
      <c r="N1339" s="620"/>
      <c r="O1339" s="793"/>
      <c r="P1339" s="787"/>
      <c r="Q1339" s="794"/>
    </row>
    <row r="1340" spans="1:17" x14ac:dyDescent="0.2">
      <c r="A1340" s="1985"/>
      <c r="B1340" s="17"/>
      <c r="C1340" s="788"/>
      <c r="D1340" s="789"/>
      <c r="E1340" s="789"/>
      <c r="F1340" s="620"/>
      <c r="G1340" s="790"/>
      <c r="H1340" s="790"/>
      <c r="I1340" s="790"/>
      <c r="J1340" s="790"/>
      <c r="K1340" s="1605"/>
      <c r="L1340" s="790"/>
      <c r="M1340" s="792"/>
      <c r="N1340" s="620"/>
      <c r="O1340" s="793"/>
      <c r="P1340" s="787"/>
      <c r="Q1340" s="794"/>
    </row>
    <row r="1341" spans="1:17" x14ac:dyDescent="0.2">
      <c r="A1341" s="1985"/>
      <c r="B1341" s="17"/>
      <c r="C1341" s="788"/>
      <c r="D1341" s="789"/>
      <c r="E1341" s="789"/>
      <c r="F1341" s="620"/>
      <c r="G1341" s="790"/>
      <c r="H1341" s="790"/>
      <c r="I1341" s="790"/>
      <c r="J1341" s="790"/>
      <c r="K1341" s="1605"/>
      <c r="L1341" s="790"/>
      <c r="M1341" s="792"/>
      <c r="N1341" s="620"/>
      <c r="O1341" s="793"/>
      <c r="P1341" s="787"/>
      <c r="Q1341" s="794"/>
    </row>
    <row r="1342" spans="1:17" x14ac:dyDescent="0.2">
      <c r="A1342" s="1985"/>
      <c r="B1342" s="17"/>
      <c r="C1342" s="1606"/>
      <c r="D1342" s="789"/>
      <c r="E1342" s="789"/>
      <c r="F1342" s="620"/>
      <c r="G1342" s="620"/>
      <c r="H1342" s="620"/>
      <c r="I1342" s="620"/>
      <c r="J1342" s="620"/>
      <c r="K1342" s="1605"/>
      <c r="L1342" s="788"/>
      <c r="M1342" s="792"/>
      <c r="N1342" s="620"/>
      <c r="O1342" s="793"/>
      <c r="P1342" s="787"/>
      <c r="Q1342" s="794"/>
    </row>
    <row r="1343" spans="1:17" ht="12" thickBot="1" x14ac:dyDescent="0.25">
      <c r="A1343" s="1986"/>
      <c r="B1343" s="18"/>
      <c r="C1343" s="1607"/>
      <c r="D1343" s="796"/>
      <c r="E1343" s="796"/>
      <c r="F1343" s="1285"/>
      <c r="G1343" s="1285"/>
      <c r="H1343" s="1285"/>
      <c r="I1343" s="1285"/>
      <c r="J1343" s="1285"/>
      <c r="K1343" s="1608"/>
      <c r="L1343" s="795"/>
      <c r="M1343" s="797"/>
      <c r="N1343" s="1285"/>
      <c r="O1343" s="798"/>
      <c r="P1343" s="798"/>
      <c r="Q1343" s="799"/>
    </row>
    <row r="1345" spans="1:17" ht="15" x14ac:dyDescent="0.2">
      <c r="A1345" s="1960" t="s">
        <v>631</v>
      </c>
      <c r="B1345" s="1960"/>
      <c r="C1345" s="1960"/>
      <c r="D1345" s="1960"/>
      <c r="E1345" s="1960"/>
      <c r="F1345" s="1960"/>
      <c r="G1345" s="1960"/>
      <c r="H1345" s="1960"/>
      <c r="I1345" s="1960"/>
      <c r="J1345" s="1960"/>
      <c r="K1345" s="1960"/>
      <c r="L1345" s="1960"/>
      <c r="M1345" s="1960"/>
      <c r="N1345" s="1960"/>
      <c r="O1345" s="1960"/>
      <c r="P1345" s="1960"/>
      <c r="Q1345" s="1960"/>
    </row>
    <row r="1346" spans="1:17" ht="13.5" thickBot="1" x14ac:dyDescent="0.25">
      <c r="A1346" s="391"/>
      <c r="B1346" s="391"/>
      <c r="C1346" s="391"/>
      <c r="D1346" s="391"/>
      <c r="E1346" s="1961" t="s">
        <v>253</v>
      </c>
      <c r="F1346" s="1961"/>
      <c r="G1346" s="1961"/>
      <c r="H1346" s="1961"/>
      <c r="I1346" s="391">
        <v>5</v>
      </c>
      <c r="J1346" s="391" t="s">
        <v>252</v>
      </c>
      <c r="K1346" s="391" t="s">
        <v>254</v>
      </c>
      <c r="L1346" s="392">
        <v>390</v>
      </c>
      <c r="M1346" s="391"/>
      <c r="N1346" s="391"/>
      <c r="O1346" s="391"/>
      <c r="P1346" s="391"/>
      <c r="Q1346" s="391"/>
    </row>
    <row r="1347" spans="1:17" x14ac:dyDescent="0.2">
      <c r="A1347" s="1962" t="s">
        <v>1</v>
      </c>
      <c r="B1347" s="1965" t="s">
        <v>0</v>
      </c>
      <c r="C1347" s="1968" t="s">
        <v>2</v>
      </c>
      <c r="D1347" s="1968" t="s">
        <v>3</v>
      </c>
      <c r="E1347" s="1968" t="s">
        <v>11</v>
      </c>
      <c r="F1347" s="1972" t="s">
        <v>12</v>
      </c>
      <c r="G1347" s="1973"/>
      <c r="H1347" s="1973"/>
      <c r="I1347" s="1974"/>
      <c r="J1347" s="1968" t="s">
        <v>4</v>
      </c>
      <c r="K1347" s="1968" t="s">
        <v>13</v>
      </c>
      <c r="L1347" s="1968" t="s">
        <v>5</v>
      </c>
      <c r="M1347" s="1968" t="s">
        <v>6</v>
      </c>
      <c r="N1347" s="1968" t="s">
        <v>14</v>
      </c>
      <c r="O1347" s="1968" t="s">
        <v>15</v>
      </c>
      <c r="P1347" s="1975" t="s">
        <v>22</v>
      </c>
      <c r="Q1347" s="1977" t="s">
        <v>23</v>
      </c>
    </row>
    <row r="1348" spans="1:17" ht="33.75" x14ac:dyDescent="0.2">
      <c r="A1348" s="1963"/>
      <c r="B1348" s="1966"/>
      <c r="C1348" s="1969"/>
      <c r="D1348" s="1971"/>
      <c r="E1348" s="1971"/>
      <c r="F1348" s="1408" t="s">
        <v>16</v>
      </c>
      <c r="G1348" s="1408" t="s">
        <v>17</v>
      </c>
      <c r="H1348" s="1408" t="s">
        <v>18</v>
      </c>
      <c r="I1348" s="1408" t="s">
        <v>19</v>
      </c>
      <c r="J1348" s="1971"/>
      <c r="K1348" s="1971"/>
      <c r="L1348" s="1971"/>
      <c r="M1348" s="1971"/>
      <c r="N1348" s="1971"/>
      <c r="O1348" s="1971"/>
      <c r="P1348" s="1976"/>
      <c r="Q1348" s="1978"/>
    </row>
    <row r="1349" spans="1:17" ht="12" thickBot="1" x14ac:dyDescent="0.25">
      <c r="A1349" s="1964"/>
      <c r="B1349" s="1967"/>
      <c r="C1349" s="1970"/>
      <c r="D1349" s="28" t="s">
        <v>7</v>
      </c>
      <c r="E1349" s="28" t="s">
        <v>8</v>
      </c>
      <c r="F1349" s="28" t="s">
        <v>9</v>
      </c>
      <c r="G1349" s="28" t="s">
        <v>9</v>
      </c>
      <c r="H1349" s="28" t="s">
        <v>9</v>
      </c>
      <c r="I1349" s="28" t="s">
        <v>9</v>
      </c>
      <c r="J1349" s="28" t="s">
        <v>20</v>
      </c>
      <c r="K1349" s="28" t="s">
        <v>9</v>
      </c>
      <c r="L1349" s="28" t="s">
        <v>20</v>
      </c>
      <c r="M1349" s="28" t="s">
        <v>21</v>
      </c>
      <c r="N1349" s="28" t="s">
        <v>269</v>
      </c>
      <c r="O1349" s="28" t="s">
        <v>270</v>
      </c>
      <c r="P1349" s="616" t="s">
        <v>24</v>
      </c>
      <c r="Q1349" s="617" t="s">
        <v>271</v>
      </c>
    </row>
    <row r="1350" spans="1:17" x14ac:dyDescent="0.2">
      <c r="A1350" s="2140" t="s">
        <v>299</v>
      </c>
      <c r="B1350" s="1520">
        <v>1</v>
      </c>
      <c r="C1350" s="1521" t="s">
        <v>632</v>
      </c>
      <c r="D1350" s="1522">
        <v>20</v>
      </c>
      <c r="E1350" s="1522">
        <v>1983</v>
      </c>
      <c r="F1350" s="1523">
        <v>8.5969999999999995</v>
      </c>
      <c r="G1350" s="1523">
        <v>1.677</v>
      </c>
      <c r="H1350" s="1523">
        <v>3.2</v>
      </c>
      <c r="I1350" s="1523">
        <v>3.72</v>
      </c>
      <c r="J1350" s="1524">
        <v>1143.9000000000001</v>
      </c>
      <c r="K1350" s="1525">
        <v>3.72</v>
      </c>
      <c r="L1350" s="1524">
        <v>1143.9000000000001</v>
      </c>
      <c r="M1350" s="1526">
        <f>K1350/L1350</f>
        <v>3.2520325203252032E-3</v>
      </c>
      <c r="N1350" s="1524">
        <v>67.798000000000002</v>
      </c>
      <c r="O1350" s="1527">
        <f>M1350*N1350</f>
        <v>0.22048130081300812</v>
      </c>
      <c r="P1350" s="1528">
        <f>M1350*60*1000</f>
        <v>195.1219512195122</v>
      </c>
      <c r="Q1350" s="1515">
        <f>P1350*N1350/1000</f>
        <v>13.228878048780489</v>
      </c>
    </row>
    <row r="1351" spans="1:17" x14ac:dyDescent="0.2">
      <c r="A1351" s="2122"/>
      <c r="B1351" s="38">
        <v>2</v>
      </c>
      <c r="C1351" s="310" t="s">
        <v>633</v>
      </c>
      <c r="D1351" s="276">
        <v>12</v>
      </c>
      <c r="E1351" s="276">
        <v>1990</v>
      </c>
      <c r="F1351" s="336">
        <v>5.8140000000000001</v>
      </c>
      <c r="G1351" s="336">
        <v>1.056</v>
      </c>
      <c r="H1351" s="336">
        <v>1.92</v>
      </c>
      <c r="I1351" s="336">
        <v>2.8380000000000001</v>
      </c>
      <c r="J1351" s="311">
        <v>707.4</v>
      </c>
      <c r="K1351" s="609">
        <v>2.8380000000000001</v>
      </c>
      <c r="L1351" s="311">
        <v>707.4</v>
      </c>
      <c r="M1351" s="204">
        <f t="shared" ref="M1351:M1359" si="266">K1351/L1351</f>
        <v>4.0118744698897377E-3</v>
      </c>
      <c r="N1351" s="308">
        <v>67.798000000000002</v>
      </c>
      <c r="O1351" s="1516">
        <f t="shared" ref="O1351:O1369" si="267">M1351*N1351</f>
        <v>0.27199706530958445</v>
      </c>
      <c r="P1351" s="274">
        <f t="shared" ref="P1351:P1369" si="268">M1351*60*1000</f>
        <v>240.71246819338427</v>
      </c>
      <c r="Q1351" s="1517">
        <f t="shared" ref="Q1351:Q1369" si="269">P1351*N1351/1000</f>
        <v>16.319823918575068</v>
      </c>
    </row>
    <row r="1352" spans="1:17" x14ac:dyDescent="0.2">
      <c r="A1352" s="2122"/>
      <c r="B1352" s="38">
        <v>3</v>
      </c>
      <c r="C1352" s="310" t="s">
        <v>634</v>
      </c>
      <c r="D1352" s="276">
        <v>50</v>
      </c>
      <c r="E1352" s="276">
        <v>1977</v>
      </c>
      <c r="F1352" s="336">
        <v>18.943000000000001</v>
      </c>
      <c r="G1352" s="336">
        <v>2.883</v>
      </c>
      <c r="H1352" s="336">
        <v>8</v>
      </c>
      <c r="I1352" s="336">
        <v>8.0589999999999993</v>
      </c>
      <c r="J1352" s="311">
        <v>2555.87</v>
      </c>
      <c r="K1352" s="609">
        <v>8.0589999999999993</v>
      </c>
      <c r="L1352" s="311">
        <v>2555.87</v>
      </c>
      <c r="M1352" s="204">
        <f t="shared" si="266"/>
        <v>3.1531337665843722E-3</v>
      </c>
      <c r="N1352" s="308">
        <v>67.798000000000002</v>
      </c>
      <c r="O1352" s="1516">
        <f t="shared" si="267"/>
        <v>0.21377616310688727</v>
      </c>
      <c r="P1352" s="274">
        <f t="shared" si="268"/>
        <v>189.18802599506233</v>
      </c>
      <c r="Q1352" s="1517">
        <f t="shared" si="269"/>
        <v>12.826569786413236</v>
      </c>
    </row>
    <row r="1353" spans="1:17" x14ac:dyDescent="0.2">
      <c r="A1353" s="2122"/>
      <c r="B1353" s="11">
        <v>4</v>
      </c>
      <c r="C1353" s="310" t="s">
        <v>635</v>
      </c>
      <c r="D1353" s="276">
        <v>10</v>
      </c>
      <c r="E1353" s="276">
        <v>1963</v>
      </c>
      <c r="F1353" s="336">
        <v>3.8260000000000001</v>
      </c>
      <c r="G1353" s="336">
        <v>0.54600000000000004</v>
      </c>
      <c r="H1353" s="336">
        <v>1.6</v>
      </c>
      <c r="I1353" s="336">
        <v>1.68</v>
      </c>
      <c r="J1353" s="311">
        <v>453.09</v>
      </c>
      <c r="K1353" s="609">
        <v>1.68</v>
      </c>
      <c r="L1353" s="311">
        <v>453.09</v>
      </c>
      <c r="M1353" s="204">
        <f t="shared" si="266"/>
        <v>3.7078726080911079E-3</v>
      </c>
      <c r="N1353" s="308">
        <v>67.798000000000002</v>
      </c>
      <c r="O1353" s="1516">
        <f t="shared" si="267"/>
        <v>0.25138634708336094</v>
      </c>
      <c r="P1353" s="274">
        <f t="shared" si="268"/>
        <v>222.47235648546649</v>
      </c>
      <c r="Q1353" s="1517">
        <f t="shared" si="269"/>
        <v>15.083180825001659</v>
      </c>
    </row>
    <row r="1354" spans="1:17" x14ac:dyDescent="0.2">
      <c r="A1354" s="2122"/>
      <c r="B1354" s="11">
        <v>5</v>
      </c>
      <c r="C1354" s="310" t="s">
        <v>774</v>
      </c>
      <c r="D1354" s="276">
        <v>14</v>
      </c>
      <c r="E1354" s="276">
        <v>1968</v>
      </c>
      <c r="F1354" s="336">
        <v>5.6280000000000001</v>
      </c>
      <c r="G1354" s="336">
        <v>1.0209999999999999</v>
      </c>
      <c r="H1354" s="336">
        <v>0.13</v>
      </c>
      <c r="I1354" s="336">
        <v>2.657</v>
      </c>
      <c r="J1354" s="311">
        <v>626.73</v>
      </c>
      <c r="K1354" s="609">
        <v>2.657</v>
      </c>
      <c r="L1354" s="311">
        <v>626.73</v>
      </c>
      <c r="M1354" s="204">
        <f t="shared" si="266"/>
        <v>4.2394651604359132E-3</v>
      </c>
      <c r="N1354" s="308">
        <v>67.798000000000002</v>
      </c>
      <c r="O1354" s="1516">
        <f t="shared" si="267"/>
        <v>0.28742725894723403</v>
      </c>
      <c r="P1354" s="274">
        <f t="shared" si="268"/>
        <v>254.36790962615478</v>
      </c>
      <c r="Q1354" s="1517">
        <f t="shared" si="269"/>
        <v>17.24563553683404</v>
      </c>
    </row>
    <row r="1355" spans="1:17" x14ac:dyDescent="0.2">
      <c r="A1355" s="2122"/>
      <c r="B1355" s="11">
        <v>6</v>
      </c>
      <c r="C1355" s="310" t="s">
        <v>636</v>
      </c>
      <c r="D1355" s="276">
        <v>39</v>
      </c>
      <c r="E1355" s="276">
        <v>1979</v>
      </c>
      <c r="F1355" s="336">
        <v>18.734000000000002</v>
      </c>
      <c r="G1355" s="336">
        <v>3.0089999999999999</v>
      </c>
      <c r="H1355" s="336">
        <v>6.24</v>
      </c>
      <c r="I1355" s="336">
        <v>9.4849999999999994</v>
      </c>
      <c r="J1355" s="311">
        <v>2234.0300000000002</v>
      </c>
      <c r="K1355" s="609">
        <v>9.4849999999999994</v>
      </c>
      <c r="L1355" s="311">
        <v>2234.0300000000002</v>
      </c>
      <c r="M1355" s="204">
        <f t="shared" si="266"/>
        <v>4.245690523403893E-3</v>
      </c>
      <c r="N1355" s="308">
        <v>67.798000000000002</v>
      </c>
      <c r="O1355" s="1516">
        <f t="shared" si="267"/>
        <v>0.28784932610573716</v>
      </c>
      <c r="P1355" s="274">
        <f t="shared" si="268"/>
        <v>254.74143140423357</v>
      </c>
      <c r="Q1355" s="1517">
        <f t="shared" si="269"/>
        <v>17.270959566344228</v>
      </c>
    </row>
    <row r="1356" spans="1:17" x14ac:dyDescent="0.2">
      <c r="A1356" s="2122"/>
      <c r="B1356" s="11">
        <v>7</v>
      </c>
      <c r="C1356" s="310" t="s">
        <v>637</v>
      </c>
      <c r="D1356" s="276">
        <v>21</v>
      </c>
      <c r="E1356" s="276">
        <v>1982</v>
      </c>
      <c r="F1356" s="336">
        <v>9.26</v>
      </c>
      <c r="G1356" s="336">
        <v>1.8660000000000001</v>
      </c>
      <c r="H1356" s="336">
        <v>3.57</v>
      </c>
      <c r="I1356" s="336">
        <v>3.8250000000000002</v>
      </c>
      <c r="J1356" s="311">
        <v>1139.5</v>
      </c>
      <c r="K1356" s="609">
        <v>3.8250000000000002</v>
      </c>
      <c r="L1356" s="311">
        <v>1139.5</v>
      </c>
      <c r="M1356" s="204">
        <f t="shared" si="266"/>
        <v>3.3567354102676614E-3</v>
      </c>
      <c r="N1356" s="308">
        <v>67.798000000000002</v>
      </c>
      <c r="O1356" s="1516">
        <f t="shared" si="267"/>
        <v>0.22757994734532691</v>
      </c>
      <c r="P1356" s="274">
        <f t="shared" si="268"/>
        <v>201.4041246160597</v>
      </c>
      <c r="Q1356" s="1517">
        <f t="shared" si="269"/>
        <v>13.654796840719616</v>
      </c>
    </row>
    <row r="1357" spans="1:17" x14ac:dyDescent="0.2">
      <c r="A1357" s="2122"/>
      <c r="B1357" s="11">
        <v>8</v>
      </c>
      <c r="C1357" s="310" t="s">
        <v>638</v>
      </c>
      <c r="D1357" s="276">
        <v>22</v>
      </c>
      <c r="E1357" s="276">
        <v>1982</v>
      </c>
      <c r="F1357" s="336">
        <v>8.7669999999999995</v>
      </c>
      <c r="G1357" s="336">
        <v>1.58</v>
      </c>
      <c r="H1357" s="336">
        <v>3.74</v>
      </c>
      <c r="I1357" s="336">
        <v>3.4460000000000002</v>
      </c>
      <c r="J1357" s="311">
        <v>1180.06</v>
      </c>
      <c r="K1357" s="609">
        <v>3.4460000000000002</v>
      </c>
      <c r="L1357" s="311">
        <v>1180.06</v>
      </c>
      <c r="M1357" s="204">
        <f t="shared" si="266"/>
        <v>2.9201904987881974E-3</v>
      </c>
      <c r="N1357" s="308">
        <v>67.798000000000002</v>
      </c>
      <c r="O1357" s="1516">
        <f t="shared" si="267"/>
        <v>0.19798307543684221</v>
      </c>
      <c r="P1357" s="274">
        <f t="shared" si="268"/>
        <v>175.21142992729185</v>
      </c>
      <c r="Q1357" s="1517">
        <f t="shared" si="269"/>
        <v>11.878984526210534</v>
      </c>
    </row>
    <row r="1358" spans="1:17" x14ac:dyDescent="0.2">
      <c r="A1358" s="2122"/>
      <c r="B1358" s="11">
        <v>9</v>
      </c>
      <c r="C1358" s="310" t="s">
        <v>639</v>
      </c>
      <c r="D1358" s="276">
        <v>22</v>
      </c>
      <c r="E1358" s="276">
        <v>1982</v>
      </c>
      <c r="F1358" s="336">
        <v>9.7929999999999993</v>
      </c>
      <c r="G1358" s="336">
        <v>2.3340000000000001</v>
      </c>
      <c r="H1358" s="336">
        <v>3.74</v>
      </c>
      <c r="I1358" s="336">
        <v>3.7189999999999999</v>
      </c>
      <c r="J1358" s="311">
        <v>1146.26</v>
      </c>
      <c r="K1358" s="609">
        <v>3.7189999999999999</v>
      </c>
      <c r="L1358" s="311">
        <v>1146.26</v>
      </c>
      <c r="M1358" s="204">
        <f t="shared" si="266"/>
        <v>3.2444646066337479E-3</v>
      </c>
      <c r="N1358" s="308">
        <v>67.798000000000002</v>
      </c>
      <c r="O1358" s="1516">
        <f t="shared" si="267"/>
        <v>0.21996821140055484</v>
      </c>
      <c r="P1358" s="274">
        <f t="shared" si="268"/>
        <v>194.66787639802487</v>
      </c>
      <c r="Q1358" s="1517">
        <f t="shared" si="269"/>
        <v>13.198092684033291</v>
      </c>
    </row>
    <row r="1359" spans="1:17" ht="12" thickBot="1" x14ac:dyDescent="0.25">
      <c r="A1359" s="2123"/>
      <c r="B1359" s="30">
        <v>10</v>
      </c>
      <c r="C1359" s="315" t="s">
        <v>640</v>
      </c>
      <c r="D1359" s="338">
        <v>22</v>
      </c>
      <c r="E1359" s="338">
        <v>1986</v>
      </c>
      <c r="F1359" s="969">
        <v>9.52</v>
      </c>
      <c r="G1359" s="969">
        <v>1.2749999999999999</v>
      </c>
      <c r="H1359" s="969">
        <v>3.74</v>
      </c>
      <c r="I1359" s="969">
        <v>4.5049999999999999</v>
      </c>
      <c r="J1359" s="332">
        <v>1144.1600000000001</v>
      </c>
      <c r="K1359" s="970">
        <v>4.5049999999999999</v>
      </c>
      <c r="L1359" s="332">
        <v>1144.1600000000001</v>
      </c>
      <c r="M1359" s="331">
        <f t="shared" si="266"/>
        <v>3.9373863795273386E-3</v>
      </c>
      <c r="N1359" s="1529">
        <v>67.798000000000002</v>
      </c>
      <c r="O1359" s="1518">
        <f t="shared" si="267"/>
        <v>0.26694692175919449</v>
      </c>
      <c r="P1359" s="340">
        <f t="shared" si="268"/>
        <v>236.24318277164031</v>
      </c>
      <c r="Q1359" s="1519">
        <f t="shared" si="269"/>
        <v>16.01681530555167</v>
      </c>
    </row>
    <row r="1360" spans="1:17" x14ac:dyDescent="0.2">
      <c r="A1360" s="2009" t="s">
        <v>219</v>
      </c>
      <c r="B1360" s="97">
        <v>1</v>
      </c>
      <c r="C1360" s="1570" t="s">
        <v>641</v>
      </c>
      <c r="D1360" s="1571">
        <v>20</v>
      </c>
      <c r="E1360" s="1571">
        <v>1989</v>
      </c>
      <c r="F1360" s="1572">
        <v>13.343999999999999</v>
      </c>
      <c r="G1360" s="1572">
        <v>1.2170000000000001</v>
      </c>
      <c r="H1360" s="1572">
        <v>3.2</v>
      </c>
      <c r="I1360" s="1572">
        <v>8.9269999999999996</v>
      </c>
      <c r="J1360" s="1573">
        <v>1175.77</v>
      </c>
      <c r="K1360" s="1574">
        <v>8.9269999999999996</v>
      </c>
      <c r="L1360" s="1573">
        <v>1175.77</v>
      </c>
      <c r="M1360" s="1575">
        <f>K1360/L1360</f>
        <v>7.5924713166690763E-3</v>
      </c>
      <c r="N1360" s="1573">
        <v>67.798000000000002</v>
      </c>
      <c r="O1360" s="1576">
        <f t="shared" si="267"/>
        <v>0.51475437032753002</v>
      </c>
      <c r="P1360" s="1577">
        <f t="shared" si="268"/>
        <v>455.54827900014459</v>
      </c>
      <c r="Q1360" s="1578">
        <f t="shared" si="269"/>
        <v>30.885262219651803</v>
      </c>
    </row>
    <row r="1361" spans="1:17" x14ac:dyDescent="0.2">
      <c r="A1361" s="1950"/>
      <c r="B1361" s="119">
        <v>2</v>
      </c>
      <c r="C1361" s="1546" t="s">
        <v>775</v>
      </c>
      <c r="D1361" s="1547">
        <v>20</v>
      </c>
      <c r="E1361" s="1547">
        <v>1982</v>
      </c>
      <c r="F1361" s="1548">
        <v>14.634</v>
      </c>
      <c r="G1361" s="1548">
        <v>1.198</v>
      </c>
      <c r="H1361" s="1548">
        <v>3.4260000000000002</v>
      </c>
      <c r="I1361" s="1548">
        <v>10.01</v>
      </c>
      <c r="J1361" s="1549">
        <v>1048.7</v>
      </c>
      <c r="K1361" s="1550">
        <v>10.01</v>
      </c>
      <c r="L1361" s="1549">
        <v>1048.7</v>
      </c>
      <c r="M1361" s="1542">
        <f>K1361/L1361</f>
        <v>9.5451511395060543E-3</v>
      </c>
      <c r="N1361" s="1541">
        <v>67.798000000000002</v>
      </c>
      <c r="O1361" s="1543">
        <f t="shared" si="267"/>
        <v>0.64714215695623145</v>
      </c>
      <c r="P1361" s="1544">
        <f t="shared" si="268"/>
        <v>572.7090683703633</v>
      </c>
      <c r="Q1361" s="1545">
        <f t="shared" si="269"/>
        <v>38.828529417373893</v>
      </c>
    </row>
    <row r="1362" spans="1:17" x14ac:dyDescent="0.2">
      <c r="A1362" s="1950"/>
      <c r="B1362" s="96">
        <v>3</v>
      </c>
      <c r="C1362" s="1546" t="s">
        <v>656</v>
      </c>
      <c r="D1362" s="1547">
        <v>8</v>
      </c>
      <c r="E1362" s="1547">
        <v>1968</v>
      </c>
      <c r="F1362" s="1548">
        <v>2.4849999999999999</v>
      </c>
      <c r="G1362" s="1548">
        <v>0.18099999999999999</v>
      </c>
      <c r="H1362" s="1548">
        <v>0.71</v>
      </c>
      <c r="I1362" s="1548">
        <v>1.595</v>
      </c>
      <c r="J1362" s="1549">
        <v>184.25</v>
      </c>
      <c r="K1362" s="1551">
        <v>1.595</v>
      </c>
      <c r="L1362" s="1549">
        <v>184.25</v>
      </c>
      <c r="M1362" s="1552">
        <f t="shared" ref="M1362:M1369" si="270">K1362/L1362</f>
        <v>8.6567164179104476E-3</v>
      </c>
      <c r="N1362" s="1541">
        <v>67.798000000000002</v>
      </c>
      <c r="O1362" s="1543">
        <f t="shared" si="267"/>
        <v>0.58690805970149251</v>
      </c>
      <c r="P1362" s="1544">
        <f t="shared" si="268"/>
        <v>519.40298507462694</v>
      </c>
      <c r="Q1362" s="1553">
        <f t="shared" si="269"/>
        <v>35.214483582089564</v>
      </c>
    </row>
    <row r="1363" spans="1:17" x14ac:dyDescent="0.2">
      <c r="A1363" s="1950"/>
      <c r="B1363" s="96">
        <v>4</v>
      </c>
      <c r="C1363" s="1546" t="s">
        <v>776</v>
      </c>
      <c r="D1363" s="1547">
        <v>8</v>
      </c>
      <c r="E1363" s="1547">
        <v>1955</v>
      </c>
      <c r="F1363" s="1548">
        <v>4.4859999999999998</v>
      </c>
      <c r="G1363" s="1548">
        <v>0.312</v>
      </c>
      <c r="H1363" s="1548">
        <v>1.28</v>
      </c>
      <c r="I1363" s="1548">
        <v>2.94</v>
      </c>
      <c r="J1363" s="1549">
        <v>369.42</v>
      </c>
      <c r="K1363" s="1551">
        <v>2.8940000000000001</v>
      </c>
      <c r="L1363" s="1549">
        <v>369.42</v>
      </c>
      <c r="M1363" s="1552">
        <f t="shared" si="270"/>
        <v>7.8339017919982681E-3</v>
      </c>
      <c r="N1363" s="1541">
        <v>67.798000000000002</v>
      </c>
      <c r="O1363" s="1554">
        <f t="shared" si="267"/>
        <v>0.53112287369389855</v>
      </c>
      <c r="P1363" s="1544">
        <f t="shared" si="268"/>
        <v>470.03410751989611</v>
      </c>
      <c r="Q1363" s="1553">
        <f t="shared" si="269"/>
        <v>31.867372421633917</v>
      </c>
    </row>
    <row r="1364" spans="1:17" x14ac:dyDescent="0.2">
      <c r="A1364" s="1950"/>
      <c r="B1364" s="96">
        <v>5</v>
      </c>
      <c r="C1364" s="1546" t="s">
        <v>642</v>
      </c>
      <c r="D1364" s="1547">
        <v>11</v>
      </c>
      <c r="E1364" s="1547">
        <v>1969</v>
      </c>
      <c r="F1364" s="1548">
        <v>4.6790000000000003</v>
      </c>
      <c r="G1364" s="1548">
        <v>0.98299999999999998</v>
      </c>
      <c r="H1364" s="1548">
        <v>0.11</v>
      </c>
      <c r="I1364" s="1548">
        <v>3.5870000000000002</v>
      </c>
      <c r="J1364" s="1549">
        <v>488.63</v>
      </c>
      <c r="K1364" s="1551">
        <v>3.5870000000000002</v>
      </c>
      <c r="L1364" s="1549">
        <v>488.63</v>
      </c>
      <c r="M1364" s="1552">
        <f t="shared" si="270"/>
        <v>7.340932812148252E-3</v>
      </c>
      <c r="N1364" s="1541">
        <v>67.798000000000002</v>
      </c>
      <c r="O1364" s="1554">
        <f t="shared" si="267"/>
        <v>0.49770056279802721</v>
      </c>
      <c r="P1364" s="1544">
        <f t="shared" si="268"/>
        <v>440.45596872889513</v>
      </c>
      <c r="Q1364" s="1553">
        <f t="shared" si="269"/>
        <v>29.862033767881631</v>
      </c>
    </row>
    <row r="1365" spans="1:17" x14ac:dyDescent="0.2">
      <c r="A1365" s="1950"/>
      <c r="B1365" s="96">
        <v>6</v>
      </c>
      <c r="C1365" s="1546" t="s">
        <v>643</v>
      </c>
      <c r="D1365" s="1547">
        <v>8</v>
      </c>
      <c r="E1365" s="1547">
        <v>1955</v>
      </c>
      <c r="F1365" s="1548">
        <v>4.5960000000000001</v>
      </c>
      <c r="G1365" s="1548">
        <v>0.41699999999999998</v>
      </c>
      <c r="H1365" s="1548">
        <v>1.28</v>
      </c>
      <c r="I1365" s="1548">
        <v>2.899</v>
      </c>
      <c r="J1365" s="1549">
        <v>410.54</v>
      </c>
      <c r="K1365" s="1551">
        <v>2.8889999999999998</v>
      </c>
      <c r="L1365" s="1549">
        <v>410.54</v>
      </c>
      <c r="M1365" s="1552">
        <f t="shared" si="270"/>
        <v>7.0370731232035849E-3</v>
      </c>
      <c r="N1365" s="1541">
        <v>67.798000000000002</v>
      </c>
      <c r="O1365" s="1554">
        <f t="shared" si="267"/>
        <v>0.47709948360695664</v>
      </c>
      <c r="P1365" s="1544">
        <f t="shared" si="268"/>
        <v>422.22438739221508</v>
      </c>
      <c r="Q1365" s="1553">
        <f t="shared" si="269"/>
        <v>28.6259690164174</v>
      </c>
    </row>
    <row r="1366" spans="1:17" x14ac:dyDescent="0.2">
      <c r="A1366" s="1950"/>
      <c r="B1366" s="96">
        <v>7</v>
      </c>
      <c r="C1366" s="1546" t="s">
        <v>644</v>
      </c>
      <c r="D1366" s="1547">
        <v>22</v>
      </c>
      <c r="E1366" s="1547">
        <v>1985</v>
      </c>
      <c r="F1366" s="1548">
        <v>13.146000000000001</v>
      </c>
      <c r="G1366" s="1548">
        <v>2.0699999999999998</v>
      </c>
      <c r="H1366" s="1548">
        <v>3.74</v>
      </c>
      <c r="I1366" s="1548">
        <v>7.3360000000000003</v>
      </c>
      <c r="J1366" s="1549">
        <v>1124.8</v>
      </c>
      <c r="K1366" s="1551">
        <v>7.3360000000000003</v>
      </c>
      <c r="L1366" s="1549">
        <v>1124.8</v>
      </c>
      <c r="M1366" s="1552">
        <f t="shared" si="270"/>
        <v>6.5220483641536282E-3</v>
      </c>
      <c r="N1366" s="1541">
        <v>67.798000000000002</v>
      </c>
      <c r="O1366" s="1554">
        <f t="shared" si="267"/>
        <v>0.44218183499288771</v>
      </c>
      <c r="P1366" s="1544">
        <f t="shared" si="268"/>
        <v>391.32290184921771</v>
      </c>
      <c r="Q1366" s="1553">
        <f t="shared" si="269"/>
        <v>26.530910099573262</v>
      </c>
    </row>
    <row r="1367" spans="1:17" x14ac:dyDescent="0.2">
      <c r="A1367" s="1950"/>
      <c r="B1367" s="96">
        <v>8</v>
      </c>
      <c r="C1367" s="1546" t="s">
        <v>645</v>
      </c>
      <c r="D1367" s="1547">
        <v>8</v>
      </c>
      <c r="E1367" s="1547">
        <v>1988</v>
      </c>
      <c r="F1367" s="1548">
        <v>5.2610000000000001</v>
      </c>
      <c r="G1367" s="1548">
        <v>0.52500000000000002</v>
      </c>
      <c r="H1367" s="1548">
        <v>1.28</v>
      </c>
      <c r="I1367" s="1548">
        <v>3.456</v>
      </c>
      <c r="J1367" s="1549">
        <v>524.35</v>
      </c>
      <c r="K1367" s="1551">
        <v>3.456</v>
      </c>
      <c r="L1367" s="1549">
        <v>524.35</v>
      </c>
      <c r="M1367" s="1552">
        <f t="shared" si="270"/>
        <v>6.5910174501764085E-3</v>
      </c>
      <c r="N1367" s="1541">
        <v>67.798000000000002</v>
      </c>
      <c r="O1367" s="1554">
        <f t="shared" si="267"/>
        <v>0.44685780108706014</v>
      </c>
      <c r="P1367" s="1544">
        <f t="shared" si="268"/>
        <v>395.46104701058448</v>
      </c>
      <c r="Q1367" s="1553">
        <f t="shared" si="269"/>
        <v>26.811468065223604</v>
      </c>
    </row>
    <row r="1368" spans="1:17" x14ac:dyDescent="0.2">
      <c r="A1368" s="1951"/>
      <c r="B1368" s="99">
        <v>9</v>
      </c>
      <c r="C1368" s="1546" t="s">
        <v>646</v>
      </c>
      <c r="D1368" s="1547">
        <v>18</v>
      </c>
      <c r="E1368" s="1547">
        <v>1991</v>
      </c>
      <c r="F1368" s="1548">
        <v>10.759</v>
      </c>
      <c r="G1368" s="1548">
        <v>1.8169999999999999</v>
      </c>
      <c r="H1368" s="1548">
        <v>2.88</v>
      </c>
      <c r="I1368" s="1548">
        <v>6.0620000000000003</v>
      </c>
      <c r="J1368" s="1549">
        <v>1129.1500000000001</v>
      </c>
      <c r="K1368" s="1551">
        <v>6.0620000000000003</v>
      </c>
      <c r="L1368" s="1549">
        <v>1129.1500000000001</v>
      </c>
      <c r="M1368" s="1552">
        <f t="shared" si="270"/>
        <v>5.3686401275295573E-3</v>
      </c>
      <c r="N1368" s="1541">
        <v>67.798000000000002</v>
      </c>
      <c r="O1368" s="1554">
        <f t="shared" si="267"/>
        <v>0.36398306336624892</v>
      </c>
      <c r="P1368" s="1544">
        <f t="shared" si="268"/>
        <v>322.11840765177345</v>
      </c>
      <c r="Q1368" s="1553">
        <f t="shared" si="269"/>
        <v>21.838983801974937</v>
      </c>
    </row>
    <row r="1369" spans="1:17" ht="12" thickBot="1" x14ac:dyDescent="0.25">
      <c r="A1369" s="1952"/>
      <c r="B1369" s="98">
        <v>10</v>
      </c>
      <c r="C1369" s="1555" t="s">
        <v>647</v>
      </c>
      <c r="D1369" s="1556">
        <v>12</v>
      </c>
      <c r="E1369" s="1556">
        <v>1989</v>
      </c>
      <c r="F1369" s="1557">
        <v>6.5730000000000004</v>
      </c>
      <c r="G1369" s="1557">
        <v>0.81899999999999995</v>
      </c>
      <c r="H1369" s="1557">
        <v>1.76</v>
      </c>
      <c r="I1369" s="1557">
        <v>3.9940000000000002</v>
      </c>
      <c r="J1369" s="1558">
        <v>639.12</v>
      </c>
      <c r="K1369" s="1559">
        <v>3.9940000000000002</v>
      </c>
      <c r="L1369" s="1558">
        <v>639.12</v>
      </c>
      <c r="M1369" s="1560">
        <f t="shared" si="270"/>
        <v>6.2492176743021658E-3</v>
      </c>
      <c r="N1369" s="1579">
        <v>67.798000000000002</v>
      </c>
      <c r="O1369" s="1561">
        <f t="shared" si="267"/>
        <v>0.42368445988233827</v>
      </c>
      <c r="P1369" s="1562">
        <f t="shared" si="268"/>
        <v>374.95306045812993</v>
      </c>
      <c r="Q1369" s="1563">
        <f t="shared" si="269"/>
        <v>25.421067592940293</v>
      </c>
    </row>
    <row r="1370" spans="1:17" x14ac:dyDescent="0.2">
      <c r="A1370" s="2148" t="s">
        <v>295</v>
      </c>
      <c r="B1370" s="1409">
        <v>1</v>
      </c>
      <c r="C1370" s="1580" t="s">
        <v>648</v>
      </c>
      <c r="D1370" s="1581">
        <v>15</v>
      </c>
      <c r="E1370" s="1581">
        <v>1984</v>
      </c>
      <c r="F1370" s="1582">
        <v>11.282999999999999</v>
      </c>
      <c r="G1370" s="1582">
        <v>0.89700000000000002</v>
      </c>
      <c r="H1370" s="1582">
        <v>0.15</v>
      </c>
      <c r="I1370" s="1582">
        <v>10.236000000000001</v>
      </c>
      <c r="J1370" s="1164">
        <v>691.4</v>
      </c>
      <c r="K1370" s="1583">
        <v>10.236000000000001</v>
      </c>
      <c r="L1370" s="1164">
        <v>691.4</v>
      </c>
      <c r="M1370" s="1584">
        <f>K1370/L1370</f>
        <v>1.4804743997685856E-2</v>
      </c>
      <c r="N1370" s="1164">
        <v>67.798000000000002</v>
      </c>
      <c r="O1370" s="1585">
        <f>M1370*N1370</f>
        <v>1.0037320335551057</v>
      </c>
      <c r="P1370" s="971">
        <f>M1370*60*1000</f>
        <v>888.28463986115139</v>
      </c>
      <c r="Q1370" s="1586">
        <f>P1370*N1370/1000</f>
        <v>60.223922013306343</v>
      </c>
    </row>
    <row r="1371" spans="1:17" x14ac:dyDescent="0.2">
      <c r="A1371" s="2149"/>
      <c r="B1371" s="103">
        <v>2</v>
      </c>
      <c r="C1371" s="972" t="s">
        <v>649</v>
      </c>
      <c r="D1371" s="973">
        <v>6</v>
      </c>
      <c r="E1371" s="973">
        <v>1954</v>
      </c>
      <c r="F1371" s="1587">
        <v>6.12</v>
      </c>
      <c r="G1371" s="1587">
        <v>0.8</v>
      </c>
      <c r="H1371" s="1587">
        <v>0.96</v>
      </c>
      <c r="I1371" s="1587">
        <v>4.88</v>
      </c>
      <c r="J1371" s="974">
        <v>335.25</v>
      </c>
      <c r="K1371" s="1588">
        <v>4.88</v>
      </c>
      <c r="L1371" s="974">
        <v>335.25</v>
      </c>
      <c r="M1371" s="975">
        <f t="shared" ref="M1371:M1379" si="271">K1371/L1371</f>
        <v>1.4556301267710663E-2</v>
      </c>
      <c r="N1371" s="1164">
        <v>67.798000000000002</v>
      </c>
      <c r="O1371" s="1589">
        <f t="shared" ref="O1371:O1379" si="272">M1371*N1371</f>
        <v>0.98688811334824755</v>
      </c>
      <c r="P1371" s="971">
        <f t="shared" ref="P1371:P1379" si="273">M1371*60*1000</f>
        <v>873.37807606263982</v>
      </c>
      <c r="Q1371" s="1590">
        <f t="shared" ref="Q1371:Q1379" si="274">P1371*N1371/1000</f>
        <v>59.213286800894856</v>
      </c>
    </row>
    <row r="1372" spans="1:17" x14ac:dyDescent="0.2">
      <c r="A1372" s="2149"/>
      <c r="B1372" s="103">
        <v>3</v>
      </c>
      <c r="C1372" s="972" t="s">
        <v>650</v>
      </c>
      <c r="D1372" s="973">
        <v>8</v>
      </c>
      <c r="E1372" s="973">
        <v>1974</v>
      </c>
      <c r="F1372" s="1587">
        <v>5.87</v>
      </c>
      <c r="G1372" s="1587">
        <v>0.40699999999999997</v>
      </c>
      <c r="H1372" s="1587">
        <v>0.08</v>
      </c>
      <c r="I1372" s="1587">
        <v>5.383</v>
      </c>
      <c r="J1372" s="974">
        <v>425.83</v>
      </c>
      <c r="K1372" s="1588">
        <v>5.383</v>
      </c>
      <c r="L1372" s="974">
        <v>425.83</v>
      </c>
      <c r="M1372" s="975">
        <f t="shared" si="271"/>
        <v>1.264119484301247E-2</v>
      </c>
      <c r="N1372" s="1164">
        <v>67.798000000000002</v>
      </c>
      <c r="O1372" s="1589">
        <f t="shared" si="272"/>
        <v>0.85704772796655948</v>
      </c>
      <c r="P1372" s="971">
        <f t="shared" si="273"/>
        <v>758.47169058074826</v>
      </c>
      <c r="Q1372" s="1590">
        <f t="shared" si="274"/>
        <v>51.422863677993568</v>
      </c>
    </row>
    <row r="1373" spans="1:17" x14ac:dyDescent="0.2">
      <c r="A1373" s="2149"/>
      <c r="B1373" s="103">
        <v>4</v>
      </c>
      <c r="C1373" s="972" t="s">
        <v>651</v>
      </c>
      <c r="D1373" s="973">
        <v>48</v>
      </c>
      <c r="E1373" s="973">
        <v>1992</v>
      </c>
      <c r="F1373" s="1587">
        <v>27.78</v>
      </c>
      <c r="G1373" s="1587">
        <v>3.0259999999999998</v>
      </c>
      <c r="H1373" s="1587">
        <v>0.48</v>
      </c>
      <c r="I1373" s="1587">
        <v>24.274000000000001</v>
      </c>
      <c r="J1373" s="974">
        <v>1629.57</v>
      </c>
      <c r="K1373" s="1588">
        <v>24.274000000000001</v>
      </c>
      <c r="L1373" s="974">
        <v>1629.57</v>
      </c>
      <c r="M1373" s="975">
        <f t="shared" si="271"/>
        <v>1.4895954147413123E-2</v>
      </c>
      <c r="N1373" s="1164">
        <v>67.798000000000002</v>
      </c>
      <c r="O1373" s="1589">
        <f t="shared" si="272"/>
        <v>1.0099158992863149</v>
      </c>
      <c r="P1373" s="971">
        <f t="shared" si="273"/>
        <v>893.75724884478734</v>
      </c>
      <c r="Q1373" s="1590">
        <f t="shared" si="274"/>
        <v>60.594953957178895</v>
      </c>
    </row>
    <row r="1374" spans="1:17" x14ac:dyDescent="0.2">
      <c r="A1374" s="2149"/>
      <c r="B1374" s="103">
        <v>5</v>
      </c>
      <c r="C1374" s="972" t="s">
        <v>652</v>
      </c>
      <c r="D1374" s="973">
        <v>7</v>
      </c>
      <c r="E1374" s="973">
        <v>1976</v>
      </c>
      <c r="F1374" s="1587">
        <v>6.4649999999999999</v>
      </c>
      <c r="G1374" s="1587">
        <v>0.57499999999999996</v>
      </c>
      <c r="H1374" s="1587">
        <v>1.1200000000000001</v>
      </c>
      <c r="I1374" s="1587">
        <v>4.7709999999999999</v>
      </c>
      <c r="J1374" s="974">
        <v>328.29</v>
      </c>
      <c r="K1374" s="1588">
        <v>4.7709999999999999</v>
      </c>
      <c r="L1374" s="974">
        <v>328.29</v>
      </c>
      <c r="M1374" s="975">
        <f t="shared" si="271"/>
        <v>1.4532882512412805E-2</v>
      </c>
      <c r="N1374" s="1164">
        <v>67.798000000000002</v>
      </c>
      <c r="O1374" s="1589">
        <f t="shared" si="272"/>
        <v>0.98530036857656345</v>
      </c>
      <c r="P1374" s="971">
        <f t="shared" si="273"/>
        <v>871.97295074476835</v>
      </c>
      <c r="Q1374" s="1590">
        <f t="shared" si="274"/>
        <v>59.118022114593806</v>
      </c>
    </row>
    <row r="1375" spans="1:17" x14ac:dyDescent="0.2">
      <c r="A1375" s="2149"/>
      <c r="B1375" s="103">
        <v>6</v>
      </c>
      <c r="C1375" s="972" t="s">
        <v>657</v>
      </c>
      <c r="D1375" s="973">
        <v>11</v>
      </c>
      <c r="E1375" s="973">
        <v>1960</v>
      </c>
      <c r="F1375" s="1587">
        <v>10.95</v>
      </c>
      <c r="G1375" s="1587">
        <v>0.45300000000000001</v>
      </c>
      <c r="H1375" s="1587">
        <v>8.01</v>
      </c>
      <c r="I1375" s="1587">
        <v>8.577</v>
      </c>
      <c r="J1375" s="974">
        <v>562.63</v>
      </c>
      <c r="K1375" s="1588">
        <v>8.577</v>
      </c>
      <c r="L1375" s="974">
        <v>562.63</v>
      </c>
      <c r="M1375" s="975">
        <f t="shared" si="271"/>
        <v>1.5244476832021044E-2</v>
      </c>
      <c r="N1375" s="1164">
        <v>67.798000000000002</v>
      </c>
      <c r="O1375" s="1589">
        <f t="shared" si="272"/>
        <v>1.0335450402573627</v>
      </c>
      <c r="P1375" s="971">
        <f t="shared" si="273"/>
        <v>914.6686099212626</v>
      </c>
      <c r="Q1375" s="1590">
        <f t="shared" si="274"/>
        <v>62.012702415441765</v>
      </c>
    </row>
    <row r="1376" spans="1:17" x14ac:dyDescent="0.2">
      <c r="A1376" s="2149"/>
      <c r="B1376" s="103">
        <v>7</v>
      </c>
      <c r="C1376" s="972" t="s">
        <v>777</v>
      </c>
      <c r="D1376" s="973">
        <v>6</v>
      </c>
      <c r="E1376" s="973">
        <v>1958</v>
      </c>
      <c r="F1376" s="1587">
        <v>8.08</v>
      </c>
      <c r="G1376" s="1587">
        <v>0.63600000000000001</v>
      </c>
      <c r="H1376" s="1587">
        <v>1.28</v>
      </c>
      <c r="I1376" s="1587">
        <v>6.1639999999999997</v>
      </c>
      <c r="J1376" s="974">
        <v>364.13</v>
      </c>
      <c r="K1376" s="1588">
        <v>6.1639999999999997</v>
      </c>
      <c r="L1376" s="974">
        <v>364.13</v>
      </c>
      <c r="M1376" s="975">
        <f t="shared" si="271"/>
        <v>1.6928020212561446E-2</v>
      </c>
      <c r="N1376" s="1164">
        <v>67.798000000000002</v>
      </c>
      <c r="O1376" s="1589">
        <f t="shared" si="272"/>
        <v>1.147685914371241</v>
      </c>
      <c r="P1376" s="971">
        <f t="shared" si="273"/>
        <v>1015.6812127536867</v>
      </c>
      <c r="Q1376" s="1590">
        <f t="shared" si="274"/>
        <v>68.861154862274461</v>
      </c>
    </row>
    <row r="1377" spans="1:17" x14ac:dyDescent="0.2">
      <c r="A1377" s="2149"/>
      <c r="B1377" s="103">
        <v>8</v>
      </c>
      <c r="C1377" s="972" t="s">
        <v>653</v>
      </c>
      <c r="D1377" s="973">
        <v>6</v>
      </c>
      <c r="E1377" s="973">
        <v>1987</v>
      </c>
      <c r="F1377" s="1587">
        <v>5.1130000000000004</v>
      </c>
      <c r="G1377" s="1587">
        <v>0.20699999999999999</v>
      </c>
      <c r="H1377" s="1587">
        <v>0.64</v>
      </c>
      <c r="I1377" s="1587">
        <v>4.266</v>
      </c>
      <c r="J1377" s="974">
        <v>238.57</v>
      </c>
      <c r="K1377" s="1588">
        <v>4.266</v>
      </c>
      <c r="L1377" s="974">
        <v>238.57</v>
      </c>
      <c r="M1377" s="975">
        <f t="shared" si="271"/>
        <v>1.7881544200863478E-2</v>
      </c>
      <c r="N1377" s="1164">
        <v>67.798000000000002</v>
      </c>
      <c r="O1377" s="1589">
        <f t="shared" si="272"/>
        <v>1.2123329337301421</v>
      </c>
      <c r="P1377" s="971">
        <f t="shared" si="273"/>
        <v>1072.8926520518087</v>
      </c>
      <c r="Q1377" s="1590">
        <f t="shared" si="274"/>
        <v>72.739976023808524</v>
      </c>
    </row>
    <row r="1378" spans="1:17" x14ac:dyDescent="0.2">
      <c r="A1378" s="2149"/>
      <c r="B1378" s="103">
        <v>9</v>
      </c>
      <c r="C1378" s="972" t="s">
        <v>658</v>
      </c>
      <c r="D1378" s="973">
        <v>4</v>
      </c>
      <c r="E1378" s="973">
        <v>1989</v>
      </c>
      <c r="F1378" s="1587">
        <v>4.8890000000000002</v>
      </c>
      <c r="G1378" s="1587">
        <v>0.24199999999999999</v>
      </c>
      <c r="H1378" s="1587">
        <v>0.05</v>
      </c>
      <c r="I1378" s="1587">
        <v>4.5970000000000004</v>
      </c>
      <c r="J1378" s="974">
        <v>301.38</v>
      </c>
      <c r="K1378" s="1588">
        <v>4.5970000000000004</v>
      </c>
      <c r="L1378" s="974">
        <v>301.38</v>
      </c>
      <c r="M1378" s="975">
        <f t="shared" si="271"/>
        <v>1.52531687570509E-2</v>
      </c>
      <c r="N1378" s="1164">
        <v>67.798000000000002</v>
      </c>
      <c r="O1378" s="1589">
        <f t="shared" si="272"/>
        <v>1.034134335390537</v>
      </c>
      <c r="P1378" s="971">
        <f t="shared" si="273"/>
        <v>915.19012542305404</v>
      </c>
      <c r="Q1378" s="1590">
        <f t="shared" si="274"/>
        <v>62.048060123432215</v>
      </c>
    </row>
    <row r="1379" spans="1:17" ht="12" thickBot="1" x14ac:dyDescent="0.25">
      <c r="A1379" s="2150"/>
      <c r="B1379" s="113">
        <v>10</v>
      </c>
      <c r="C1379" s="1609"/>
      <c r="D1379" s="1610"/>
      <c r="E1379" s="1610"/>
      <c r="F1379" s="1611"/>
      <c r="G1379" s="1611"/>
      <c r="H1379" s="1612"/>
      <c r="I1379" s="1611"/>
      <c r="J1379" s="1613"/>
      <c r="K1379" s="1614"/>
      <c r="L1379" s="1613"/>
      <c r="M1379" s="1615" t="e">
        <f t="shared" si="271"/>
        <v>#DIV/0!</v>
      </c>
      <c r="N1379" s="1616"/>
      <c r="O1379" s="1617" t="e">
        <f t="shared" si="272"/>
        <v>#DIV/0!</v>
      </c>
      <c r="P1379" s="1618" t="e">
        <f t="shared" si="273"/>
        <v>#DIV/0!</v>
      </c>
      <c r="Q1379" s="1619" t="e">
        <f t="shared" si="274"/>
        <v>#DIV/0!</v>
      </c>
    </row>
    <row r="1380" spans="1:17" x14ac:dyDescent="0.2">
      <c r="A1380" s="2008" t="s">
        <v>228</v>
      </c>
      <c r="B1380" s="16">
        <v>1</v>
      </c>
      <c r="C1380" s="785" t="s">
        <v>778</v>
      </c>
      <c r="D1380" s="786">
        <v>6</v>
      </c>
      <c r="E1380" s="786">
        <v>1960</v>
      </c>
      <c r="F1380" s="1598">
        <v>10.555</v>
      </c>
      <c r="G1380" s="1598">
        <v>0</v>
      </c>
      <c r="H1380" s="1598">
        <v>0</v>
      </c>
      <c r="I1380" s="1598">
        <v>10.555</v>
      </c>
      <c r="J1380" s="1599">
        <v>428.03</v>
      </c>
      <c r="K1380" s="1600">
        <v>10.555</v>
      </c>
      <c r="L1380" s="1166">
        <v>428.03</v>
      </c>
      <c r="M1380" s="1620">
        <f>K1380/L1380</f>
        <v>2.4659486484592201E-2</v>
      </c>
      <c r="N1380" s="1166">
        <v>67.798000000000002</v>
      </c>
      <c r="O1380" s="1621">
        <f>M1380*N1380</f>
        <v>1.671863864682382</v>
      </c>
      <c r="P1380" s="1622">
        <f>M1380*60*1000</f>
        <v>1479.569189075532</v>
      </c>
      <c r="Q1380" s="1623">
        <f>P1380*N1380/1000</f>
        <v>100.31183188094292</v>
      </c>
    </row>
    <row r="1381" spans="1:17" x14ac:dyDescent="0.2">
      <c r="A1381" s="1984"/>
      <c r="B1381" s="17">
        <v>2</v>
      </c>
      <c r="C1381" s="788" t="s">
        <v>654</v>
      </c>
      <c r="D1381" s="789">
        <v>8</v>
      </c>
      <c r="E1381" s="789">
        <v>1992</v>
      </c>
      <c r="F1381" s="1567">
        <v>5.1820000000000004</v>
      </c>
      <c r="G1381" s="1567">
        <v>0.17499999999999999</v>
      </c>
      <c r="H1381" s="1567">
        <v>0.64</v>
      </c>
      <c r="I1381" s="1567">
        <v>4.367</v>
      </c>
      <c r="J1381" s="790">
        <v>216.32</v>
      </c>
      <c r="K1381" s="1568">
        <v>4.367</v>
      </c>
      <c r="L1381" s="620">
        <v>216.32</v>
      </c>
      <c r="M1381" s="792">
        <f t="shared" ref="M1381:M1383" si="275">K1381/L1381</f>
        <v>2.0187684911242603E-2</v>
      </c>
      <c r="N1381" s="1488">
        <v>67.798000000000002</v>
      </c>
      <c r="O1381" s="1569">
        <f t="shared" ref="O1381:O1383" si="276">M1381*N1381</f>
        <v>1.368684661612426</v>
      </c>
      <c r="P1381" s="787">
        <f t="shared" ref="P1381:P1383" si="277">M1381*60*1000</f>
        <v>1211.261094674556</v>
      </c>
      <c r="Q1381" s="794">
        <f t="shared" ref="Q1381:Q1383" si="278">P1381*N1381/1000</f>
        <v>82.121079696745554</v>
      </c>
    </row>
    <row r="1382" spans="1:17" x14ac:dyDescent="0.2">
      <c r="A1382" s="1984"/>
      <c r="B1382" s="17">
        <v>3</v>
      </c>
      <c r="C1382" s="788" t="s">
        <v>655</v>
      </c>
      <c r="D1382" s="789">
        <v>8</v>
      </c>
      <c r="E1382" s="789">
        <v>1987</v>
      </c>
      <c r="F1382" s="1567">
        <v>6.3769999999999998</v>
      </c>
      <c r="G1382" s="1567">
        <v>0.58199999999999996</v>
      </c>
      <c r="H1382" s="1567">
        <v>7.0000000000000007E-2</v>
      </c>
      <c r="I1382" s="1567">
        <v>5.7240000000000002</v>
      </c>
      <c r="J1382" s="620">
        <v>310.43</v>
      </c>
      <c r="K1382" s="1568">
        <v>5.7240000000000002</v>
      </c>
      <c r="L1382" s="620">
        <v>310.43</v>
      </c>
      <c r="M1382" s="792">
        <f t="shared" si="275"/>
        <v>1.8438939535483041E-2</v>
      </c>
      <c r="N1382" s="1488">
        <v>67.798000000000002</v>
      </c>
      <c r="O1382" s="1569">
        <f t="shared" si="276"/>
        <v>1.2501232226266792</v>
      </c>
      <c r="P1382" s="787">
        <f t="shared" si="277"/>
        <v>1106.3363721289825</v>
      </c>
      <c r="Q1382" s="794">
        <f t="shared" si="278"/>
        <v>75.007393357600762</v>
      </c>
    </row>
    <row r="1383" spans="1:17" x14ac:dyDescent="0.2">
      <c r="A1383" s="1985"/>
      <c r="B1383" s="17">
        <v>4</v>
      </c>
      <c r="C1383" s="788" t="s">
        <v>779</v>
      </c>
      <c r="D1383" s="789">
        <v>8</v>
      </c>
      <c r="E1383" s="789">
        <v>1984</v>
      </c>
      <c r="F1383" s="1567">
        <v>5.3449999999999998</v>
      </c>
      <c r="G1383" s="1567">
        <v>0</v>
      </c>
      <c r="H1383" s="1567">
        <v>0</v>
      </c>
      <c r="I1383" s="1567">
        <v>5.3449999999999998</v>
      </c>
      <c r="J1383" s="620">
        <v>222.08</v>
      </c>
      <c r="K1383" s="1568">
        <v>5.3449999999999998</v>
      </c>
      <c r="L1383" s="620">
        <v>222.08</v>
      </c>
      <c r="M1383" s="792">
        <f t="shared" si="275"/>
        <v>2.4067903458213254E-2</v>
      </c>
      <c r="N1383" s="1488">
        <v>67.798000000000002</v>
      </c>
      <c r="O1383" s="1569">
        <f t="shared" si="276"/>
        <v>1.6317557186599423</v>
      </c>
      <c r="P1383" s="787">
        <f t="shared" si="277"/>
        <v>1444.0742074927953</v>
      </c>
      <c r="Q1383" s="794">
        <f t="shared" si="278"/>
        <v>97.905343119596537</v>
      </c>
    </row>
    <row r="1384" spans="1:17" x14ac:dyDescent="0.2">
      <c r="A1384" s="1985"/>
      <c r="B1384" s="17">
        <v>5</v>
      </c>
      <c r="C1384" s="1601"/>
      <c r="D1384" s="1602"/>
      <c r="E1384" s="1602"/>
      <c r="F1384" s="1603"/>
      <c r="G1384" s="1603"/>
      <c r="H1384" s="1603"/>
      <c r="I1384" s="1603"/>
      <c r="J1384" s="1603"/>
      <c r="K1384" s="1604"/>
      <c r="L1384" s="1603"/>
      <c r="M1384" s="792"/>
      <c r="N1384" s="620"/>
      <c r="O1384" s="793"/>
      <c r="P1384" s="787"/>
      <c r="Q1384" s="794"/>
    </row>
    <row r="1385" spans="1:17" x14ac:dyDescent="0.2">
      <c r="A1385" s="1985"/>
      <c r="B1385" s="17">
        <v>6</v>
      </c>
      <c r="C1385" s="1601"/>
      <c r="D1385" s="1602"/>
      <c r="E1385" s="1602"/>
      <c r="F1385" s="1603"/>
      <c r="G1385" s="1603"/>
      <c r="H1385" s="1603"/>
      <c r="I1385" s="1603"/>
      <c r="J1385" s="1603"/>
      <c r="K1385" s="1604"/>
      <c r="L1385" s="1603"/>
      <c r="M1385" s="792"/>
      <c r="N1385" s="620"/>
      <c r="O1385" s="793"/>
      <c r="P1385" s="787"/>
      <c r="Q1385" s="794"/>
    </row>
    <row r="1386" spans="1:17" x14ac:dyDescent="0.2">
      <c r="A1386" s="1985"/>
      <c r="B1386" s="17"/>
      <c r="C1386" s="788"/>
      <c r="D1386" s="789"/>
      <c r="E1386" s="789"/>
      <c r="F1386" s="620"/>
      <c r="G1386" s="790"/>
      <c r="H1386" s="790"/>
      <c r="I1386" s="790"/>
      <c r="J1386" s="790"/>
      <c r="K1386" s="1605"/>
      <c r="L1386" s="790"/>
      <c r="M1386" s="792"/>
      <c r="N1386" s="620"/>
      <c r="O1386" s="793"/>
      <c r="P1386" s="787"/>
      <c r="Q1386" s="794"/>
    </row>
    <row r="1387" spans="1:17" x14ac:dyDescent="0.2">
      <c r="A1387" s="1985"/>
      <c r="B1387" s="17"/>
      <c r="C1387" s="788"/>
      <c r="D1387" s="789"/>
      <c r="E1387" s="789"/>
      <c r="F1387" s="620"/>
      <c r="G1387" s="790"/>
      <c r="H1387" s="790"/>
      <c r="I1387" s="790"/>
      <c r="J1387" s="790"/>
      <c r="K1387" s="1605"/>
      <c r="L1387" s="790"/>
      <c r="M1387" s="792"/>
      <c r="N1387" s="620"/>
      <c r="O1387" s="793"/>
      <c r="P1387" s="787"/>
      <c r="Q1387" s="794"/>
    </row>
    <row r="1388" spans="1:17" x14ac:dyDescent="0.2">
      <c r="A1388" s="1985"/>
      <c r="B1388" s="17"/>
      <c r="C1388" s="1606"/>
      <c r="D1388" s="789"/>
      <c r="E1388" s="789"/>
      <c r="F1388" s="620"/>
      <c r="G1388" s="620"/>
      <c r="H1388" s="620"/>
      <c r="I1388" s="620"/>
      <c r="J1388" s="620"/>
      <c r="K1388" s="1605"/>
      <c r="L1388" s="788"/>
      <c r="M1388" s="792"/>
      <c r="N1388" s="620"/>
      <c r="O1388" s="793"/>
      <c r="P1388" s="787"/>
      <c r="Q1388" s="794"/>
    </row>
    <row r="1389" spans="1:17" ht="12" thickBot="1" x14ac:dyDescent="0.25">
      <c r="A1389" s="1986"/>
      <c r="B1389" s="18"/>
      <c r="C1389" s="1607"/>
      <c r="D1389" s="796"/>
      <c r="E1389" s="796"/>
      <c r="F1389" s="1285"/>
      <c r="G1389" s="1285"/>
      <c r="H1389" s="1285"/>
      <c r="I1389" s="1285"/>
      <c r="J1389" s="1285"/>
      <c r="K1389" s="1608"/>
      <c r="L1389" s="795"/>
      <c r="M1389" s="797"/>
      <c r="N1389" s="1285"/>
      <c r="O1389" s="798"/>
      <c r="P1389" s="798"/>
      <c r="Q1389" s="799"/>
    </row>
    <row r="1391" spans="1:17" ht="15" x14ac:dyDescent="0.2">
      <c r="A1391" s="1960" t="s">
        <v>664</v>
      </c>
      <c r="B1391" s="1960"/>
      <c r="C1391" s="1960"/>
      <c r="D1391" s="1960"/>
      <c r="E1391" s="1960"/>
      <c r="F1391" s="1960"/>
      <c r="G1391" s="1960"/>
      <c r="H1391" s="1960"/>
      <c r="I1391" s="1960"/>
      <c r="J1391" s="1960"/>
      <c r="K1391" s="1960"/>
      <c r="L1391" s="1960"/>
      <c r="M1391" s="1960"/>
      <c r="N1391" s="1960"/>
      <c r="O1391" s="1960"/>
      <c r="P1391" s="1960"/>
      <c r="Q1391" s="1960"/>
    </row>
    <row r="1392" spans="1:17" ht="13.5" thickBot="1" x14ac:dyDescent="0.25">
      <c r="A1392" s="391"/>
      <c r="B1392" s="391"/>
      <c r="C1392" s="391"/>
      <c r="D1392" s="391"/>
      <c r="E1392" s="1961" t="s">
        <v>253</v>
      </c>
      <c r="F1392" s="1961"/>
      <c r="G1392" s="1961"/>
      <c r="H1392" s="1961"/>
      <c r="I1392" s="391">
        <v>5.7</v>
      </c>
      <c r="J1392" s="391" t="s">
        <v>252</v>
      </c>
      <c r="K1392" s="391" t="s">
        <v>254</v>
      </c>
      <c r="L1392" s="392">
        <v>369</v>
      </c>
      <c r="M1392" s="391"/>
      <c r="N1392" s="391"/>
      <c r="O1392" s="391"/>
      <c r="P1392" s="391"/>
      <c r="Q1392" s="391"/>
    </row>
    <row r="1393" spans="1:17" x14ac:dyDescent="0.2">
      <c r="A1393" s="1962" t="s">
        <v>1</v>
      </c>
      <c r="B1393" s="1965" t="s">
        <v>0</v>
      </c>
      <c r="C1393" s="1968" t="s">
        <v>2</v>
      </c>
      <c r="D1393" s="1968" t="s">
        <v>3</v>
      </c>
      <c r="E1393" s="1968" t="s">
        <v>11</v>
      </c>
      <c r="F1393" s="1972" t="s">
        <v>12</v>
      </c>
      <c r="G1393" s="1973"/>
      <c r="H1393" s="1973"/>
      <c r="I1393" s="1974"/>
      <c r="J1393" s="1968" t="s">
        <v>4</v>
      </c>
      <c r="K1393" s="1968" t="s">
        <v>13</v>
      </c>
      <c r="L1393" s="1968" t="s">
        <v>5</v>
      </c>
      <c r="M1393" s="1968" t="s">
        <v>6</v>
      </c>
      <c r="N1393" s="1968" t="s">
        <v>14</v>
      </c>
      <c r="O1393" s="1968" t="s">
        <v>15</v>
      </c>
      <c r="P1393" s="1975" t="s">
        <v>22</v>
      </c>
      <c r="Q1393" s="1977" t="s">
        <v>23</v>
      </c>
    </row>
    <row r="1394" spans="1:17" ht="33.75" x14ac:dyDescent="0.2">
      <c r="A1394" s="1963"/>
      <c r="B1394" s="1966"/>
      <c r="C1394" s="1969"/>
      <c r="D1394" s="1971"/>
      <c r="E1394" s="1971"/>
      <c r="F1394" s="1408" t="s">
        <v>16</v>
      </c>
      <c r="G1394" s="1408" t="s">
        <v>17</v>
      </c>
      <c r="H1394" s="1408" t="s">
        <v>18</v>
      </c>
      <c r="I1394" s="1408" t="s">
        <v>19</v>
      </c>
      <c r="J1394" s="1971"/>
      <c r="K1394" s="1971"/>
      <c r="L1394" s="1971"/>
      <c r="M1394" s="1971"/>
      <c r="N1394" s="1971"/>
      <c r="O1394" s="1971"/>
      <c r="P1394" s="1976"/>
      <c r="Q1394" s="1978"/>
    </row>
    <row r="1395" spans="1:17" ht="12" thickBot="1" x14ac:dyDescent="0.25">
      <c r="A1395" s="1964"/>
      <c r="B1395" s="1967"/>
      <c r="C1395" s="1970"/>
      <c r="D1395" s="28" t="s">
        <v>7</v>
      </c>
      <c r="E1395" s="28" t="s">
        <v>8</v>
      </c>
      <c r="F1395" s="28" t="s">
        <v>9</v>
      </c>
      <c r="G1395" s="28" t="s">
        <v>9</v>
      </c>
      <c r="H1395" s="28" t="s">
        <v>9</v>
      </c>
      <c r="I1395" s="28" t="s">
        <v>9</v>
      </c>
      <c r="J1395" s="28" t="s">
        <v>20</v>
      </c>
      <c r="K1395" s="28" t="s">
        <v>9</v>
      </c>
      <c r="L1395" s="28" t="s">
        <v>20</v>
      </c>
      <c r="M1395" s="28" t="s">
        <v>21</v>
      </c>
      <c r="N1395" s="28" t="s">
        <v>269</v>
      </c>
      <c r="O1395" s="28" t="s">
        <v>270</v>
      </c>
      <c r="P1395" s="616" t="s">
        <v>24</v>
      </c>
      <c r="Q1395" s="617" t="s">
        <v>271</v>
      </c>
    </row>
    <row r="1396" spans="1:17" x14ac:dyDescent="0.2">
      <c r="A1396" s="2140" t="s">
        <v>299</v>
      </c>
      <c r="B1396" s="1520">
        <v>1</v>
      </c>
      <c r="C1396" s="1521" t="s">
        <v>665</v>
      </c>
      <c r="D1396" s="1522">
        <v>40</v>
      </c>
      <c r="E1396" s="1522">
        <v>1990</v>
      </c>
      <c r="F1396" s="1907">
        <v>19.899999999999999</v>
      </c>
      <c r="G1396" s="1907">
        <v>2.4</v>
      </c>
      <c r="H1396" s="1907">
        <v>6.4</v>
      </c>
      <c r="I1396" s="1907">
        <v>11.08</v>
      </c>
      <c r="J1396" s="1907">
        <v>2290.61</v>
      </c>
      <c r="K1396" s="1908">
        <v>11.1</v>
      </c>
      <c r="L1396" s="1907">
        <v>2290.6</v>
      </c>
      <c r="M1396" s="1526">
        <f>K1396/L1396</f>
        <v>4.8458919060508166E-3</v>
      </c>
      <c r="N1396" s="1524">
        <v>64.5</v>
      </c>
      <c r="O1396" s="1528">
        <f>M1396*N1396</f>
        <v>0.31256002794027765</v>
      </c>
      <c r="P1396" s="1528">
        <f>M1396*60*1000</f>
        <v>290.75351436304896</v>
      </c>
      <c r="Q1396" s="275">
        <f>P1396*N1396/1000</f>
        <v>18.753601676416661</v>
      </c>
    </row>
    <row r="1397" spans="1:17" x14ac:dyDescent="0.2">
      <c r="A1397" s="2122"/>
      <c r="B1397" s="38">
        <v>2</v>
      </c>
      <c r="C1397" s="310" t="s">
        <v>666</v>
      </c>
      <c r="D1397" s="276">
        <v>40</v>
      </c>
      <c r="E1397" s="276">
        <v>1992</v>
      </c>
      <c r="F1397" s="203">
        <v>23.1</v>
      </c>
      <c r="G1397" s="203">
        <v>4.28</v>
      </c>
      <c r="H1397" s="203">
        <v>6.4</v>
      </c>
      <c r="I1397" s="203">
        <v>12.4</v>
      </c>
      <c r="J1397" s="203">
        <v>2169.38</v>
      </c>
      <c r="K1397" s="277">
        <v>12.4</v>
      </c>
      <c r="L1397" s="203">
        <v>2169.4</v>
      </c>
      <c r="M1397" s="204">
        <f t="shared" ref="M1397:M1405" si="279">K1397/L1397</f>
        <v>5.7158661381027012E-3</v>
      </c>
      <c r="N1397" s="311">
        <v>64.5</v>
      </c>
      <c r="O1397" s="278">
        <f t="shared" ref="O1397:O1415" si="280">M1397*N1397</f>
        <v>0.36867336590762423</v>
      </c>
      <c r="P1397" s="274">
        <f t="shared" ref="P1397:P1415" si="281">M1397*60*1000</f>
        <v>342.95196828616207</v>
      </c>
      <c r="Q1397" s="279">
        <f t="shared" ref="Q1397:Q1415" si="282">P1397*N1397/1000</f>
        <v>22.120401954457456</v>
      </c>
    </row>
    <row r="1398" spans="1:17" x14ac:dyDescent="0.2">
      <c r="A1398" s="2122"/>
      <c r="B1398" s="38">
        <v>3</v>
      </c>
      <c r="C1398" s="310" t="s">
        <v>667</v>
      </c>
      <c r="D1398" s="276">
        <v>20</v>
      </c>
      <c r="E1398" s="276">
        <v>1986</v>
      </c>
      <c r="F1398" s="203">
        <v>14.6</v>
      </c>
      <c r="G1398" s="203">
        <v>1.29</v>
      </c>
      <c r="H1398" s="203">
        <v>3.2</v>
      </c>
      <c r="I1398" s="203">
        <v>8.6999999999999993</v>
      </c>
      <c r="J1398" s="203">
        <v>1062.4000000000001</v>
      </c>
      <c r="K1398" s="277">
        <v>8.6999999999999993</v>
      </c>
      <c r="L1398" s="203">
        <v>1062.4000000000001</v>
      </c>
      <c r="M1398" s="204">
        <f t="shared" si="279"/>
        <v>8.189006024096385E-3</v>
      </c>
      <c r="N1398" s="311">
        <v>64.5</v>
      </c>
      <c r="O1398" s="278">
        <f t="shared" si="280"/>
        <v>0.52819088855421681</v>
      </c>
      <c r="P1398" s="274">
        <f t="shared" si="281"/>
        <v>491.34036144578306</v>
      </c>
      <c r="Q1398" s="279">
        <f t="shared" si="282"/>
        <v>31.69145331325301</v>
      </c>
    </row>
    <row r="1399" spans="1:17" x14ac:dyDescent="0.2">
      <c r="A1399" s="2122"/>
      <c r="B1399" s="11">
        <v>4</v>
      </c>
      <c r="C1399" s="310" t="s">
        <v>668</v>
      </c>
      <c r="D1399" s="276">
        <v>24</v>
      </c>
      <c r="E1399" s="276">
        <v>1972</v>
      </c>
      <c r="F1399" s="203">
        <v>6.8</v>
      </c>
      <c r="G1399" s="203">
        <v>1.99</v>
      </c>
      <c r="H1399" s="203">
        <v>0.2</v>
      </c>
      <c r="I1399" s="203">
        <v>4.5599999999999996</v>
      </c>
      <c r="J1399" s="203">
        <v>1271.2</v>
      </c>
      <c r="K1399" s="277">
        <v>4.5999999999999996</v>
      </c>
      <c r="L1399" s="203">
        <v>1271.2</v>
      </c>
      <c r="M1399" s="204">
        <f t="shared" si="279"/>
        <v>3.6186280679672746E-3</v>
      </c>
      <c r="N1399" s="311">
        <v>64.5</v>
      </c>
      <c r="O1399" s="278">
        <f t="shared" si="280"/>
        <v>0.2334015103838892</v>
      </c>
      <c r="P1399" s="274">
        <f t="shared" si="281"/>
        <v>217.11768407803646</v>
      </c>
      <c r="Q1399" s="279">
        <f t="shared" si="282"/>
        <v>14.004090623033351</v>
      </c>
    </row>
    <row r="1400" spans="1:17" x14ac:dyDescent="0.2">
      <c r="A1400" s="2122"/>
      <c r="B1400" s="11">
        <v>5</v>
      </c>
      <c r="C1400" s="310" t="s">
        <v>669</v>
      </c>
      <c r="D1400" s="276">
        <v>20</v>
      </c>
      <c r="E1400" s="276">
        <v>1985</v>
      </c>
      <c r="F1400" s="203">
        <v>11.4</v>
      </c>
      <c r="G1400" s="203">
        <v>1.57</v>
      </c>
      <c r="H1400" s="203">
        <v>3.04</v>
      </c>
      <c r="I1400" s="203">
        <v>6.78</v>
      </c>
      <c r="J1400" s="203">
        <v>978.61</v>
      </c>
      <c r="K1400" s="277">
        <v>6.8</v>
      </c>
      <c r="L1400" s="203">
        <v>978.6</v>
      </c>
      <c r="M1400" s="204">
        <f t="shared" si="279"/>
        <v>6.9487022276721842E-3</v>
      </c>
      <c r="N1400" s="311">
        <v>64.5</v>
      </c>
      <c r="O1400" s="278">
        <f t="shared" si="280"/>
        <v>0.44819129368485588</v>
      </c>
      <c r="P1400" s="274">
        <f t="shared" si="281"/>
        <v>416.92213366033104</v>
      </c>
      <c r="Q1400" s="279">
        <f t="shared" si="282"/>
        <v>26.891477621091351</v>
      </c>
    </row>
    <row r="1401" spans="1:17" x14ac:dyDescent="0.2">
      <c r="A1401" s="2122"/>
      <c r="B1401" s="11">
        <v>6</v>
      </c>
      <c r="C1401" s="310" t="s">
        <v>670</v>
      </c>
      <c r="D1401" s="276">
        <v>18</v>
      </c>
      <c r="E1401" s="276">
        <v>1983</v>
      </c>
      <c r="F1401" s="203">
        <v>9.9</v>
      </c>
      <c r="G1401" s="203">
        <v>1.5</v>
      </c>
      <c r="H1401" s="203">
        <v>2.4</v>
      </c>
      <c r="I1401" s="203">
        <v>6.03</v>
      </c>
      <c r="J1401" s="203">
        <v>952.3</v>
      </c>
      <c r="K1401" s="277">
        <v>6.03</v>
      </c>
      <c r="L1401" s="203">
        <v>952.3</v>
      </c>
      <c r="M1401" s="204">
        <f t="shared" si="279"/>
        <v>6.3320382232489765E-3</v>
      </c>
      <c r="N1401" s="311">
        <v>64.5</v>
      </c>
      <c r="O1401" s="278">
        <f t="shared" si="280"/>
        <v>0.408416465399559</v>
      </c>
      <c r="P1401" s="274">
        <f t="shared" si="281"/>
        <v>379.92229339493861</v>
      </c>
      <c r="Q1401" s="279">
        <f t="shared" si="282"/>
        <v>24.504987923973538</v>
      </c>
    </row>
    <row r="1402" spans="1:17" x14ac:dyDescent="0.2">
      <c r="A1402" s="2122"/>
      <c r="B1402" s="11">
        <v>7</v>
      </c>
      <c r="C1402" s="310" t="s">
        <v>671</v>
      </c>
      <c r="D1402" s="276">
        <v>40</v>
      </c>
      <c r="E1402" s="276">
        <v>1983</v>
      </c>
      <c r="F1402" s="203">
        <v>24.4</v>
      </c>
      <c r="G1402" s="203">
        <v>2.0499999999999998</v>
      </c>
      <c r="H1402" s="203">
        <v>6.4</v>
      </c>
      <c r="I1402" s="203">
        <v>15.9</v>
      </c>
      <c r="J1402" s="203">
        <v>2268.94</v>
      </c>
      <c r="K1402" s="277">
        <v>15.9</v>
      </c>
      <c r="L1402" s="203">
        <v>2268.9</v>
      </c>
      <c r="M1402" s="204">
        <f t="shared" si="279"/>
        <v>7.0078011371149012E-3</v>
      </c>
      <c r="N1402" s="311">
        <v>64.5</v>
      </c>
      <c r="O1402" s="278">
        <f t="shared" si="280"/>
        <v>0.4520031733439111</v>
      </c>
      <c r="P1402" s="274">
        <f t="shared" si="281"/>
        <v>420.4680682268941</v>
      </c>
      <c r="Q1402" s="279">
        <f t="shared" si="282"/>
        <v>27.120190400634669</v>
      </c>
    </row>
    <row r="1403" spans="1:17" x14ac:dyDescent="0.2">
      <c r="A1403" s="2122"/>
      <c r="B1403" s="11">
        <v>8</v>
      </c>
      <c r="C1403" s="310" t="s">
        <v>672</v>
      </c>
      <c r="D1403" s="276">
        <v>20</v>
      </c>
      <c r="E1403" s="276">
        <v>1993</v>
      </c>
      <c r="F1403" s="203">
        <v>13.1</v>
      </c>
      <c r="G1403" s="203">
        <v>1.84</v>
      </c>
      <c r="H1403" s="203">
        <v>3.2</v>
      </c>
      <c r="I1403" s="203">
        <v>8.1</v>
      </c>
      <c r="J1403" s="203">
        <v>1238.6099999999999</v>
      </c>
      <c r="K1403" s="277">
        <v>8.1</v>
      </c>
      <c r="L1403" s="203">
        <v>1238.5999999999999</v>
      </c>
      <c r="M1403" s="204">
        <f t="shared" si="279"/>
        <v>6.5396415307605359E-3</v>
      </c>
      <c r="N1403" s="311">
        <v>64.5</v>
      </c>
      <c r="O1403" s="278">
        <f t="shared" si="280"/>
        <v>0.42180687873405459</v>
      </c>
      <c r="P1403" s="274">
        <f t="shared" si="281"/>
        <v>392.3784918456322</v>
      </c>
      <c r="Q1403" s="279">
        <f t="shared" si="282"/>
        <v>25.308412724043276</v>
      </c>
    </row>
    <row r="1404" spans="1:17" x14ac:dyDescent="0.2">
      <c r="A1404" s="2122"/>
      <c r="B1404" s="11">
        <v>9</v>
      </c>
      <c r="C1404" s="310" t="s">
        <v>895</v>
      </c>
      <c r="D1404" s="276">
        <v>44</v>
      </c>
      <c r="E1404" s="276">
        <v>1989</v>
      </c>
      <c r="F1404" s="203">
        <v>5.6</v>
      </c>
      <c r="G1404" s="203">
        <v>0.49</v>
      </c>
      <c r="H1404" s="203">
        <v>1.76</v>
      </c>
      <c r="I1404" s="203">
        <v>3.2789999999999999</v>
      </c>
      <c r="J1404" s="203">
        <v>2015.2</v>
      </c>
      <c r="K1404" s="277">
        <v>3.3</v>
      </c>
      <c r="L1404" s="203">
        <v>2015.2</v>
      </c>
      <c r="M1404" s="204">
        <f t="shared" si="279"/>
        <v>1.6375545851528383E-3</v>
      </c>
      <c r="N1404" s="311">
        <v>64.5</v>
      </c>
      <c r="O1404" s="278">
        <f t="shared" si="280"/>
        <v>0.10562227074235807</v>
      </c>
      <c r="P1404" s="274">
        <f t="shared" si="281"/>
        <v>98.253275109170303</v>
      </c>
      <c r="Q1404" s="279">
        <f t="shared" si="282"/>
        <v>6.3373362445414845</v>
      </c>
    </row>
    <row r="1405" spans="1:17" ht="12" thickBot="1" x14ac:dyDescent="0.25">
      <c r="A1405" s="2123"/>
      <c r="B1405" s="30">
        <v>10</v>
      </c>
      <c r="C1405" s="315" t="s">
        <v>674</v>
      </c>
      <c r="D1405" s="338">
        <v>40</v>
      </c>
      <c r="E1405" s="338">
        <v>1987</v>
      </c>
      <c r="F1405" s="394">
        <v>25.6</v>
      </c>
      <c r="G1405" s="394">
        <v>3.3</v>
      </c>
      <c r="H1405" s="394">
        <v>6.4</v>
      </c>
      <c r="I1405" s="394">
        <v>15.88</v>
      </c>
      <c r="J1405" s="394">
        <v>2272</v>
      </c>
      <c r="K1405" s="395">
        <v>15.9</v>
      </c>
      <c r="L1405" s="394">
        <v>2272</v>
      </c>
      <c r="M1405" s="331">
        <f t="shared" si="279"/>
        <v>6.9982394366197185E-3</v>
      </c>
      <c r="N1405" s="332">
        <v>64.5</v>
      </c>
      <c r="O1405" s="339">
        <f t="shared" si="280"/>
        <v>0.45138644366197184</v>
      </c>
      <c r="P1405" s="340">
        <f t="shared" si="281"/>
        <v>419.8943661971831</v>
      </c>
      <c r="Q1405" s="341">
        <f t="shared" si="282"/>
        <v>27.083186619718312</v>
      </c>
    </row>
    <row r="1406" spans="1:17" x14ac:dyDescent="0.2">
      <c r="A1406" s="2141" t="s">
        <v>219</v>
      </c>
      <c r="B1406" s="1909">
        <v>1</v>
      </c>
      <c r="C1406" s="1906" t="s">
        <v>673</v>
      </c>
      <c r="D1406" s="1910">
        <v>40</v>
      </c>
      <c r="E1406" s="1910">
        <v>1992</v>
      </c>
      <c r="F1406" s="1182">
        <v>28.5</v>
      </c>
      <c r="G1406" s="1182">
        <v>2.9</v>
      </c>
      <c r="H1406" s="1182">
        <v>6.4</v>
      </c>
      <c r="I1406" s="1182">
        <v>19.2</v>
      </c>
      <c r="J1406" s="1182">
        <v>2289.5</v>
      </c>
      <c r="K1406" s="1183">
        <v>19.2</v>
      </c>
      <c r="L1406" s="1182">
        <v>2289.5</v>
      </c>
      <c r="M1406" s="1184">
        <f>K1406/L1406</f>
        <v>8.3861105044769589E-3</v>
      </c>
      <c r="N1406" s="1185">
        <v>64.5</v>
      </c>
      <c r="O1406" s="1186">
        <f t="shared" si="280"/>
        <v>0.54090412753876382</v>
      </c>
      <c r="P1406" s="1186">
        <f t="shared" si="281"/>
        <v>503.1666302686175</v>
      </c>
      <c r="Q1406" s="1187">
        <f t="shared" si="282"/>
        <v>32.454247652325833</v>
      </c>
    </row>
    <row r="1407" spans="1:17" x14ac:dyDescent="0.2">
      <c r="A1407" s="2142"/>
      <c r="B1407" s="1911">
        <v>2</v>
      </c>
      <c r="C1407" s="287" t="s">
        <v>675</v>
      </c>
      <c r="D1407" s="1180">
        <v>40</v>
      </c>
      <c r="E1407" s="1180">
        <v>1992</v>
      </c>
      <c r="F1407" s="1188">
        <v>30</v>
      </c>
      <c r="G1407" s="1188">
        <v>3.01</v>
      </c>
      <c r="H1407" s="1188">
        <v>6.4</v>
      </c>
      <c r="I1407" s="1188">
        <v>20.58</v>
      </c>
      <c r="J1407" s="1188">
        <v>2256.0300000000002</v>
      </c>
      <c r="K1407" s="1912">
        <v>20.6</v>
      </c>
      <c r="L1407" s="1188">
        <v>2256</v>
      </c>
      <c r="M1407" s="1184">
        <f>K1407/L1407</f>
        <v>9.1312056737588663E-3</v>
      </c>
      <c r="N1407" s="1243">
        <v>64.5</v>
      </c>
      <c r="O1407" s="1186">
        <f t="shared" si="280"/>
        <v>0.5889627659574469</v>
      </c>
      <c r="P1407" s="1186">
        <f t="shared" si="281"/>
        <v>547.872340425532</v>
      </c>
      <c r="Q1407" s="1187">
        <f t="shared" si="282"/>
        <v>35.337765957446813</v>
      </c>
    </row>
    <row r="1408" spans="1:17" x14ac:dyDescent="0.2">
      <c r="A1408" s="2142"/>
      <c r="B1408" s="1913">
        <v>3</v>
      </c>
      <c r="C1408" s="287" t="s">
        <v>676</v>
      </c>
      <c r="D1408" s="1180">
        <v>12</v>
      </c>
      <c r="E1408" s="1180">
        <v>1980</v>
      </c>
      <c r="F1408" s="1188">
        <v>7.7</v>
      </c>
      <c r="G1408" s="1188">
        <v>0.38</v>
      </c>
      <c r="H1408" s="1188">
        <v>1.9</v>
      </c>
      <c r="I1408" s="1188">
        <v>5.38</v>
      </c>
      <c r="J1408" s="1188">
        <v>648.20000000000005</v>
      </c>
      <c r="K1408" s="1912">
        <v>5.4</v>
      </c>
      <c r="L1408" s="1188">
        <v>648.20000000000005</v>
      </c>
      <c r="M1408" s="1189">
        <f t="shared" ref="M1408:M1415" si="283">K1408/L1408</f>
        <v>8.3307621104597353E-3</v>
      </c>
      <c r="N1408" s="1243">
        <v>64.5</v>
      </c>
      <c r="O1408" s="1186">
        <f t="shared" si="280"/>
        <v>0.53733415612465296</v>
      </c>
      <c r="P1408" s="1186">
        <f t="shared" si="281"/>
        <v>499.84572662758416</v>
      </c>
      <c r="Q1408" s="1190">
        <f t="shared" si="282"/>
        <v>32.24004936747918</v>
      </c>
    </row>
    <row r="1409" spans="1:17" x14ac:dyDescent="0.2">
      <c r="A1409" s="2142"/>
      <c r="B1409" s="1913">
        <v>4</v>
      </c>
      <c r="C1409" s="287" t="s">
        <v>677</v>
      </c>
      <c r="D1409" s="1180">
        <v>20</v>
      </c>
      <c r="E1409" s="1180">
        <v>1976</v>
      </c>
      <c r="F1409" s="1188">
        <v>11.3</v>
      </c>
      <c r="G1409" s="1188">
        <v>1.03</v>
      </c>
      <c r="H1409" s="1188">
        <v>3.2</v>
      </c>
      <c r="I1409" s="1188">
        <v>7.09</v>
      </c>
      <c r="J1409" s="1188">
        <v>700</v>
      </c>
      <c r="K1409" s="1912">
        <v>7.1</v>
      </c>
      <c r="L1409" s="1188">
        <v>700</v>
      </c>
      <c r="M1409" s="1189">
        <f t="shared" si="283"/>
        <v>1.0142857142857143E-2</v>
      </c>
      <c r="N1409" s="1243">
        <v>64.5</v>
      </c>
      <c r="O1409" s="1191">
        <f t="shared" si="280"/>
        <v>0.65421428571428575</v>
      </c>
      <c r="P1409" s="1186">
        <f t="shared" si="281"/>
        <v>608.57142857142856</v>
      </c>
      <c r="Q1409" s="1190">
        <f t="shared" si="282"/>
        <v>39.252857142857145</v>
      </c>
    </row>
    <row r="1410" spans="1:17" x14ac:dyDescent="0.2">
      <c r="A1410" s="2142"/>
      <c r="B1410" s="1913">
        <v>5</v>
      </c>
      <c r="C1410" s="287" t="s">
        <v>678</v>
      </c>
      <c r="D1410" s="1180">
        <v>5</v>
      </c>
      <c r="E1410" s="1180">
        <v>1960</v>
      </c>
      <c r="F1410" s="1188">
        <v>3.4</v>
      </c>
      <c r="G1410" s="1188">
        <v>0.16</v>
      </c>
      <c r="H1410" s="1188">
        <v>0.8</v>
      </c>
      <c r="I1410" s="1188">
        <v>2.38</v>
      </c>
      <c r="J1410" s="1188">
        <v>254.2</v>
      </c>
      <c r="K1410" s="1912">
        <v>2.4</v>
      </c>
      <c r="L1410" s="1188">
        <v>254.2</v>
      </c>
      <c r="M1410" s="1189">
        <f t="shared" si="283"/>
        <v>9.4413847364280094E-3</v>
      </c>
      <c r="N1410" s="1243">
        <v>64.5</v>
      </c>
      <c r="O1410" s="1191">
        <f t="shared" si="280"/>
        <v>0.60896931549960664</v>
      </c>
      <c r="P1410" s="1186">
        <f t="shared" si="281"/>
        <v>566.48308418568058</v>
      </c>
      <c r="Q1410" s="1190">
        <f t="shared" si="282"/>
        <v>36.538158929976397</v>
      </c>
    </row>
    <row r="1411" spans="1:17" x14ac:dyDescent="0.2">
      <c r="A1411" s="2142"/>
      <c r="B1411" s="1913">
        <v>6</v>
      </c>
      <c r="C1411" s="287" t="s">
        <v>679</v>
      </c>
      <c r="D1411" s="1180">
        <v>40</v>
      </c>
      <c r="E1411" s="1180"/>
      <c r="F1411" s="1188">
        <v>29.8</v>
      </c>
      <c r="G1411" s="1188">
        <v>1.996</v>
      </c>
      <c r="H1411" s="1188">
        <v>6.4</v>
      </c>
      <c r="I1411" s="1188">
        <v>21.4</v>
      </c>
      <c r="J1411" s="1188">
        <v>2247.83</v>
      </c>
      <c r="K1411" s="1912">
        <v>21.4</v>
      </c>
      <c r="L1411" s="1188">
        <v>2247.8000000000002</v>
      </c>
      <c r="M1411" s="1189">
        <f t="shared" si="283"/>
        <v>9.5204199661891621E-3</v>
      </c>
      <c r="N1411" s="1243">
        <v>64.5</v>
      </c>
      <c r="O1411" s="1191">
        <f t="shared" si="280"/>
        <v>0.61406708781920094</v>
      </c>
      <c r="P1411" s="1186">
        <f t="shared" si="281"/>
        <v>571.22519797134976</v>
      </c>
      <c r="Q1411" s="1190">
        <f t="shared" si="282"/>
        <v>36.844025269152056</v>
      </c>
    </row>
    <row r="1412" spans="1:17" x14ac:dyDescent="0.2">
      <c r="A1412" s="2142"/>
      <c r="B1412" s="1913">
        <v>7</v>
      </c>
      <c r="C1412" s="287" t="s">
        <v>680</v>
      </c>
      <c r="D1412" s="1180">
        <v>18</v>
      </c>
      <c r="E1412" s="1180">
        <v>1977</v>
      </c>
      <c r="F1412" s="1188">
        <v>10.6</v>
      </c>
      <c r="G1412" s="1188">
        <v>1.18</v>
      </c>
      <c r="H1412" s="1188">
        <v>2.88</v>
      </c>
      <c r="I1412" s="1188">
        <v>6.5</v>
      </c>
      <c r="J1412" s="1188">
        <v>787.7</v>
      </c>
      <c r="K1412" s="1912">
        <v>6.5</v>
      </c>
      <c r="L1412" s="1188">
        <v>787.7</v>
      </c>
      <c r="M1412" s="1189">
        <f t="shared" si="283"/>
        <v>8.2518725403072229E-3</v>
      </c>
      <c r="N1412" s="1243">
        <v>64.5</v>
      </c>
      <c r="O1412" s="1191">
        <f t="shared" si="280"/>
        <v>0.53224577884981583</v>
      </c>
      <c r="P1412" s="1186">
        <f t="shared" si="281"/>
        <v>495.11235241843337</v>
      </c>
      <c r="Q1412" s="1190">
        <f t="shared" si="282"/>
        <v>31.934746730988955</v>
      </c>
    </row>
    <row r="1413" spans="1:17" x14ac:dyDescent="0.2">
      <c r="A1413" s="2142"/>
      <c r="B1413" s="1913">
        <v>8</v>
      </c>
      <c r="C1413" s="287" t="s">
        <v>681</v>
      </c>
      <c r="D1413" s="1180">
        <v>39</v>
      </c>
      <c r="E1413" s="1180">
        <v>1982</v>
      </c>
      <c r="F1413" s="1188">
        <v>29.4</v>
      </c>
      <c r="G1413" s="1188">
        <v>2.94</v>
      </c>
      <c r="H1413" s="1188">
        <v>6.4</v>
      </c>
      <c r="I1413" s="1188">
        <v>20.100000000000001</v>
      </c>
      <c r="J1413" s="1188">
        <v>2229.1799999999998</v>
      </c>
      <c r="K1413" s="1912">
        <v>20.100000000000001</v>
      </c>
      <c r="L1413" s="1188">
        <v>2229.1999999999998</v>
      </c>
      <c r="M1413" s="1189">
        <f t="shared" si="283"/>
        <v>9.0166876009330713E-3</v>
      </c>
      <c r="N1413" s="1243">
        <v>64.5</v>
      </c>
      <c r="O1413" s="1191">
        <f t="shared" si="280"/>
        <v>0.58157635026018306</v>
      </c>
      <c r="P1413" s="1186">
        <f t="shared" si="281"/>
        <v>541.0012560559843</v>
      </c>
      <c r="Q1413" s="1190">
        <f t="shared" si="282"/>
        <v>34.894581015610989</v>
      </c>
    </row>
    <row r="1414" spans="1:17" x14ac:dyDescent="0.2">
      <c r="A1414" s="2143"/>
      <c r="B1414" s="1914">
        <v>9</v>
      </c>
      <c r="C1414" s="287" t="s">
        <v>682</v>
      </c>
      <c r="D1414" s="1180">
        <v>39</v>
      </c>
      <c r="E1414" s="1180">
        <v>1973</v>
      </c>
      <c r="F1414" s="1188">
        <v>27.7</v>
      </c>
      <c r="G1414" s="1188">
        <v>3.38</v>
      </c>
      <c r="H1414" s="1188">
        <v>6.4</v>
      </c>
      <c r="I1414" s="1188">
        <v>17.899999999999999</v>
      </c>
      <c r="J1414" s="1188">
        <v>1952.48</v>
      </c>
      <c r="K1414" s="1912">
        <v>17.899999999999999</v>
      </c>
      <c r="L1414" s="1188">
        <v>1952.5</v>
      </c>
      <c r="M1414" s="1189">
        <f t="shared" si="283"/>
        <v>9.1677336747759269E-3</v>
      </c>
      <c r="N1414" s="1243">
        <v>64.5</v>
      </c>
      <c r="O1414" s="1191">
        <f t="shared" si="280"/>
        <v>0.59131882202304731</v>
      </c>
      <c r="P1414" s="1186">
        <f t="shared" si="281"/>
        <v>550.06402048655571</v>
      </c>
      <c r="Q1414" s="1190">
        <f t="shared" si="282"/>
        <v>35.479129321382842</v>
      </c>
    </row>
    <row r="1415" spans="1:17" ht="12" thickBot="1" x14ac:dyDescent="0.25">
      <c r="A1415" s="2144"/>
      <c r="B1415" s="1915">
        <v>10</v>
      </c>
      <c r="C1415" s="1916" t="s">
        <v>690</v>
      </c>
      <c r="D1415" s="1192">
        <v>18</v>
      </c>
      <c r="E1415" s="1192">
        <v>1977</v>
      </c>
      <c r="F1415" s="1193">
        <v>9.8000000000000007</v>
      </c>
      <c r="G1415" s="1193">
        <v>2.2999999999999998</v>
      </c>
      <c r="H1415" s="1193">
        <v>0</v>
      </c>
      <c r="I1415" s="1193">
        <v>7.5</v>
      </c>
      <c r="J1415" s="1193">
        <v>808.7</v>
      </c>
      <c r="K1415" s="1917">
        <v>7.5</v>
      </c>
      <c r="L1415" s="1193">
        <v>808.7</v>
      </c>
      <c r="M1415" s="1194">
        <f t="shared" si="283"/>
        <v>9.27414368739953E-3</v>
      </c>
      <c r="N1415" s="1243">
        <v>64.5</v>
      </c>
      <c r="O1415" s="1195">
        <f t="shared" si="280"/>
        <v>0.59818226783726969</v>
      </c>
      <c r="P1415" s="1195">
        <f t="shared" si="281"/>
        <v>556.44862124397173</v>
      </c>
      <c r="Q1415" s="1196">
        <f t="shared" si="282"/>
        <v>35.890936070236172</v>
      </c>
    </row>
    <row r="1416" spans="1:17" x14ac:dyDescent="0.2">
      <c r="A1416" s="2145" t="s">
        <v>295</v>
      </c>
      <c r="B1416" s="1919">
        <v>1</v>
      </c>
      <c r="C1416" s="1920" t="s">
        <v>684</v>
      </c>
      <c r="D1416" s="1921">
        <v>4</v>
      </c>
      <c r="E1416" s="1921"/>
      <c r="F1416" s="1922">
        <v>4.3</v>
      </c>
      <c r="G1416" s="1922">
        <v>0.1</v>
      </c>
      <c r="H1416" s="1922">
        <v>0.6</v>
      </c>
      <c r="I1416" s="1922">
        <v>3.55</v>
      </c>
      <c r="J1416" s="1922">
        <v>296.60000000000002</v>
      </c>
      <c r="K1416" s="1923">
        <v>3.6</v>
      </c>
      <c r="L1416" s="1924">
        <v>296.60000000000002</v>
      </c>
      <c r="M1416" s="1925">
        <f>K1416/L1416</f>
        <v>1.2137559002022926E-2</v>
      </c>
      <c r="N1416" s="1926">
        <v>64.5</v>
      </c>
      <c r="O1416" s="1927">
        <f>M1416*N1416</f>
        <v>0.78287255563047875</v>
      </c>
      <c r="P1416" s="1927">
        <f>M1416*60*1000</f>
        <v>728.25354012137552</v>
      </c>
      <c r="Q1416" s="1928">
        <f>P1416*N1416/1000</f>
        <v>46.972353337828721</v>
      </c>
    </row>
    <row r="1417" spans="1:17" x14ac:dyDescent="0.2">
      <c r="A1417" s="2146"/>
      <c r="B1417" s="1929">
        <v>2</v>
      </c>
      <c r="C1417" s="1930" t="s">
        <v>685</v>
      </c>
      <c r="D1417" s="1931">
        <v>20</v>
      </c>
      <c r="E1417" s="1931"/>
      <c r="F1417" s="1932">
        <v>15.9</v>
      </c>
      <c r="G1417" s="1932">
        <v>1.34</v>
      </c>
      <c r="H1417" s="1932">
        <v>3.2</v>
      </c>
      <c r="I1417" s="1932">
        <v>11.358000000000001</v>
      </c>
      <c r="J1417" s="1932">
        <v>957.46</v>
      </c>
      <c r="K1417" s="1933">
        <v>11.4</v>
      </c>
      <c r="L1417" s="1932">
        <v>957.5</v>
      </c>
      <c r="M1417" s="1934">
        <f t="shared" ref="M1417:M1425" si="284">K1417/L1417</f>
        <v>1.1906005221932116E-2</v>
      </c>
      <c r="N1417" s="1926">
        <v>64.5</v>
      </c>
      <c r="O1417" s="1935">
        <f t="shared" ref="O1417:O1425" si="285">M1417*N1417</f>
        <v>0.76793733681462151</v>
      </c>
      <c r="P1417" s="1927">
        <f t="shared" ref="P1417:P1425" si="286">M1417*60*1000</f>
        <v>714.36031331592699</v>
      </c>
      <c r="Q1417" s="1936">
        <f t="shared" ref="Q1417:Q1425" si="287">P1417*N1417/1000</f>
        <v>46.076240208877294</v>
      </c>
    </row>
    <row r="1418" spans="1:17" x14ac:dyDescent="0.2">
      <c r="A1418" s="2146"/>
      <c r="B1418" s="1929">
        <v>3</v>
      </c>
      <c r="C1418" s="1930" t="s">
        <v>686</v>
      </c>
      <c r="D1418" s="1931">
        <v>10</v>
      </c>
      <c r="E1418" s="1931"/>
      <c r="F1418" s="1932">
        <v>11.2</v>
      </c>
      <c r="G1418" s="1932">
        <v>0.98</v>
      </c>
      <c r="H1418" s="1932">
        <v>1.6</v>
      </c>
      <c r="I1418" s="1932">
        <v>8.6</v>
      </c>
      <c r="J1418" s="1932">
        <v>649.29999999999995</v>
      </c>
      <c r="K1418" s="1933">
        <v>8.6</v>
      </c>
      <c r="L1418" s="1932">
        <v>649.29999999999995</v>
      </c>
      <c r="M1418" s="1934">
        <f t="shared" si="284"/>
        <v>1.3245033112582781E-2</v>
      </c>
      <c r="N1418" s="1926">
        <v>64.5</v>
      </c>
      <c r="O1418" s="1935">
        <f t="shared" si="285"/>
        <v>0.85430463576158944</v>
      </c>
      <c r="P1418" s="1927">
        <f t="shared" si="286"/>
        <v>794.70198675496681</v>
      </c>
      <c r="Q1418" s="1936">
        <f t="shared" si="287"/>
        <v>51.258278145695357</v>
      </c>
    </row>
    <row r="1419" spans="1:17" x14ac:dyDescent="0.2">
      <c r="A1419" s="2146"/>
      <c r="B1419" s="1929">
        <v>4</v>
      </c>
      <c r="C1419" s="1930" t="s">
        <v>687</v>
      </c>
      <c r="D1419" s="1931">
        <v>34</v>
      </c>
      <c r="E1419" s="1931"/>
      <c r="F1419" s="1932">
        <v>23</v>
      </c>
      <c r="G1419" s="1932">
        <v>1.6</v>
      </c>
      <c r="H1419" s="1932">
        <v>5.44</v>
      </c>
      <c r="I1419" s="1932">
        <v>15.957000000000001</v>
      </c>
      <c r="J1419" s="1932">
        <v>1523.06</v>
      </c>
      <c r="K1419" s="1933">
        <v>16</v>
      </c>
      <c r="L1419" s="1932">
        <v>1523.1</v>
      </c>
      <c r="M1419" s="1934">
        <f t="shared" si="284"/>
        <v>1.0504891340030202E-2</v>
      </c>
      <c r="N1419" s="1926">
        <v>64.5</v>
      </c>
      <c r="O1419" s="1935">
        <f t="shared" si="285"/>
        <v>0.67756549143194811</v>
      </c>
      <c r="P1419" s="1927">
        <f t="shared" si="286"/>
        <v>630.29348040181208</v>
      </c>
      <c r="Q1419" s="1936">
        <f t="shared" si="287"/>
        <v>40.653929485916883</v>
      </c>
    </row>
    <row r="1420" spans="1:17" x14ac:dyDescent="0.2">
      <c r="A1420" s="2146"/>
      <c r="B1420" s="1929">
        <v>5</v>
      </c>
      <c r="C1420" s="1930" t="s">
        <v>688</v>
      </c>
      <c r="D1420" s="1931">
        <v>12</v>
      </c>
      <c r="E1420" s="1931"/>
      <c r="F1420" s="1932">
        <v>5</v>
      </c>
      <c r="G1420" s="1932">
        <v>1.7</v>
      </c>
      <c r="H1420" s="1932">
        <v>0.11</v>
      </c>
      <c r="I1420" s="1932">
        <v>3.18</v>
      </c>
      <c r="J1420" s="1932">
        <v>269.16000000000003</v>
      </c>
      <c r="K1420" s="1933">
        <v>3.2</v>
      </c>
      <c r="L1420" s="1932">
        <v>269.2</v>
      </c>
      <c r="M1420" s="1934">
        <f t="shared" si="284"/>
        <v>1.1887072808320952E-2</v>
      </c>
      <c r="N1420" s="1926">
        <v>64.5</v>
      </c>
      <c r="O1420" s="1935">
        <f t="shared" si="285"/>
        <v>0.76671619613670139</v>
      </c>
      <c r="P1420" s="1927">
        <f t="shared" si="286"/>
        <v>713.22436849925703</v>
      </c>
      <c r="Q1420" s="1936">
        <f t="shared" si="287"/>
        <v>46.00297176820208</v>
      </c>
    </row>
    <row r="1421" spans="1:17" x14ac:dyDescent="0.2">
      <c r="A1421" s="2146"/>
      <c r="B1421" s="1929">
        <v>6</v>
      </c>
      <c r="C1421" s="1930" t="s">
        <v>689</v>
      </c>
      <c r="D1421" s="1931">
        <v>50</v>
      </c>
      <c r="E1421" s="1931">
        <v>1980</v>
      </c>
      <c r="F1421" s="1932">
        <v>38.9</v>
      </c>
      <c r="G1421" s="1932">
        <v>3.69</v>
      </c>
      <c r="H1421" s="1932">
        <v>8</v>
      </c>
      <c r="I1421" s="1932">
        <v>27.2</v>
      </c>
      <c r="J1421" s="1932">
        <v>2615</v>
      </c>
      <c r="K1421" s="1933">
        <v>27.2</v>
      </c>
      <c r="L1421" s="1932">
        <v>2615</v>
      </c>
      <c r="M1421" s="1934">
        <f t="shared" si="284"/>
        <v>1.0401529636711281E-2</v>
      </c>
      <c r="N1421" s="1926">
        <v>64.5</v>
      </c>
      <c r="O1421" s="1935">
        <f t="shared" si="285"/>
        <v>0.67089866156787759</v>
      </c>
      <c r="P1421" s="1927">
        <f t="shared" si="286"/>
        <v>624.09177820267678</v>
      </c>
      <c r="Q1421" s="1936">
        <f t="shared" si="287"/>
        <v>40.253919694072657</v>
      </c>
    </row>
    <row r="1422" spans="1:17" x14ac:dyDescent="0.2">
      <c r="A1422" s="2146"/>
      <c r="B1422" s="1929">
        <v>7</v>
      </c>
      <c r="C1422" s="1930" t="s">
        <v>683</v>
      </c>
      <c r="D1422" s="1931">
        <v>9</v>
      </c>
      <c r="E1422" s="1931">
        <v>1979</v>
      </c>
      <c r="F1422" s="1932">
        <v>7.1</v>
      </c>
      <c r="G1422" s="1932">
        <v>0.7</v>
      </c>
      <c r="H1422" s="1932">
        <v>1.4</v>
      </c>
      <c r="I1422" s="1932">
        <v>5</v>
      </c>
      <c r="J1422" s="1932">
        <v>475.5</v>
      </c>
      <c r="K1422" s="1933">
        <v>5</v>
      </c>
      <c r="L1422" s="1932">
        <v>475.5</v>
      </c>
      <c r="M1422" s="1934">
        <f t="shared" si="284"/>
        <v>1.0515247108307046E-2</v>
      </c>
      <c r="N1422" s="1926">
        <v>64.5</v>
      </c>
      <c r="O1422" s="1935">
        <f t="shared" si="285"/>
        <v>0.67823343848580442</v>
      </c>
      <c r="P1422" s="1927">
        <f t="shared" si="286"/>
        <v>630.91482649842283</v>
      </c>
      <c r="Q1422" s="1936">
        <f t="shared" si="287"/>
        <v>40.694006309148271</v>
      </c>
    </row>
    <row r="1423" spans="1:17" x14ac:dyDescent="0.2">
      <c r="A1423" s="2146"/>
      <c r="B1423" s="1929">
        <v>8</v>
      </c>
      <c r="C1423" s="1930" t="s">
        <v>691</v>
      </c>
      <c r="D1423" s="1931">
        <v>6</v>
      </c>
      <c r="E1423" s="1931">
        <v>1970</v>
      </c>
      <c r="F1423" s="1932">
        <v>4.9000000000000004</v>
      </c>
      <c r="G1423" s="1932">
        <v>1.25</v>
      </c>
      <c r="H1423" s="1932">
        <v>0</v>
      </c>
      <c r="I1423" s="1932">
        <v>3.6</v>
      </c>
      <c r="J1423" s="1932">
        <v>379.1</v>
      </c>
      <c r="K1423" s="1933">
        <v>3.6</v>
      </c>
      <c r="L1423" s="1932">
        <v>379.1</v>
      </c>
      <c r="M1423" s="1934">
        <f t="shared" si="284"/>
        <v>9.4961751516750188E-3</v>
      </c>
      <c r="N1423" s="1926">
        <v>64.5</v>
      </c>
      <c r="O1423" s="1935">
        <f t="shared" si="285"/>
        <v>0.61250329728303876</v>
      </c>
      <c r="P1423" s="1927">
        <f t="shared" si="286"/>
        <v>569.77050910050104</v>
      </c>
      <c r="Q1423" s="1936">
        <f t="shared" si="287"/>
        <v>36.750197836982316</v>
      </c>
    </row>
    <row r="1424" spans="1:17" x14ac:dyDescent="0.2">
      <c r="A1424" s="2146"/>
      <c r="B1424" s="1929">
        <v>9</v>
      </c>
      <c r="C1424" s="1930" t="s">
        <v>692</v>
      </c>
      <c r="D1424" s="1931">
        <v>40</v>
      </c>
      <c r="E1424" s="1931"/>
      <c r="F1424" s="1932">
        <v>40.5</v>
      </c>
      <c r="G1424" s="1932">
        <v>2.29</v>
      </c>
      <c r="H1424" s="1932">
        <v>6.8</v>
      </c>
      <c r="I1424" s="1932">
        <v>31.4</v>
      </c>
      <c r="J1424" s="1932">
        <v>2423.4</v>
      </c>
      <c r="K1424" s="1933">
        <v>31.4</v>
      </c>
      <c r="L1424" s="1932">
        <v>2423.4</v>
      </c>
      <c r="M1424" s="1934">
        <f t="shared" si="284"/>
        <v>1.2957002558389039E-2</v>
      </c>
      <c r="N1424" s="1926">
        <v>64.5</v>
      </c>
      <c r="O1424" s="1935">
        <f t="shared" si="285"/>
        <v>0.83572666501609294</v>
      </c>
      <c r="P1424" s="1927">
        <f t="shared" si="286"/>
        <v>777.42015350334225</v>
      </c>
      <c r="Q1424" s="1936">
        <f t="shared" si="287"/>
        <v>50.143599900965569</v>
      </c>
    </row>
    <row r="1425" spans="1:17" ht="12" thickBot="1" x14ac:dyDescent="0.25">
      <c r="A1425" s="2147"/>
      <c r="B1425" s="1937">
        <v>10</v>
      </c>
      <c r="C1425" s="1938" t="s">
        <v>693</v>
      </c>
      <c r="D1425" s="1939">
        <v>39</v>
      </c>
      <c r="E1425" s="1939">
        <v>1988</v>
      </c>
      <c r="F1425" s="1940">
        <v>37.4</v>
      </c>
      <c r="G1425" s="1940">
        <v>2.6</v>
      </c>
      <c r="H1425" s="1940">
        <v>6.2</v>
      </c>
      <c r="I1425" s="1940">
        <v>28.6</v>
      </c>
      <c r="J1425" s="1940">
        <v>2275.1999999999998</v>
      </c>
      <c r="K1425" s="1941">
        <v>28.6</v>
      </c>
      <c r="L1425" s="1940">
        <v>2275.1999999999998</v>
      </c>
      <c r="M1425" s="1942">
        <f t="shared" si="284"/>
        <v>1.2570323488045008E-2</v>
      </c>
      <c r="N1425" s="1926">
        <v>64.5</v>
      </c>
      <c r="O1425" s="1943">
        <f t="shared" si="285"/>
        <v>0.81078586497890304</v>
      </c>
      <c r="P1425" s="1943">
        <f t="shared" si="286"/>
        <v>754.21940928270044</v>
      </c>
      <c r="Q1425" s="1944">
        <f t="shared" si="287"/>
        <v>48.64715189873418</v>
      </c>
    </row>
    <row r="1426" spans="1:17" x14ac:dyDescent="0.2">
      <c r="A1426" s="2008" t="s">
        <v>228</v>
      </c>
      <c r="B1426" s="16">
        <v>1</v>
      </c>
      <c r="C1426" s="785" t="s">
        <v>694</v>
      </c>
      <c r="D1426" s="786">
        <v>9</v>
      </c>
      <c r="E1426" s="786">
        <v>1980</v>
      </c>
      <c r="F1426" s="1599">
        <v>10.8</v>
      </c>
      <c r="G1426" s="1599">
        <v>0.76</v>
      </c>
      <c r="H1426" s="1599">
        <v>1.4</v>
      </c>
      <c r="I1426" s="1599">
        <v>8.59</v>
      </c>
      <c r="J1426" s="1599">
        <v>553.70000000000005</v>
      </c>
      <c r="K1426" s="1918">
        <v>8.6</v>
      </c>
      <c r="L1426" s="1652">
        <v>553.70000000000005</v>
      </c>
      <c r="M1426" s="1566">
        <f>K1426/L1426</f>
        <v>1.5531876467401118E-2</v>
      </c>
      <c r="N1426" s="620">
        <v>64.5</v>
      </c>
      <c r="O1426" s="787">
        <f>M1426*N1426</f>
        <v>1.0018060321473721</v>
      </c>
      <c r="P1426" s="787">
        <f>M1426*60*1000</f>
        <v>931.91258804406709</v>
      </c>
      <c r="Q1426" s="1174">
        <f>P1426*N1426/1000</f>
        <v>60.108361928842328</v>
      </c>
    </row>
    <row r="1427" spans="1:17" x14ac:dyDescent="0.2">
      <c r="A1427" s="1984"/>
      <c r="B1427" s="17">
        <v>2</v>
      </c>
      <c r="C1427" s="788" t="s">
        <v>695</v>
      </c>
      <c r="D1427" s="789">
        <v>7</v>
      </c>
      <c r="E1427" s="789"/>
      <c r="F1427" s="790">
        <v>6.4</v>
      </c>
      <c r="G1427" s="790">
        <v>0.5</v>
      </c>
      <c r="H1427" s="790">
        <v>0</v>
      </c>
      <c r="I1427" s="790">
        <v>5.85</v>
      </c>
      <c r="J1427" s="790">
        <v>400.03</v>
      </c>
      <c r="K1427" s="791">
        <v>5.9</v>
      </c>
      <c r="L1427" s="790">
        <v>400</v>
      </c>
      <c r="M1427" s="792">
        <f t="shared" ref="M1427:M1434" si="288">K1427/L1427</f>
        <v>1.4750000000000001E-2</v>
      </c>
      <c r="N1427" s="620">
        <v>64.5</v>
      </c>
      <c r="O1427" s="793">
        <f t="shared" ref="O1427:O1434" si="289">M1427*N1427</f>
        <v>0.95137500000000008</v>
      </c>
      <c r="P1427" s="787">
        <f t="shared" ref="P1427:P1434" si="290">M1427*60*1000</f>
        <v>885</v>
      </c>
      <c r="Q1427" s="794">
        <f t="shared" ref="Q1427:Q1434" si="291">P1427*N1427/1000</f>
        <v>57.082500000000003</v>
      </c>
    </row>
    <row r="1428" spans="1:17" x14ac:dyDescent="0.2">
      <c r="A1428" s="1984"/>
      <c r="B1428" s="17">
        <v>3</v>
      </c>
      <c r="C1428" s="788" t="s">
        <v>696</v>
      </c>
      <c r="D1428" s="789">
        <v>2</v>
      </c>
      <c r="E1428" s="789"/>
      <c r="F1428" s="790">
        <v>4.0999999999999996</v>
      </c>
      <c r="G1428" s="790">
        <v>0</v>
      </c>
      <c r="H1428" s="790">
        <v>0</v>
      </c>
      <c r="I1428" s="790">
        <v>4.0999999999999996</v>
      </c>
      <c r="J1428" s="790">
        <v>254.76</v>
      </c>
      <c r="K1428" s="791">
        <v>5.3</v>
      </c>
      <c r="L1428" s="790">
        <v>254.8</v>
      </c>
      <c r="M1428" s="792">
        <f t="shared" si="288"/>
        <v>2.0800627943485084E-2</v>
      </c>
      <c r="N1428" s="620">
        <v>64.5</v>
      </c>
      <c r="O1428" s="793">
        <f t="shared" si="289"/>
        <v>1.3416405023547879</v>
      </c>
      <c r="P1428" s="787">
        <f t="shared" si="290"/>
        <v>1248.0376766091051</v>
      </c>
      <c r="Q1428" s="794">
        <f t="shared" si="291"/>
        <v>80.498430141287272</v>
      </c>
    </row>
    <row r="1429" spans="1:17" x14ac:dyDescent="0.2">
      <c r="A1429" s="1985"/>
      <c r="B1429" s="17">
        <v>4</v>
      </c>
      <c r="C1429" s="788" t="s">
        <v>697</v>
      </c>
      <c r="D1429" s="789">
        <v>10</v>
      </c>
      <c r="E1429" s="789"/>
      <c r="F1429" s="790">
        <v>10.7</v>
      </c>
      <c r="G1429" s="790">
        <v>1.1000000000000001</v>
      </c>
      <c r="H1429" s="790">
        <v>1.6</v>
      </c>
      <c r="I1429" s="790">
        <v>7.99</v>
      </c>
      <c r="J1429" s="790">
        <v>600.9</v>
      </c>
      <c r="K1429" s="791">
        <v>8</v>
      </c>
      <c r="L1429" s="790">
        <v>600.9</v>
      </c>
      <c r="M1429" s="792">
        <f t="shared" si="288"/>
        <v>1.3313363288400732E-2</v>
      </c>
      <c r="N1429" s="620">
        <v>64.5</v>
      </c>
      <c r="O1429" s="793">
        <f t="shared" si="289"/>
        <v>0.85871193210184726</v>
      </c>
      <c r="P1429" s="787">
        <f t="shared" si="290"/>
        <v>798.80179730404393</v>
      </c>
      <c r="Q1429" s="794">
        <f t="shared" si="291"/>
        <v>51.522715926110834</v>
      </c>
    </row>
    <row r="1430" spans="1:17" x14ac:dyDescent="0.2">
      <c r="A1430" s="1985"/>
      <c r="B1430" s="17">
        <v>5</v>
      </c>
      <c r="C1430" s="788" t="s">
        <v>698</v>
      </c>
      <c r="D1430" s="789">
        <v>8</v>
      </c>
      <c r="E1430" s="789"/>
      <c r="F1430" s="790">
        <v>8</v>
      </c>
      <c r="G1430" s="790">
        <v>0.35899999999999999</v>
      </c>
      <c r="H1430" s="790">
        <v>1.1299999999999999</v>
      </c>
      <c r="I1430" s="790">
        <v>6.5</v>
      </c>
      <c r="J1430" s="790">
        <v>412.66</v>
      </c>
      <c r="K1430" s="791">
        <v>6.5</v>
      </c>
      <c r="L1430" s="790">
        <v>412.7</v>
      </c>
      <c r="M1430" s="792">
        <f t="shared" si="288"/>
        <v>1.5749939423309912E-2</v>
      </c>
      <c r="N1430" s="620">
        <v>64.5</v>
      </c>
      <c r="O1430" s="793">
        <f t="shared" si="289"/>
        <v>1.0158710928034893</v>
      </c>
      <c r="P1430" s="787">
        <f t="shared" si="290"/>
        <v>944.99636539859478</v>
      </c>
      <c r="Q1430" s="794">
        <f t="shared" si="291"/>
        <v>60.952265568209363</v>
      </c>
    </row>
    <row r="1431" spans="1:17" x14ac:dyDescent="0.2">
      <c r="A1431" s="1985"/>
      <c r="B1431" s="17">
        <v>6</v>
      </c>
      <c r="C1431" s="788" t="s">
        <v>699</v>
      </c>
      <c r="D1431" s="789">
        <v>8</v>
      </c>
      <c r="E1431" s="789"/>
      <c r="F1431" s="790">
        <v>7.1</v>
      </c>
      <c r="G1431" s="790">
        <v>0.29899999999999999</v>
      </c>
      <c r="H1431" s="790">
        <v>1.28</v>
      </c>
      <c r="I1431" s="790">
        <v>5.5</v>
      </c>
      <c r="J1431" s="790">
        <v>371.23</v>
      </c>
      <c r="K1431" s="791">
        <v>5.5</v>
      </c>
      <c r="L1431" s="790">
        <v>371.2</v>
      </c>
      <c r="M1431" s="792">
        <f t="shared" si="288"/>
        <v>1.4816810344827586E-2</v>
      </c>
      <c r="N1431" s="620">
        <v>64.5</v>
      </c>
      <c r="O1431" s="793">
        <f t="shared" si="289"/>
        <v>0.95568426724137934</v>
      </c>
      <c r="P1431" s="787">
        <f t="shared" si="290"/>
        <v>889.00862068965512</v>
      </c>
      <c r="Q1431" s="794">
        <f t="shared" si="291"/>
        <v>57.341056034482754</v>
      </c>
    </row>
    <row r="1432" spans="1:17" x14ac:dyDescent="0.2">
      <c r="A1432" s="1985"/>
      <c r="B1432" s="17"/>
      <c r="C1432" s="788" t="s">
        <v>700</v>
      </c>
      <c r="D1432" s="789">
        <v>2</v>
      </c>
      <c r="E1432" s="789">
        <v>1985</v>
      </c>
      <c r="F1432" s="790">
        <v>3.2</v>
      </c>
      <c r="G1432" s="790">
        <v>0.27</v>
      </c>
      <c r="H1432" s="790">
        <v>0.32</v>
      </c>
      <c r="I1432" s="790">
        <v>2.6</v>
      </c>
      <c r="J1432" s="790">
        <v>121.22</v>
      </c>
      <c r="K1432" s="791">
        <v>2.6</v>
      </c>
      <c r="L1432" s="790">
        <v>121.2</v>
      </c>
      <c r="M1432" s="792">
        <f t="shared" si="288"/>
        <v>2.1452145214521452E-2</v>
      </c>
      <c r="N1432" s="620">
        <v>64.5</v>
      </c>
      <c r="O1432" s="793">
        <f t="shared" si="289"/>
        <v>1.3836633663366336</v>
      </c>
      <c r="P1432" s="787">
        <f t="shared" si="290"/>
        <v>1287.1287128712872</v>
      </c>
      <c r="Q1432" s="794">
        <f t="shared" si="291"/>
        <v>83.019801980198025</v>
      </c>
    </row>
    <row r="1433" spans="1:17" x14ac:dyDescent="0.2">
      <c r="A1433" s="1985"/>
      <c r="B1433" s="17"/>
      <c r="C1433" s="788" t="s">
        <v>701</v>
      </c>
      <c r="D1433" s="789">
        <v>36</v>
      </c>
      <c r="E1433" s="789">
        <v>1985</v>
      </c>
      <c r="F1433" s="790">
        <v>27</v>
      </c>
      <c r="G1433" s="790">
        <v>2.08</v>
      </c>
      <c r="H1433" s="790">
        <v>5.76</v>
      </c>
      <c r="I1433" s="790">
        <v>19.079999999999998</v>
      </c>
      <c r="J1433" s="790">
        <v>1431.01</v>
      </c>
      <c r="K1433" s="791">
        <v>19.100000000000001</v>
      </c>
      <c r="L1433" s="790">
        <v>1431</v>
      </c>
      <c r="M1433" s="792">
        <f t="shared" si="288"/>
        <v>1.3347309573724668E-2</v>
      </c>
      <c r="N1433" s="620">
        <v>64.5</v>
      </c>
      <c r="O1433" s="793">
        <f t="shared" si="289"/>
        <v>0.8609014675052411</v>
      </c>
      <c r="P1433" s="787">
        <f t="shared" si="290"/>
        <v>800.83857442348005</v>
      </c>
      <c r="Q1433" s="794">
        <f t="shared" si="291"/>
        <v>51.654088050314463</v>
      </c>
    </row>
    <row r="1434" spans="1:17" x14ac:dyDescent="0.2">
      <c r="A1434" s="1985"/>
      <c r="B1434" s="17"/>
      <c r="C1434" s="1606" t="s">
        <v>702</v>
      </c>
      <c r="D1434" s="789">
        <v>6</v>
      </c>
      <c r="E1434" s="789">
        <v>1980</v>
      </c>
      <c r="F1434" s="788">
        <v>6.56</v>
      </c>
      <c r="G1434" s="788">
        <v>0.4</v>
      </c>
      <c r="H1434" s="788">
        <v>0.96</v>
      </c>
      <c r="I1434" s="788">
        <v>5.2</v>
      </c>
      <c r="J1434" s="788">
        <v>323.83999999999997</v>
      </c>
      <c r="K1434" s="789">
        <v>5.2</v>
      </c>
      <c r="L1434" s="788">
        <v>323.83999999999997</v>
      </c>
      <c r="M1434" s="792">
        <f t="shared" si="288"/>
        <v>1.6057312252964428E-2</v>
      </c>
      <c r="N1434" s="620">
        <v>64.5</v>
      </c>
      <c r="O1434" s="793">
        <f t="shared" si="289"/>
        <v>1.0356966403162056</v>
      </c>
      <c r="P1434" s="787">
        <f t="shared" si="290"/>
        <v>963.43873517786574</v>
      </c>
      <c r="Q1434" s="794">
        <f t="shared" si="291"/>
        <v>62.141798418972343</v>
      </c>
    </row>
    <row r="1435" spans="1:17" ht="12" thickBot="1" x14ac:dyDescent="0.25">
      <c r="A1435" s="1986"/>
      <c r="B1435" s="18"/>
      <c r="C1435" s="1607"/>
      <c r="D1435" s="796"/>
      <c r="E1435" s="796"/>
      <c r="F1435" s="1285"/>
      <c r="G1435" s="1285"/>
      <c r="H1435" s="1285"/>
      <c r="I1435" s="1285"/>
      <c r="J1435" s="1285"/>
      <c r="K1435" s="1608"/>
      <c r="L1435" s="795"/>
      <c r="M1435" s="797"/>
      <c r="N1435" s="1285"/>
      <c r="O1435" s="798"/>
      <c r="P1435" s="798"/>
      <c r="Q1435" s="799"/>
    </row>
  </sheetData>
  <dataConsolidate/>
  <mergeCells count="603">
    <mergeCell ref="A627:A636"/>
    <mergeCell ref="A637:A646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A617:A626"/>
    <mergeCell ref="A1396:A1405"/>
    <mergeCell ref="A1406:A1415"/>
    <mergeCell ref="A1416:A1425"/>
    <mergeCell ref="A1426:A1435"/>
    <mergeCell ref="A1350:A1359"/>
    <mergeCell ref="A1360:A1369"/>
    <mergeCell ref="A1370:A1379"/>
    <mergeCell ref="A1380:A1389"/>
    <mergeCell ref="A1391:Q1391"/>
    <mergeCell ref="E1392:H1392"/>
    <mergeCell ref="A1393:A1395"/>
    <mergeCell ref="B1393:B1395"/>
    <mergeCell ref="C1393:C1395"/>
    <mergeCell ref="D1393:D1394"/>
    <mergeCell ref="E1393:E1394"/>
    <mergeCell ref="F1393:I1393"/>
    <mergeCell ref="J1393:J1394"/>
    <mergeCell ref="K1393:K1394"/>
    <mergeCell ref="L1393:L1394"/>
    <mergeCell ref="M1393:M1394"/>
    <mergeCell ref="N1393:N1394"/>
    <mergeCell ref="O1393:O1394"/>
    <mergeCell ref="P1393:P1394"/>
    <mergeCell ref="Q1393:Q1394"/>
    <mergeCell ref="A1304:A1313"/>
    <mergeCell ref="A1314:A1323"/>
    <mergeCell ref="A1324:A1333"/>
    <mergeCell ref="A1334:A1343"/>
    <mergeCell ref="A1345:Q1345"/>
    <mergeCell ref="E1346:H1346"/>
    <mergeCell ref="A1347:A1349"/>
    <mergeCell ref="B1347:B1349"/>
    <mergeCell ref="C1347:C1349"/>
    <mergeCell ref="D1347:D1348"/>
    <mergeCell ref="E1347:E1348"/>
    <mergeCell ref="F1347:I1347"/>
    <mergeCell ref="J1347:J1348"/>
    <mergeCell ref="K1347:K1348"/>
    <mergeCell ref="L1347:L1348"/>
    <mergeCell ref="M1347:M1348"/>
    <mergeCell ref="N1347:N1348"/>
    <mergeCell ref="O1347:O1348"/>
    <mergeCell ref="P1347:P1348"/>
    <mergeCell ref="Q1347:Q1348"/>
    <mergeCell ref="A1299:Q1299"/>
    <mergeCell ref="E1300:H1300"/>
    <mergeCell ref="A1301:A1303"/>
    <mergeCell ref="B1301:B1303"/>
    <mergeCell ref="C1301:C1303"/>
    <mergeCell ref="D1301:D1302"/>
    <mergeCell ref="E1301:E1302"/>
    <mergeCell ref="F1301:I1301"/>
    <mergeCell ref="J1301:J1302"/>
    <mergeCell ref="K1301:K1302"/>
    <mergeCell ref="L1301:L1302"/>
    <mergeCell ref="M1301:M1302"/>
    <mergeCell ref="N1301:N1302"/>
    <mergeCell ref="O1301:O1302"/>
    <mergeCell ref="P1301:P1302"/>
    <mergeCell ref="Q1301:Q1302"/>
    <mergeCell ref="A1258:A1267"/>
    <mergeCell ref="A1268:A1277"/>
    <mergeCell ref="A1278:A1287"/>
    <mergeCell ref="A1288:A1297"/>
    <mergeCell ref="A744:A753"/>
    <mergeCell ref="A754:A763"/>
    <mergeCell ref="A764:A773"/>
    <mergeCell ref="A774:A783"/>
    <mergeCell ref="A1212:A1221"/>
    <mergeCell ref="A1222:A1231"/>
    <mergeCell ref="A1232:A1241"/>
    <mergeCell ref="A1242:A1251"/>
    <mergeCell ref="A1253:Q1253"/>
    <mergeCell ref="E1254:H1254"/>
    <mergeCell ref="A1255:A1257"/>
    <mergeCell ref="B1255:B1257"/>
    <mergeCell ref="C1255:C1257"/>
    <mergeCell ref="D1255:D1256"/>
    <mergeCell ref="E1255:E1256"/>
    <mergeCell ref="F1255:I1255"/>
    <mergeCell ref="J1255:J1256"/>
    <mergeCell ref="K1255:K1256"/>
    <mergeCell ref="L1255:L1256"/>
    <mergeCell ref="M1255:M1256"/>
    <mergeCell ref="N1255:N1256"/>
    <mergeCell ref="O1255:O1256"/>
    <mergeCell ref="P1255:P1256"/>
    <mergeCell ref="Q1255:Q1256"/>
    <mergeCell ref="A1207:Q1207"/>
    <mergeCell ref="E1208:H1208"/>
    <mergeCell ref="A1209:A1211"/>
    <mergeCell ref="B1209:B1211"/>
    <mergeCell ref="C1209:C1211"/>
    <mergeCell ref="D1209:D1210"/>
    <mergeCell ref="E1209:E1210"/>
    <mergeCell ref="F1209:I1209"/>
    <mergeCell ref="J1209:J1210"/>
    <mergeCell ref="K1209:K1210"/>
    <mergeCell ref="L1209:L1210"/>
    <mergeCell ref="M1209:M1210"/>
    <mergeCell ref="N1209:N1210"/>
    <mergeCell ref="O1209:O1210"/>
    <mergeCell ref="P1209:P1210"/>
    <mergeCell ref="Q1209:Q1210"/>
    <mergeCell ref="N1162:N1163"/>
    <mergeCell ref="O1162:O1163"/>
    <mergeCell ref="P1162:P1163"/>
    <mergeCell ref="Q1162:Q1163"/>
    <mergeCell ref="A868:A877"/>
    <mergeCell ref="A880:Q880"/>
    <mergeCell ref="E881:H881"/>
    <mergeCell ref="A1118:A1127"/>
    <mergeCell ref="A1128:A1137"/>
    <mergeCell ref="A1138:A1147"/>
    <mergeCell ref="A1148:A1157"/>
    <mergeCell ref="A1072:A1081"/>
    <mergeCell ref="A1082:A1091"/>
    <mergeCell ref="A1092:A1101"/>
    <mergeCell ref="A1102:A1111"/>
    <mergeCell ref="A1113:Q1113"/>
    <mergeCell ref="E1114:H1114"/>
    <mergeCell ref="A1115:A1117"/>
    <mergeCell ref="B1115:B1117"/>
    <mergeCell ref="C1115:C1117"/>
    <mergeCell ref="D1115:D1116"/>
    <mergeCell ref="E1115:E1116"/>
    <mergeCell ref="F1115:I1115"/>
    <mergeCell ref="J1115:J1116"/>
    <mergeCell ref="A1165:A1174"/>
    <mergeCell ref="A1175:A1184"/>
    <mergeCell ref="A1185:A1194"/>
    <mergeCell ref="E1162:E1163"/>
    <mergeCell ref="F1162:I1162"/>
    <mergeCell ref="J1162:J1163"/>
    <mergeCell ref="K1162:K1163"/>
    <mergeCell ref="L1162:L1163"/>
    <mergeCell ref="M1162:M1163"/>
    <mergeCell ref="A1195:A1204"/>
    <mergeCell ref="A123:Q123"/>
    <mergeCell ref="E124:H124"/>
    <mergeCell ref="A125:A127"/>
    <mergeCell ref="B125:B127"/>
    <mergeCell ref="C125:C127"/>
    <mergeCell ref="D125:D126"/>
    <mergeCell ref="E125:E126"/>
    <mergeCell ref="F125:I125"/>
    <mergeCell ref="J125:J126"/>
    <mergeCell ref="K125:K126"/>
    <mergeCell ref="L125:L126"/>
    <mergeCell ref="M125:M126"/>
    <mergeCell ref="N1115:N1116"/>
    <mergeCell ref="O1115:O1116"/>
    <mergeCell ref="P1115:P1116"/>
    <mergeCell ref="A1160:Q1160"/>
    <mergeCell ref="E1161:H1161"/>
    <mergeCell ref="A1162:A1164"/>
    <mergeCell ref="B1162:B1164"/>
    <mergeCell ref="C1162:C1164"/>
    <mergeCell ref="D1162:D1163"/>
    <mergeCell ref="K1115:K1116"/>
    <mergeCell ref="L1115:L1116"/>
    <mergeCell ref="M1115:M1116"/>
    <mergeCell ref="Q1115:Q1116"/>
    <mergeCell ref="A1067:Q1067"/>
    <mergeCell ref="E1068:H1068"/>
    <mergeCell ref="A1069:A1071"/>
    <mergeCell ref="B1069:B1071"/>
    <mergeCell ref="C1069:C1071"/>
    <mergeCell ref="D1069:D1070"/>
    <mergeCell ref="E1069:E1070"/>
    <mergeCell ref="F1069:I1069"/>
    <mergeCell ref="J1069:J1070"/>
    <mergeCell ref="K1069:K1070"/>
    <mergeCell ref="L1069:L1070"/>
    <mergeCell ref="M1069:M1070"/>
    <mergeCell ref="N1069:N1070"/>
    <mergeCell ref="O1069:O1070"/>
    <mergeCell ref="P1069:P1070"/>
    <mergeCell ref="Q1069:Q1070"/>
    <mergeCell ref="E72:H72"/>
    <mergeCell ref="E700:H700"/>
    <mergeCell ref="A800:A809"/>
    <mergeCell ref="B787:B789"/>
    <mergeCell ref="C787:C789"/>
    <mergeCell ref="D787:D788"/>
    <mergeCell ref="A699:Q699"/>
    <mergeCell ref="D701:D702"/>
    <mergeCell ref="A719:A726"/>
    <mergeCell ref="A712:A718"/>
    <mergeCell ref="Q701:Q702"/>
    <mergeCell ref="K701:K702"/>
    <mergeCell ref="L701:L702"/>
    <mergeCell ref="A727:A734"/>
    <mergeCell ref="A704:A711"/>
    <mergeCell ref="B701:B703"/>
    <mergeCell ref="A611:Q611"/>
    <mergeCell ref="E612:H612"/>
    <mergeCell ref="A613:A615"/>
    <mergeCell ref="B613:B615"/>
    <mergeCell ref="C613:C615"/>
    <mergeCell ref="D613:D614"/>
    <mergeCell ref="E613:E614"/>
    <mergeCell ref="F613:I613"/>
    <mergeCell ref="M882:M883"/>
    <mergeCell ref="N882:N883"/>
    <mergeCell ref="O787:O788"/>
    <mergeCell ref="P787:P788"/>
    <mergeCell ref="A785:Q785"/>
    <mergeCell ref="M787:M788"/>
    <mergeCell ref="N787:N788"/>
    <mergeCell ref="Q882:Q883"/>
    <mergeCell ref="F882:I882"/>
    <mergeCell ref="J882:J883"/>
    <mergeCell ref="K882:K883"/>
    <mergeCell ref="L882:L883"/>
    <mergeCell ref="O882:O883"/>
    <mergeCell ref="P882:P883"/>
    <mergeCell ref="A790:A799"/>
    <mergeCell ref="K787:K788"/>
    <mergeCell ref="L787:L788"/>
    <mergeCell ref="A810:A819"/>
    <mergeCell ref="A820:A829"/>
    <mergeCell ref="A787:A789"/>
    <mergeCell ref="A838:A847"/>
    <mergeCell ref="A848:A857"/>
    <mergeCell ref="A858:A867"/>
    <mergeCell ref="E786:H786"/>
    <mergeCell ref="Q787:Q788"/>
    <mergeCell ref="A738:Q738"/>
    <mergeCell ref="A740:A742"/>
    <mergeCell ref="B740:B742"/>
    <mergeCell ref="L740:L741"/>
    <mergeCell ref="M740:M741"/>
    <mergeCell ref="N740:N741"/>
    <mergeCell ref="O740:O741"/>
    <mergeCell ref="P740:P741"/>
    <mergeCell ref="Q740:Q741"/>
    <mergeCell ref="C740:C742"/>
    <mergeCell ref="J740:J741"/>
    <mergeCell ref="K740:K741"/>
    <mergeCell ref="J787:J788"/>
    <mergeCell ref="D740:D741"/>
    <mergeCell ref="E740:E741"/>
    <mergeCell ref="F740:I740"/>
    <mergeCell ref="E739:H739"/>
    <mergeCell ref="E787:E788"/>
    <mergeCell ref="F787:I787"/>
    <mergeCell ref="A1:Q1"/>
    <mergeCell ref="A3:Q3"/>
    <mergeCell ref="N73:N74"/>
    <mergeCell ref="C701:C703"/>
    <mergeCell ref="E701:E702"/>
    <mergeCell ref="F701:I701"/>
    <mergeCell ref="A71:Q71"/>
    <mergeCell ref="M73:M74"/>
    <mergeCell ref="L73:L74"/>
    <mergeCell ref="E652:H652"/>
    <mergeCell ref="Q267:Q268"/>
    <mergeCell ref="Q316:Q317"/>
    <mergeCell ref="L316:L317"/>
    <mergeCell ref="C430:C432"/>
    <mergeCell ref="D430:D431"/>
    <mergeCell ref="E430:E431"/>
    <mergeCell ref="Q430:Q431"/>
    <mergeCell ref="O430:O431"/>
    <mergeCell ref="A314:Q314"/>
    <mergeCell ref="A316:A318"/>
    <mergeCell ref="B316:B318"/>
    <mergeCell ref="C316:C318"/>
    <mergeCell ref="D316:D317"/>
    <mergeCell ref="A76:A85"/>
    <mergeCell ref="A86:A95"/>
    <mergeCell ref="A96:A105"/>
    <mergeCell ref="B172:B174"/>
    <mergeCell ref="P316:P317"/>
    <mergeCell ref="A407:A416"/>
    <mergeCell ref="P430:P431"/>
    <mergeCell ref="A300:A309"/>
    <mergeCell ref="A320:A329"/>
    <mergeCell ref="A330:A339"/>
    <mergeCell ref="A340:A349"/>
    <mergeCell ref="A138:A147"/>
    <mergeCell ref="A148:A157"/>
    <mergeCell ref="A158:A167"/>
    <mergeCell ref="M316:M317"/>
    <mergeCell ref="N316:N317"/>
    <mergeCell ref="O316:O317"/>
    <mergeCell ref="A428:Q428"/>
    <mergeCell ref="A417:A426"/>
    <mergeCell ref="N430:N431"/>
    <mergeCell ref="M267:M268"/>
    <mergeCell ref="J267:J268"/>
    <mergeCell ref="N267:N268"/>
    <mergeCell ref="C172:C174"/>
    <mergeCell ref="A106:A115"/>
    <mergeCell ref="A172:A174"/>
    <mergeCell ref="A270:A279"/>
    <mergeCell ref="K267:K268"/>
    <mergeCell ref="P267:P268"/>
    <mergeCell ref="F267:I267"/>
    <mergeCell ref="L267:L268"/>
    <mergeCell ref="A196:A205"/>
    <mergeCell ref="A206:A215"/>
    <mergeCell ref="A217:Q217"/>
    <mergeCell ref="O172:O173"/>
    <mergeCell ref="E218:H218"/>
    <mergeCell ref="M172:M173"/>
    <mergeCell ref="A170:Q170"/>
    <mergeCell ref="P172:P173"/>
    <mergeCell ref="Q172:Q173"/>
    <mergeCell ref="K172:K173"/>
    <mergeCell ref="A176:A185"/>
    <mergeCell ref="A186:A195"/>
    <mergeCell ref="N125:N126"/>
    <mergeCell ref="O125:O126"/>
    <mergeCell ref="P125:P126"/>
    <mergeCell ref="Q125:Q126"/>
    <mergeCell ref="A128:A137"/>
    <mergeCell ref="E564:H564"/>
    <mergeCell ref="E524:H524"/>
    <mergeCell ref="J653:J654"/>
    <mergeCell ref="K653:K654"/>
    <mergeCell ref="P525:P526"/>
    <mergeCell ref="A651:Q651"/>
    <mergeCell ref="A656:A669"/>
    <mergeCell ref="L653:L654"/>
    <mergeCell ref="M653:M654"/>
    <mergeCell ref="N653:N654"/>
    <mergeCell ref="O653:O654"/>
    <mergeCell ref="F565:I565"/>
    <mergeCell ref="B525:B527"/>
    <mergeCell ref="C525:C527"/>
    <mergeCell ref="D525:D526"/>
    <mergeCell ref="A599:A608"/>
    <mergeCell ref="A563:Q563"/>
    <mergeCell ref="P565:P566"/>
    <mergeCell ref="Q565:Q566"/>
    <mergeCell ref="A569:A578"/>
    <mergeCell ref="A579:A588"/>
    <mergeCell ref="A589:A598"/>
    <mergeCell ref="J565:J566"/>
    <mergeCell ref="K565:K566"/>
    <mergeCell ref="M430:M431"/>
    <mergeCell ref="O267:O268"/>
    <mergeCell ref="B267:B269"/>
    <mergeCell ref="C267:C269"/>
    <mergeCell ref="D267:D268"/>
    <mergeCell ref="E267:E268"/>
    <mergeCell ref="K316:K317"/>
    <mergeCell ref="E316:E317"/>
    <mergeCell ref="F316:I316"/>
    <mergeCell ref="J316:J317"/>
    <mergeCell ref="F430:I430"/>
    <mergeCell ref="J430:J431"/>
    <mergeCell ref="K430:K431"/>
    <mergeCell ref="L430:L431"/>
    <mergeCell ref="E315:H315"/>
    <mergeCell ref="E429:H429"/>
    <mergeCell ref="A350:A359"/>
    <mergeCell ref="A267:A269"/>
    <mergeCell ref="A280:A289"/>
    <mergeCell ref="A290:A299"/>
    <mergeCell ref="A219:A221"/>
    <mergeCell ref="B219:B221"/>
    <mergeCell ref="C219:C221"/>
    <mergeCell ref="D219:D220"/>
    <mergeCell ref="E219:E220"/>
    <mergeCell ref="E266:H266"/>
    <mergeCell ref="A252:A261"/>
    <mergeCell ref="A265:Q265"/>
    <mergeCell ref="Q219:Q220"/>
    <mergeCell ref="A222:A231"/>
    <mergeCell ref="A232:A241"/>
    <mergeCell ref="A242:A251"/>
    <mergeCell ref="F219:I219"/>
    <mergeCell ref="J219:J220"/>
    <mergeCell ref="L219:L220"/>
    <mergeCell ref="M219:M220"/>
    <mergeCell ref="N219:N220"/>
    <mergeCell ref="P219:P220"/>
    <mergeCell ref="O219:O220"/>
    <mergeCell ref="K219:K220"/>
    <mergeCell ref="L172:L173"/>
    <mergeCell ref="Q73:Q74"/>
    <mergeCell ref="P73:P74"/>
    <mergeCell ref="E73:E74"/>
    <mergeCell ref="F73:I73"/>
    <mergeCell ref="E171:H171"/>
    <mergeCell ref="E172:E173"/>
    <mergeCell ref="J172:J173"/>
    <mergeCell ref="D172:D173"/>
    <mergeCell ref="F172:I172"/>
    <mergeCell ref="N172:N173"/>
    <mergeCell ref="D73:D74"/>
    <mergeCell ref="O73:O74"/>
    <mergeCell ref="K73:K74"/>
    <mergeCell ref="A73:A74"/>
    <mergeCell ref="B73:B74"/>
    <mergeCell ref="J73:J74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A59:A68"/>
    <mergeCell ref="C73:C74"/>
    <mergeCell ref="O477:O478"/>
    <mergeCell ref="E476:H476"/>
    <mergeCell ref="A444:A453"/>
    <mergeCell ref="A454:A463"/>
    <mergeCell ref="A464:A473"/>
    <mergeCell ref="A475:Q475"/>
    <mergeCell ref="Q477:Q478"/>
    <mergeCell ref="P477:P478"/>
    <mergeCell ref="A434:A443"/>
    <mergeCell ref="N477:N478"/>
    <mergeCell ref="M477:M478"/>
    <mergeCell ref="L477:L478"/>
    <mergeCell ref="K477:K478"/>
    <mergeCell ref="J477:J478"/>
    <mergeCell ref="F477:I477"/>
    <mergeCell ref="E477:E478"/>
    <mergeCell ref="A430:A432"/>
    <mergeCell ref="B430:B432"/>
    <mergeCell ref="D477:D478"/>
    <mergeCell ref="C477:C479"/>
    <mergeCell ref="A511:A520"/>
    <mergeCell ref="A501:A510"/>
    <mergeCell ref="A491:A500"/>
    <mergeCell ref="A481:A490"/>
    <mergeCell ref="A549:A558"/>
    <mergeCell ref="B477:B479"/>
    <mergeCell ref="A477:A479"/>
    <mergeCell ref="A523:Q523"/>
    <mergeCell ref="Q525:Q526"/>
    <mergeCell ref="A529:A538"/>
    <mergeCell ref="A539:A548"/>
    <mergeCell ref="J525:J526"/>
    <mergeCell ref="K525:K526"/>
    <mergeCell ref="L525:L526"/>
    <mergeCell ref="M525:M526"/>
    <mergeCell ref="N525:N526"/>
    <mergeCell ref="O525:O526"/>
    <mergeCell ref="E525:E526"/>
    <mergeCell ref="F525:I525"/>
    <mergeCell ref="A525:A527"/>
    <mergeCell ref="L565:L566"/>
    <mergeCell ref="M565:M566"/>
    <mergeCell ref="N565:N566"/>
    <mergeCell ref="O565:O566"/>
    <mergeCell ref="A565:A567"/>
    <mergeCell ref="B565:B567"/>
    <mergeCell ref="C565:C567"/>
    <mergeCell ref="D565:D566"/>
    <mergeCell ref="E565:E566"/>
    <mergeCell ref="A653:A655"/>
    <mergeCell ref="B653:B655"/>
    <mergeCell ref="C653:C655"/>
    <mergeCell ref="D653:D654"/>
    <mergeCell ref="E653:E654"/>
    <mergeCell ref="F653:I653"/>
    <mergeCell ref="Q653:Q654"/>
    <mergeCell ref="P653:P654"/>
    <mergeCell ref="A670:A680"/>
    <mergeCell ref="A681:A687"/>
    <mergeCell ref="A688:A697"/>
    <mergeCell ref="A833:Q833"/>
    <mergeCell ref="E834:H834"/>
    <mergeCell ref="A835:A837"/>
    <mergeCell ref="B835:B837"/>
    <mergeCell ref="C835:C837"/>
    <mergeCell ref="D835:D836"/>
    <mergeCell ref="E835:E836"/>
    <mergeCell ref="F835:I835"/>
    <mergeCell ref="J835:J836"/>
    <mergeCell ref="K835:K836"/>
    <mergeCell ref="L835:L836"/>
    <mergeCell ref="M835:M836"/>
    <mergeCell ref="N835:N836"/>
    <mergeCell ref="O835:O836"/>
    <mergeCell ref="P835:P836"/>
    <mergeCell ref="Q835:Q836"/>
    <mergeCell ref="N701:N702"/>
    <mergeCell ref="O701:O702"/>
    <mergeCell ref="P701:P702"/>
    <mergeCell ref="M701:M702"/>
    <mergeCell ref="A701:A703"/>
    <mergeCell ref="J701:J702"/>
    <mergeCell ref="A885:A894"/>
    <mergeCell ref="A895:A904"/>
    <mergeCell ref="A905:A914"/>
    <mergeCell ref="A915:A924"/>
    <mergeCell ref="A882:A884"/>
    <mergeCell ref="B882:B884"/>
    <mergeCell ref="C882:C884"/>
    <mergeCell ref="D882:D883"/>
    <mergeCell ref="E882:E883"/>
    <mergeCell ref="A926:Q926"/>
    <mergeCell ref="E927:H927"/>
    <mergeCell ref="A928:A930"/>
    <mergeCell ref="B928:B930"/>
    <mergeCell ref="C928:C930"/>
    <mergeCell ref="D928:D929"/>
    <mergeCell ref="E928:E929"/>
    <mergeCell ref="F928:I928"/>
    <mergeCell ref="J928:J929"/>
    <mergeCell ref="K928:K929"/>
    <mergeCell ref="L928:L929"/>
    <mergeCell ref="M928:M929"/>
    <mergeCell ref="N928:N929"/>
    <mergeCell ref="O928:O929"/>
    <mergeCell ref="P928:P929"/>
    <mergeCell ref="Q928:Q929"/>
    <mergeCell ref="A961:A970"/>
    <mergeCell ref="A972:Q972"/>
    <mergeCell ref="E973:H973"/>
    <mergeCell ref="A974:A976"/>
    <mergeCell ref="B974:B976"/>
    <mergeCell ref="C974:C976"/>
    <mergeCell ref="D974:D975"/>
    <mergeCell ref="E974:E975"/>
    <mergeCell ref="F974:I974"/>
    <mergeCell ref="J974:J975"/>
    <mergeCell ref="K974:K975"/>
    <mergeCell ref="L974:L975"/>
    <mergeCell ref="M974:M975"/>
    <mergeCell ref="N974:N975"/>
    <mergeCell ref="O974:O975"/>
    <mergeCell ref="P974:P975"/>
    <mergeCell ref="Q974:Q975"/>
    <mergeCell ref="A1007:A1016"/>
    <mergeCell ref="A361:Q361"/>
    <mergeCell ref="E362:H362"/>
    <mergeCell ref="A363:A365"/>
    <mergeCell ref="B363:B365"/>
    <mergeCell ref="C363:C365"/>
    <mergeCell ref="D363:D364"/>
    <mergeCell ref="E363:E364"/>
    <mergeCell ref="F363:I363"/>
    <mergeCell ref="J363:J364"/>
    <mergeCell ref="K363:K364"/>
    <mergeCell ref="L363:L364"/>
    <mergeCell ref="M363:M364"/>
    <mergeCell ref="N363:N364"/>
    <mergeCell ref="O363:O364"/>
    <mergeCell ref="P363:P364"/>
    <mergeCell ref="Q363:Q364"/>
    <mergeCell ref="A367:A376"/>
    <mergeCell ref="A377:A386"/>
    <mergeCell ref="A387:A396"/>
    <mergeCell ref="A397:A406"/>
    <mergeCell ref="A931:A940"/>
    <mergeCell ref="A941:A950"/>
    <mergeCell ref="A951:A960"/>
    <mergeCell ref="E4:H4"/>
    <mergeCell ref="A1024:A1033"/>
    <mergeCell ref="A1034:A1043"/>
    <mergeCell ref="A1044:A1053"/>
    <mergeCell ref="A1054:A1063"/>
    <mergeCell ref="A1019:Q1019"/>
    <mergeCell ref="E1020:H1020"/>
    <mergeCell ref="A1021:A1023"/>
    <mergeCell ref="B1021:B1023"/>
    <mergeCell ref="C1021:C1023"/>
    <mergeCell ref="D1021:D1022"/>
    <mergeCell ref="E1021:E1022"/>
    <mergeCell ref="F1021:I1021"/>
    <mergeCell ref="J1021:J1022"/>
    <mergeCell ref="K1021:K1022"/>
    <mergeCell ref="L1021:L1022"/>
    <mergeCell ref="M1021:M1022"/>
    <mergeCell ref="N1021:N1022"/>
    <mergeCell ref="O1021:O1022"/>
    <mergeCell ref="P1021:P1022"/>
    <mergeCell ref="Q1021:Q1022"/>
    <mergeCell ref="A977:A986"/>
    <mergeCell ref="A987:A996"/>
    <mergeCell ref="A997:A1006"/>
  </mergeCells>
  <phoneticPr fontId="3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2017_balandis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2011-05-24T07:22:09Z</cp:lastPrinted>
  <dcterms:created xsi:type="dcterms:W3CDTF">2007-12-03T08:09:16Z</dcterms:created>
  <dcterms:modified xsi:type="dcterms:W3CDTF">2017-05-22T12:36:53Z</dcterms:modified>
</cp:coreProperties>
</file>