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6450" windowWidth="28860" windowHeight="6510"/>
  </bookViews>
  <sheets>
    <sheet name="2016_sausis" sheetId="4" r:id="rId1"/>
  </sheets>
  <definedNames>
    <definedName name="_xlnm.Print_Titles" localSheetId="0">'2016_sausis'!$3:$3</definedName>
  </definedNames>
  <calcPr calcId="125725"/>
</workbook>
</file>

<file path=xl/calcChain.xml><?xml version="1.0" encoding="utf-8"?>
<calcChain xmlns="http://schemas.openxmlformats.org/spreadsheetml/2006/main">
  <c r="M822" i="4"/>
  <c r="O822" s="1"/>
  <c r="F822"/>
  <c r="M892"/>
  <c r="O892" s="1"/>
  <c r="F892"/>
  <c r="M867"/>
  <c r="P867" s="1"/>
  <c r="Q867" s="1"/>
  <c r="F867"/>
  <c r="M882"/>
  <c r="O882" s="1"/>
  <c r="F882"/>
  <c r="M845"/>
  <c r="O845" s="1"/>
  <c r="F845"/>
  <c r="M925"/>
  <c r="O925" s="1"/>
  <c r="F925"/>
  <c r="M836"/>
  <c r="P836" s="1"/>
  <c r="Q836" s="1"/>
  <c r="F836"/>
  <c r="M811"/>
  <c r="O811" s="1"/>
  <c r="F811"/>
  <c r="M864"/>
  <c r="P864" s="1"/>
  <c r="Q864" s="1"/>
  <c r="F864"/>
  <c r="M798"/>
  <c r="O798" s="1"/>
  <c r="F798"/>
  <c r="M678"/>
  <c r="P678" s="1"/>
  <c r="Q678" s="1"/>
  <c r="F678"/>
  <c r="M663"/>
  <c r="O663" s="1"/>
  <c r="F663"/>
  <c r="M690"/>
  <c r="P690" s="1"/>
  <c r="Q690" s="1"/>
  <c r="F690"/>
  <c r="M666"/>
  <c r="O666" s="1"/>
  <c r="F666"/>
  <c r="M662"/>
  <c r="P662" s="1"/>
  <c r="Q662" s="1"/>
  <c r="F662"/>
  <c r="M674"/>
  <c r="O674" s="1"/>
  <c r="F674"/>
  <c r="M675"/>
  <c r="P675" s="1"/>
  <c r="Q675" s="1"/>
  <c r="F675"/>
  <c r="M669"/>
  <c r="O669" s="1"/>
  <c r="F669"/>
  <c r="M659"/>
  <c r="P659" s="1"/>
  <c r="Q659" s="1"/>
  <c r="F659"/>
  <c r="M671"/>
  <c r="O671" s="1"/>
  <c r="F671"/>
  <c r="M383"/>
  <c r="P383" s="1"/>
  <c r="Q383" s="1"/>
  <c r="F383"/>
  <c r="M395"/>
  <c r="O395" s="1"/>
  <c r="F395"/>
  <c r="M382"/>
  <c r="P382" s="1"/>
  <c r="Q382" s="1"/>
  <c r="F382"/>
  <c r="M394"/>
  <c r="O394" s="1"/>
  <c r="F394"/>
  <c r="M393"/>
  <c r="P393" s="1"/>
  <c r="Q393" s="1"/>
  <c r="F393"/>
  <c r="M400"/>
  <c r="O400" s="1"/>
  <c r="F400"/>
  <c r="M404"/>
  <c r="P404" s="1"/>
  <c r="Q404" s="1"/>
  <c r="F404"/>
  <c r="M402"/>
  <c r="O402" s="1"/>
  <c r="F402"/>
  <c r="M388"/>
  <c r="P388" s="1"/>
  <c r="Q388" s="1"/>
  <c r="F388"/>
  <c r="M399"/>
  <c r="O399" s="1"/>
  <c r="F399"/>
  <c r="M135"/>
  <c r="P135" s="1"/>
  <c r="Q135" s="1"/>
  <c r="F135"/>
  <c r="M186"/>
  <c r="O186" s="1"/>
  <c r="F186"/>
  <c r="M169"/>
  <c r="P169" s="1"/>
  <c r="Q169" s="1"/>
  <c r="F169"/>
  <c r="M197"/>
  <c r="O197" s="1"/>
  <c r="F197"/>
  <c r="M149"/>
  <c r="P149" s="1"/>
  <c r="Q149" s="1"/>
  <c r="F149"/>
  <c r="M179"/>
  <c r="O179" s="1"/>
  <c r="F179"/>
  <c r="M198"/>
  <c r="P198" s="1"/>
  <c r="Q198" s="1"/>
  <c r="F198"/>
  <c r="M203"/>
  <c r="O203" s="1"/>
  <c r="F203"/>
  <c r="M193"/>
  <c r="P193" s="1"/>
  <c r="Q193" s="1"/>
  <c r="F193"/>
  <c r="M205"/>
  <c r="O205" s="1"/>
  <c r="F205"/>
  <c r="P179" l="1"/>
  <c r="Q179" s="1"/>
  <c r="O864"/>
  <c r="O388"/>
  <c r="O193"/>
  <c r="O169"/>
  <c r="O659"/>
  <c r="O382"/>
  <c r="O149"/>
  <c r="P186"/>
  <c r="Q186" s="1"/>
  <c r="O393"/>
  <c r="P671"/>
  <c r="Q671" s="1"/>
  <c r="O675"/>
  <c r="O836"/>
  <c r="P674"/>
  <c r="Q674" s="1"/>
  <c r="O690"/>
  <c r="P822"/>
  <c r="Q822" s="1"/>
  <c r="O135"/>
  <c r="P402"/>
  <c r="Q402" s="1"/>
  <c r="O662"/>
  <c r="P663"/>
  <c r="Q663" s="1"/>
  <c r="P845"/>
  <c r="Q845" s="1"/>
  <c r="P882"/>
  <c r="Q882" s="1"/>
  <c r="P205"/>
  <c r="Q205" s="1"/>
  <c r="O198"/>
  <c r="O404"/>
  <c r="P394"/>
  <c r="Q394" s="1"/>
  <c r="O383"/>
  <c r="O678"/>
  <c r="P811"/>
  <c r="Q811" s="1"/>
  <c r="O867"/>
  <c r="P197"/>
  <c r="Q197" s="1"/>
  <c r="P400"/>
  <c r="Q400" s="1"/>
  <c r="P395"/>
  <c r="Q395" s="1"/>
  <c r="P669"/>
  <c r="Q669" s="1"/>
  <c r="P666"/>
  <c r="Q666" s="1"/>
  <c r="P798"/>
  <c r="Q798" s="1"/>
  <c r="P925"/>
  <c r="Q925" s="1"/>
  <c r="P892"/>
  <c r="Q892" s="1"/>
  <c r="P203"/>
  <c r="Q203" s="1"/>
  <c r="P399"/>
  <c r="Q399" s="1"/>
  <c r="L921" l="1"/>
  <c r="K921"/>
  <c r="F921"/>
  <c r="L915"/>
  <c r="K915"/>
  <c r="M915" s="1"/>
  <c r="F915"/>
  <c r="L897"/>
  <c r="K897"/>
  <c r="F897"/>
  <c r="L872"/>
  <c r="K872"/>
  <c r="F872"/>
  <c r="L850"/>
  <c r="K850"/>
  <c r="F850"/>
  <c r="L849"/>
  <c r="K849"/>
  <c r="F849"/>
  <c r="L842"/>
  <c r="K842"/>
  <c r="F842"/>
  <c r="L820"/>
  <c r="K820"/>
  <c r="F820"/>
  <c r="L815"/>
  <c r="K815"/>
  <c r="F815"/>
  <c r="L805"/>
  <c r="K805"/>
  <c r="F805"/>
  <c r="L667"/>
  <c r="K667"/>
  <c r="F667"/>
  <c r="L642"/>
  <c r="K642"/>
  <c r="F642"/>
  <c r="L637"/>
  <c r="K637"/>
  <c r="F637"/>
  <c r="L631"/>
  <c r="K631"/>
  <c r="F631"/>
  <c r="L620"/>
  <c r="K620"/>
  <c r="F620"/>
  <c r="L618"/>
  <c r="K618"/>
  <c r="F618"/>
  <c r="L600"/>
  <c r="K600"/>
  <c r="F600"/>
  <c r="L571"/>
  <c r="K571"/>
  <c r="F571"/>
  <c r="L572"/>
  <c r="K572"/>
  <c r="F572"/>
  <c r="L541"/>
  <c r="K541"/>
  <c r="F541"/>
  <c r="L374"/>
  <c r="K374"/>
  <c r="F374"/>
  <c r="L366"/>
  <c r="K366"/>
  <c r="F366"/>
  <c r="L362"/>
  <c r="K362"/>
  <c r="F362"/>
  <c r="L357"/>
  <c r="K357"/>
  <c r="F357"/>
  <c r="L360"/>
  <c r="K360"/>
  <c r="F360"/>
  <c r="L348"/>
  <c r="K348"/>
  <c r="F348"/>
  <c r="L340"/>
  <c r="K340"/>
  <c r="F340"/>
  <c r="L318"/>
  <c r="K318"/>
  <c r="F318"/>
  <c r="L307"/>
  <c r="K307"/>
  <c r="F307"/>
  <c r="L299"/>
  <c r="K299"/>
  <c r="F299"/>
  <c r="L168"/>
  <c r="K168"/>
  <c r="F168"/>
  <c r="L146"/>
  <c r="K146"/>
  <c r="F146"/>
  <c r="L138"/>
  <c r="K138"/>
  <c r="F138"/>
  <c r="L137"/>
  <c r="K137"/>
  <c r="F137"/>
  <c r="L118"/>
  <c r="K118"/>
  <c r="F118"/>
  <c r="L117"/>
  <c r="K117"/>
  <c r="F117"/>
  <c r="L112"/>
  <c r="K112"/>
  <c r="F112"/>
  <c r="L104"/>
  <c r="K104"/>
  <c r="F104"/>
  <c r="L88"/>
  <c r="K88"/>
  <c r="F88"/>
  <c r="L77"/>
  <c r="K77"/>
  <c r="F77"/>
  <c r="M844"/>
  <c r="O844" s="1"/>
  <c r="M833"/>
  <c r="O833" s="1"/>
  <c r="M825"/>
  <c r="O825" s="1"/>
  <c r="M802"/>
  <c r="O802" s="1"/>
  <c r="M799"/>
  <c r="O799" s="1"/>
  <c r="M794"/>
  <c r="O794" s="1"/>
  <c r="M789"/>
  <c r="O789" s="1"/>
  <c r="M769"/>
  <c r="O769" s="1"/>
  <c r="M764"/>
  <c r="O764" s="1"/>
  <c r="M754"/>
  <c r="O754" s="1"/>
  <c r="M604"/>
  <c r="O604" s="1"/>
  <c r="M601"/>
  <c r="O601" s="1"/>
  <c r="M598"/>
  <c r="O598" s="1"/>
  <c r="M574"/>
  <c r="O574" s="1"/>
  <c r="M565"/>
  <c r="O565" s="1"/>
  <c r="M561"/>
  <c r="O561" s="1"/>
  <c r="M557"/>
  <c r="O557" s="1"/>
  <c r="M558"/>
  <c r="O558" s="1"/>
  <c r="M555"/>
  <c r="O555" s="1"/>
  <c r="M551"/>
  <c r="O551" s="1"/>
  <c r="M371"/>
  <c r="O371" s="1"/>
  <c r="M370"/>
  <c r="O370" s="1"/>
  <c r="M367"/>
  <c r="O367" s="1"/>
  <c r="M345"/>
  <c r="O345" s="1"/>
  <c r="M347"/>
  <c r="O347" s="1"/>
  <c r="M338"/>
  <c r="O338" s="1"/>
  <c r="M321"/>
  <c r="O321" s="1"/>
  <c r="M304"/>
  <c r="O304" s="1"/>
  <c r="M292"/>
  <c r="O292" s="1"/>
  <c r="M293"/>
  <c r="O293" s="1"/>
  <c r="M209"/>
  <c r="O209" s="1"/>
  <c r="M181"/>
  <c r="O181" s="1"/>
  <c r="M162"/>
  <c r="P162" s="1"/>
  <c r="Q162" s="1"/>
  <c r="M820" l="1"/>
  <c r="O820" s="1"/>
  <c r="M642"/>
  <c r="O642" s="1"/>
  <c r="M620"/>
  <c r="P620" s="1"/>
  <c r="Q620" s="1"/>
  <c r="M362"/>
  <c r="P362" s="1"/>
  <c r="Q362" s="1"/>
  <c r="M138"/>
  <c r="P138" s="1"/>
  <c r="Q138" s="1"/>
  <c r="M360"/>
  <c r="O360" s="1"/>
  <c r="M600"/>
  <c r="P600" s="1"/>
  <c r="Q600" s="1"/>
  <c r="M815"/>
  <c r="P815" s="1"/>
  <c r="Q815" s="1"/>
  <c r="M77"/>
  <c r="O77" s="1"/>
  <c r="M117"/>
  <c r="O117" s="1"/>
  <c r="M146"/>
  <c r="O146" s="1"/>
  <c r="M357"/>
  <c r="O357" s="1"/>
  <c r="M541"/>
  <c r="O541" s="1"/>
  <c r="M618"/>
  <c r="O618" s="1"/>
  <c r="M88"/>
  <c r="P88" s="1"/>
  <c r="Q88" s="1"/>
  <c r="M168"/>
  <c r="O168" s="1"/>
  <c r="M571"/>
  <c r="P571" s="1"/>
  <c r="Q571" s="1"/>
  <c r="M805"/>
  <c r="P805" s="1"/>
  <c r="Q805" s="1"/>
  <c r="M137"/>
  <c r="O137" s="1"/>
  <c r="M348"/>
  <c r="P348" s="1"/>
  <c r="Q348" s="1"/>
  <c r="M872"/>
  <c r="O872" s="1"/>
  <c r="O162"/>
  <c r="M318"/>
  <c r="O318" s="1"/>
  <c r="M842"/>
  <c r="O842" s="1"/>
  <c r="M104"/>
  <c r="O104" s="1"/>
  <c r="M112"/>
  <c r="O112" s="1"/>
  <c r="M340"/>
  <c r="O340" s="1"/>
  <c r="M366"/>
  <c r="P366" s="1"/>
  <c r="Q366" s="1"/>
  <c r="M374"/>
  <c r="P374" s="1"/>
  <c r="Q374" s="1"/>
  <c r="M667"/>
  <c r="O667" s="1"/>
  <c r="M849"/>
  <c r="O849" s="1"/>
  <c r="M850"/>
  <c r="P850" s="1"/>
  <c r="Q850" s="1"/>
  <c r="M921"/>
  <c r="P921" s="1"/>
  <c r="Q921" s="1"/>
  <c r="M118"/>
  <c r="O118" s="1"/>
  <c r="M299"/>
  <c r="O299" s="1"/>
  <c r="M307"/>
  <c r="O307" s="1"/>
  <c r="M572"/>
  <c r="O572" s="1"/>
  <c r="M631"/>
  <c r="O631" s="1"/>
  <c r="M637"/>
  <c r="P637" s="1"/>
  <c r="Q637" s="1"/>
  <c r="M897"/>
  <c r="P897" s="1"/>
  <c r="Q897" s="1"/>
  <c r="O600"/>
  <c r="O915"/>
  <c r="P915"/>
  <c r="Q915" s="1"/>
  <c r="P168"/>
  <c r="Q168" s="1"/>
  <c r="P293"/>
  <c r="Q293" s="1"/>
  <c r="P292"/>
  <c r="Q292" s="1"/>
  <c r="P304"/>
  <c r="Q304" s="1"/>
  <c r="P321"/>
  <c r="Q321" s="1"/>
  <c r="P338"/>
  <c r="Q338" s="1"/>
  <c r="P347"/>
  <c r="Q347" s="1"/>
  <c r="P345"/>
  <c r="Q345" s="1"/>
  <c r="P367"/>
  <c r="Q367" s="1"/>
  <c r="P370"/>
  <c r="Q370" s="1"/>
  <c r="P371"/>
  <c r="Q371" s="1"/>
  <c r="P551"/>
  <c r="Q551" s="1"/>
  <c r="P555"/>
  <c r="Q555" s="1"/>
  <c r="P558"/>
  <c r="Q558" s="1"/>
  <c r="P557"/>
  <c r="Q557" s="1"/>
  <c r="P561"/>
  <c r="Q561" s="1"/>
  <c r="P565"/>
  <c r="Q565" s="1"/>
  <c r="P574"/>
  <c r="Q574" s="1"/>
  <c r="P598"/>
  <c r="Q598" s="1"/>
  <c r="P601"/>
  <c r="Q601" s="1"/>
  <c r="P604"/>
  <c r="Q604" s="1"/>
  <c r="P754"/>
  <c r="Q754" s="1"/>
  <c r="P764"/>
  <c r="Q764" s="1"/>
  <c r="P769"/>
  <c r="Q769" s="1"/>
  <c r="P789"/>
  <c r="Q789" s="1"/>
  <c r="P794"/>
  <c r="Q794" s="1"/>
  <c r="P799"/>
  <c r="Q799" s="1"/>
  <c r="P802"/>
  <c r="Q802" s="1"/>
  <c r="P825"/>
  <c r="Q825" s="1"/>
  <c r="P833"/>
  <c r="Q833" s="1"/>
  <c r="P844"/>
  <c r="Q844" s="1"/>
  <c r="P181"/>
  <c r="Q181" s="1"/>
  <c r="P209"/>
  <c r="Q209" s="1"/>
  <c r="O815" l="1"/>
  <c r="P618"/>
  <c r="Q618" s="1"/>
  <c r="P667"/>
  <c r="Q667" s="1"/>
  <c r="P112"/>
  <c r="Q112" s="1"/>
  <c r="P541"/>
  <c r="Q541" s="1"/>
  <c r="P360"/>
  <c r="Q360" s="1"/>
  <c r="P642"/>
  <c r="Q642" s="1"/>
  <c r="P631"/>
  <c r="Q631" s="1"/>
  <c r="P820"/>
  <c r="Q820" s="1"/>
  <c r="P146"/>
  <c r="Q146" s="1"/>
  <c r="P572"/>
  <c r="Q572" s="1"/>
  <c r="O805"/>
  <c r="P318"/>
  <c r="Q318" s="1"/>
  <c r="P849"/>
  <c r="Q849" s="1"/>
  <c r="O620"/>
  <c r="P340"/>
  <c r="Q340" s="1"/>
  <c r="P307"/>
  <c r="Q307" s="1"/>
  <c r="O366"/>
  <c r="P357"/>
  <c r="Q357" s="1"/>
  <c r="O362"/>
  <c r="O897"/>
  <c r="O850"/>
  <c r="P842"/>
  <c r="Q842" s="1"/>
  <c r="O348"/>
  <c r="P118"/>
  <c r="Q118" s="1"/>
  <c r="P117"/>
  <c r="Q117" s="1"/>
  <c r="P77"/>
  <c r="Q77" s="1"/>
  <c r="O374"/>
  <c r="O571"/>
  <c r="O138"/>
  <c r="P872"/>
  <c r="Q872" s="1"/>
  <c r="O921"/>
  <c r="O637"/>
  <c r="O88"/>
  <c r="P299"/>
  <c r="Q299" s="1"/>
  <c r="P137"/>
  <c r="Q137" s="1"/>
  <c r="P104"/>
  <c r="Q104" s="1"/>
  <c r="M906"/>
  <c r="O906" s="1"/>
  <c r="F906"/>
  <c r="M898"/>
  <c r="O898" s="1"/>
  <c r="F898"/>
  <c r="M824"/>
  <c r="P824" s="1"/>
  <c r="Q824" s="1"/>
  <c r="F824"/>
  <c r="M806"/>
  <c r="O806" s="1"/>
  <c r="F806"/>
  <c r="M634"/>
  <c r="O634" s="1"/>
  <c r="F634"/>
  <c r="M544"/>
  <c r="O544" s="1"/>
  <c r="F544"/>
  <c r="M449"/>
  <c r="P449" s="1"/>
  <c r="Q449" s="1"/>
  <c r="F449"/>
  <c r="M444"/>
  <c r="O444" s="1"/>
  <c r="F444"/>
  <c r="M442"/>
  <c r="O442" s="1"/>
  <c r="F442"/>
  <c r="M434"/>
  <c r="O434" s="1"/>
  <c r="F434"/>
  <c r="M377"/>
  <c r="P377" s="1"/>
  <c r="Q377" s="1"/>
  <c r="F377"/>
  <c r="M361"/>
  <c r="O361" s="1"/>
  <c r="F361"/>
  <c r="M329"/>
  <c r="P329" s="1"/>
  <c r="Q329" s="1"/>
  <c r="F329"/>
  <c r="M147"/>
  <c r="P147" s="1"/>
  <c r="Q147" s="1"/>
  <c r="F147"/>
  <c r="M124"/>
  <c r="O124" s="1"/>
  <c r="F124"/>
  <c r="M107"/>
  <c r="P107" s="1"/>
  <c r="Q107" s="1"/>
  <c r="F107"/>
  <c r="M87"/>
  <c r="P87" s="1"/>
  <c r="Q87" s="1"/>
  <c r="F87"/>
  <c r="M53"/>
  <c r="O53" s="1"/>
  <c r="F53"/>
  <c r="M28"/>
  <c r="O28" s="1"/>
  <c r="F28"/>
  <c r="M23"/>
  <c r="P23" s="1"/>
  <c r="Q23" s="1"/>
  <c r="F23"/>
  <c r="M17"/>
  <c r="P17" s="1"/>
  <c r="Q17" s="1"/>
  <c r="F17"/>
  <c r="M919"/>
  <c r="O919" s="1"/>
  <c r="I919"/>
  <c r="M914"/>
  <c r="O914" s="1"/>
  <c r="I914"/>
  <c r="M901"/>
  <c r="P901" s="1"/>
  <c r="Q901" s="1"/>
  <c r="I901"/>
  <c r="M893"/>
  <c r="O893" s="1"/>
  <c r="I893"/>
  <c r="M880"/>
  <c r="O880" s="1"/>
  <c r="I880"/>
  <c r="M878"/>
  <c r="O878" s="1"/>
  <c r="I878"/>
  <c r="M865"/>
  <c r="P865" s="1"/>
  <c r="Q865" s="1"/>
  <c r="I865"/>
  <c r="M862"/>
  <c r="O862" s="1"/>
  <c r="I862"/>
  <c r="M855"/>
  <c r="O855" s="1"/>
  <c r="I855"/>
  <c r="M853"/>
  <c r="O853" s="1"/>
  <c r="I853"/>
  <c r="M839"/>
  <c r="P839" s="1"/>
  <c r="Q839" s="1"/>
  <c r="I839"/>
  <c r="M838"/>
  <c r="O838" s="1"/>
  <c r="I838"/>
  <c r="M837"/>
  <c r="P837" s="1"/>
  <c r="Q837" s="1"/>
  <c r="I837"/>
  <c r="M708"/>
  <c r="O708" s="1"/>
  <c r="I708"/>
  <c r="M707"/>
  <c r="P707" s="1"/>
  <c r="Q707" s="1"/>
  <c r="I707"/>
  <c r="M705"/>
  <c r="O705" s="1"/>
  <c r="I705"/>
  <c r="M701"/>
  <c r="P701" s="1"/>
  <c r="Q701" s="1"/>
  <c r="I701"/>
  <c r="M688"/>
  <c r="O688" s="1"/>
  <c r="I688"/>
  <c r="M682"/>
  <c r="P682" s="1"/>
  <c r="Q682" s="1"/>
  <c r="I682"/>
  <c r="M653"/>
  <c r="O653" s="1"/>
  <c r="I653"/>
  <c r="M256"/>
  <c r="P256" s="1"/>
  <c r="Q256" s="1"/>
  <c r="I256"/>
  <c r="M252"/>
  <c r="O252" s="1"/>
  <c r="I252"/>
  <c r="M246"/>
  <c r="P246" s="1"/>
  <c r="Q246" s="1"/>
  <c r="I246"/>
  <c r="M242"/>
  <c r="O242" s="1"/>
  <c r="I242"/>
  <c r="M240"/>
  <c r="P240" s="1"/>
  <c r="Q240" s="1"/>
  <c r="I240"/>
  <c r="M235"/>
  <c r="O235" s="1"/>
  <c r="I235"/>
  <c r="M231"/>
  <c r="P231" s="1"/>
  <c r="Q231" s="1"/>
  <c r="I231"/>
  <c r="M230"/>
  <c r="O230" s="1"/>
  <c r="I230"/>
  <c r="M224"/>
  <c r="P224" s="1"/>
  <c r="Q224" s="1"/>
  <c r="I224"/>
  <c r="M221"/>
  <c r="I221"/>
  <c r="M120"/>
  <c r="P120" s="1"/>
  <c r="Q120" s="1"/>
  <c r="I120"/>
  <c r="M108"/>
  <c r="O108" s="1"/>
  <c r="I108"/>
  <c r="M91"/>
  <c r="P91" s="1"/>
  <c r="Q91" s="1"/>
  <c r="I91"/>
  <c r="M74"/>
  <c r="O74" s="1"/>
  <c r="I74"/>
  <c r="M68"/>
  <c r="P68" s="1"/>
  <c r="Q68" s="1"/>
  <c r="I68"/>
  <c r="M62"/>
  <c r="O62" s="1"/>
  <c r="I62"/>
  <c r="M61"/>
  <c r="P61" s="1"/>
  <c r="Q61" s="1"/>
  <c r="I61"/>
  <c r="M59"/>
  <c r="O59" s="1"/>
  <c r="I59"/>
  <c r="M48"/>
  <c r="P48" s="1"/>
  <c r="Q48" s="1"/>
  <c r="I48"/>
  <c r="M10"/>
  <c r="I10"/>
  <c r="O10" l="1"/>
  <c r="O221"/>
  <c r="O901"/>
  <c r="P855"/>
  <c r="Q855" s="1"/>
  <c r="P53"/>
  <c r="Q53" s="1"/>
  <c r="O329"/>
  <c r="O837"/>
  <c r="O256"/>
  <c r="O91"/>
  <c r="O224"/>
  <c r="P444"/>
  <c r="Q444" s="1"/>
  <c r="O61"/>
  <c r="O701"/>
  <c r="P880"/>
  <c r="Q880" s="1"/>
  <c r="O17"/>
  <c r="O147"/>
  <c r="O824"/>
  <c r="O865"/>
  <c r="O240"/>
  <c r="P919"/>
  <c r="Q919" s="1"/>
  <c r="P442"/>
  <c r="Q442" s="1"/>
  <c r="O48"/>
  <c r="O120"/>
  <c r="O246"/>
  <c r="O707"/>
  <c r="O839"/>
  <c r="P806"/>
  <c r="Q806" s="1"/>
  <c r="O68"/>
  <c r="O231"/>
  <c r="O682"/>
  <c r="P862"/>
  <c r="Q862" s="1"/>
  <c r="O87"/>
  <c r="O377"/>
  <c r="P906"/>
  <c r="Q906" s="1"/>
  <c r="P898"/>
  <c r="Q898" s="1"/>
  <c r="O449"/>
  <c r="P634"/>
  <c r="Q634" s="1"/>
  <c r="P434"/>
  <c r="Q434" s="1"/>
  <c r="P544"/>
  <c r="Q544" s="1"/>
  <c r="P361"/>
  <c r="Q361" s="1"/>
  <c r="O23"/>
  <c r="O107"/>
  <c r="P28"/>
  <c r="Q28" s="1"/>
  <c r="P124"/>
  <c r="Q124" s="1"/>
  <c r="P10"/>
  <c r="Q10" s="1"/>
  <c r="P62"/>
  <c r="Q62" s="1"/>
  <c r="P108"/>
  <c r="Q108" s="1"/>
  <c r="P230"/>
  <c r="Q230" s="1"/>
  <c r="P242"/>
  <c r="Q242" s="1"/>
  <c r="P653"/>
  <c r="Q653" s="1"/>
  <c r="P705"/>
  <c r="Q705" s="1"/>
  <c r="P838"/>
  <c r="Q838" s="1"/>
  <c r="P893"/>
  <c r="Q893" s="1"/>
  <c r="P59"/>
  <c r="Q59" s="1"/>
  <c r="P74"/>
  <c r="Q74" s="1"/>
  <c r="P221"/>
  <c r="Q221" s="1"/>
  <c r="P235"/>
  <c r="Q235" s="1"/>
  <c r="P252"/>
  <c r="Q252" s="1"/>
  <c r="P688"/>
  <c r="Q688" s="1"/>
  <c r="P708"/>
  <c r="Q708" s="1"/>
  <c r="P853"/>
  <c r="Q853" s="1"/>
  <c r="P878"/>
  <c r="Q878" s="1"/>
  <c r="P914"/>
  <c r="Q914" s="1"/>
  <c r="M909"/>
  <c r="P909" s="1"/>
  <c r="Q909" s="1"/>
  <c r="F909"/>
  <c r="M869"/>
  <c r="O869" s="1"/>
  <c r="F869"/>
  <c r="M860"/>
  <c r="P860" s="1"/>
  <c r="Q860" s="1"/>
  <c r="F860"/>
  <c r="M832"/>
  <c r="O832" s="1"/>
  <c r="F832"/>
  <c r="M828"/>
  <c r="P828" s="1"/>
  <c r="Q828" s="1"/>
  <c r="F828"/>
  <c r="M801"/>
  <c r="O801" s="1"/>
  <c r="F801"/>
  <c r="M680"/>
  <c r="P680" s="1"/>
  <c r="Q680" s="1"/>
  <c r="F680"/>
  <c r="M676"/>
  <c r="O676" s="1"/>
  <c r="F676"/>
  <c r="M652"/>
  <c r="O652" s="1"/>
  <c r="F652"/>
  <c r="M646"/>
  <c r="O646" s="1"/>
  <c r="F646"/>
  <c r="M611"/>
  <c r="O611" s="1"/>
  <c r="F611"/>
  <c r="M595"/>
  <c r="P595" s="1"/>
  <c r="Q595" s="1"/>
  <c r="F595"/>
  <c r="M591"/>
  <c r="O591" s="1"/>
  <c r="F591"/>
  <c r="M582"/>
  <c r="O582" s="1"/>
  <c r="F582"/>
  <c r="M378"/>
  <c r="O378" s="1"/>
  <c r="M125"/>
  <c r="O125" s="1"/>
  <c r="M122"/>
  <c r="O122" s="1"/>
  <c r="M65"/>
  <c r="O65" s="1"/>
  <c r="M35"/>
  <c r="O35" s="1"/>
  <c r="M18"/>
  <c r="O18" s="1"/>
  <c r="M852"/>
  <c r="O852" s="1"/>
  <c r="F852"/>
  <c r="M871"/>
  <c r="O871" s="1"/>
  <c r="F871"/>
  <c r="M786"/>
  <c r="P786" s="1"/>
  <c r="Q786" s="1"/>
  <c r="F786"/>
  <c r="M889"/>
  <c r="O889" s="1"/>
  <c r="F889"/>
  <c r="M809"/>
  <c r="P809" s="1"/>
  <c r="Q809" s="1"/>
  <c r="F809"/>
  <c r="M687"/>
  <c r="O687" s="1"/>
  <c r="F687"/>
  <c r="M490"/>
  <c r="O490" s="1"/>
  <c r="F490"/>
  <c r="M683"/>
  <c r="O683" s="1"/>
  <c r="F683"/>
  <c r="M603"/>
  <c r="O603" s="1"/>
  <c r="F603"/>
  <c r="M616"/>
  <c r="O616" s="1"/>
  <c r="F616"/>
  <c r="M586"/>
  <c r="O586" s="1"/>
  <c r="F586"/>
  <c r="M599"/>
  <c r="P599" s="1"/>
  <c r="Q599" s="1"/>
  <c r="F599"/>
  <c r="M628"/>
  <c r="O628" s="1"/>
  <c r="F628"/>
  <c r="M365"/>
  <c r="O365" s="1"/>
  <c r="F365"/>
  <c r="M518"/>
  <c r="O518" s="1"/>
  <c r="F518"/>
  <c r="M397"/>
  <c r="O397" s="1"/>
  <c r="F397"/>
  <c r="M474"/>
  <c r="O474" s="1"/>
  <c r="F474"/>
  <c r="M380"/>
  <c r="O380" s="1"/>
  <c r="F380"/>
  <c r="M585"/>
  <c r="O585" s="1"/>
  <c r="F585"/>
  <c r="M271"/>
  <c r="O271" s="1"/>
  <c r="F271"/>
  <c r="M359"/>
  <c r="O359" s="1"/>
  <c r="F359"/>
  <c r="M207"/>
  <c r="O207" s="1"/>
  <c r="F207"/>
  <c r="M336"/>
  <c r="O336" s="1"/>
  <c r="F336"/>
  <c r="M194"/>
  <c r="P194" s="1"/>
  <c r="Q194" s="1"/>
  <c r="F194"/>
  <c r="M184"/>
  <c r="O184" s="1"/>
  <c r="F184"/>
  <c r="M204"/>
  <c r="O204" s="1"/>
  <c r="F204"/>
  <c r="M215"/>
  <c r="O215" s="1"/>
  <c r="F215"/>
  <c r="M81"/>
  <c r="P81" s="1"/>
  <c r="Q81" s="1"/>
  <c r="F81"/>
  <c r="M322"/>
  <c r="O322" s="1"/>
  <c r="F322"/>
  <c r="O860" l="1"/>
  <c r="P204"/>
  <c r="Q204" s="1"/>
  <c r="P518"/>
  <c r="Q518" s="1"/>
  <c r="P603"/>
  <c r="Q603" s="1"/>
  <c r="P683"/>
  <c r="Q683" s="1"/>
  <c r="O809"/>
  <c r="P207"/>
  <c r="Q207" s="1"/>
  <c r="P646"/>
  <c r="Q646" s="1"/>
  <c r="O81"/>
  <c r="P271"/>
  <c r="Q271" s="1"/>
  <c r="P585"/>
  <c r="Q585" s="1"/>
  <c r="P582"/>
  <c r="Q582" s="1"/>
  <c r="P591"/>
  <c r="Q591" s="1"/>
  <c r="P652"/>
  <c r="Q652" s="1"/>
  <c r="O680"/>
  <c r="O194"/>
  <c r="P397"/>
  <c r="Q397" s="1"/>
  <c r="O599"/>
  <c r="O595"/>
  <c r="P832"/>
  <c r="Q832" s="1"/>
  <c r="O909"/>
  <c r="P889"/>
  <c r="Q889" s="1"/>
  <c r="P628"/>
  <c r="Q628" s="1"/>
  <c r="O786"/>
  <c r="O828"/>
  <c r="P801"/>
  <c r="Q801" s="1"/>
  <c r="P869"/>
  <c r="Q869" s="1"/>
  <c r="P611"/>
  <c r="Q611" s="1"/>
  <c r="P676"/>
  <c r="Q676" s="1"/>
  <c r="P18"/>
  <c r="Q18" s="1"/>
  <c r="P35"/>
  <c r="Q35" s="1"/>
  <c r="P65"/>
  <c r="Q65" s="1"/>
  <c r="P122"/>
  <c r="Q122" s="1"/>
  <c r="P125"/>
  <c r="Q125" s="1"/>
  <c r="P378"/>
  <c r="Q378" s="1"/>
  <c r="P852"/>
  <c r="Q852" s="1"/>
  <c r="P871"/>
  <c r="Q871" s="1"/>
  <c r="P616"/>
  <c r="Q616" s="1"/>
  <c r="P687"/>
  <c r="Q687" s="1"/>
  <c r="P586"/>
  <c r="Q586" s="1"/>
  <c r="P490"/>
  <c r="Q490" s="1"/>
  <c r="P359"/>
  <c r="Q359" s="1"/>
  <c r="P474"/>
  <c r="Q474" s="1"/>
  <c r="P380"/>
  <c r="Q380" s="1"/>
  <c r="P365"/>
  <c r="Q365" s="1"/>
  <c r="P322"/>
  <c r="Q322" s="1"/>
  <c r="P184"/>
  <c r="Q184" s="1"/>
  <c r="P215"/>
  <c r="Q215" s="1"/>
  <c r="P336"/>
  <c r="Q336" s="1"/>
  <c r="L792"/>
  <c r="K792"/>
  <c r="F792"/>
  <c r="L783"/>
  <c r="K783"/>
  <c r="F783"/>
  <c r="L776"/>
  <c r="K776"/>
  <c r="F776"/>
  <c r="L773"/>
  <c r="K773"/>
  <c r="F773"/>
  <c r="L765"/>
  <c r="K765"/>
  <c r="F765"/>
  <c r="L762"/>
  <c r="K762"/>
  <c r="F762"/>
  <c r="L761"/>
  <c r="K761"/>
  <c r="F761"/>
  <c r="L759"/>
  <c r="K759"/>
  <c r="F759"/>
  <c r="L758"/>
  <c r="K758"/>
  <c r="F758"/>
  <c r="L756"/>
  <c r="K756"/>
  <c r="F756"/>
  <c r="L437"/>
  <c r="K437"/>
  <c r="F437"/>
  <c r="L435"/>
  <c r="K435"/>
  <c r="F435"/>
  <c r="L431"/>
  <c r="K431"/>
  <c r="F431"/>
  <c r="L428"/>
  <c r="K428"/>
  <c r="F428"/>
  <c r="L427"/>
  <c r="K427"/>
  <c r="F427"/>
  <c r="L422"/>
  <c r="K422"/>
  <c r="F422"/>
  <c r="L420"/>
  <c r="K420"/>
  <c r="F420"/>
  <c r="L418"/>
  <c r="K418"/>
  <c r="F418"/>
  <c r="L417"/>
  <c r="K417"/>
  <c r="F417"/>
  <c r="L416"/>
  <c r="K416"/>
  <c r="F416"/>
  <c r="L323"/>
  <c r="K323"/>
  <c r="F323"/>
  <c r="L320"/>
  <c r="K320"/>
  <c r="F320"/>
  <c r="L314"/>
  <c r="K314"/>
  <c r="F314"/>
  <c r="L311"/>
  <c r="K311"/>
  <c r="F311"/>
  <c r="L308"/>
  <c r="K308"/>
  <c r="F308"/>
  <c r="L302"/>
  <c r="K302"/>
  <c r="F302"/>
  <c r="L284"/>
  <c r="K284"/>
  <c r="F284"/>
  <c r="L274"/>
  <c r="K274"/>
  <c r="F274"/>
  <c r="L237"/>
  <c r="K237"/>
  <c r="F237"/>
  <c r="L232"/>
  <c r="K232"/>
  <c r="F232"/>
  <c r="L317"/>
  <c r="K317"/>
  <c r="F317"/>
  <c r="L217"/>
  <c r="K217"/>
  <c r="F217"/>
  <c r="L150"/>
  <c r="K150"/>
  <c r="F150"/>
  <c r="L140"/>
  <c r="K140"/>
  <c r="F140"/>
  <c r="L82"/>
  <c r="K82"/>
  <c r="F82"/>
  <c r="L80"/>
  <c r="K80"/>
  <c r="F80"/>
  <c r="L43"/>
  <c r="K43"/>
  <c r="F43"/>
  <c r="L39"/>
  <c r="K39"/>
  <c r="F39"/>
  <c r="L13"/>
  <c r="K13"/>
  <c r="F13"/>
  <c r="L12"/>
  <c r="K12"/>
  <c r="F12"/>
  <c r="M150" l="1"/>
  <c r="O150" s="1"/>
  <c r="M13"/>
  <c r="P13" s="1"/>
  <c r="Q13" s="1"/>
  <c r="M82"/>
  <c r="P82" s="1"/>
  <c r="Q82" s="1"/>
  <c r="M317"/>
  <c r="P317" s="1"/>
  <c r="Q317" s="1"/>
  <c r="M314"/>
  <c r="P314" s="1"/>
  <c r="Q314" s="1"/>
  <c r="M761"/>
  <c r="P761" s="1"/>
  <c r="Q761" s="1"/>
  <c r="M776"/>
  <c r="P776" s="1"/>
  <c r="Q776" s="1"/>
  <c r="M302"/>
  <c r="O302" s="1"/>
  <c r="M308"/>
  <c r="O308" s="1"/>
  <c r="M758"/>
  <c r="O758" s="1"/>
  <c r="M792"/>
  <c r="P792" s="1"/>
  <c r="Q792" s="1"/>
  <c r="M756"/>
  <c r="P756" s="1"/>
  <c r="Q756" s="1"/>
  <c r="M427"/>
  <c r="P427" s="1"/>
  <c r="Q427" s="1"/>
  <c r="M428"/>
  <c r="P428" s="1"/>
  <c r="Q428" s="1"/>
  <c r="M417"/>
  <c r="P417" s="1"/>
  <c r="Q417" s="1"/>
  <c r="M420"/>
  <c r="O420" s="1"/>
  <c r="M232"/>
  <c r="M39"/>
  <c r="P39" s="1"/>
  <c r="Q39" s="1"/>
  <c r="M140"/>
  <c r="P140" s="1"/>
  <c r="Q140" s="1"/>
  <c r="M274"/>
  <c r="O274" s="1"/>
  <c r="M284"/>
  <c r="P284" s="1"/>
  <c r="Q284" s="1"/>
  <c r="M416"/>
  <c r="M762"/>
  <c r="O762" s="1"/>
  <c r="M783"/>
  <c r="P783" s="1"/>
  <c r="Q783" s="1"/>
  <c r="M80"/>
  <c r="O80" s="1"/>
  <c r="M320"/>
  <c r="P320" s="1"/>
  <c r="Q320" s="1"/>
  <c r="M418"/>
  <c r="P418" s="1"/>
  <c r="Q418" s="1"/>
  <c r="M435"/>
  <c r="O435" s="1"/>
  <c r="M437"/>
  <c r="P437" s="1"/>
  <c r="Q437" s="1"/>
  <c r="M773"/>
  <c r="O773" s="1"/>
  <c r="O140"/>
  <c r="O783"/>
  <c r="P762"/>
  <c r="Q762" s="1"/>
  <c r="M12"/>
  <c r="M43"/>
  <c r="O43" s="1"/>
  <c r="M311"/>
  <c r="P311" s="1"/>
  <c r="Q311" s="1"/>
  <c r="M323"/>
  <c r="P323" s="1"/>
  <c r="Q323" s="1"/>
  <c r="M759"/>
  <c r="P759" s="1"/>
  <c r="Q759" s="1"/>
  <c r="M765"/>
  <c r="O765" s="1"/>
  <c r="M217"/>
  <c r="P217" s="1"/>
  <c r="Q217" s="1"/>
  <c r="M237"/>
  <c r="O237" s="1"/>
  <c r="M422"/>
  <c r="P422" s="1"/>
  <c r="Q422" s="1"/>
  <c r="M431"/>
  <c r="P431" s="1"/>
  <c r="Q431" s="1"/>
  <c r="P420"/>
  <c r="Q420" s="1"/>
  <c r="P274"/>
  <c r="Q274" s="1"/>
  <c r="O317"/>
  <c r="O792" l="1"/>
  <c r="O217"/>
  <c r="P150"/>
  <c r="Q150" s="1"/>
  <c r="O284"/>
  <c r="P80"/>
  <c r="Q80" s="1"/>
  <c r="O314"/>
  <c r="P308"/>
  <c r="Q308" s="1"/>
  <c r="O416"/>
  <c r="P12"/>
  <c r="Q12" s="1"/>
  <c r="P232"/>
  <c r="Q232" s="1"/>
  <c r="O13"/>
  <c r="O776"/>
  <c r="O82"/>
  <c r="O12"/>
  <c r="P302"/>
  <c r="Q302" s="1"/>
  <c r="P765"/>
  <c r="Q765" s="1"/>
  <c r="O756"/>
  <c r="P758"/>
  <c r="Q758" s="1"/>
  <c r="O418"/>
  <c r="O761"/>
  <c r="O428"/>
  <c r="O437"/>
  <c r="O427"/>
  <c r="O323"/>
  <c r="O417"/>
  <c r="P435"/>
  <c r="Q435" s="1"/>
  <c r="O232"/>
  <c r="O311"/>
  <c r="P416"/>
  <c r="Q416" s="1"/>
  <c r="O320"/>
  <c r="O39"/>
  <c r="O431"/>
  <c r="P773"/>
  <c r="Q773" s="1"/>
  <c r="P43"/>
  <c r="Q43" s="1"/>
  <c r="P237"/>
  <c r="Q237" s="1"/>
  <c r="O759"/>
  <c r="O422"/>
  <c r="M876"/>
  <c r="P876" s="1"/>
  <c r="M873"/>
  <c r="P873" s="1"/>
  <c r="M910"/>
  <c r="P910" s="1"/>
  <c r="M885"/>
  <c r="P885" s="1"/>
  <c r="M854"/>
  <c r="P854" s="1"/>
  <c r="M899"/>
  <c r="P899" s="1"/>
  <c r="M875"/>
  <c r="P875" s="1"/>
  <c r="M848"/>
  <c r="P848" s="1"/>
  <c r="M578"/>
  <c r="P578" s="1"/>
  <c r="M587"/>
  <c r="P587" s="1"/>
  <c r="M605"/>
  <c r="P605" s="1"/>
  <c r="M562"/>
  <c r="P562" s="1"/>
  <c r="M655"/>
  <c r="P655" s="1"/>
  <c r="M617"/>
  <c r="P617" s="1"/>
  <c r="M524"/>
  <c r="P524" s="1"/>
  <c r="M335"/>
  <c r="P335" s="1"/>
  <c r="M514"/>
  <c r="P514" s="1"/>
  <c r="M463"/>
  <c r="P463" s="1"/>
  <c r="M376"/>
  <c r="P376" s="1"/>
  <c r="M475"/>
  <c r="P475" s="1"/>
  <c r="M368"/>
  <c r="P368" s="1"/>
  <c r="M375"/>
  <c r="P375" s="1"/>
  <c r="M650"/>
  <c r="P650" s="1"/>
  <c r="M626"/>
  <c r="P626" s="1"/>
  <c r="M401"/>
  <c r="P401" s="1"/>
  <c r="M521"/>
  <c r="P521" s="1"/>
  <c r="M106"/>
  <c r="P106" s="1"/>
  <c r="M89"/>
  <c r="P89" s="1"/>
  <c r="M16"/>
  <c r="P16" s="1"/>
  <c r="M24"/>
  <c r="P24" s="1"/>
  <c r="M76"/>
  <c r="P76" s="1"/>
  <c r="M182"/>
  <c r="P182" s="1"/>
  <c r="M84"/>
  <c r="P84" s="1"/>
  <c r="M42"/>
  <c r="P42" s="1"/>
  <c r="M134"/>
  <c r="P134" s="1"/>
  <c r="M58"/>
  <c r="P58" s="1"/>
  <c r="M161"/>
  <c r="P161" s="1"/>
  <c r="M38"/>
  <c r="P38" s="1"/>
  <c r="M154"/>
  <c r="P154" s="1"/>
  <c r="M136"/>
  <c r="P136" s="1"/>
  <c r="O524" l="1"/>
  <c r="Q524" s="1"/>
  <c r="O76"/>
  <c r="Q76" s="1"/>
  <c r="O875"/>
  <c r="Q875" s="1"/>
  <c r="O650"/>
  <c r="Q650" s="1"/>
  <c r="O106"/>
  <c r="Q106" s="1"/>
  <c r="O605"/>
  <c r="Q605" s="1"/>
  <c r="O376"/>
  <c r="Q376" s="1"/>
  <c r="O910"/>
  <c r="Q910" s="1"/>
  <c r="O136"/>
  <c r="Q136" s="1"/>
  <c r="O38"/>
  <c r="Q38" s="1"/>
  <c r="O58"/>
  <c r="Q58" s="1"/>
  <c r="O42"/>
  <c r="Q42" s="1"/>
  <c r="O16"/>
  <c r="Q16" s="1"/>
  <c r="O368"/>
  <c r="Q368" s="1"/>
  <c r="O655"/>
  <c r="Q655" s="1"/>
  <c r="O854"/>
  <c r="Q854" s="1"/>
  <c r="O154"/>
  <c r="Q154" s="1"/>
  <c r="O161"/>
  <c r="Q161" s="1"/>
  <c r="O134"/>
  <c r="Q134" s="1"/>
  <c r="O84"/>
  <c r="Q84" s="1"/>
  <c r="O401"/>
  <c r="Q401" s="1"/>
  <c r="O514"/>
  <c r="Q514" s="1"/>
  <c r="O578"/>
  <c r="Q578" s="1"/>
  <c r="O876"/>
  <c r="Q876" s="1"/>
  <c r="O24"/>
  <c r="Q24" s="1"/>
  <c r="O521"/>
  <c r="Q521" s="1"/>
  <c r="O375"/>
  <c r="Q375" s="1"/>
  <c r="O463"/>
  <c r="Q463" s="1"/>
  <c r="O617"/>
  <c r="Q617" s="1"/>
  <c r="O587"/>
  <c r="Q587" s="1"/>
  <c r="O899"/>
  <c r="Q899" s="1"/>
  <c r="O873"/>
  <c r="Q873" s="1"/>
  <c r="O182"/>
  <c r="Q182" s="1"/>
  <c r="O89"/>
  <c r="Q89" s="1"/>
  <c r="O626"/>
  <c r="Q626" s="1"/>
  <c r="O475"/>
  <c r="Q475" s="1"/>
  <c r="O335"/>
  <c r="Q335" s="1"/>
  <c r="O562"/>
  <c r="Q562" s="1"/>
  <c r="O848"/>
  <c r="Q848" s="1"/>
  <c r="O885"/>
  <c r="Q885" s="1"/>
  <c r="M908"/>
  <c r="O908" s="1"/>
  <c r="F908"/>
  <c r="M868"/>
  <c r="O868" s="1"/>
  <c r="F868"/>
  <c r="M859"/>
  <c r="O859" s="1"/>
  <c r="F859"/>
  <c r="M831"/>
  <c r="O831" s="1"/>
  <c r="F831"/>
  <c r="M827"/>
  <c r="O827" s="1"/>
  <c r="F827"/>
  <c r="M800"/>
  <c r="O800" s="1"/>
  <c r="F800"/>
  <c r="M679"/>
  <c r="O679" s="1"/>
  <c r="F679"/>
  <c r="M677"/>
  <c r="O677" s="1"/>
  <c r="F677"/>
  <c r="M656"/>
  <c r="P656" s="1"/>
  <c r="Q656" s="1"/>
  <c r="F656"/>
  <c r="M651"/>
  <c r="O651" s="1"/>
  <c r="F651"/>
  <c r="M647"/>
  <c r="P647" s="1"/>
  <c r="Q647" s="1"/>
  <c r="F647"/>
  <c r="M612"/>
  <c r="O612" s="1"/>
  <c r="F612"/>
  <c r="M596"/>
  <c r="P596" s="1"/>
  <c r="Q596" s="1"/>
  <c r="F596"/>
  <c r="M590"/>
  <c r="O590" s="1"/>
  <c r="F590"/>
  <c r="M581"/>
  <c r="P581" s="1"/>
  <c r="Q581" s="1"/>
  <c r="F581"/>
  <c r="M563"/>
  <c r="P563" s="1"/>
  <c r="Q563" s="1"/>
  <c r="F563"/>
  <c r="M560"/>
  <c r="O560" s="1"/>
  <c r="F560"/>
  <c r="M536"/>
  <c r="P536" s="1"/>
  <c r="Q536" s="1"/>
  <c r="F536"/>
  <c r="M529"/>
  <c r="O529" s="1"/>
  <c r="F529"/>
  <c r="M497"/>
  <c r="O497" s="1"/>
  <c r="F497"/>
  <c r="M482"/>
  <c r="O482" s="1"/>
  <c r="F482"/>
  <c r="M472"/>
  <c r="P472" s="1"/>
  <c r="Q472" s="1"/>
  <c r="F472"/>
  <c r="M468"/>
  <c r="O468" s="1"/>
  <c r="F468"/>
  <c r="M351"/>
  <c r="P351" s="1"/>
  <c r="Q351" s="1"/>
  <c r="F351"/>
  <c r="M339"/>
  <c r="O339" s="1"/>
  <c r="F339"/>
  <c r="M202"/>
  <c r="P202" s="1"/>
  <c r="Q202" s="1"/>
  <c r="F202"/>
  <c r="M192"/>
  <c r="O192" s="1"/>
  <c r="F192"/>
  <c r="M190"/>
  <c r="O190" s="1"/>
  <c r="F190"/>
  <c r="M176"/>
  <c r="O176" s="1"/>
  <c r="F176"/>
  <c r="P831" l="1"/>
  <c r="Q831" s="1"/>
  <c r="P497"/>
  <c r="Q497" s="1"/>
  <c r="O647"/>
  <c r="O351"/>
  <c r="O563"/>
  <c r="O472"/>
  <c r="P529"/>
  <c r="Q529" s="1"/>
  <c r="P590"/>
  <c r="Q590" s="1"/>
  <c r="O656"/>
  <c r="P190"/>
  <c r="Q190" s="1"/>
  <c r="P679"/>
  <c r="Q679" s="1"/>
  <c r="P859"/>
  <c r="Q859" s="1"/>
  <c r="O202"/>
  <c r="O581"/>
  <c r="P651"/>
  <c r="Q651" s="1"/>
  <c r="P468"/>
  <c r="Q468" s="1"/>
  <c r="O536"/>
  <c r="O596"/>
  <c r="P827"/>
  <c r="Q827" s="1"/>
  <c r="P908"/>
  <c r="Q908" s="1"/>
  <c r="P800"/>
  <c r="Q800" s="1"/>
  <c r="P868"/>
  <c r="Q868" s="1"/>
  <c r="P612"/>
  <c r="Q612" s="1"/>
  <c r="P677"/>
  <c r="Q677" s="1"/>
  <c r="P560"/>
  <c r="Q560" s="1"/>
  <c r="P482"/>
  <c r="Q482" s="1"/>
  <c r="P192"/>
  <c r="Q192" s="1"/>
  <c r="P339"/>
  <c r="Q339" s="1"/>
  <c r="P176"/>
  <c r="Q176" s="1"/>
  <c r="M819" l="1"/>
  <c r="O819" s="1"/>
  <c r="M777"/>
  <c r="O777" s="1"/>
  <c r="M807"/>
  <c r="O807" s="1"/>
  <c r="M823"/>
  <c r="O823" s="1"/>
  <c r="M787"/>
  <c r="O787" s="1"/>
  <c r="M883"/>
  <c r="O883" s="1"/>
  <c r="M592"/>
  <c r="O592" s="1"/>
  <c r="M564"/>
  <c r="O564" s="1"/>
  <c r="M502"/>
  <c r="O502" s="1"/>
  <c r="M625"/>
  <c r="O625" s="1"/>
  <c r="M504"/>
  <c r="O504" s="1"/>
  <c r="M670"/>
  <c r="O670" s="1"/>
  <c r="M465"/>
  <c r="P465" s="1"/>
  <c r="Q465" s="1"/>
  <c r="M793"/>
  <c r="O793" s="1"/>
  <c r="F793"/>
  <c r="M748"/>
  <c r="O748" s="1"/>
  <c r="F748"/>
  <c r="M741"/>
  <c r="P741" s="1"/>
  <c r="Q741" s="1"/>
  <c r="F741"/>
  <c r="M739"/>
  <c r="O739" s="1"/>
  <c r="F739"/>
  <c r="M738"/>
  <c r="O738" s="1"/>
  <c r="F738"/>
  <c r="M730"/>
  <c r="O730" s="1"/>
  <c r="F730"/>
  <c r="M729"/>
  <c r="O729" s="1"/>
  <c r="F729"/>
  <c r="M728"/>
  <c r="O728" s="1"/>
  <c r="F728"/>
  <c r="M723"/>
  <c r="O723" s="1"/>
  <c r="F723"/>
  <c r="M721"/>
  <c r="F721"/>
  <c r="M493"/>
  <c r="P493" s="1"/>
  <c r="Q493" s="1"/>
  <c r="F493"/>
  <c r="M492"/>
  <c r="O492" s="1"/>
  <c r="F492"/>
  <c r="M483"/>
  <c r="O483" s="1"/>
  <c r="F483"/>
  <c r="M478"/>
  <c r="O478" s="1"/>
  <c r="F478"/>
  <c r="M473"/>
  <c r="O473" s="1"/>
  <c r="F473"/>
  <c r="M469"/>
  <c r="O469" s="1"/>
  <c r="F469"/>
  <c r="M466"/>
  <c r="O466" s="1"/>
  <c r="F466"/>
  <c r="M464"/>
  <c r="O464" s="1"/>
  <c r="F464"/>
  <c r="M462"/>
  <c r="P462" s="1"/>
  <c r="Q462" s="1"/>
  <c r="F462"/>
  <c r="M459"/>
  <c r="O459" s="1"/>
  <c r="F459"/>
  <c r="M309"/>
  <c r="O309" s="1"/>
  <c r="F309"/>
  <c r="M303"/>
  <c r="O303" s="1"/>
  <c r="F303"/>
  <c r="M301"/>
  <c r="O301" s="1"/>
  <c r="F301"/>
  <c r="M300"/>
  <c r="O300" s="1"/>
  <c r="F300"/>
  <c r="M294"/>
  <c r="P294" s="1"/>
  <c r="Q294" s="1"/>
  <c r="F294"/>
  <c r="M291"/>
  <c r="O291" s="1"/>
  <c r="F291"/>
  <c r="M289"/>
  <c r="O289" s="1"/>
  <c r="F289"/>
  <c r="M288"/>
  <c r="O288" s="1"/>
  <c r="F288"/>
  <c r="M282"/>
  <c r="O282" s="1"/>
  <c r="F282"/>
  <c r="M255"/>
  <c r="F255"/>
  <c r="M78"/>
  <c r="O78" s="1"/>
  <c r="F78"/>
  <c r="M71"/>
  <c r="O71" s="1"/>
  <c r="F71"/>
  <c r="M70"/>
  <c r="O70" s="1"/>
  <c r="F70"/>
  <c r="M57"/>
  <c r="O57" s="1"/>
  <c r="F57"/>
  <c r="M55"/>
  <c r="O55" s="1"/>
  <c r="F55"/>
  <c r="M54"/>
  <c r="O54" s="1"/>
  <c r="F54"/>
  <c r="M47"/>
  <c r="O47" s="1"/>
  <c r="F47"/>
  <c r="M34"/>
  <c r="O34" s="1"/>
  <c r="F34"/>
  <c r="M33"/>
  <c r="P33" s="1"/>
  <c r="Q33" s="1"/>
  <c r="F33"/>
  <c r="M19"/>
  <c r="F19"/>
  <c r="O721" l="1"/>
  <c r="O19"/>
  <c r="O255"/>
  <c r="P55"/>
  <c r="Q55" s="1"/>
  <c r="P592"/>
  <c r="Q592" s="1"/>
  <c r="P504"/>
  <c r="Q504" s="1"/>
  <c r="P502"/>
  <c r="Q502" s="1"/>
  <c r="O294"/>
  <c r="P469"/>
  <c r="Q469" s="1"/>
  <c r="O741"/>
  <c r="P670"/>
  <c r="Q670" s="1"/>
  <c r="P625"/>
  <c r="Q625" s="1"/>
  <c r="P564"/>
  <c r="Q564" s="1"/>
  <c r="O33"/>
  <c r="O462"/>
  <c r="P728"/>
  <c r="Q728" s="1"/>
  <c r="P78"/>
  <c r="Q78" s="1"/>
  <c r="P301"/>
  <c r="Q301" s="1"/>
  <c r="P54"/>
  <c r="Q54" s="1"/>
  <c r="P288"/>
  <c r="Q288" s="1"/>
  <c r="P729"/>
  <c r="Q729" s="1"/>
  <c r="O493"/>
  <c r="P289"/>
  <c r="Q289" s="1"/>
  <c r="P473"/>
  <c r="Q473" s="1"/>
  <c r="P19"/>
  <c r="Q19" s="1"/>
  <c r="P492"/>
  <c r="Q492" s="1"/>
  <c r="O465"/>
  <c r="P71"/>
  <c r="Q71" s="1"/>
  <c r="P300"/>
  <c r="Q300" s="1"/>
  <c r="P459"/>
  <c r="Q459" s="1"/>
  <c r="P739"/>
  <c r="Q739" s="1"/>
  <c r="P883"/>
  <c r="Q883" s="1"/>
  <c r="P787"/>
  <c r="Q787" s="1"/>
  <c r="P823"/>
  <c r="Q823" s="1"/>
  <c r="P807"/>
  <c r="Q807" s="1"/>
  <c r="P777"/>
  <c r="Q777" s="1"/>
  <c r="P819"/>
  <c r="Q819" s="1"/>
  <c r="P47"/>
  <c r="Q47" s="1"/>
  <c r="P70"/>
  <c r="Q70" s="1"/>
  <c r="P282"/>
  <c r="Q282" s="1"/>
  <c r="P309"/>
  <c r="Q309" s="1"/>
  <c r="P466"/>
  <c r="Q466" s="1"/>
  <c r="P483"/>
  <c r="Q483" s="1"/>
  <c r="P723"/>
  <c r="Q723" s="1"/>
  <c r="P738"/>
  <c r="Q738" s="1"/>
  <c r="P793"/>
  <c r="Q793" s="1"/>
  <c r="P34"/>
  <c r="Q34" s="1"/>
  <c r="P57"/>
  <c r="Q57" s="1"/>
  <c r="P255"/>
  <c r="Q255" s="1"/>
  <c r="P291"/>
  <c r="Q291" s="1"/>
  <c r="P303"/>
  <c r="Q303" s="1"/>
  <c r="P464"/>
  <c r="Q464" s="1"/>
  <c r="P478"/>
  <c r="Q478" s="1"/>
  <c r="P721"/>
  <c r="Q721" s="1"/>
  <c r="P730"/>
  <c r="Q730" s="1"/>
  <c r="P748"/>
  <c r="Q748" s="1"/>
  <c r="M884" l="1"/>
  <c r="O884" s="1"/>
  <c r="M830"/>
  <c r="O830" s="1"/>
  <c r="M821"/>
  <c r="O821" s="1"/>
  <c r="M668"/>
  <c r="O668" s="1"/>
  <c r="M665"/>
  <c r="O665" s="1"/>
  <c r="M648"/>
  <c r="O648" s="1"/>
  <c r="M354"/>
  <c r="O354" s="1"/>
  <c r="M355"/>
  <c r="O355" s="1"/>
  <c r="M353"/>
  <c r="P353" s="1"/>
  <c r="Q353" s="1"/>
  <c r="M166"/>
  <c r="O166" s="1"/>
  <c r="M152"/>
  <c r="O152" s="1"/>
  <c r="M148"/>
  <c r="O148" s="1"/>
  <c r="P354" l="1"/>
  <c r="Q354" s="1"/>
  <c r="P821"/>
  <c r="Q821" s="1"/>
  <c r="P355"/>
  <c r="Q355" s="1"/>
  <c r="O353"/>
  <c r="P152"/>
  <c r="Q152" s="1"/>
  <c r="P148"/>
  <c r="Q148" s="1"/>
  <c r="P166"/>
  <c r="Q166" s="1"/>
  <c r="P830"/>
  <c r="Q830" s="1"/>
  <c r="P884"/>
  <c r="Q884" s="1"/>
  <c r="P648"/>
  <c r="Q648" s="1"/>
  <c r="P665"/>
  <c r="Q665" s="1"/>
  <c r="P668"/>
  <c r="Q668" s="1"/>
  <c r="M698" l="1"/>
  <c r="O698" s="1"/>
  <c r="M697"/>
  <c r="P697" s="1"/>
  <c r="Q697" s="1"/>
  <c r="M685"/>
  <c r="O685" s="1"/>
  <c r="M700"/>
  <c r="P700" s="1"/>
  <c r="Q700" s="1"/>
  <c r="M706"/>
  <c r="O706" s="1"/>
  <c r="M703"/>
  <c r="P703" s="1"/>
  <c r="Q703" s="1"/>
  <c r="M704"/>
  <c r="O704" s="1"/>
  <c r="M686"/>
  <c r="P686" s="1"/>
  <c r="Q686" s="1"/>
  <c r="M684"/>
  <c r="O684" s="1"/>
  <c r="M709"/>
  <c r="O709" s="1"/>
  <c r="M513"/>
  <c r="O513" s="1"/>
  <c r="M506"/>
  <c r="P506" s="1"/>
  <c r="Q506" s="1"/>
  <c r="M584"/>
  <c r="O584" s="1"/>
  <c r="M515"/>
  <c r="O515" s="1"/>
  <c r="M535"/>
  <c r="O535" s="1"/>
  <c r="M579"/>
  <c r="P579" s="1"/>
  <c r="Q579" s="1"/>
  <c r="M570"/>
  <c r="O570" s="1"/>
  <c r="M588"/>
  <c r="O588" s="1"/>
  <c r="M567"/>
  <c r="O567" s="1"/>
  <c r="M580"/>
  <c r="P580" s="1"/>
  <c r="Q580" s="1"/>
  <c r="M187"/>
  <c r="O187" s="1"/>
  <c r="P196"/>
  <c r="Q196" s="1"/>
  <c r="M196"/>
  <c r="O196" s="1"/>
  <c r="M105"/>
  <c r="O105" s="1"/>
  <c r="M214"/>
  <c r="P214" s="1"/>
  <c r="Q214" s="1"/>
  <c r="M352"/>
  <c r="O352" s="1"/>
  <c r="M212"/>
  <c r="O212" s="1"/>
  <c r="M379"/>
  <c r="O379" s="1"/>
  <c r="M208"/>
  <c r="P208" s="1"/>
  <c r="Q208" s="1"/>
  <c r="M384"/>
  <c r="O384" s="1"/>
  <c r="M364"/>
  <c r="O364" s="1"/>
  <c r="P364" l="1"/>
  <c r="Q364" s="1"/>
  <c r="P709"/>
  <c r="Q709" s="1"/>
  <c r="P515"/>
  <c r="Q515" s="1"/>
  <c r="P588"/>
  <c r="Q588" s="1"/>
  <c r="P212"/>
  <c r="Q212" s="1"/>
  <c r="O208"/>
  <c r="O214"/>
  <c r="O580"/>
  <c r="O579"/>
  <c r="O506"/>
  <c r="O686"/>
  <c r="O703"/>
  <c r="P379"/>
  <c r="Q379" s="1"/>
  <c r="P105"/>
  <c r="Q105" s="1"/>
  <c r="P567"/>
  <c r="Q567" s="1"/>
  <c r="P535"/>
  <c r="Q535" s="1"/>
  <c r="P513"/>
  <c r="Q513" s="1"/>
  <c r="P704"/>
  <c r="Q704" s="1"/>
  <c r="O700"/>
  <c r="O697"/>
  <c r="P685"/>
  <c r="Q685" s="1"/>
  <c r="P384"/>
  <c r="Q384" s="1"/>
  <c r="P352"/>
  <c r="Q352" s="1"/>
  <c r="P187"/>
  <c r="Q187" s="1"/>
  <c r="P570"/>
  <c r="Q570" s="1"/>
  <c r="P584"/>
  <c r="Q584" s="1"/>
  <c r="P684"/>
  <c r="Q684" s="1"/>
  <c r="P706"/>
  <c r="Q706" s="1"/>
  <c r="P698"/>
  <c r="Q698" s="1"/>
  <c r="M894" l="1"/>
  <c r="O894" s="1"/>
  <c r="M891"/>
  <c r="O891" s="1"/>
  <c r="M905"/>
  <c r="O905" s="1"/>
  <c r="M177"/>
  <c r="O177" s="1"/>
  <c r="M319"/>
  <c r="M552"/>
  <c r="O552" s="1"/>
  <c r="M695"/>
  <c r="P695" s="1"/>
  <c r="Q695" s="1"/>
  <c r="M691"/>
  <c r="P691" s="1"/>
  <c r="Q691" s="1"/>
  <c r="M538"/>
  <c r="P538" s="1"/>
  <c r="Q538" s="1"/>
  <c r="M904"/>
  <c r="O904" s="1"/>
  <c r="M890"/>
  <c r="O890" s="1"/>
  <c r="M846"/>
  <c r="O846" s="1"/>
  <c r="M835"/>
  <c r="M178"/>
  <c r="O178" s="1"/>
  <c r="M213"/>
  <c r="O213" s="1"/>
  <c r="M189"/>
  <c r="O189" s="1"/>
  <c r="M167"/>
  <c r="O167" s="1"/>
  <c r="M123"/>
  <c r="O123" s="1"/>
  <c r="M139"/>
  <c r="O139" s="1"/>
  <c r="M143"/>
  <c r="O143" s="1"/>
  <c r="M129"/>
  <c r="O129" s="1"/>
  <c r="M110"/>
  <c r="O110" s="1"/>
  <c r="M72"/>
  <c r="O72" s="1"/>
  <c r="O695" l="1"/>
  <c r="O835"/>
  <c r="O319"/>
  <c r="O538"/>
  <c r="O691"/>
  <c r="P905"/>
  <c r="Q905" s="1"/>
  <c r="P891"/>
  <c r="Q891" s="1"/>
  <c r="P894"/>
  <c r="Q894" s="1"/>
  <c r="P552"/>
  <c r="Q552" s="1"/>
  <c r="P319"/>
  <c r="Q319" s="1"/>
  <c r="P177"/>
  <c r="Q177" s="1"/>
  <c r="P890"/>
  <c r="Q890" s="1"/>
  <c r="P904"/>
  <c r="Q904" s="1"/>
  <c r="P835"/>
  <c r="Q835" s="1"/>
  <c r="P846"/>
  <c r="Q846" s="1"/>
  <c r="P72"/>
  <c r="Q72" s="1"/>
  <c r="P110"/>
  <c r="Q110" s="1"/>
  <c r="P129"/>
  <c r="Q129" s="1"/>
  <c r="P143"/>
  <c r="Q143" s="1"/>
  <c r="P139"/>
  <c r="Q139" s="1"/>
  <c r="P123"/>
  <c r="Q123" s="1"/>
  <c r="P167"/>
  <c r="Q167" s="1"/>
  <c r="P189"/>
  <c r="Q189" s="1"/>
  <c r="P213"/>
  <c r="Q213" s="1"/>
  <c r="P178"/>
  <c r="Q178" s="1"/>
  <c r="M895"/>
  <c r="O895" s="1"/>
  <c r="F895"/>
  <c r="M903"/>
  <c r="P903" s="1"/>
  <c r="Q903" s="1"/>
  <c r="F903"/>
  <c r="M913"/>
  <c r="P913" s="1"/>
  <c r="Q913" s="1"/>
  <c r="F913"/>
  <c r="M924"/>
  <c r="O924" s="1"/>
  <c r="F924"/>
  <c r="M681"/>
  <c r="O681" s="1"/>
  <c r="F681"/>
  <c r="M693"/>
  <c r="O693" s="1"/>
  <c r="F693"/>
  <c r="M694"/>
  <c r="P694" s="1"/>
  <c r="Q694" s="1"/>
  <c r="F694"/>
  <c r="M696"/>
  <c r="P696" s="1"/>
  <c r="Q696" s="1"/>
  <c r="F696"/>
  <c r="M699"/>
  <c r="O699" s="1"/>
  <c r="F699"/>
  <c r="M50"/>
  <c r="O50" s="1"/>
  <c r="F50"/>
  <c r="M46"/>
  <c r="O46" s="1"/>
  <c r="F46"/>
  <c r="M44"/>
  <c r="P44" s="1"/>
  <c r="Q44" s="1"/>
  <c r="F44"/>
  <c r="M92"/>
  <c r="O92" s="1"/>
  <c r="F92"/>
  <c r="M20"/>
  <c r="F20"/>
  <c r="M458"/>
  <c r="F458"/>
  <c r="M396"/>
  <c r="O396" s="1"/>
  <c r="F396"/>
  <c r="M389"/>
  <c r="P389" s="1"/>
  <c r="Q389" s="1"/>
  <c r="F389"/>
  <c r="M470"/>
  <c r="O470" s="1"/>
  <c r="F470"/>
  <c r="M486"/>
  <c r="P486" s="1"/>
  <c r="Q486" s="1"/>
  <c r="F486"/>
  <c r="P458" l="1"/>
  <c r="Q458" s="1"/>
  <c r="O20"/>
  <c r="O696"/>
  <c r="O458"/>
  <c r="P924"/>
  <c r="Q924" s="1"/>
  <c r="P470"/>
  <c r="Q470" s="1"/>
  <c r="P699"/>
  <c r="Q699" s="1"/>
  <c r="O913"/>
  <c r="O694"/>
  <c r="O389"/>
  <c r="O44"/>
  <c r="P895"/>
  <c r="Q895" s="1"/>
  <c r="O903"/>
  <c r="P681"/>
  <c r="Q681" s="1"/>
  <c r="P693"/>
  <c r="Q693" s="1"/>
  <c r="O486"/>
  <c r="P92"/>
  <c r="Q92" s="1"/>
  <c r="P20"/>
  <c r="Q20" s="1"/>
  <c r="P50"/>
  <c r="Q50" s="1"/>
  <c r="P46"/>
  <c r="Q46" s="1"/>
  <c r="P396"/>
  <c r="Q396" s="1"/>
</calcChain>
</file>

<file path=xl/sharedStrings.xml><?xml version="1.0" encoding="utf-8"?>
<sst xmlns="http://schemas.openxmlformats.org/spreadsheetml/2006/main" count="2067" uniqueCount="994">
  <si>
    <t>Pastatų grupės pagal šilumos suvartojimą</t>
  </si>
  <si>
    <t>Adresas</t>
  </si>
  <si>
    <t>Butų sk.</t>
  </si>
  <si>
    <t>Namo 
plotas</t>
  </si>
  <si>
    <t>Butų 
plotas</t>
  </si>
  <si>
    <t xml:space="preserve">Šilumos 
suvartojimas šildymui </t>
  </si>
  <si>
    <t>vnt.</t>
  </si>
  <si>
    <t>metai</t>
  </si>
  <si>
    <t>MWh</t>
  </si>
  <si>
    <t xml:space="preserve">Šilumos kaina gyventojams
(su PVM) </t>
  </si>
  <si>
    <t>Suvartotas šilumos kiekis</t>
  </si>
  <si>
    <t xml:space="preserve">Karštam vandeniui ruošti </t>
  </si>
  <si>
    <t xml:space="preserve">Patalpų šildymui </t>
  </si>
  <si>
    <t>Apmokestinta šiluma šildymui gyventojams</t>
  </si>
  <si>
    <t>Statybos metai</t>
  </si>
  <si>
    <t>Karšto vandens temp. palaikymui</t>
  </si>
  <si>
    <t xml:space="preserve">Iš viso 
</t>
  </si>
  <si>
    <t>Mokėjimai už šilumą 1 m² ploto šildymui                 (su PVM)</t>
  </si>
  <si>
    <t>m²</t>
  </si>
  <si>
    <t>Mokėjimai už šilumą 60 m² ploto buto šildymui 
(su PVM)</t>
  </si>
  <si>
    <t>kWh/mėn</t>
  </si>
  <si>
    <t>Šilumos suvartojimas 60 m² ploto buto šildymui</t>
  </si>
  <si>
    <t>MWh/m²/mėn</t>
  </si>
  <si>
    <t>Miestas</t>
  </si>
  <si>
    <t>II. Daugiabučiai suvartojantys mažai arba vidutiniškai šilumos (naujos statybos ir kiti kažkiek taupantys šilumą namai)</t>
  </si>
  <si>
    <t>III. Daugiabučiai suvartojantys daug šilumos (senos statybos nerenovuoti namai)</t>
  </si>
  <si>
    <t>IV. Daugiaubučiai suvartojantys labai daug šilumos (senos statybos, labai prastos šiluminės izoliacijos namai)</t>
  </si>
  <si>
    <t>I. Daugiabučiai suvartojantys mažiausiai šilumos (naujos statybos, kokybiški namai)</t>
  </si>
  <si>
    <t>Eur/MWh</t>
  </si>
  <si>
    <t>Eur/m²/mėn</t>
  </si>
  <si>
    <t>Eur/mėn</t>
  </si>
  <si>
    <t>Žalgirio 3 Naujoji Akmenė</t>
  </si>
  <si>
    <t>Žalgirio 5 Naujoji Akmenė</t>
  </si>
  <si>
    <t>Kęstučio 27 1L</t>
  </si>
  <si>
    <t>Vilniaus 10 3L</t>
  </si>
  <si>
    <t>Akmenė</t>
  </si>
  <si>
    <t>Birštonas</t>
  </si>
  <si>
    <t>Aukštaičių g. 11, Ignalina (ren)</t>
  </si>
  <si>
    <t>Ateities g. 29, Ignalina (ren)</t>
  </si>
  <si>
    <t>Ignalina</t>
  </si>
  <si>
    <t>iki 1992</t>
  </si>
  <si>
    <t>CHEMIKŲ 112</t>
  </si>
  <si>
    <t>RUPEIKIO   1</t>
  </si>
  <si>
    <t>ŽEMAITĖS  20</t>
  </si>
  <si>
    <t>MOKYKLOS  10</t>
  </si>
  <si>
    <t>CHEMIKŲ  24</t>
  </si>
  <si>
    <t>Jonava</t>
  </si>
  <si>
    <t>iki 1992 m.</t>
  </si>
  <si>
    <t>Pavasario g. 6, Stasiūnai</t>
  </si>
  <si>
    <t>Rožių g. 1, Žiežmariai</t>
  </si>
  <si>
    <t>Kaišiadorys</t>
  </si>
  <si>
    <t>Radvilėnų  5 (KVT)</t>
  </si>
  <si>
    <t>Karaliaus Mindaugo 7</t>
  </si>
  <si>
    <t>Krėvės 82B</t>
  </si>
  <si>
    <t>Archyvo 48 (KVT)</t>
  </si>
  <si>
    <t>Saulės 3</t>
  </si>
  <si>
    <t>Geležinio Vilko 1A</t>
  </si>
  <si>
    <t>Sukilėlių 87A (KVT)</t>
  </si>
  <si>
    <t>Prūsų g. 15</t>
  </si>
  <si>
    <t>Kovo 11-osios 114 (renov.)(KVT)</t>
  </si>
  <si>
    <t>Taikos 78 (renov.)</t>
  </si>
  <si>
    <t>Sąjungos a. 10 (renov.)</t>
  </si>
  <si>
    <t>Krėvės 61 (renov.) (KVT)</t>
  </si>
  <si>
    <t>Partizanų 160 (renov.)</t>
  </si>
  <si>
    <t>Savanorių 415  (renov.)(KVT)</t>
  </si>
  <si>
    <t>Medvėgalio 31 (renov.)</t>
  </si>
  <si>
    <t>Griunvaldo 4  (renov.)</t>
  </si>
  <si>
    <t>Partizanų 20</t>
  </si>
  <si>
    <t>Partizanų 198</t>
  </si>
  <si>
    <t>Šiaurės 101</t>
  </si>
  <si>
    <t>Taikos 39</t>
  </si>
  <si>
    <t>Pašilės 96 (KVT)</t>
  </si>
  <si>
    <t>Gravrogkų 17</t>
  </si>
  <si>
    <t>Lukšio 64</t>
  </si>
  <si>
    <t>Šiaurės 1 (KVT)</t>
  </si>
  <si>
    <t>Baltų 2</t>
  </si>
  <si>
    <t>Kalantos R. 23</t>
  </si>
  <si>
    <t>Taikos 41</t>
  </si>
  <si>
    <t>Baršausko 75</t>
  </si>
  <si>
    <t>Stulginskio A. 64</t>
  </si>
  <si>
    <t>Juozapavičiaus 48 A</t>
  </si>
  <si>
    <t>Draugystės 6</t>
  </si>
  <si>
    <t>Masiulio T. 1</t>
  </si>
  <si>
    <t>Masiulio T.12</t>
  </si>
  <si>
    <t>Jėgainės 23</t>
  </si>
  <si>
    <t>Jakšto 8</t>
  </si>
  <si>
    <t>Kaunas</t>
  </si>
  <si>
    <t>Klaipėda</t>
  </si>
  <si>
    <t>ŽEMAITIJOS 18</t>
  </si>
  <si>
    <t>S.Daukanto 4 Viekšniai</t>
  </si>
  <si>
    <t>SODŲ 11</t>
  </si>
  <si>
    <t>Bažnyčios 11 Viekšniai</t>
  </si>
  <si>
    <t>Mažeikių 6 Viekšniai</t>
  </si>
  <si>
    <t>S.Daukanto 8 Viekšniai</t>
  </si>
  <si>
    <t>VASARIO 16-OSIOS 8</t>
  </si>
  <si>
    <t>Tirkšlių 7 Viekšniai</t>
  </si>
  <si>
    <t>Mažeikiai</t>
  </si>
  <si>
    <t xml:space="preserve">iki 1992 </t>
  </si>
  <si>
    <t>Panevėžys</t>
  </si>
  <si>
    <t>Pasvalys</t>
  </si>
  <si>
    <t>Kėdainiai</t>
  </si>
  <si>
    <t>Rokiškis</t>
  </si>
  <si>
    <t>Kupiškis</t>
  </si>
  <si>
    <t>Zarasai</t>
  </si>
  <si>
    <t xml:space="preserve">Švyturio g. 9, </t>
  </si>
  <si>
    <t xml:space="preserve">Marijonų g. 39, </t>
  </si>
  <si>
    <t xml:space="preserve">Žagienės g. 4, </t>
  </si>
  <si>
    <t xml:space="preserve">Kerbedžio g. 24, </t>
  </si>
  <si>
    <t>I. Končiaus g. 7</t>
  </si>
  <si>
    <t>I. Končiaus g. 7A</t>
  </si>
  <si>
    <t>A. Vaišvilos g. 9</t>
  </si>
  <si>
    <t>A. Vaišvilos g. 19</t>
  </si>
  <si>
    <t>A. Vaišvilos g. 21</t>
  </si>
  <si>
    <t>A. Vaišvilos g. 23</t>
  </si>
  <si>
    <t>A. Vaišvilos g. 25</t>
  </si>
  <si>
    <t>A. Vaišvilos g. 31</t>
  </si>
  <si>
    <t xml:space="preserve">Žemaičių g. 13 (komp. šil.punkt. butuose) </t>
  </si>
  <si>
    <t>A. Jucio g. 30</t>
  </si>
  <si>
    <t>V. Mačernio g. 10</t>
  </si>
  <si>
    <t>A. Jucio g. 12</t>
  </si>
  <si>
    <t>V. Mačernio g. 6</t>
  </si>
  <si>
    <t>J. Tumo-Vaižganto g. 96</t>
  </si>
  <si>
    <t>A. Jucio g. 45</t>
  </si>
  <si>
    <t>A. Jucio g. 53</t>
  </si>
  <si>
    <t>Gandingos g. 14</t>
  </si>
  <si>
    <t>Gandingos g. 16</t>
  </si>
  <si>
    <t>V. Mačernio g. 53</t>
  </si>
  <si>
    <t>J. Tumo-Vaižganto g. 85</t>
  </si>
  <si>
    <t>J. Tumo-Vaižganto g. 85A</t>
  </si>
  <si>
    <t>V. Mačernio g. 51</t>
  </si>
  <si>
    <t>V. Mačernio g. 45</t>
  </si>
  <si>
    <t>A. Jucio g. 10</t>
  </si>
  <si>
    <t>V. Mačernio g. 27</t>
  </si>
  <si>
    <t>V. Mačernio g. 47</t>
  </si>
  <si>
    <t>A. Jucio g. 28</t>
  </si>
  <si>
    <t>Gandingos g. 10</t>
  </si>
  <si>
    <t>V. Mačernio g. 8</t>
  </si>
  <si>
    <t>A. Jucio g. 47</t>
  </si>
  <si>
    <t>I. Končiaus g. 8</t>
  </si>
  <si>
    <t>Vėjo 12</t>
  </si>
  <si>
    <t>Lentpjūvės g. 6</t>
  </si>
  <si>
    <t>Vytauto g.27</t>
  </si>
  <si>
    <t>Dariaus ir Girėno g. 33</t>
  </si>
  <si>
    <t>Dariaus ir Girėno g. 35</t>
  </si>
  <si>
    <t>Dariaus ir Girėno g. 51</t>
  </si>
  <si>
    <t>S. Nėries g. 4</t>
  </si>
  <si>
    <t>Senamiesčio a. 2</t>
  </si>
  <si>
    <t>Telšių g. 19B</t>
  </si>
  <si>
    <t>Plungė</t>
  </si>
  <si>
    <t>Radviliškis</t>
  </si>
  <si>
    <t>Ateities 19</t>
  </si>
  <si>
    <t>Pieninės 7 (renovuotas)</t>
  </si>
  <si>
    <t>Partizanų 14B (renovuotas)</t>
  </si>
  <si>
    <t>V. Kudirkos 3 (renovuotas)</t>
  </si>
  <si>
    <t>V. Kudirkos 9 (renovuotas)</t>
  </si>
  <si>
    <t>V. Kudirkos 11 (renovuotas)</t>
  </si>
  <si>
    <t>Vaižganto 1 (renovuotas)</t>
  </si>
  <si>
    <t>Gamyklos 2 (renovuotas)</t>
  </si>
  <si>
    <t>Algirdo 25</t>
  </si>
  <si>
    <t>Algirdo 27</t>
  </si>
  <si>
    <t>Rytų 6</t>
  </si>
  <si>
    <t>Rytų 4</t>
  </si>
  <si>
    <t>V. Grybo 4</t>
  </si>
  <si>
    <t>Vytauto Didžiojo 41</t>
  </si>
  <si>
    <t>Vaižganto 20B</t>
  </si>
  <si>
    <t>V.Grybo 2</t>
  </si>
  <si>
    <t>Dubysos 3</t>
  </si>
  <si>
    <t>Dubysos 1</t>
  </si>
  <si>
    <t>Dubysos 16</t>
  </si>
  <si>
    <t>Dariaus ir Girėno 28</t>
  </si>
  <si>
    <t>Jaunimo 17A</t>
  </si>
  <si>
    <t>Dariaus ir Girėno 23</t>
  </si>
  <si>
    <t>Stonų 3</t>
  </si>
  <si>
    <t>Vytauto Didžiojo 37</t>
  </si>
  <si>
    <t>Partizanų 14A</t>
  </si>
  <si>
    <t>Dominikonų 4</t>
  </si>
  <si>
    <t>Dariaus ir Girėno 26</t>
  </si>
  <si>
    <t>iki1960</t>
  </si>
  <si>
    <t>Vytauto Didžiojo 3</t>
  </si>
  <si>
    <t>Jaunimo 12</t>
  </si>
  <si>
    <t>Raseiniai</t>
  </si>
  <si>
    <t>Šalčininkai</t>
  </si>
  <si>
    <t xml:space="preserve">A.Mickevičiaus g. 8 </t>
  </si>
  <si>
    <t xml:space="preserve">A.Mickevičiaus g.24 </t>
  </si>
  <si>
    <t xml:space="preserve">Sniadeckio g.10 </t>
  </si>
  <si>
    <t xml:space="preserve">Sniadeckio g.14 </t>
  </si>
  <si>
    <t xml:space="preserve">Sniadeckio g.18 </t>
  </si>
  <si>
    <t xml:space="preserve">Sniadeckio g.24 </t>
  </si>
  <si>
    <t xml:space="preserve">Sniadeckio g.27 </t>
  </si>
  <si>
    <t xml:space="preserve">Mokyklos g.19 </t>
  </si>
  <si>
    <t xml:space="preserve">Vutauto g.33 </t>
  </si>
  <si>
    <t xml:space="preserve">Šalčios g.8 </t>
  </si>
  <si>
    <t xml:space="preserve">Šalčios g.14 </t>
  </si>
  <si>
    <t xml:space="preserve">Vilniaus g.45-1 </t>
  </si>
  <si>
    <t xml:space="preserve">Vytauto g.22-3 </t>
  </si>
  <si>
    <t xml:space="preserve">Mokyklos g.27 </t>
  </si>
  <si>
    <t xml:space="preserve">Kviečių g. 56 (renov.), </t>
  </si>
  <si>
    <t xml:space="preserve">Vilniaus g. 202 (renov.), </t>
  </si>
  <si>
    <t xml:space="preserve">Korsako g. 41 (renov.), </t>
  </si>
  <si>
    <t xml:space="preserve">Gegužių g. 19 (renov.), </t>
  </si>
  <si>
    <t xml:space="preserve">Dainų g. 40A (renov.), </t>
  </si>
  <si>
    <t xml:space="preserve">Gegužių g. 73 (renov.), </t>
  </si>
  <si>
    <t xml:space="preserve">Klevų g. 13 (renov.), </t>
  </si>
  <si>
    <t xml:space="preserve">Grinkevičiaus g. 8 (renov.), </t>
  </si>
  <si>
    <t xml:space="preserve">Ežero g. 29, </t>
  </si>
  <si>
    <t xml:space="preserve">Vilniaus g. 213A, </t>
  </si>
  <si>
    <t xml:space="preserve">A. Mickevičiaus g. 38, </t>
  </si>
  <si>
    <t xml:space="preserve">Ežero g. 14, </t>
  </si>
  <si>
    <t xml:space="preserve">Energetikų g. 11, </t>
  </si>
  <si>
    <t xml:space="preserve">P. Cvirkos g. 75A, </t>
  </si>
  <si>
    <t xml:space="preserve">Ežero g. 15, </t>
  </si>
  <si>
    <t xml:space="preserve">P. Višinskio g. 37, </t>
  </si>
  <si>
    <t>Šiauliai</t>
  </si>
  <si>
    <t>Dainavos g. 5,  (renov.)</t>
  </si>
  <si>
    <t>Ateities takas 10,  (renov.)</t>
  </si>
  <si>
    <t>Ateities takas 16,  (renov.)</t>
  </si>
  <si>
    <t>J.Tumo-Vaižganto g. 134,  (renov.)</t>
  </si>
  <si>
    <t>Moksleivių al. 6,  (renov.)</t>
  </si>
  <si>
    <t>Prezidento g. 82,  (renov.)</t>
  </si>
  <si>
    <t>Prezidento g. 65,  (renov.)</t>
  </si>
  <si>
    <t>J.Tumo-Vaižganto g. 129,  (renov.)</t>
  </si>
  <si>
    <t xml:space="preserve">J. Tumo-Vaižganto g. 140, </t>
  </si>
  <si>
    <t xml:space="preserve">Dariaus ir Girėno g. 26A, </t>
  </si>
  <si>
    <t xml:space="preserve">Gedimino g. 8, </t>
  </si>
  <si>
    <t xml:space="preserve">M. Mažvydo g. 47, </t>
  </si>
  <si>
    <t xml:space="preserve">Gedimino g. 32, </t>
  </si>
  <si>
    <t xml:space="preserve">Miško g. 8, </t>
  </si>
  <si>
    <t xml:space="preserve">K. Donelaičio 64A, </t>
  </si>
  <si>
    <t xml:space="preserve">J. Tumo-Vaižganto g. 125, </t>
  </si>
  <si>
    <t xml:space="preserve">Žemaitės g. 32, </t>
  </si>
  <si>
    <t xml:space="preserve">Vasario 16-osios g. 8A, </t>
  </si>
  <si>
    <t xml:space="preserve">Dariaus ir Girėno g. 16A, </t>
  </si>
  <si>
    <t xml:space="preserve">Prezidento g. 60, </t>
  </si>
  <si>
    <t xml:space="preserve">Dariaus ir Girėno g. 4, </t>
  </si>
  <si>
    <t>Tauragė</t>
  </si>
  <si>
    <t>Trakai</t>
  </si>
  <si>
    <t>Taikos g. 26,  (renov.)</t>
  </si>
  <si>
    <t>Taikos g. 28,  (renov.)</t>
  </si>
  <si>
    <t xml:space="preserve">Krašuonos g. 3, </t>
  </si>
  <si>
    <t xml:space="preserve">Krašuonos g. 13, </t>
  </si>
  <si>
    <t xml:space="preserve">Aukštakalnio g. 70, </t>
  </si>
  <si>
    <t xml:space="preserve">Aukštakalnio g. 90, </t>
  </si>
  <si>
    <t xml:space="preserve">Kauno g. 27, </t>
  </si>
  <si>
    <t xml:space="preserve">Kęstučio g. 9, </t>
  </si>
  <si>
    <t xml:space="preserve">K.Donelaičio g. 12, </t>
  </si>
  <si>
    <t xml:space="preserve">J.Basanavičiaus g. 110, </t>
  </si>
  <si>
    <t xml:space="preserve">Užpalių g. 88, </t>
  </si>
  <si>
    <t>Utena</t>
  </si>
  <si>
    <t>Aušros g. 13</t>
  </si>
  <si>
    <t>renov.</t>
  </si>
  <si>
    <t>Pušelės 7, Naujieji Valkininkai</t>
  </si>
  <si>
    <t>Sporto g. 8</t>
  </si>
  <si>
    <t>Sporto g. 10</t>
  </si>
  <si>
    <t>Šiltnamių g. 1</t>
  </si>
  <si>
    <t>Aušros g. 6</t>
  </si>
  <si>
    <t>Dzūkų g. 38</t>
  </si>
  <si>
    <t>M.K.Čiurlionio g. 8</t>
  </si>
  <si>
    <t>M.K.Čiurlionio g. 11</t>
  </si>
  <si>
    <t>Dzūkų g. 40</t>
  </si>
  <si>
    <t>Vasario 16 g. 11</t>
  </si>
  <si>
    <t>Vasario 16 g. 13</t>
  </si>
  <si>
    <t>V.Krėvės g. 4</t>
  </si>
  <si>
    <t>V.Krėvės g. 7</t>
  </si>
  <si>
    <t>Varėna</t>
  </si>
  <si>
    <t>Žalgirio 7 Naujoji Akmenė</t>
  </si>
  <si>
    <t>Vytauto 4 Naujoji Akmenė</t>
  </si>
  <si>
    <t>Dariaus ir Girėno 23b (ren.)</t>
  </si>
  <si>
    <t>Dariaus ir Girėno 4 (ren.)</t>
  </si>
  <si>
    <t>Kęstučio 9 (ren.)</t>
  </si>
  <si>
    <t>Dariaus ir Girėno 29 3L</t>
  </si>
  <si>
    <t>Elektrėnai</t>
  </si>
  <si>
    <t xml:space="preserve">Sodų 4, </t>
  </si>
  <si>
    <t xml:space="preserve">Draugystės 10, </t>
  </si>
  <si>
    <t xml:space="preserve">Trakų 8, </t>
  </si>
  <si>
    <t xml:space="preserve">Trakų 16, </t>
  </si>
  <si>
    <t xml:space="preserve">Pergalės 27, </t>
  </si>
  <si>
    <t xml:space="preserve">Taikos 9, </t>
  </si>
  <si>
    <t xml:space="preserve">Trakų 33, </t>
  </si>
  <si>
    <t xml:space="preserve">Saulės 5, </t>
  </si>
  <si>
    <t xml:space="preserve">Vasario 16-osios g. 1, Dūkštas, Ignalinos r. </t>
  </si>
  <si>
    <t>KOSMONAUTŲ  11</t>
  </si>
  <si>
    <t>LIETAVOS  23</t>
  </si>
  <si>
    <t>Gedimino g. 26, Kaišiadorys</t>
  </si>
  <si>
    <t>Gedimino g. 75, Kaišiadorys</t>
  </si>
  <si>
    <t>Vievio 54 (renov.)</t>
  </si>
  <si>
    <t>Lukšos-Daumanto 2</t>
  </si>
  <si>
    <t>Dragūnų g. 5</t>
  </si>
  <si>
    <t>Turgaus a. 2</t>
  </si>
  <si>
    <t>Dzūkų 11 (RENOVUOTAS )</t>
  </si>
  <si>
    <t>Sodų 6 (RENOVUOTAS )</t>
  </si>
  <si>
    <t>Dzūkų 9 (RENOVUOTAS )</t>
  </si>
  <si>
    <t>Tiesos 8 (RENOVUOTAS)</t>
  </si>
  <si>
    <t>Vilniaus 14 (RENOVUOTAS)</t>
  </si>
  <si>
    <t>Kauno 8 (RENOVUOTAS)</t>
  </si>
  <si>
    <t>Seinų 22 (renovuotas )</t>
  </si>
  <si>
    <t>Dzūkų 17</t>
  </si>
  <si>
    <t>Dzūkų 15</t>
  </si>
  <si>
    <t>Dzūkų 13</t>
  </si>
  <si>
    <t>Dainavos 13</t>
  </si>
  <si>
    <t>Dainavos 11</t>
  </si>
  <si>
    <t>Ateities 7-9</t>
  </si>
  <si>
    <t>Sodų 4</t>
  </si>
  <si>
    <t>M. Gustaičio 2</t>
  </si>
  <si>
    <t>M. Gustaičio 11</t>
  </si>
  <si>
    <t>Montvilos 20</t>
  </si>
  <si>
    <t>Montvilos 18</t>
  </si>
  <si>
    <t>M. Gustaičio 5</t>
  </si>
  <si>
    <t>Sodų 10</t>
  </si>
  <si>
    <t>M. Gustaičio 3</t>
  </si>
  <si>
    <t>Vilniaus 5</t>
  </si>
  <si>
    <t>Montvilos 28</t>
  </si>
  <si>
    <t>Montvilos 22a</t>
  </si>
  <si>
    <t>Lazdijai</t>
  </si>
  <si>
    <t>NAFTININKŲ 8 (renov.)</t>
  </si>
  <si>
    <t>VASARIO 16-OSIOS 12  (renov.)</t>
  </si>
  <si>
    <t>MINDAUGO 4 (renov.)</t>
  </si>
  <si>
    <t>VYŠNIŲ 42 (renov.)</t>
  </si>
  <si>
    <t>Bažnyčios 17 Viekšniai</t>
  </si>
  <si>
    <t>Tilto 13a Viekšniai</t>
  </si>
  <si>
    <t>PAVASARIO 16</t>
  </si>
  <si>
    <t>S.Daukanto 6 Viekšniai</t>
  </si>
  <si>
    <t>Bažnyčios 13 Viekšniai</t>
  </si>
  <si>
    <t xml:space="preserve">Kniaudiškių g. 54 (apšiltintas), </t>
  </si>
  <si>
    <t xml:space="preserve">Kranto g. 37  (su dalikliais, apšiltintas), </t>
  </si>
  <si>
    <t xml:space="preserve">Klaipėdos g. 99 K1, </t>
  </si>
  <si>
    <t xml:space="preserve">Klaipėdos g. 99 K3, </t>
  </si>
  <si>
    <t xml:space="preserve">Pušaloto g. 76, </t>
  </si>
  <si>
    <t xml:space="preserve">Jakšto g. 10 (su ind.apskaitos priet., apšiltintas), </t>
  </si>
  <si>
    <t xml:space="preserve">Margirio g. 18, </t>
  </si>
  <si>
    <t xml:space="preserve">Margirio g. 9, </t>
  </si>
  <si>
    <t xml:space="preserve">Margirio g. 20, </t>
  </si>
  <si>
    <t xml:space="preserve">Margirio g. 10, </t>
  </si>
  <si>
    <t xml:space="preserve">Liepų al. 13, </t>
  </si>
  <si>
    <t xml:space="preserve">Vilties g. 22, </t>
  </si>
  <si>
    <t xml:space="preserve">Ramygalos g. 67, </t>
  </si>
  <si>
    <t xml:space="preserve">Vilties g. 47, </t>
  </si>
  <si>
    <t xml:space="preserve">Smėlynės g. 73, </t>
  </si>
  <si>
    <t xml:space="preserve">Liepų al. 15A, </t>
  </si>
  <si>
    <t xml:space="preserve">Vilniaus g. 20, </t>
  </si>
  <si>
    <t xml:space="preserve">Marijonų g. 29, </t>
  </si>
  <si>
    <t xml:space="preserve">Švyturio g. 19, </t>
  </si>
  <si>
    <t xml:space="preserve">Seinų g. 17, </t>
  </si>
  <si>
    <t xml:space="preserve">Smetonos g. 5A, </t>
  </si>
  <si>
    <t xml:space="preserve">Jakšto g. 8, </t>
  </si>
  <si>
    <t xml:space="preserve">Respublikos g. 24, </t>
  </si>
  <si>
    <t xml:space="preserve">J. Basanavičiaus g. 130, </t>
  </si>
  <si>
    <t xml:space="preserve">Respublikos g. 26, </t>
  </si>
  <si>
    <t xml:space="preserve">Chemikų g. 3, </t>
  </si>
  <si>
    <t xml:space="preserve">J. Basanavičiaus g. 138, </t>
  </si>
  <si>
    <t xml:space="preserve">Technikos g. 7, </t>
  </si>
  <si>
    <t xml:space="preserve">Vilniaus g. 81, </t>
  </si>
  <si>
    <t xml:space="preserve">P. Širvio g. 5, </t>
  </si>
  <si>
    <t xml:space="preserve">Jaunystės 20, </t>
  </si>
  <si>
    <t xml:space="preserve">Radvilų 23, </t>
  </si>
  <si>
    <t xml:space="preserve">Jaunystės 35, </t>
  </si>
  <si>
    <t xml:space="preserve">NAUJOJI 4, </t>
  </si>
  <si>
    <t xml:space="preserve">NAUJOJI 10, </t>
  </si>
  <si>
    <t xml:space="preserve">Laisvės al. 36, </t>
  </si>
  <si>
    <t xml:space="preserve">NAUJOJI 6, </t>
  </si>
  <si>
    <t xml:space="preserve">Vaižganto 60, </t>
  </si>
  <si>
    <t xml:space="preserve">NAUJOJI 8, </t>
  </si>
  <si>
    <t xml:space="preserve">Vaižganto 58c, </t>
  </si>
  <si>
    <t xml:space="preserve">Gedimino 43, </t>
  </si>
  <si>
    <t xml:space="preserve">Žalioji 10, </t>
  </si>
  <si>
    <t xml:space="preserve">Gedimino 1, </t>
  </si>
  <si>
    <t xml:space="preserve">Gedimino 3, </t>
  </si>
  <si>
    <t>J.Pauliaus II G.34 Eišiškės</t>
  </si>
  <si>
    <t>J.Pauliaus II G.28 Eišiškės</t>
  </si>
  <si>
    <t xml:space="preserve">Kviečių g. 22 (renov.), </t>
  </si>
  <si>
    <t xml:space="preserve">Gytarių g. 16 (renov.), </t>
  </si>
  <si>
    <t xml:space="preserve">Vytauto g. 154 (renov.), </t>
  </si>
  <si>
    <t xml:space="preserve">Draugystės pr. 17 (renov.), </t>
  </si>
  <si>
    <t xml:space="preserve">Sukilėlių g. 41, </t>
  </si>
  <si>
    <t>Rasos g. 1, Ginkūnų k., Šiaulių r.</t>
  </si>
  <si>
    <t xml:space="preserve">Aušros al. 23, </t>
  </si>
  <si>
    <t>Taikos g. 22,  (renov.)</t>
  </si>
  <si>
    <t>Aušros g. 94,  (renov.)</t>
  </si>
  <si>
    <t xml:space="preserve">Aukštakalnio g. 108, </t>
  </si>
  <si>
    <t>Aušros g. 69 I k.,  (renov.)</t>
  </si>
  <si>
    <t xml:space="preserve">Aukštakalnio g. 116, </t>
  </si>
  <si>
    <t xml:space="preserve">Taikos g. 75, </t>
  </si>
  <si>
    <t xml:space="preserve">Taikos g. 19, </t>
  </si>
  <si>
    <t xml:space="preserve">Aušros 54, </t>
  </si>
  <si>
    <t xml:space="preserve">J.Basanavičiaus g. 67, </t>
  </si>
  <si>
    <t>J.Basanavičiaus g. 15</t>
  </si>
  <si>
    <t>M.K.Čiurlionio g. 55</t>
  </si>
  <si>
    <t>Dzūkų g. 3</t>
  </si>
  <si>
    <t>Dzūkų g. 36</t>
  </si>
  <si>
    <t>Marcinkonių g. 8</t>
  </si>
  <si>
    <t>Savanorių g. 46</t>
  </si>
  <si>
    <t>Dzūkų g. 26</t>
  </si>
  <si>
    <t>Melioratorių g. 7</t>
  </si>
  <si>
    <t>M.Mironaitės g. 18</t>
  </si>
  <si>
    <t>Sviliškių g. 8</t>
  </si>
  <si>
    <t>Pavilnionių g. 31</t>
  </si>
  <si>
    <t>Pavilnionių g. 33</t>
  </si>
  <si>
    <t>Žirmūnų g. 30C</t>
  </si>
  <si>
    <t>Sviliškių g. 4, 6</t>
  </si>
  <si>
    <t>Bajorų kelias 3</t>
  </si>
  <si>
    <t>Žirmūnų g. 3 (renov.)</t>
  </si>
  <si>
    <t>Žirmūnų g. 126 (renov.)</t>
  </si>
  <si>
    <t>Žirmūnų g. 128 (renov.)</t>
  </si>
  <si>
    <t>Blindžių g. 7</t>
  </si>
  <si>
    <t>Žirmūnų g. 131 (renov.)</t>
  </si>
  <si>
    <t>J.Galvydžio g. 11A</t>
  </si>
  <si>
    <t>M.Marcinkevičiaus g. 37, Baltupio g. 175</t>
  </si>
  <si>
    <t>M.Marcinkevičiaus g. 31, 33, 35</t>
  </si>
  <si>
    <t>S.Žukausko g. 27</t>
  </si>
  <si>
    <t>J.Kubiliaus g. 4</t>
  </si>
  <si>
    <t>Tolminkiemio g. 31</t>
  </si>
  <si>
    <t>J.Franko g. 8</t>
  </si>
  <si>
    <t>Tolminkiemio g. 14</t>
  </si>
  <si>
    <t>V.Pietario g. 7</t>
  </si>
  <si>
    <t>Kovo 11-osios g. 55</t>
  </si>
  <si>
    <t>Taikos g. 134, 136</t>
  </si>
  <si>
    <t>Šviesos g 11 (bt. 41-60)</t>
  </si>
  <si>
    <t>Gedvydžių g. 29 (bt. 1-36)</t>
  </si>
  <si>
    <t>Taikos g. 25, 27</t>
  </si>
  <si>
    <t>Šviesos g 14 (bt. 81-100)</t>
  </si>
  <si>
    <t>Gedvydžių g. 20</t>
  </si>
  <si>
    <t>Šviesos g 4 (bt. 81-100)</t>
  </si>
  <si>
    <t>Gabijos g. 81 (bt. 1-36)</t>
  </si>
  <si>
    <t>Kapsų g. 38</t>
  </si>
  <si>
    <t>Žemynos g. 35</t>
  </si>
  <si>
    <t>S.Stanevičiaus g. 7 (bt. 1-40)</t>
  </si>
  <si>
    <t>Taikos g. 241, 243, 245</t>
  </si>
  <si>
    <t>Musninkų g. 7</t>
  </si>
  <si>
    <t>Taikos g. 105</t>
  </si>
  <si>
    <t>Žemynos g. 25</t>
  </si>
  <si>
    <t>Didlaukio g. 22, 24</t>
  </si>
  <si>
    <t>Antakalnio g. 118</t>
  </si>
  <si>
    <t>Naugarduko g. 56</t>
  </si>
  <si>
    <t>Gelvonų g. 57</t>
  </si>
  <si>
    <t>Parko g. 6</t>
  </si>
  <si>
    <t>Kanklių g. 10B</t>
  </si>
  <si>
    <t>J.Basanavičiaus g. 17A</t>
  </si>
  <si>
    <t>Parko g. 4</t>
  </si>
  <si>
    <t>Šaltkalvių g. 66</t>
  </si>
  <si>
    <t>J.Tiškevičiaus g. 6</t>
  </si>
  <si>
    <t>V.Grybo g. 30</t>
  </si>
  <si>
    <t>Vykinto g. 8</t>
  </si>
  <si>
    <t>S.Skapo g. 6, 8</t>
  </si>
  <si>
    <t>Lentvario g. 1</t>
  </si>
  <si>
    <t>Gedimino pr. 27</t>
  </si>
  <si>
    <t>K.Vanagėlio g. 9</t>
  </si>
  <si>
    <t>Žygio g. 4</t>
  </si>
  <si>
    <t>Vilnius</t>
  </si>
  <si>
    <t>Statybininkų 107</t>
  </si>
  <si>
    <t>VINGIO 1 (renov.)</t>
  </si>
  <si>
    <t>NAUJOJI 68 (renov.)</t>
  </si>
  <si>
    <t>LAUKO 17 (renov.)</t>
  </si>
  <si>
    <t>BIRUTĖS 14 (renov.)</t>
  </si>
  <si>
    <t>KAŠTONŲ 12 (renov.)</t>
  </si>
  <si>
    <t>PUTINŲ 2 (renov.)</t>
  </si>
  <si>
    <t>AUKŠTAKALNIO 14</t>
  </si>
  <si>
    <t>STATYBININKŲ 46 (renov.)</t>
  </si>
  <si>
    <t>PUTINŲ 24A</t>
  </si>
  <si>
    <t>JAUNIMO 38</t>
  </si>
  <si>
    <t>NAUJOJI 86</t>
  </si>
  <si>
    <t>Kalniškės 23</t>
  </si>
  <si>
    <t>NAUJOJI 18</t>
  </si>
  <si>
    <t>VILTIES 18</t>
  </si>
  <si>
    <t>NAUJOJI 96</t>
  </si>
  <si>
    <t>KAŠTONŲ 52</t>
  </si>
  <si>
    <t>JONYNO 5</t>
  </si>
  <si>
    <t>STATYBININKŲ 27</t>
  </si>
  <si>
    <t>JAZMINŲ 12</t>
  </si>
  <si>
    <t>STATYBININKŲ 49</t>
  </si>
  <si>
    <t>STATYBININKŲ 34</t>
  </si>
  <si>
    <t>VOLUNGĖS 27</t>
  </si>
  <si>
    <t>VOLUNGĖS 12</t>
  </si>
  <si>
    <t>Alytus</t>
  </si>
  <si>
    <t>M.Valančiaus. 18 (425-K)</t>
  </si>
  <si>
    <t>Maironio. 34 (410-K)</t>
  </si>
  <si>
    <t>Mokyklos 13 (348)</t>
  </si>
  <si>
    <t>J.Jablonskio 2 (889)</t>
  </si>
  <si>
    <t>Jaunimo, 3 (1021)</t>
  </si>
  <si>
    <t>Nausupės 8 (824)</t>
  </si>
  <si>
    <t>Jaunimo, 7 (1060)</t>
  </si>
  <si>
    <t>Mokyklos 9 (331)</t>
  </si>
  <si>
    <t>K.Donelaičio. 5 - 2 (27-2K)</t>
  </si>
  <si>
    <t>Žemaitės. 8 (7-K)</t>
  </si>
  <si>
    <t>Žemaitės. 10 (8-K)</t>
  </si>
  <si>
    <t>Dvarkelio 11 (851)</t>
  </si>
  <si>
    <t>Lietuvininkų 4 (446)</t>
  </si>
  <si>
    <t>Kauno 20 (847)</t>
  </si>
  <si>
    <t>Dvarkelio 7 (841)</t>
  </si>
  <si>
    <t>Vytauto 15 (268)</t>
  </si>
  <si>
    <t>Vytauto 21 (273)</t>
  </si>
  <si>
    <t>Kosmonautų 28 (626) (renov.)</t>
  </si>
  <si>
    <t>Kosmonautų 12 (621) (renov.)</t>
  </si>
  <si>
    <t>A.Civinsko 7 (113) (renov.)</t>
  </si>
  <si>
    <t>Vilkaviškio 61 (286)</t>
  </si>
  <si>
    <t>Gėlių 14 (281)</t>
  </si>
  <si>
    <t>Dariaus ir Girėno 13 (505)</t>
  </si>
  <si>
    <t>Draugystės 1 (108)</t>
  </si>
  <si>
    <t>Dariaus ir Girėno 11 (504)</t>
  </si>
  <si>
    <t>Dariaus ir Girėno 9 (503)</t>
  </si>
  <si>
    <t>Mokolų 9 (282)</t>
  </si>
  <si>
    <t>Vytauto 54 (641)</t>
  </si>
  <si>
    <t>Draugystės 3 (110)</t>
  </si>
  <si>
    <t>Vytenio 8 (656)</t>
  </si>
  <si>
    <t>R.Juknevičiaus 48 (527)</t>
  </si>
  <si>
    <t>Mokolų 51 (606)</t>
  </si>
  <si>
    <t>Vytauto 56A (639)</t>
  </si>
  <si>
    <t>Vilniaus 77B (30085)</t>
  </si>
  <si>
    <t>Rinkuškių 47B (36001)</t>
  </si>
  <si>
    <t>Vilniaus 4 (30072)</t>
  </si>
  <si>
    <t>Skratiškių 8 (300013)</t>
  </si>
  <si>
    <t>Rinkuškių 49 (34001)</t>
  </si>
  <si>
    <t>Vilniaus 56 (30081)</t>
  </si>
  <si>
    <t>Vytauto 43A (30112)</t>
  </si>
  <si>
    <t>Vėjo 11b (30066)</t>
  </si>
  <si>
    <t>Vytauto 62 (30119)</t>
  </si>
  <si>
    <t>Gimnazijos 1 (30039)</t>
  </si>
  <si>
    <t>Vėjo 7A (30062)</t>
  </si>
  <si>
    <t>Vilniaus 111A (30091)</t>
  </si>
  <si>
    <t>Vytauto 39a (30107)</t>
  </si>
  <si>
    <t>Vytauto 35 A (30105)</t>
  </si>
  <si>
    <t>Vilniaus 111 (30090)</t>
  </si>
  <si>
    <t>Rotušės 26 (30061)</t>
  </si>
  <si>
    <t>Rinkuškių 20 (370011)</t>
  </si>
  <si>
    <t>Basanavičiaus 18 (30038)</t>
  </si>
  <si>
    <t>Kilučių 11 (30048)</t>
  </si>
  <si>
    <t>Biržai</t>
  </si>
  <si>
    <t>Druskininkų 7A</t>
  </si>
  <si>
    <t>Sodų 20-II</t>
  </si>
  <si>
    <t>Saulėtekio 5/7</t>
  </si>
  <si>
    <t>Saulėtekio 3</t>
  </si>
  <si>
    <t>Taikos 14</t>
  </si>
  <si>
    <t>Sodų 45</t>
  </si>
  <si>
    <t>Sodų 25</t>
  </si>
  <si>
    <t>Saulėtekio 24/26</t>
  </si>
  <si>
    <t>Sodų 29</t>
  </si>
  <si>
    <t>Sodų 43</t>
  </si>
  <si>
    <t>Sodų 1</t>
  </si>
  <si>
    <t>Sodų 59</t>
  </si>
  <si>
    <t>Ganyklų 59</t>
  </si>
  <si>
    <t>Gintaro 33</t>
  </si>
  <si>
    <t>Mokyklos 14-II</t>
  </si>
  <si>
    <t>Taikos 20</t>
  </si>
  <si>
    <t>Saulėtekio 4</t>
  </si>
  <si>
    <t>Mokyklos 13</t>
  </si>
  <si>
    <t>Janonio 41</t>
  </si>
  <si>
    <t>Kretingos 6</t>
  </si>
  <si>
    <t>Palanga</t>
  </si>
  <si>
    <t>VILNIAUS 8 VILKAVIŠKIS</t>
  </si>
  <si>
    <t>DARVINO 26 KYBARTAI</t>
  </si>
  <si>
    <t>S.NERIES 33C VILKAVIŠKIS</t>
  </si>
  <si>
    <t>NEPRIKLAUSOMYBĖS 72 VILKAVIŠKIS</t>
  </si>
  <si>
    <t>KĘSTUČIO 10 VILKAVIŠKIS</t>
  </si>
  <si>
    <t>TARYBŲ 7 KYBARTAI</t>
  </si>
  <si>
    <t>DARIAUS IR GIRENO 2A KYBARTAI</t>
  </si>
  <si>
    <t>NEPRIKLAUSOMYBĖS 50 VILKAVIŠKIS</t>
  </si>
  <si>
    <t>LAUKO 44 VILKAVIŠKIS</t>
  </si>
  <si>
    <t>AUŠROS 8 VILKAVISKIS</t>
  </si>
  <si>
    <t>AUŠROS 4 VILKAVIŠKIS</t>
  </si>
  <si>
    <t>AUŠROS 10 VILKAVIŠKIS</t>
  </si>
  <si>
    <t>BIRUTES 2 VILKAVIŠKIS</t>
  </si>
  <si>
    <t>VIENYBĖS 72 VILKAVIŠKIS</t>
  </si>
  <si>
    <t>STATYBININKŲ 4 VILKAVIŠKIS</t>
  </si>
  <si>
    <t>STATYBININKŲ 8 VILKAVIŠKIS</t>
  </si>
  <si>
    <t>VIENYBES 70 VILKAVIŠKIS</t>
  </si>
  <si>
    <t>DVARO  25</t>
  </si>
  <si>
    <t>DVARO  27</t>
  </si>
  <si>
    <t>LAUKO 32 VILKAVIŠKIS</t>
  </si>
  <si>
    <t>PASIENIO 3 KYBARTAI</t>
  </si>
  <si>
    <t>DARVINO 19 KYBARTAI</t>
  </si>
  <si>
    <t>K.NAUMIESČIO 9A KYBARTAI</t>
  </si>
  <si>
    <t>VIŠTYČIO 2 VIRBALIS</t>
  </si>
  <si>
    <t>VASARIO 16-OS 4 PILVIŠKIAI</t>
  </si>
  <si>
    <t>VASARIO 16-OS 12 PILVIŠKIAI</t>
  </si>
  <si>
    <t>Vilkaviškis</t>
  </si>
  <si>
    <t>Masčio 54 (ren)</t>
  </si>
  <si>
    <t>Dariaus ir Girėno 15 (ren)</t>
  </si>
  <si>
    <t>Karaliaus Mindaugo 39</t>
  </si>
  <si>
    <t>Stoties 8</t>
  </si>
  <si>
    <t>Žemaitės 29</t>
  </si>
  <si>
    <t>Luokės 73</t>
  </si>
  <si>
    <t>Birutės 24</t>
  </si>
  <si>
    <t>Telšiai</t>
  </si>
  <si>
    <t>Kelmė</t>
  </si>
  <si>
    <t>LIŠKIAVOS 5</t>
  </si>
  <si>
    <t>SVEIKATOS 18</t>
  </si>
  <si>
    <t>Druskininkai</t>
  </si>
  <si>
    <t>Šilumos suvartojimas ir mokėjimai už šilumą Lietuvos miestų daugiabučiuose gyvenamuosiuose namuose  (2016 m. vasario mėn)</t>
  </si>
  <si>
    <t>iki1992</t>
  </si>
  <si>
    <t>Respublikos 5 Naujoji Akmenė</t>
  </si>
  <si>
    <t>Ramučių 38 Naujoji Akmenė</t>
  </si>
  <si>
    <t>Žemaičių 39 Venta</t>
  </si>
  <si>
    <t>Taikos 4A Naujoji Akmenė</t>
  </si>
  <si>
    <t>Kęstučio 2 Akmenė</t>
  </si>
  <si>
    <t>Sodo 7 Akmenė</t>
  </si>
  <si>
    <t>Stadiono 15 Akmenė</t>
  </si>
  <si>
    <t>V.Kudirkos 20 Naujoji Akmenė</t>
  </si>
  <si>
    <t>Kęstučio 6 Akmenė</t>
  </si>
  <si>
    <t>V.Kudirkos 13 Naujoji Akmenė</t>
  </si>
  <si>
    <t>Puškino 42 Akmenė</t>
  </si>
  <si>
    <t>V.Kudirkos 16 Naujoji Akmenė</t>
  </si>
  <si>
    <t>Stadiono 16 Akmenė</t>
  </si>
  <si>
    <t>Ventos 38 Venta</t>
  </si>
  <si>
    <t>Ventos 6 Venta</t>
  </si>
  <si>
    <t>Ramybės g. 5 (renovuotas)</t>
  </si>
  <si>
    <t>Žiburio g. 5 (renovuotas)</t>
  </si>
  <si>
    <t>Liudiškių g. 31b (renovuotas)</t>
  </si>
  <si>
    <t>Statybininkų g. 15 (renovuotas)</t>
  </si>
  <si>
    <t>Statybininkų g. 17 (renovuotas)</t>
  </si>
  <si>
    <t>A.Vienuolio g. 13(renovuotas)</t>
  </si>
  <si>
    <t>A.Vienuolio g. 15(renovuotas)</t>
  </si>
  <si>
    <t>A.Vienuolio g. 11(renovuotas)</t>
  </si>
  <si>
    <t>A.Vienuolio g. 9(renovuotas)</t>
  </si>
  <si>
    <t>A.Vienuolio g. 7(renovuotas)</t>
  </si>
  <si>
    <t>Mindaugo g. 6</t>
  </si>
  <si>
    <t>Paupio g.4</t>
  </si>
  <si>
    <t>Mindaugo g.19</t>
  </si>
  <si>
    <t>Vilniaus g. 35</t>
  </si>
  <si>
    <t>Anykščiai</t>
  </si>
  <si>
    <t>Vilniaus 12</t>
  </si>
  <si>
    <t>Lelijų 7</t>
  </si>
  <si>
    <t>Vilniaus 4</t>
  </si>
  <si>
    <t xml:space="preserve">Saulės 13, </t>
  </si>
  <si>
    <t xml:space="preserve">Draugystės 12, </t>
  </si>
  <si>
    <t xml:space="preserve">Sodų 5, </t>
  </si>
  <si>
    <t xml:space="preserve">Taikos 4, </t>
  </si>
  <si>
    <t>Trakų 2,  (Renuov)</t>
  </si>
  <si>
    <t>Trakų 4,  (Renov)</t>
  </si>
  <si>
    <t>Trakų 11,  (Renov)</t>
  </si>
  <si>
    <t xml:space="preserve">Draugystės  19, </t>
  </si>
  <si>
    <t xml:space="preserve">Draugystės 21, </t>
  </si>
  <si>
    <t xml:space="preserve">Pergalės 13, </t>
  </si>
  <si>
    <t xml:space="preserve">Pergalės 15, </t>
  </si>
  <si>
    <t xml:space="preserve">Šarkinės 13, </t>
  </si>
  <si>
    <t xml:space="preserve">Šarkinės 15, </t>
  </si>
  <si>
    <t xml:space="preserve">Šarkinės 21, </t>
  </si>
  <si>
    <t xml:space="preserve">Šviesos 8, </t>
  </si>
  <si>
    <t xml:space="preserve">Draugystės 14, </t>
  </si>
  <si>
    <t xml:space="preserve">Draugystės 11, </t>
  </si>
  <si>
    <t xml:space="preserve">Saulės 1, </t>
  </si>
  <si>
    <t xml:space="preserve">Saulės 3, </t>
  </si>
  <si>
    <t xml:space="preserve">Trakų 3, </t>
  </si>
  <si>
    <t xml:space="preserve">Trakų 5, </t>
  </si>
  <si>
    <t xml:space="preserve">Saulės 15, </t>
  </si>
  <si>
    <t>Atgimimo g. 33, Ignalina (ren)</t>
  </si>
  <si>
    <t>Smėlio g. 18a, Ignalina (ren)</t>
  </si>
  <si>
    <t>Aukštaičių g. 12, Ignalina (ren)</t>
  </si>
  <si>
    <t>Atgimimo g. 29, Ignalina (ren)</t>
  </si>
  <si>
    <t xml:space="preserve">Melioratorių g. 9, Vidiškių k., Ignalinos r. </t>
  </si>
  <si>
    <t xml:space="preserve">Ateities g. 27, Ignalina </t>
  </si>
  <si>
    <t xml:space="preserve">Vasario 16-osios g. 3, Dūkštas, Ignalinos r. </t>
  </si>
  <si>
    <t>Turistų g. 11a, Ignalina</t>
  </si>
  <si>
    <t xml:space="preserve">Sodų g. 4, Vidiškių k. , Ignalinos r. </t>
  </si>
  <si>
    <t>LIETAVOS  31 (renov.)</t>
  </si>
  <si>
    <t>J.RALIO  12  (renov.)</t>
  </si>
  <si>
    <t>PANERIŲ  17  (renov.)</t>
  </si>
  <si>
    <t>BIRUTĖS   6   (renov.)</t>
  </si>
  <si>
    <t>SODŲ  91   (renov.)</t>
  </si>
  <si>
    <t>KOSMONAUTŲ  9  (renov.)</t>
  </si>
  <si>
    <t>SODŲ  89   (renov.)</t>
  </si>
  <si>
    <t>BIRUTĖS   4A   (renov.)</t>
  </si>
  <si>
    <t>KOSMONAUTŲ   4   (renov.)</t>
  </si>
  <si>
    <t>AUŠROS   1A   (renov.)</t>
  </si>
  <si>
    <t>PARKO   3</t>
  </si>
  <si>
    <t>VILNIAUS  31L</t>
  </si>
  <si>
    <t>VARNUTĖS  11</t>
  </si>
  <si>
    <t>KOSMONAUTŲ  42</t>
  </si>
  <si>
    <t>VARNUTĖS  13</t>
  </si>
  <si>
    <t>ŽEIMIŲ TAKAS   6</t>
  </si>
  <si>
    <t>CHEMIKŲ  92A</t>
  </si>
  <si>
    <t>VASARIO 16-OSIOS  18</t>
  </si>
  <si>
    <t>A.KULVIEČIO  22</t>
  </si>
  <si>
    <t>CHEMIKŲ 120</t>
  </si>
  <si>
    <t>CHEMIKŲ  64</t>
  </si>
  <si>
    <t>GIRELĖS   2</t>
  </si>
  <si>
    <t>VARNUTĖS   3</t>
  </si>
  <si>
    <t>P.VAIČIŪNO   2B</t>
  </si>
  <si>
    <t>KAUNO  68</t>
  </si>
  <si>
    <t>ŽEMAITĖS  12</t>
  </si>
  <si>
    <t>VARNUTĖS   3A</t>
  </si>
  <si>
    <t>PILIAKALNIO   8</t>
  </si>
  <si>
    <t>CHEMIKŲ  60</t>
  </si>
  <si>
    <t>CHEMIKŲ 134</t>
  </si>
  <si>
    <t>CHEMIKŲ  32</t>
  </si>
  <si>
    <t>MIŠKININKŲ  11</t>
  </si>
  <si>
    <t>CHEMIKŲ   8</t>
  </si>
  <si>
    <t>Gedimino g. 94, Kaišiadorys</t>
  </si>
  <si>
    <t>Girelės. g. 39, Kaišiadorys</t>
  </si>
  <si>
    <t>Parko g. 25, Kaišiadorys</t>
  </si>
  <si>
    <t>V. Ruokio g. 3, Kaišiadorys</t>
  </si>
  <si>
    <t>Mokyklos g. 48, Strėvininkai</t>
  </si>
  <si>
    <t>Mokyklos g. 50, Strėvininkai</t>
  </si>
  <si>
    <t>Mokyklos g. 52, Strėvininkai</t>
  </si>
  <si>
    <t>Rūmų g. 1, Strėvininkai</t>
  </si>
  <si>
    <t>Žaslių g. 62a, Žiežmariai</t>
  </si>
  <si>
    <t>Ašmenos II-oji 37</t>
  </si>
  <si>
    <t>Jaunimo 4 (renov.)*</t>
  </si>
  <si>
    <t>Krėvės 115 A (renov)**</t>
  </si>
  <si>
    <t>Karmėlava II, Vilniaus g. 5</t>
  </si>
  <si>
    <t>Babtai, Kauno g. 13</t>
  </si>
  <si>
    <t>Babtai, Kėdainių g. 2a</t>
  </si>
  <si>
    <t>Karmėlava II, Vilniaus g. 2</t>
  </si>
  <si>
    <t>Babtai, Kauno g. 14</t>
  </si>
  <si>
    <t>Karmėlava, Vilniaus g. 8</t>
  </si>
  <si>
    <t>Karmėlava, Vilniaus g. 7</t>
  </si>
  <si>
    <t>Karmėlava, Vilniaus g. 6</t>
  </si>
  <si>
    <t>Babtai, Kauno g. 5a</t>
  </si>
  <si>
    <t>Karmėlava, Vilniaus g. 1</t>
  </si>
  <si>
    <t>Babtai, Kauno g. 28</t>
  </si>
  <si>
    <t>Babtai, Kėdainių g. 6</t>
  </si>
  <si>
    <t>Babtai, Kėdainių g. 8</t>
  </si>
  <si>
    <t>Karmėlava, Vilniaus g. 3</t>
  </si>
  <si>
    <t>Karmėlava, Vilniaus g. 4</t>
  </si>
  <si>
    <t>Babtai, Kauno g. 26</t>
  </si>
  <si>
    <t>Babtai, Kauno g. 29</t>
  </si>
  <si>
    <t>Babtai, Nevėžio g. 8a</t>
  </si>
  <si>
    <t>Babtai, Nevėžio g. 6a</t>
  </si>
  <si>
    <t>Babtai, Kėdainių g. 2</t>
  </si>
  <si>
    <t>Vandžiogala, Parko g. 9</t>
  </si>
  <si>
    <t>Babtai, Kauno g. 22</t>
  </si>
  <si>
    <t>Babtai, Kauno g. 18</t>
  </si>
  <si>
    <t>Vandžiogala, Parko g. 7</t>
  </si>
  <si>
    <t>Neveronys, Kertupio g. 2</t>
  </si>
  <si>
    <t>Vandžiogala, Parko g. 3</t>
  </si>
  <si>
    <t>Neveronys, Kertupio g. 1</t>
  </si>
  <si>
    <t>Babtai, Kauno g. 24</t>
  </si>
  <si>
    <t>Babtai, Kauno g. 27</t>
  </si>
  <si>
    <t>Kauno raj.</t>
  </si>
  <si>
    <t>Kauno 33</t>
  </si>
  <si>
    <t>Vilniaus 3</t>
  </si>
  <si>
    <t>Panevežio g. 25F</t>
  </si>
  <si>
    <t>Šiaulių g. 9 (ren.)</t>
  </si>
  <si>
    <t>Taikos pr. 97 (ren.)</t>
  </si>
  <si>
    <t>Taikos pr. 120C</t>
  </si>
  <si>
    <t>Baltijos pr.71 (ren.)</t>
  </si>
  <si>
    <t>Kretingos g. 29 (ren.)</t>
  </si>
  <si>
    <t>Statybininkų pr. 19 (ren.)</t>
  </si>
  <si>
    <t xml:space="preserve">Birutės g. 22 (h k.) </t>
  </si>
  <si>
    <t>Kooperacijos g. 5 (ren.)</t>
  </si>
  <si>
    <t xml:space="preserve">Panevežio g. 25C </t>
  </si>
  <si>
    <t>Bijūnų g. 13</t>
  </si>
  <si>
    <t xml:space="preserve">Statybininkų g. 7A (1k.) </t>
  </si>
  <si>
    <t>Naujoji Uosto 8a</t>
  </si>
  <si>
    <t xml:space="preserve">Rumpiškės g. 29 A k. </t>
  </si>
  <si>
    <t>Kooperacijos g. 3A</t>
  </si>
  <si>
    <t>Liepojos g. 16</t>
  </si>
  <si>
    <t>Sausio 15-osios g. 6</t>
  </si>
  <si>
    <t>Laukininkų g. 26</t>
  </si>
  <si>
    <t>I.Simonaitytės g. 30</t>
  </si>
  <si>
    <t>Medžiotojų g. 12</t>
  </si>
  <si>
    <t>Budelkiemio g. 12</t>
  </si>
  <si>
    <t>Kretingos g. 27</t>
  </si>
  <si>
    <t>Naujojo sodo 1C</t>
  </si>
  <si>
    <t>Mokyklos g. 21</t>
  </si>
  <si>
    <t>Debreceno g. 17</t>
  </si>
  <si>
    <t>Pušyno g. 29</t>
  </si>
  <si>
    <t>Šilutės pl. 6</t>
  </si>
  <si>
    <t>J.janonio g. 28</t>
  </si>
  <si>
    <t>Debreceno g. 46</t>
  </si>
  <si>
    <t>Minijos g. 131</t>
  </si>
  <si>
    <t>Jūros g. 2</t>
  </si>
  <si>
    <t>J.Janonio g. 26</t>
  </si>
  <si>
    <t>Žalgirio g. 15</t>
  </si>
  <si>
    <t>Sportininkų g. 16</t>
  </si>
  <si>
    <t>Minijos g. 3</t>
  </si>
  <si>
    <t>Sportininkų g. 14</t>
  </si>
  <si>
    <t>Sulupės g. 13</t>
  </si>
  <si>
    <t>Sulupės g. 11a</t>
  </si>
  <si>
    <t>Gamyklos g.15-ojo NSB (renov.)</t>
  </si>
  <si>
    <t>P.VILEIŠIO 4  (renov.)</t>
  </si>
  <si>
    <t>Sodų g.10-ojo NSB  (renov.)</t>
  </si>
  <si>
    <t>ŽEMAITIJOS 29  (renov.)</t>
  </si>
  <si>
    <t>SODŲ 9  (renov.)</t>
  </si>
  <si>
    <t>ŽEMAITIJOS 19  (renov.)</t>
  </si>
  <si>
    <t>ŽEMAITIJOS 23  (renov.)</t>
  </si>
  <si>
    <t>VENTOS 45  (renov.)</t>
  </si>
  <si>
    <t>GAMYKLOS 25  (renov.)</t>
  </si>
  <si>
    <t>V.BURBOS 5  (renov.)</t>
  </si>
  <si>
    <t>Vasario 16-osios g.7-ojo NSB  (renov.)</t>
  </si>
  <si>
    <t>Ventos g. 31-ojo NSB  (renov.)</t>
  </si>
  <si>
    <t>NAFTININKŲ 5B  (renov.)</t>
  </si>
  <si>
    <t>NAFTININKŲ 22  (renov.)</t>
  </si>
  <si>
    <t>MINDAUGO 15  (renov.)</t>
  </si>
  <si>
    <t>STOTIES 8  (renov.)</t>
  </si>
  <si>
    <t>VENTOS 24</t>
  </si>
  <si>
    <t>ŽEMAITIJOS 22</t>
  </si>
  <si>
    <t>JUODPELKIO 6</t>
  </si>
  <si>
    <t>SEDOS 33</t>
  </si>
  <si>
    <t>PAVASARIO 12</t>
  </si>
  <si>
    <t>PAVENČIŲ 41</t>
  </si>
  <si>
    <t>MINDAUGO 20</t>
  </si>
  <si>
    <t>Molainių g. 8 (apšiltintas),</t>
  </si>
  <si>
    <t xml:space="preserve"> Panevėžys</t>
  </si>
  <si>
    <t xml:space="preserve">Kranto g. 47 (su ind.apskaitos priet., apšiltintas), </t>
  </si>
  <si>
    <t xml:space="preserve">Klaipėdos g. 99 K2, </t>
  </si>
  <si>
    <t xml:space="preserve">Nevėžio g. 24, </t>
  </si>
  <si>
    <t>Gėlių g. 3 (su ind.apsk.priet., apšiltintas),</t>
  </si>
  <si>
    <t>Vytauto skg. 12,</t>
  </si>
  <si>
    <t xml:space="preserve">Dariaus ir Girėno 60, </t>
  </si>
  <si>
    <t xml:space="preserve">Gedimino 5, </t>
  </si>
  <si>
    <t xml:space="preserve">Laisvės al. 38, </t>
  </si>
  <si>
    <t xml:space="preserve">Dariaus ir Girėno 28a, </t>
  </si>
  <si>
    <t xml:space="preserve">Laisvės al. 34, </t>
  </si>
  <si>
    <t xml:space="preserve">Gedimino 7, </t>
  </si>
  <si>
    <t xml:space="preserve">Laisvės al. 34a, </t>
  </si>
  <si>
    <t xml:space="preserve">Povyliaus 16, </t>
  </si>
  <si>
    <t xml:space="preserve">Jaunystės 14, </t>
  </si>
  <si>
    <t xml:space="preserve">Radvilų 11, </t>
  </si>
  <si>
    <t xml:space="preserve">Povyliaus 6A, </t>
  </si>
  <si>
    <t xml:space="preserve">Povyliaus 10, </t>
  </si>
  <si>
    <t xml:space="preserve">Jaramino 12, </t>
  </si>
  <si>
    <t xml:space="preserve">Jaunystės 4, </t>
  </si>
  <si>
    <t xml:space="preserve">Parko 3, </t>
  </si>
  <si>
    <t xml:space="preserve">Radvilų 21, </t>
  </si>
  <si>
    <t xml:space="preserve">Kudirkos 11, </t>
  </si>
  <si>
    <t xml:space="preserve">Bernotėno 1, </t>
  </si>
  <si>
    <t xml:space="preserve">MALUNO AIKŠTE 21, </t>
  </si>
  <si>
    <t xml:space="preserve">Stiklo 4, </t>
  </si>
  <si>
    <t xml:space="preserve">Kudirkos 17, </t>
  </si>
  <si>
    <t xml:space="preserve">Stiklo 1a, </t>
  </si>
  <si>
    <t xml:space="preserve">Kudirkos 7, </t>
  </si>
  <si>
    <t xml:space="preserve">Vasario 16-osios 6, </t>
  </si>
  <si>
    <t xml:space="preserve">Vasario 16-osios 1, </t>
  </si>
  <si>
    <t xml:space="preserve">Vasario 16-osios 2, </t>
  </si>
  <si>
    <t>Vytauto g. 21</t>
  </si>
  <si>
    <t>V. Kudirkos g. 70</t>
  </si>
  <si>
    <t>V. Kudirkos g. 102 B</t>
  </si>
  <si>
    <t xml:space="preserve">V. Kudirkos g. 102 </t>
  </si>
  <si>
    <t>Šaulių g. 18</t>
  </si>
  <si>
    <t>Kęstučio g. 21</t>
  </si>
  <si>
    <t>V. Kudirkos g. 92 B</t>
  </si>
  <si>
    <t>J. Basanavičiaus g. 4</t>
  </si>
  <si>
    <t>S. Banaičio g. 12</t>
  </si>
  <si>
    <t>Vytauto g. 17</t>
  </si>
  <si>
    <t>S. Banaičio g. 3</t>
  </si>
  <si>
    <t>S. Banaičio g. 6</t>
  </si>
  <si>
    <t>Draugystės takas 1</t>
  </si>
  <si>
    <t>Draugystės takas 4</t>
  </si>
  <si>
    <t>V. Kudirkos g. 51</t>
  </si>
  <si>
    <t>Šakiai</t>
  </si>
  <si>
    <t xml:space="preserve">A.Mickevičiaus g.1a </t>
  </si>
  <si>
    <t xml:space="preserve">Vilniaus g.26 </t>
  </si>
  <si>
    <t xml:space="preserve">Vilniaus g.26 b </t>
  </si>
  <si>
    <t xml:space="preserve">Vytauto g.31-1 </t>
  </si>
  <si>
    <t xml:space="preserve">Vilniaus g. 224 (renov.), </t>
  </si>
  <si>
    <t>Statybininkų g. 16 (renov.), Šiaulių r.</t>
  </si>
  <si>
    <t xml:space="preserve">P. Cvirkos g. 65B (renov.), </t>
  </si>
  <si>
    <t xml:space="preserve">Draugystės pr. 18 (renov.), </t>
  </si>
  <si>
    <t xml:space="preserve">Vytauto g. 138 (renov.), </t>
  </si>
  <si>
    <t xml:space="preserve">Dainų g. 4 (renov.), </t>
  </si>
  <si>
    <t xml:space="preserve">Ežero g. 9 (renov.), </t>
  </si>
  <si>
    <t xml:space="preserve">Kelmės g. 1A (renov.), </t>
  </si>
  <si>
    <t xml:space="preserve">Vytauto g. 83, </t>
  </si>
  <si>
    <t xml:space="preserve">Draugystės pr. 8, </t>
  </si>
  <si>
    <t xml:space="preserve">Varpo g. 31, </t>
  </si>
  <si>
    <t xml:space="preserve">Dainų g. 22, </t>
  </si>
  <si>
    <t xml:space="preserve">Varpo g. 53, </t>
  </si>
  <si>
    <t xml:space="preserve">Aušros al. 51A, </t>
  </si>
  <si>
    <t xml:space="preserve">Kauno g. 22, </t>
  </si>
  <si>
    <t xml:space="preserve">Radviliškio g. 124, </t>
  </si>
  <si>
    <t xml:space="preserve">Draugystės per. 3A, </t>
  </si>
  <si>
    <t>Lentvaris</t>
  </si>
  <si>
    <t>Vytauto g. 64,  (renov.)</t>
  </si>
  <si>
    <t>Vytauto g. 64A,  (renov.)</t>
  </si>
  <si>
    <t>Senkelio g. 11,  (renov.)</t>
  </si>
  <si>
    <t xml:space="preserve">Mindaugo g. 10, </t>
  </si>
  <si>
    <t xml:space="preserve">Vytauto g. 62, </t>
  </si>
  <si>
    <t xml:space="preserve">Mindaugo g. 8, </t>
  </si>
  <si>
    <t xml:space="preserve">Trakų g. 14, </t>
  </si>
  <si>
    <t xml:space="preserve">Vytauto g. 74, </t>
  </si>
  <si>
    <t xml:space="preserve">Mindaugo 1A, </t>
  </si>
  <si>
    <t xml:space="preserve">Vienuolyno g. 7, </t>
  </si>
  <si>
    <t xml:space="preserve">Vienuolyno g. 11, </t>
  </si>
  <si>
    <t xml:space="preserve">Vienuolyno g. 3, </t>
  </si>
  <si>
    <t xml:space="preserve">Mindaugo g. 18, </t>
  </si>
  <si>
    <t xml:space="preserve">Vytauto g. 70, </t>
  </si>
  <si>
    <t xml:space="preserve">Mindaugo g. 4, </t>
  </si>
  <si>
    <t xml:space="preserve">Trakų g. 27, </t>
  </si>
  <si>
    <t xml:space="preserve">Pakalnės g. 24, </t>
  </si>
  <si>
    <t xml:space="preserve">Kilimų g. 6, </t>
  </si>
  <si>
    <t xml:space="preserve">Pakalnės g. 44, </t>
  </si>
  <si>
    <t xml:space="preserve">Ezero g. 5, </t>
  </si>
  <si>
    <t xml:space="preserve">Bažnyčio g. 23, </t>
  </si>
  <si>
    <t xml:space="preserve">Geležinkelio g. 26, </t>
  </si>
  <si>
    <t xml:space="preserve">Konduktorių g. 6A, </t>
  </si>
  <si>
    <t xml:space="preserve">Klevų al. 61, </t>
  </si>
  <si>
    <t xml:space="preserve">Ežero g. 4, </t>
  </si>
  <si>
    <t xml:space="preserve">Vytauto g. 6, </t>
  </si>
  <si>
    <t xml:space="preserve">Pakalnės g. 28, </t>
  </si>
  <si>
    <t xml:space="preserve">Klevų al. 57, </t>
  </si>
  <si>
    <t xml:space="preserve">Lauko g. 4, </t>
  </si>
  <si>
    <t xml:space="preserve">Lauko g. 9, </t>
  </si>
  <si>
    <t xml:space="preserve">Ežero g. 3A, </t>
  </si>
  <si>
    <t xml:space="preserve">Lauko g. 12A, </t>
  </si>
  <si>
    <t xml:space="preserve">Bažnyčios g. 11, </t>
  </si>
  <si>
    <t>Taikos g. 20,  (renov)</t>
  </si>
  <si>
    <t>Vaižganto g. 14,  (renov.)</t>
  </si>
  <si>
    <t>J. Basanavičiaus g. 100,  (renov.)</t>
  </si>
  <si>
    <t xml:space="preserve">V.Kudirkos g. 22, </t>
  </si>
  <si>
    <t>Aušros g. 26,  (renov.)</t>
  </si>
  <si>
    <t>Aušros g. 2,  (renov.)</t>
  </si>
  <si>
    <t xml:space="preserve">Sėlių g. 69, </t>
  </si>
  <si>
    <t xml:space="preserve">Aušros g. 70, </t>
  </si>
  <si>
    <t xml:space="preserve">Aukštakalnio g. 14,16, </t>
  </si>
  <si>
    <t xml:space="preserve">Užpalių g. 66, </t>
  </si>
  <si>
    <t xml:space="preserve">Smėlio g. 12, </t>
  </si>
  <si>
    <t xml:space="preserve">Vaižganto g. 20, </t>
  </si>
  <si>
    <t xml:space="preserve">J.Basanavičiaus g. 102, </t>
  </si>
  <si>
    <t xml:space="preserve">Aušros g. 52, </t>
  </si>
  <si>
    <t xml:space="preserve">V.Kudirkos g. 46, </t>
  </si>
  <si>
    <t xml:space="preserve">Vaižganto g. 64, </t>
  </si>
  <si>
    <t xml:space="preserve">J.Basanavičiaus 110 b, </t>
  </si>
  <si>
    <t xml:space="preserve">Kęstučio g. 1, </t>
  </si>
  <si>
    <t xml:space="preserve">Utenio a. 5, </t>
  </si>
  <si>
    <t xml:space="preserve">Tauragnų g. 4, </t>
  </si>
  <si>
    <t>Dzūkų g. 21A</t>
  </si>
  <si>
    <t>Melioratorių g. 5</t>
  </si>
  <si>
    <t>Sporto g. 6</t>
  </si>
  <si>
    <t>Marcinkonių g. 4</t>
  </si>
  <si>
    <t>Vytauto g. 38</t>
  </si>
  <si>
    <t>Dzūkų g. 48</t>
  </si>
  <si>
    <t>J.Basanavičiaus g. 1A</t>
  </si>
  <si>
    <t>J.Basanavičiaus g. 44</t>
  </si>
  <si>
    <t>Kalno g. 9, Matuizos</t>
  </si>
  <si>
    <t>Savanorių g. 40</t>
  </si>
  <si>
    <t>Spaustuvės g. 3</t>
  </si>
  <si>
    <t>Vasario 16 g. 15</t>
  </si>
  <si>
    <t>Vytauto g. 19A</t>
  </si>
  <si>
    <t>Mechanizatorių g. 21</t>
  </si>
  <si>
    <t>Melioratorių g. 3</t>
  </si>
  <si>
    <t>M.K.Čiurlionio g. 37</t>
  </si>
  <si>
    <t>Vyatuto g. 64</t>
  </si>
  <si>
    <t>Vyatuto g. 73</t>
  </si>
  <si>
    <t>Viršuliškių g. 22</t>
  </si>
  <si>
    <t>S.Stanevičiaus g. 15 (111017)</t>
  </si>
  <si>
    <t>Ukmergės g. 216 (404017)</t>
  </si>
  <si>
    <t>Krokuvos g. 1 (107042)</t>
  </si>
  <si>
    <t>Šilo g. 6</t>
  </si>
  <si>
    <t>Šilo g. 12</t>
  </si>
  <si>
    <t xml:space="preserve">kosm? </t>
  </si>
  <si>
    <t>Marijampolė</t>
  </si>
  <si>
    <t xml:space="preserve">KLONIO 18A </t>
  </si>
  <si>
    <t>VERPĖJŲ 6</t>
  </si>
  <si>
    <t>ŠILTNAMIŲ 18 (ren)</t>
  </si>
  <si>
    <t>ŠILTNAMIŲ 22 (ren.)</t>
  </si>
  <si>
    <t>ATEITIES 2 (renov.)</t>
  </si>
  <si>
    <t>ČIURLIONIO 74 (renov.)</t>
  </si>
  <si>
    <t>VYTAUTO 47 (renov.)</t>
  </si>
  <si>
    <t>GARDINO 22 (renov.)</t>
  </si>
  <si>
    <t>-</t>
  </si>
  <si>
    <t>SEIRIJŲ 9 (renov.)</t>
  </si>
  <si>
    <t>SVEIKATOS 28 (renov.)</t>
  </si>
  <si>
    <t>VYTAUTO 6 DNSB PALMĖ</t>
  </si>
  <si>
    <t>LIŠKIAVOS 8</t>
  </si>
  <si>
    <t>ATEITIES 36 GNSB JIEVARAS</t>
  </si>
  <si>
    <t>VEISIEJŲ 9   DNSB SAULĖS TAKAS</t>
  </si>
  <si>
    <t>ATEITIES 16 DNSB VINGIS</t>
  </si>
  <si>
    <t>GARDINO 80         BENDRABUTIS</t>
  </si>
  <si>
    <t>ATEITIES 14 DNSB BERŽAS</t>
  </si>
  <si>
    <t>NERAVŲ 29 BENDRABUTIS</t>
  </si>
  <si>
    <t>ŠILTNAMIŲ 24 BENDRABUTIS</t>
  </si>
  <si>
    <t>MELIORATORIŲ 4</t>
  </si>
  <si>
    <t>ŠILTNAMIŲ 26 BENDRABUTIS</t>
  </si>
  <si>
    <t>NERAVŲ 27 BENDRABUTIS</t>
  </si>
  <si>
    <t>MOKYKLOS 3 PILVIŠKIAI</t>
  </si>
  <si>
    <t>Vytauto 60 (30117)</t>
  </si>
  <si>
    <t>Vilniaus 91A (30086)</t>
  </si>
  <si>
    <t>Skratiškių 12 (300012)</t>
  </si>
  <si>
    <t>Vilniaus 93A (30088)</t>
  </si>
  <si>
    <t>Pievų 2 (ren)</t>
  </si>
  <si>
    <t>Birutės 2 (ren)</t>
  </si>
  <si>
    <t>Birutės 4 (ren)</t>
  </si>
  <si>
    <t>Raseinių 9a  II korpusas (ren)</t>
  </si>
  <si>
    <t>Pievų 6 (ren)</t>
  </si>
  <si>
    <t>Mackevičiaus 29 (ren)</t>
  </si>
  <si>
    <t>Raseinių 9 II korpusas (ren)</t>
  </si>
  <si>
    <t>Dariaus ir Girėno 2-1 (ren)</t>
  </si>
  <si>
    <t>Dariaus ir Girėno 2-2(ren)</t>
  </si>
  <si>
    <t>Dariaus ir Girėno 4 (ren)</t>
  </si>
  <si>
    <t>Birutės 1 (ren)</t>
  </si>
  <si>
    <t>Birutės 3 (ren)</t>
  </si>
  <si>
    <t>Janonio 12 (KT-1516)</t>
  </si>
  <si>
    <t>Kooperacijos 28 (KT-1535)</t>
  </si>
  <si>
    <t>Vyt. Didžiojo 45 (KT-1538)</t>
  </si>
  <si>
    <t>Maironio 5a,Tytuvėnai (KT-1601)</t>
  </si>
  <si>
    <t>Sedos 11 (ren)</t>
  </si>
  <si>
    <t>Muziejaus 18 (ren)</t>
  </si>
  <si>
    <t>MArijampolė</t>
  </si>
  <si>
    <t>RAdviliškis</t>
  </si>
  <si>
    <t>Mažeikiiai</t>
  </si>
  <si>
    <t>Kauno\</t>
  </si>
  <si>
    <t>Ignal;ina</t>
  </si>
  <si>
    <t>Palanaga</t>
  </si>
  <si>
    <t>ŠAlčininkai</t>
  </si>
  <si>
    <t>MAžeikiai</t>
  </si>
  <si>
    <t>KAunas</t>
  </si>
</sst>
</file>

<file path=xl/styles.xml><?xml version="1.0" encoding="utf-8"?>
<styleSheet xmlns="http://schemas.openxmlformats.org/spreadsheetml/2006/main">
  <numFmts count="3">
    <numFmt numFmtId="43" formatCode="_-* #,##0.00\ _L_t_-;\-* #,##0.00\ _L_t_-;_-* &quot;-&quot;??\ _L_t_-;_-@_-"/>
    <numFmt numFmtId="164" formatCode="0.0"/>
    <numFmt numFmtId="165" formatCode="0.00000"/>
  </numFmts>
  <fonts count="16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i/>
      <sz val="8"/>
      <name val="Arial"/>
      <family val="2"/>
      <charset val="186"/>
    </font>
    <font>
      <sz val="7.5"/>
      <name val="Arial"/>
      <family val="2"/>
      <charset val="186"/>
    </font>
    <font>
      <b/>
      <i/>
      <sz val="8"/>
      <name val="Arial"/>
      <family val="2"/>
      <charset val="186"/>
    </font>
    <font>
      <b/>
      <sz val="26"/>
      <name val="Arial"/>
      <family val="2"/>
      <charset val="186"/>
    </font>
    <font>
      <b/>
      <sz val="28"/>
      <name val="Arial"/>
      <family val="2"/>
      <charset val="186"/>
    </font>
    <font>
      <b/>
      <sz val="12"/>
      <name val="Arial"/>
      <family val="2"/>
      <charset val="186"/>
    </font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</font>
    <font>
      <sz val="10"/>
      <name val="Arial"/>
      <family val="2"/>
      <charset val="186"/>
    </font>
    <font>
      <sz val="8"/>
      <color theme="1"/>
      <name val="Arial"/>
      <family val="2"/>
      <charset val="186"/>
    </font>
    <font>
      <sz val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indexed="47"/>
      </patternFill>
    </fill>
    <fill>
      <patternFill patternType="solid">
        <fgColor theme="5" tint="0.59999389629810485"/>
        <bgColor indexed="22"/>
      </patternFill>
    </fill>
    <fill>
      <patternFill patternType="solid">
        <fgColor rgb="FFFFC000"/>
        <bgColor indexed="13"/>
      </patternFill>
    </fill>
    <fill>
      <patternFill patternType="solid">
        <fgColor theme="9" tint="-0.249977111117893"/>
        <bgColor indexed="52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6">
    <xf numFmtId="0" fontId="0" fillId="0" borderId="0"/>
    <xf numFmtId="0" fontId="10" fillId="0" borderId="0"/>
    <xf numFmtId="0" fontId="9" fillId="0" borderId="0"/>
    <xf numFmtId="0" fontId="11" fillId="0" borderId="0"/>
    <xf numFmtId="0" fontId="1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43" fontId="13" fillId="0" borderId="0" applyFont="0" applyFill="0" applyBorder="0" applyAlignment="0" applyProtection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</cellStyleXfs>
  <cellXfs count="377">
    <xf numFmtId="0" fontId="0" fillId="0" borderId="0" xfId="0"/>
    <xf numFmtId="0" fontId="2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/>
    <xf numFmtId="0" fontId="2" fillId="5" borderId="0" xfId="0" applyFont="1" applyFill="1"/>
    <xf numFmtId="0" fontId="3" fillId="2" borderId="0" xfId="0" applyFont="1" applyFill="1" applyAlignment="1">
      <alignment horizontal="center" vertical="center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4" borderId="1" xfId="4" applyFont="1" applyFill="1" applyBorder="1" applyAlignment="1">
      <alignment horizontal="center"/>
    </xf>
    <xf numFmtId="0" fontId="14" fillId="4" borderId="1" xfId="0" applyFont="1" applyFill="1" applyBorder="1" applyAlignment="1" applyProtection="1">
      <alignment horizontal="center" vertical="top" wrapText="1"/>
      <protection locked="0"/>
    </xf>
    <xf numFmtId="4" fontId="14" fillId="4" borderId="1" xfId="1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>
      <alignment horizontal="center"/>
    </xf>
    <xf numFmtId="0" fontId="14" fillId="4" borderId="1" xfId="1" applyFont="1" applyFill="1" applyBorder="1" applyAlignment="1" applyProtection="1">
      <alignment horizontal="center" vertical="center" wrapText="1"/>
      <protection locked="0"/>
    </xf>
    <xf numFmtId="0" fontId="14" fillId="4" borderId="1" xfId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left"/>
    </xf>
    <xf numFmtId="1" fontId="2" fillId="3" borderId="1" xfId="0" applyNumberFormat="1" applyFont="1" applyFill="1" applyBorder="1" applyAlignment="1">
      <alignment horizontal="center"/>
    </xf>
    <xf numFmtId="0" fontId="14" fillId="3" borderId="1" xfId="1" applyFont="1" applyFill="1" applyBorder="1" applyAlignment="1" applyProtection="1">
      <alignment horizontal="center" vertical="center" wrapText="1"/>
      <protection locked="0"/>
    </xf>
    <xf numFmtId="0" fontId="14" fillId="3" borderId="1" xfId="1" applyFont="1" applyFill="1" applyBorder="1" applyAlignment="1" applyProtection="1">
      <alignment horizontal="center" vertical="center"/>
      <protection locked="0"/>
    </xf>
    <xf numFmtId="4" fontId="14" fillId="3" borderId="1" xfId="1" applyNumberFormat="1" applyFont="1" applyFill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>
      <alignment horizontal="center"/>
    </xf>
    <xf numFmtId="0" fontId="14" fillId="6" borderId="1" xfId="1" applyFont="1" applyFill="1" applyBorder="1" applyAlignment="1" applyProtection="1">
      <alignment horizontal="center" vertical="center" wrapText="1"/>
      <protection locked="0"/>
    </xf>
    <xf numFmtId="0" fontId="14" fillId="6" borderId="1" xfId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>
      <alignment horizontal="left"/>
    </xf>
    <xf numFmtId="0" fontId="2" fillId="6" borderId="1" xfId="13" applyFont="1" applyFill="1" applyBorder="1" applyAlignment="1">
      <alignment horizontal="center"/>
    </xf>
    <xf numFmtId="0" fontId="2" fillId="6" borderId="1" xfId="13" applyFont="1" applyFill="1" applyBorder="1" applyAlignment="1">
      <alignment horizontal="left"/>
    </xf>
    <xf numFmtId="0" fontId="2" fillId="3" borderId="1" xfId="13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center"/>
      <protection locked="0"/>
    </xf>
    <xf numFmtId="0" fontId="2" fillId="6" borderId="1" xfId="4" applyFont="1" applyFill="1" applyBorder="1" applyAlignment="1">
      <alignment horizontal="left"/>
    </xf>
    <xf numFmtId="0" fontId="2" fillId="6" borderId="1" xfId="4" applyFont="1" applyFill="1" applyBorder="1" applyAlignment="1">
      <alignment horizontal="center"/>
    </xf>
    <xf numFmtId="0" fontId="2" fillId="7" borderId="1" xfId="9" applyFont="1" applyFill="1" applyBorder="1" applyAlignment="1" applyProtection="1">
      <alignment horizontal="center"/>
      <protection locked="0"/>
    </xf>
    <xf numFmtId="0" fontId="2" fillId="6" borderId="1" xfId="0" applyFont="1" applyFill="1" applyBorder="1" applyAlignment="1">
      <alignment horizontal="center" vertical="center"/>
    </xf>
    <xf numFmtId="0" fontId="2" fillId="6" borderId="1" xfId="14" applyFont="1" applyFill="1" applyBorder="1" applyAlignment="1">
      <alignment horizontal="center"/>
    </xf>
    <xf numFmtId="0" fontId="2" fillId="6" borderId="1" xfId="14" applyFont="1" applyFill="1" applyBorder="1" applyAlignment="1">
      <alignment horizontal="left"/>
    </xf>
    <xf numFmtId="0" fontId="2" fillId="3" borderId="1" xfId="14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0" fontId="2" fillId="4" borderId="1" xfId="13" applyFont="1" applyFill="1" applyBorder="1" applyAlignment="1">
      <alignment horizontal="center"/>
    </xf>
    <xf numFmtId="0" fontId="2" fillId="4" borderId="1" xfId="14" applyFont="1" applyFill="1" applyBorder="1" applyAlignment="1">
      <alignment horizontal="center"/>
    </xf>
    <xf numFmtId="0" fontId="2" fillId="4" borderId="1" xfId="1" applyFont="1" applyFill="1" applyBorder="1" applyAlignment="1">
      <alignment horizontal="center"/>
    </xf>
    <xf numFmtId="0" fontId="2" fillId="6" borderId="21" xfId="0" applyFont="1" applyFill="1" applyBorder="1" applyAlignment="1">
      <alignment horizontal="center"/>
    </xf>
    <xf numFmtId="0" fontId="2" fillId="6" borderId="19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6" borderId="19" xfId="0" applyFont="1" applyFill="1" applyBorder="1" applyAlignment="1" applyProtection="1">
      <alignment horizontal="center"/>
      <protection locked="0"/>
    </xf>
    <xf numFmtId="0" fontId="2" fillId="6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4" applyFont="1" applyFill="1" applyBorder="1" applyAlignment="1">
      <alignment horizontal="center"/>
    </xf>
    <xf numFmtId="0" fontId="15" fillId="3" borderId="1" xfId="13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8" borderId="1" xfId="0" applyFont="1" applyFill="1" applyBorder="1" applyProtection="1">
      <protection locked="0"/>
    </xf>
    <xf numFmtId="0" fontId="2" fillId="8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2" fillId="6" borderId="21" xfId="0" applyFont="1" applyFill="1" applyBorder="1"/>
    <xf numFmtId="0" fontId="2" fillId="6" borderId="1" xfId="0" applyFont="1" applyFill="1" applyBorder="1"/>
    <xf numFmtId="0" fontId="2" fillId="3" borderId="1" xfId="0" applyFont="1" applyFill="1" applyBorder="1"/>
    <xf numFmtId="0" fontId="14" fillId="6" borderId="1" xfId="0" applyFont="1" applyFill="1" applyBorder="1" applyAlignment="1" applyProtection="1">
      <alignment vertical="center" wrapText="1"/>
      <protection locked="0"/>
    </xf>
    <xf numFmtId="0" fontId="14" fillId="6" borderId="1" xfId="1" applyFont="1" applyFill="1" applyBorder="1" applyAlignment="1" applyProtection="1">
      <alignment vertical="center" wrapText="1"/>
      <protection locked="0"/>
    </xf>
    <xf numFmtId="0" fontId="14" fillId="6" borderId="1" xfId="0" applyFont="1" applyFill="1" applyBorder="1" applyAlignment="1" applyProtection="1">
      <alignment vertical="top" wrapText="1"/>
      <protection locked="0"/>
    </xf>
    <xf numFmtId="0" fontId="5" fillId="2" borderId="24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6" borderId="1" xfId="0" applyFont="1" applyFill="1" applyBorder="1" applyProtection="1">
      <protection locked="0"/>
    </xf>
    <xf numFmtId="0" fontId="2" fillId="9" borderId="1" xfId="9" applyFont="1" applyFill="1" applyBorder="1" applyProtection="1">
      <protection locked="0"/>
    </xf>
    <xf numFmtId="0" fontId="2" fillId="10" borderId="1" xfId="9" applyFont="1" applyFill="1" applyBorder="1" applyAlignment="1" applyProtection="1">
      <alignment horizontal="center"/>
      <protection locked="0"/>
    </xf>
    <xf numFmtId="0" fontId="2" fillId="10" borderId="1" xfId="9" applyFont="1" applyFill="1" applyBorder="1" applyProtection="1">
      <protection locked="0"/>
    </xf>
    <xf numFmtId="164" fontId="2" fillId="6" borderId="1" xfId="0" applyNumberFormat="1" applyFont="1" applyFill="1" applyBorder="1" applyAlignment="1">
      <alignment horizontal="right"/>
    </xf>
    <xf numFmtId="165" fontId="2" fillId="6" borderId="1" xfId="0" applyNumberFormat="1" applyFont="1" applyFill="1" applyBorder="1" applyAlignment="1">
      <alignment horizontal="right"/>
    </xf>
    <xf numFmtId="2" fontId="2" fillId="6" borderId="1" xfId="0" applyNumberFormat="1" applyFont="1" applyFill="1" applyBorder="1" applyAlignment="1">
      <alignment horizontal="right"/>
    </xf>
    <xf numFmtId="164" fontId="2" fillId="6" borderId="1" xfId="4" applyNumberFormat="1" applyFont="1" applyFill="1" applyBorder="1" applyAlignment="1">
      <alignment horizontal="right"/>
    </xf>
    <xf numFmtId="165" fontId="2" fillId="6" borderId="1" xfId="4" applyNumberFormat="1" applyFont="1" applyFill="1" applyBorder="1" applyAlignment="1">
      <alignment horizontal="right"/>
    </xf>
    <xf numFmtId="2" fontId="2" fillId="6" borderId="1" xfId="4" applyNumberFormat="1" applyFont="1" applyFill="1" applyBorder="1" applyAlignment="1">
      <alignment horizontal="right"/>
    </xf>
    <xf numFmtId="164" fontId="2" fillId="6" borderId="1" xfId="0" applyNumberFormat="1" applyFont="1" applyFill="1" applyBorder="1" applyAlignment="1" applyProtection="1">
      <alignment horizontal="right"/>
      <protection locked="0"/>
    </xf>
    <xf numFmtId="165" fontId="2" fillId="6" borderId="1" xfId="0" applyNumberFormat="1" applyFont="1" applyFill="1" applyBorder="1" applyAlignment="1" applyProtection="1">
      <alignment horizontal="right"/>
    </xf>
    <xf numFmtId="2" fontId="2" fillId="6" borderId="1" xfId="0" applyNumberFormat="1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Alignment="1" applyProtection="1">
      <alignment horizontal="right"/>
    </xf>
    <xf numFmtId="164" fontId="2" fillId="6" borderId="1" xfId="13" applyNumberFormat="1" applyFont="1" applyFill="1" applyBorder="1" applyAlignment="1">
      <alignment horizontal="right"/>
    </xf>
    <xf numFmtId="165" fontId="2" fillId="6" borderId="1" xfId="13" applyNumberFormat="1" applyFont="1" applyFill="1" applyBorder="1" applyAlignment="1">
      <alignment horizontal="right"/>
    </xf>
    <xf numFmtId="2" fontId="2" fillId="6" borderId="1" xfId="13" applyNumberFormat="1" applyFont="1" applyFill="1" applyBorder="1" applyAlignment="1">
      <alignment horizontal="right"/>
    </xf>
    <xf numFmtId="0" fontId="2" fillId="6" borderId="1" xfId="5" applyFont="1" applyFill="1" applyBorder="1" applyAlignment="1">
      <alignment vertical="center"/>
    </xf>
    <xf numFmtId="164" fontId="2" fillId="6" borderId="1" xfId="0" applyNumberFormat="1" applyFont="1" applyFill="1" applyBorder="1" applyAlignment="1">
      <alignment horizontal="right" vertical="center"/>
    </xf>
    <xf numFmtId="165" fontId="2" fillId="6" borderId="1" xfId="0" applyNumberFormat="1" applyFont="1" applyFill="1" applyBorder="1" applyAlignment="1">
      <alignment horizontal="right" vertical="center"/>
    </xf>
    <xf numFmtId="2" fontId="2" fillId="6" borderId="1" xfId="0" applyNumberFormat="1" applyFont="1" applyFill="1" applyBorder="1" applyAlignment="1">
      <alignment horizontal="right" vertical="center"/>
    </xf>
    <xf numFmtId="164" fontId="14" fillId="6" borderId="1" xfId="0" applyNumberFormat="1" applyFont="1" applyFill="1" applyBorder="1" applyAlignment="1" applyProtection="1">
      <alignment horizontal="right" vertical="top" wrapText="1"/>
      <protection locked="0"/>
    </xf>
    <xf numFmtId="164" fontId="14" fillId="6" borderId="1" xfId="1" applyNumberFormat="1" applyFont="1" applyFill="1" applyBorder="1" applyAlignment="1" applyProtection="1">
      <alignment horizontal="right" vertical="center" wrapText="1"/>
      <protection locked="0"/>
    </xf>
    <xf numFmtId="2" fontId="14" fillId="6" borderId="1" xfId="0" applyNumberFormat="1" applyFont="1" applyFill="1" applyBorder="1" applyAlignment="1" applyProtection="1">
      <alignment horizontal="right"/>
      <protection locked="0"/>
    </xf>
    <xf numFmtId="164" fontId="2" fillId="6" borderId="1" xfId="14" applyNumberFormat="1" applyFont="1" applyFill="1" applyBorder="1" applyAlignment="1">
      <alignment horizontal="right"/>
    </xf>
    <xf numFmtId="165" fontId="2" fillId="6" borderId="1" xfId="14" applyNumberFormat="1" applyFont="1" applyFill="1" applyBorder="1" applyAlignment="1">
      <alignment horizontal="right"/>
    </xf>
    <xf numFmtId="2" fontId="2" fillId="6" borderId="1" xfId="14" applyNumberFormat="1" applyFont="1" applyFill="1" applyBorder="1" applyAlignment="1">
      <alignment horizontal="right"/>
    </xf>
    <xf numFmtId="0" fontId="2" fillId="7" borderId="1" xfId="9" applyFont="1" applyFill="1" applyBorder="1" applyProtection="1">
      <protection locked="0"/>
    </xf>
    <xf numFmtId="164" fontId="2" fillId="7" borderId="1" xfId="9" applyNumberFormat="1" applyFont="1" applyFill="1" applyBorder="1" applyAlignment="1" applyProtection="1">
      <alignment horizontal="right"/>
      <protection locked="0"/>
    </xf>
    <xf numFmtId="165" fontId="2" fillId="7" borderId="1" xfId="9" applyNumberFormat="1" applyFont="1" applyFill="1" applyBorder="1" applyAlignment="1" applyProtection="1">
      <alignment horizontal="right"/>
    </xf>
    <xf numFmtId="2" fontId="2" fillId="7" borderId="1" xfId="9" applyNumberFormat="1" applyFont="1" applyFill="1" applyBorder="1" applyAlignment="1" applyProtection="1">
      <alignment horizontal="right"/>
      <protection locked="0"/>
    </xf>
    <xf numFmtId="2" fontId="2" fillId="7" borderId="1" xfId="9" applyNumberFormat="1" applyFont="1" applyFill="1" applyBorder="1" applyAlignment="1" applyProtection="1">
      <alignment horizontal="right"/>
    </xf>
    <xf numFmtId="0" fontId="2" fillId="6" borderId="1" xfId="14" applyFont="1" applyFill="1" applyBorder="1" applyAlignment="1">
      <alignment horizontal="left" vertical="center"/>
    </xf>
    <xf numFmtId="0" fontId="2" fillId="6" borderId="1" xfId="14" applyFont="1" applyFill="1" applyBorder="1" applyAlignment="1">
      <alignment horizontal="center" vertical="center"/>
    </xf>
    <xf numFmtId="164" fontId="2" fillId="6" borderId="1" xfId="14" applyNumberFormat="1" applyFont="1" applyFill="1" applyBorder="1" applyAlignment="1">
      <alignment horizontal="right" vertical="center"/>
    </xf>
    <xf numFmtId="165" fontId="2" fillId="6" borderId="1" xfId="14" applyNumberFormat="1" applyFont="1" applyFill="1" applyBorder="1" applyAlignment="1">
      <alignment horizontal="right" vertical="center"/>
    </xf>
    <xf numFmtId="2" fontId="2" fillId="6" borderId="1" xfId="14" applyNumberFormat="1" applyFont="1" applyFill="1" applyBorder="1" applyAlignment="1">
      <alignment horizontal="right" vertical="center"/>
    </xf>
    <xf numFmtId="0" fontId="2" fillId="6" borderId="1" xfId="15" applyFont="1" applyFill="1" applyBorder="1" applyAlignment="1">
      <alignment horizontal="left" vertical="center"/>
    </xf>
    <xf numFmtId="0" fontId="2" fillId="6" borderId="1" xfId="15" applyFont="1" applyFill="1" applyBorder="1" applyAlignment="1">
      <alignment horizontal="center" vertical="center"/>
    </xf>
    <xf numFmtId="1" fontId="2" fillId="6" borderId="1" xfId="15" applyNumberFormat="1" applyFont="1" applyFill="1" applyBorder="1" applyAlignment="1">
      <alignment horizontal="center" vertical="center"/>
    </xf>
    <xf numFmtId="164" fontId="2" fillId="6" borderId="1" xfId="15" applyNumberFormat="1" applyFont="1" applyFill="1" applyBorder="1" applyAlignment="1">
      <alignment horizontal="right" vertical="center"/>
    </xf>
    <xf numFmtId="165" fontId="2" fillId="6" borderId="1" xfId="15" applyNumberFormat="1" applyFont="1" applyFill="1" applyBorder="1" applyAlignment="1">
      <alignment horizontal="right" vertical="center"/>
    </xf>
    <xf numFmtId="2" fontId="2" fillId="6" borderId="1" xfId="15" applyNumberFormat="1" applyFont="1" applyFill="1" applyBorder="1" applyAlignment="1">
      <alignment horizontal="right" vertical="center"/>
    </xf>
    <xf numFmtId="164" fontId="2" fillId="6" borderId="1" xfId="10" applyNumberFormat="1" applyFont="1" applyFill="1" applyBorder="1" applyAlignment="1">
      <alignment horizontal="right" vertical="distributed"/>
    </xf>
    <xf numFmtId="164" fontId="2" fillId="6" borderId="1" xfId="0" applyNumberFormat="1" applyFont="1" applyFill="1" applyBorder="1" applyAlignment="1" applyProtection="1">
      <alignment horizontal="right" vertical="center"/>
      <protection locked="0"/>
    </xf>
    <xf numFmtId="164" fontId="2" fillId="6" borderId="1" xfId="15" applyNumberFormat="1" applyFont="1" applyFill="1" applyBorder="1" applyAlignment="1">
      <alignment vertical="center"/>
    </xf>
    <xf numFmtId="0" fontId="2" fillId="6" borderId="1" xfId="15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/>
    <xf numFmtId="0" fontId="2" fillId="8" borderId="1" xfId="0" applyFont="1" applyFill="1" applyBorder="1" applyAlignment="1">
      <alignment horizontal="center"/>
    </xf>
    <xf numFmtId="164" fontId="2" fillId="8" borderId="1" xfId="0" applyNumberFormat="1" applyFont="1" applyFill="1" applyBorder="1" applyAlignment="1">
      <alignment horizontal="right"/>
    </xf>
    <xf numFmtId="165" fontId="2" fillId="8" borderId="1" xfId="0" applyNumberFormat="1" applyFont="1" applyFill="1" applyBorder="1" applyAlignment="1">
      <alignment horizontal="right"/>
    </xf>
    <xf numFmtId="2" fontId="2" fillId="8" borderId="1" xfId="0" applyNumberFormat="1" applyFont="1" applyFill="1" applyBorder="1" applyAlignment="1">
      <alignment horizontal="right"/>
    </xf>
    <xf numFmtId="164" fontId="2" fillId="8" borderId="1" xfId="0" applyNumberFormat="1" applyFont="1" applyFill="1" applyBorder="1" applyAlignment="1" applyProtection="1">
      <alignment horizontal="right"/>
      <protection locked="0"/>
    </xf>
    <xf numFmtId="165" fontId="2" fillId="8" borderId="1" xfId="0" applyNumberFormat="1" applyFont="1" applyFill="1" applyBorder="1" applyAlignment="1" applyProtection="1">
      <alignment horizontal="right"/>
    </xf>
    <xf numFmtId="2" fontId="2" fillId="8" borderId="1" xfId="0" applyNumberFormat="1" applyFont="1" applyFill="1" applyBorder="1" applyAlignment="1" applyProtection="1">
      <alignment horizontal="right"/>
      <protection locked="0"/>
    </xf>
    <xf numFmtId="2" fontId="2" fillId="8" borderId="1" xfId="0" applyNumberFormat="1" applyFont="1" applyFill="1" applyBorder="1" applyAlignment="1" applyProtection="1">
      <alignment horizontal="right"/>
    </xf>
    <xf numFmtId="0" fontId="2" fillId="8" borderId="1" xfId="13" applyFont="1" applyFill="1" applyBorder="1"/>
    <xf numFmtId="0" fontId="2" fillId="8" borderId="1" xfId="13" applyFont="1" applyFill="1" applyBorder="1" applyAlignment="1">
      <alignment horizontal="center"/>
    </xf>
    <xf numFmtId="164" fontId="2" fillId="8" borderId="1" xfId="13" applyNumberFormat="1" applyFont="1" applyFill="1" applyBorder="1" applyAlignment="1">
      <alignment horizontal="right"/>
    </xf>
    <xf numFmtId="165" fontId="2" fillId="8" borderId="1" xfId="13" applyNumberFormat="1" applyFont="1" applyFill="1" applyBorder="1" applyAlignment="1">
      <alignment horizontal="right"/>
    </xf>
    <xf numFmtId="2" fontId="2" fillId="8" borderId="1" xfId="13" applyNumberFormat="1" applyFont="1" applyFill="1" applyBorder="1" applyAlignment="1">
      <alignment horizontal="right"/>
    </xf>
    <xf numFmtId="0" fontId="14" fillId="8" borderId="1" xfId="0" applyFont="1" applyFill="1" applyBorder="1" applyAlignment="1" applyProtection="1">
      <alignment vertical="center" wrapText="1"/>
      <protection locked="0"/>
    </xf>
    <xf numFmtId="0" fontId="14" fillId="8" borderId="1" xfId="1" applyFont="1" applyFill="1" applyBorder="1" applyAlignment="1" applyProtection="1">
      <alignment horizontal="center" vertical="center" wrapText="1"/>
      <protection locked="0"/>
    </xf>
    <xf numFmtId="0" fontId="14" fillId="8" borderId="1" xfId="1" applyFont="1" applyFill="1" applyBorder="1" applyAlignment="1" applyProtection="1">
      <alignment horizontal="center" vertical="center"/>
      <protection locked="0"/>
    </xf>
    <xf numFmtId="164" fontId="14" fillId="8" borderId="1" xfId="0" applyNumberFormat="1" applyFont="1" applyFill="1" applyBorder="1" applyAlignment="1" applyProtection="1">
      <alignment horizontal="right" vertical="top" wrapText="1"/>
      <protection locked="0"/>
    </xf>
    <xf numFmtId="164" fontId="14" fillId="8" borderId="1" xfId="1" applyNumberFormat="1" applyFont="1" applyFill="1" applyBorder="1" applyAlignment="1" applyProtection="1">
      <alignment horizontal="right" vertical="center" wrapText="1"/>
      <protection locked="0"/>
    </xf>
    <xf numFmtId="2" fontId="14" fillId="8" borderId="1" xfId="0" applyNumberFormat="1" applyFont="1" applyFill="1" applyBorder="1" applyAlignment="1" applyProtection="1">
      <alignment horizontal="right"/>
      <protection locked="0"/>
    </xf>
    <xf numFmtId="0" fontId="2" fillId="8" borderId="1" xfId="13" applyFont="1" applyFill="1" applyBorder="1" applyAlignment="1">
      <alignment horizontal="left"/>
    </xf>
    <xf numFmtId="0" fontId="14" fillId="8" borderId="1" xfId="0" applyFont="1" applyFill="1" applyBorder="1" applyAlignment="1" applyProtection="1">
      <alignment wrapText="1"/>
      <protection locked="0"/>
    </xf>
    <xf numFmtId="0" fontId="14" fillId="8" borderId="1" xfId="0" applyFont="1" applyFill="1" applyBorder="1" applyAlignment="1" applyProtection="1">
      <alignment horizontal="center" vertical="top" wrapText="1"/>
      <protection locked="0"/>
    </xf>
    <xf numFmtId="0" fontId="2" fillId="8" borderId="1" xfId="4" applyFont="1" applyFill="1" applyBorder="1"/>
    <xf numFmtId="0" fontId="2" fillId="8" borderId="1" xfId="4" applyFont="1" applyFill="1" applyBorder="1" applyAlignment="1">
      <alignment horizontal="center"/>
    </xf>
    <xf numFmtId="164" fontId="2" fillId="8" borderId="1" xfId="4" applyNumberFormat="1" applyFont="1" applyFill="1" applyBorder="1" applyAlignment="1">
      <alignment horizontal="right"/>
    </xf>
    <xf numFmtId="165" fontId="2" fillId="8" borderId="1" xfId="4" applyNumberFormat="1" applyFont="1" applyFill="1" applyBorder="1" applyAlignment="1">
      <alignment horizontal="right"/>
    </xf>
    <xf numFmtId="2" fontId="2" fillId="8" borderId="1" xfId="4" applyNumberFormat="1" applyFont="1" applyFill="1" applyBorder="1" applyAlignment="1">
      <alignment horizontal="right"/>
    </xf>
    <xf numFmtId="0" fontId="15" fillId="8" borderId="1" xfId="0" applyFont="1" applyFill="1" applyBorder="1"/>
    <xf numFmtId="0" fontId="15" fillId="8" borderId="1" xfId="0" applyFont="1" applyFill="1" applyBorder="1" applyAlignment="1">
      <alignment horizontal="center"/>
    </xf>
    <xf numFmtId="0" fontId="2" fillId="8" borderId="1" xfId="14" applyFont="1" applyFill="1" applyBorder="1" applyAlignment="1">
      <alignment horizontal="left" vertical="center"/>
    </xf>
    <xf numFmtId="0" fontId="2" fillId="8" borderId="1" xfId="14" applyFont="1" applyFill="1" applyBorder="1" applyAlignment="1">
      <alignment horizontal="center" vertical="center"/>
    </xf>
    <xf numFmtId="164" fontId="2" fillId="8" borderId="1" xfId="14" applyNumberFormat="1" applyFont="1" applyFill="1" applyBorder="1" applyAlignment="1">
      <alignment horizontal="right" vertical="center"/>
    </xf>
    <xf numFmtId="165" fontId="2" fillId="8" borderId="1" xfId="14" applyNumberFormat="1" applyFont="1" applyFill="1" applyBorder="1" applyAlignment="1">
      <alignment horizontal="right" vertical="center"/>
    </xf>
    <xf numFmtId="2" fontId="2" fillId="8" borderId="1" xfId="14" applyNumberFormat="1" applyFont="1" applyFill="1" applyBorder="1" applyAlignment="1">
      <alignment horizontal="right" vertical="center"/>
    </xf>
    <xf numFmtId="0" fontId="2" fillId="8" borderId="1" xfId="1" applyFont="1" applyFill="1" applyBorder="1"/>
    <xf numFmtId="0" fontId="2" fillId="8" borderId="1" xfId="1" applyFont="1" applyFill="1" applyBorder="1" applyAlignment="1">
      <alignment horizontal="center"/>
    </xf>
    <xf numFmtId="164" fontId="2" fillId="8" borderId="1" xfId="1" applyNumberFormat="1" applyFont="1" applyFill="1" applyBorder="1" applyAlignment="1">
      <alignment horizontal="right"/>
    </xf>
    <xf numFmtId="0" fontId="15" fillId="8" borderId="1" xfId="15" applyFont="1" applyFill="1" applyBorder="1" applyAlignment="1">
      <alignment vertical="center"/>
    </xf>
    <xf numFmtId="0" fontId="15" fillId="8" borderId="1" xfId="15" applyFont="1" applyFill="1" applyBorder="1" applyAlignment="1">
      <alignment horizontal="center" vertical="center"/>
    </xf>
    <xf numFmtId="164" fontId="2" fillId="8" borderId="1" xfId="15" applyNumberFormat="1" applyFont="1" applyFill="1" applyBorder="1" applyAlignment="1">
      <alignment horizontal="right" vertical="center"/>
    </xf>
    <xf numFmtId="165" fontId="2" fillId="8" borderId="1" xfId="15" applyNumberFormat="1" applyFont="1" applyFill="1" applyBorder="1" applyAlignment="1">
      <alignment horizontal="right" vertical="center"/>
    </xf>
    <xf numFmtId="2" fontId="2" fillId="8" borderId="1" xfId="15" applyNumberFormat="1" applyFont="1" applyFill="1" applyBorder="1" applyAlignment="1">
      <alignment horizontal="right" vertical="center"/>
    </xf>
    <xf numFmtId="164" fontId="2" fillId="10" borderId="1" xfId="9" applyNumberFormat="1" applyFont="1" applyFill="1" applyBorder="1" applyAlignment="1" applyProtection="1">
      <alignment horizontal="right"/>
      <protection locked="0"/>
    </xf>
    <xf numFmtId="165" fontId="2" fillId="10" borderId="1" xfId="9" applyNumberFormat="1" applyFont="1" applyFill="1" applyBorder="1" applyAlignment="1" applyProtection="1">
      <alignment horizontal="right"/>
    </xf>
    <xf numFmtId="2" fontId="2" fillId="10" borderId="1" xfId="9" applyNumberFormat="1" applyFont="1" applyFill="1" applyBorder="1" applyAlignment="1" applyProtection="1">
      <alignment horizontal="right"/>
      <protection locked="0"/>
    </xf>
    <xf numFmtId="2" fontId="2" fillId="10" borderId="1" xfId="9" applyNumberFormat="1" applyFont="1" applyFill="1" applyBorder="1" applyAlignment="1" applyProtection="1">
      <alignment horizontal="right"/>
    </xf>
    <xf numFmtId="164" fontId="2" fillId="8" borderId="1" xfId="15" applyNumberFormat="1" applyFont="1" applyFill="1" applyBorder="1" applyAlignment="1">
      <alignment vertical="center"/>
    </xf>
    <xf numFmtId="1" fontId="2" fillId="8" borderId="1" xfId="15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 applyProtection="1">
      <alignment horizontal="left"/>
      <protection locked="0"/>
    </xf>
    <xf numFmtId="164" fontId="2" fillId="8" borderId="1" xfId="10" applyNumberFormat="1" applyFont="1" applyFill="1" applyBorder="1" applyAlignment="1">
      <alignment horizontal="right"/>
    </xf>
    <xf numFmtId="0" fontId="14" fillId="8" borderId="1" xfId="1" applyFont="1" applyFill="1" applyBorder="1" applyAlignment="1" applyProtection="1">
      <alignment vertical="center" wrapText="1"/>
      <protection locked="0"/>
    </xf>
    <xf numFmtId="0" fontId="4" fillId="8" borderId="1" xfId="0" applyFont="1" applyFill="1" applyBorder="1"/>
    <xf numFmtId="164" fontId="2" fillId="3" borderId="1" xfId="0" applyNumberFormat="1" applyFont="1" applyFill="1" applyBorder="1" applyAlignment="1" applyProtection="1">
      <alignment horizontal="right"/>
      <protection locked="0"/>
    </xf>
    <xf numFmtId="164" fontId="2" fillId="3" borderId="1" xfId="0" applyNumberFormat="1" applyFont="1" applyFill="1" applyBorder="1" applyAlignment="1">
      <alignment horizontal="right"/>
    </xf>
    <xf numFmtId="165" fontId="2" fillId="3" borderId="1" xfId="0" applyNumberFormat="1" applyFont="1" applyFill="1" applyBorder="1" applyAlignment="1" applyProtection="1">
      <alignment horizontal="right"/>
    </xf>
    <xf numFmtId="2" fontId="2" fillId="3" borderId="1" xfId="0" applyNumberFormat="1" applyFon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Alignment="1" applyProtection="1">
      <alignment horizontal="right"/>
    </xf>
    <xf numFmtId="0" fontId="2" fillId="3" borderId="1" xfId="14" applyFont="1" applyFill="1" applyBorder="1"/>
    <xf numFmtId="164" fontId="2" fillId="3" borderId="1" xfId="14" applyNumberFormat="1" applyFont="1" applyFill="1" applyBorder="1" applyAlignment="1">
      <alignment horizontal="right"/>
    </xf>
    <xf numFmtId="165" fontId="2" fillId="3" borderId="1" xfId="14" applyNumberFormat="1" applyFont="1" applyFill="1" applyBorder="1" applyAlignment="1">
      <alignment horizontal="right"/>
    </xf>
    <xf numFmtId="2" fontId="2" fillId="3" borderId="1" xfId="14" applyNumberFormat="1" applyFont="1" applyFill="1" applyBorder="1" applyAlignment="1">
      <alignment horizontal="right"/>
    </xf>
    <xf numFmtId="0" fontId="15" fillId="3" borderId="1" xfId="14" applyFont="1" applyFill="1" applyBorder="1"/>
    <xf numFmtId="0" fontId="15" fillId="3" borderId="1" xfId="14" applyFont="1" applyFill="1" applyBorder="1" applyAlignment="1">
      <alignment horizontal="center"/>
    </xf>
    <xf numFmtId="0" fontId="2" fillId="3" borderId="1" xfId="4" applyFont="1" applyFill="1" applyBorder="1"/>
    <xf numFmtId="164" fontId="2" fillId="3" borderId="1" xfId="4" applyNumberFormat="1" applyFont="1" applyFill="1" applyBorder="1" applyAlignment="1">
      <alignment horizontal="right"/>
    </xf>
    <xf numFmtId="165" fontId="2" fillId="3" borderId="1" xfId="4" applyNumberFormat="1" applyFont="1" applyFill="1" applyBorder="1" applyAlignment="1">
      <alignment horizontal="right"/>
    </xf>
    <xf numFmtId="2" fontId="2" fillId="3" borderId="1" xfId="4" applyNumberFormat="1" applyFont="1" applyFill="1" applyBorder="1" applyAlignment="1">
      <alignment horizontal="right"/>
    </xf>
    <xf numFmtId="0" fontId="2" fillId="3" borderId="1" xfId="13" applyFont="1" applyFill="1" applyBorder="1"/>
    <xf numFmtId="164" fontId="2" fillId="3" borderId="1" xfId="13" applyNumberFormat="1" applyFont="1" applyFill="1" applyBorder="1" applyAlignment="1">
      <alignment horizontal="right"/>
    </xf>
    <xf numFmtId="165" fontId="2" fillId="3" borderId="1" xfId="13" applyNumberFormat="1" applyFont="1" applyFill="1" applyBorder="1" applyAlignment="1">
      <alignment horizontal="right"/>
    </xf>
    <xf numFmtId="2" fontId="2" fillId="3" borderId="1" xfId="13" applyNumberFormat="1" applyFont="1" applyFill="1" applyBorder="1" applyAlignment="1">
      <alignment horizontal="right"/>
    </xf>
    <xf numFmtId="165" fontId="2" fillId="3" borderId="1" xfId="0" applyNumberFormat="1" applyFont="1" applyFill="1" applyBorder="1" applyAlignment="1">
      <alignment horizontal="right"/>
    </xf>
    <xf numFmtId="2" fontId="2" fillId="3" borderId="1" xfId="0" applyNumberFormat="1" applyFont="1" applyFill="1" applyBorder="1" applyAlignment="1">
      <alignment horizontal="right"/>
    </xf>
    <xf numFmtId="0" fontId="14" fillId="3" borderId="1" xfId="0" applyFont="1" applyFill="1" applyBorder="1" applyProtection="1">
      <protection locked="0"/>
    </xf>
    <xf numFmtId="164" fontId="14" fillId="3" borderId="1" xfId="0" applyNumberFormat="1" applyFont="1" applyFill="1" applyBorder="1" applyAlignment="1" applyProtection="1">
      <alignment horizontal="right" vertical="top" wrapText="1"/>
      <protection locked="0"/>
    </xf>
    <xf numFmtId="164" fontId="14" fillId="3" borderId="1" xfId="1" applyNumberFormat="1" applyFont="1" applyFill="1" applyBorder="1" applyAlignment="1" applyProtection="1">
      <alignment horizontal="right" vertical="center" wrapText="1"/>
      <protection locked="0"/>
    </xf>
    <xf numFmtId="2" fontId="14" fillId="3" borderId="1" xfId="0" applyNumberFormat="1" applyFont="1" applyFill="1" applyBorder="1" applyAlignment="1" applyProtection="1">
      <alignment horizontal="right"/>
      <protection locked="0"/>
    </xf>
    <xf numFmtId="0" fontId="15" fillId="3" borderId="1" xfId="13" applyFont="1" applyFill="1" applyBorder="1"/>
    <xf numFmtId="0" fontId="14" fillId="3" borderId="1" xfId="0" applyFont="1" applyFill="1" applyBorder="1" applyAlignment="1" applyProtection="1">
      <alignment vertical="center" wrapText="1"/>
      <protection locked="0"/>
    </xf>
    <xf numFmtId="0" fontId="15" fillId="3" borderId="1" xfId="0" applyFont="1" applyFill="1" applyBorder="1"/>
    <xf numFmtId="0" fontId="15" fillId="3" borderId="1" xfId="0" applyFont="1" applyFill="1" applyBorder="1" applyAlignment="1">
      <alignment horizontal="center"/>
    </xf>
    <xf numFmtId="0" fontId="2" fillId="3" borderId="1" xfId="1" applyFont="1" applyFill="1" applyBorder="1"/>
    <xf numFmtId="164" fontId="2" fillId="3" borderId="1" xfId="1" applyNumberFormat="1" applyFont="1" applyFill="1" applyBorder="1" applyAlignment="1">
      <alignment horizontal="right"/>
    </xf>
    <xf numFmtId="0" fontId="15" fillId="3" borderId="1" xfId="15" applyFont="1" applyFill="1" applyBorder="1" applyAlignment="1">
      <alignment vertical="center"/>
    </xf>
    <xf numFmtId="0" fontId="15" fillId="3" borderId="1" xfId="15" applyFont="1" applyFill="1" applyBorder="1" applyAlignment="1">
      <alignment horizontal="center" vertical="center"/>
    </xf>
    <xf numFmtId="164" fontId="2" fillId="3" borderId="1" xfId="15" applyNumberFormat="1" applyFont="1" applyFill="1" applyBorder="1" applyAlignment="1">
      <alignment horizontal="right" vertical="center"/>
    </xf>
    <xf numFmtId="165" fontId="2" fillId="3" borderId="1" xfId="15" applyNumberFormat="1" applyFont="1" applyFill="1" applyBorder="1" applyAlignment="1">
      <alignment horizontal="right" vertical="center"/>
    </xf>
    <xf numFmtId="2" fontId="2" fillId="3" borderId="1" xfId="15" applyNumberFormat="1" applyFont="1" applyFill="1" applyBorder="1" applyAlignment="1">
      <alignment horizontal="right" vertical="center"/>
    </xf>
    <xf numFmtId="0" fontId="14" fillId="3" borderId="1" xfId="0" applyFont="1" applyFill="1" applyBorder="1" applyAlignment="1" applyProtection="1">
      <alignment vertical="top" wrapText="1"/>
      <protection locked="0"/>
    </xf>
    <xf numFmtId="164" fontId="2" fillId="3" borderId="1" xfId="10" applyNumberFormat="1" applyFont="1" applyFill="1" applyBorder="1" applyAlignment="1">
      <alignment horizontal="right" vertical="distributed"/>
    </xf>
    <xf numFmtId="0" fontId="2" fillId="11" borderId="1" xfId="9" applyFont="1" applyFill="1" applyBorder="1" applyProtection="1">
      <protection locked="0"/>
    </xf>
    <xf numFmtId="0" fontId="2" fillId="11" borderId="1" xfId="9" applyFont="1" applyFill="1" applyBorder="1" applyAlignment="1" applyProtection="1">
      <alignment horizontal="center"/>
      <protection locked="0"/>
    </xf>
    <xf numFmtId="164" fontId="2" fillId="11" borderId="1" xfId="9" applyNumberFormat="1" applyFont="1" applyFill="1" applyBorder="1" applyAlignment="1" applyProtection="1">
      <alignment horizontal="right"/>
      <protection locked="0"/>
    </xf>
    <xf numFmtId="165" fontId="2" fillId="11" borderId="1" xfId="9" applyNumberFormat="1" applyFont="1" applyFill="1" applyBorder="1" applyAlignment="1" applyProtection="1">
      <alignment horizontal="right"/>
    </xf>
    <xf numFmtId="2" fontId="2" fillId="11" borderId="1" xfId="9" applyNumberFormat="1" applyFont="1" applyFill="1" applyBorder="1" applyAlignment="1" applyProtection="1">
      <alignment horizontal="right"/>
      <protection locked="0"/>
    </xf>
    <xf numFmtId="2" fontId="2" fillId="11" borderId="1" xfId="9" applyNumberFormat="1" applyFont="1" applyFill="1" applyBorder="1" applyAlignment="1" applyProtection="1">
      <alignment horizontal="right"/>
    </xf>
    <xf numFmtId="0" fontId="15" fillId="3" borderId="1" xfId="14" applyFont="1" applyFill="1" applyBorder="1" applyAlignment="1">
      <alignment horizontal="left" vertical="center"/>
    </xf>
    <xf numFmtId="0" fontId="15" fillId="3" borderId="1" xfId="14" applyFont="1" applyFill="1" applyBorder="1" applyAlignment="1">
      <alignment horizontal="center" vertical="center"/>
    </xf>
    <xf numFmtId="164" fontId="2" fillId="3" borderId="1" xfId="14" applyNumberFormat="1" applyFont="1" applyFill="1" applyBorder="1" applyAlignment="1">
      <alignment horizontal="right" vertical="center"/>
    </xf>
    <xf numFmtId="165" fontId="2" fillId="3" borderId="1" xfId="14" applyNumberFormat="1" applyFont="1" applyFill="1" applyBorder="1" applyAlignment="1">
      <alignment horizontal="right" vertical="center"/>
    </xf>
    <xf numFmtId="2" fontId="2" fillId="3" borderId="1" xfId="14" applyNumberFormat="1" applyFont="1" applyFill="1" applyBorder="1" applyAlignment="1">
      <alignment horizontal="right" vertical="center"/>
    </xf>
    <xf numFmtId="0" fontId="2" fillId="4" borderId="1" xfId="14" applyFont="1" applyFill="1" applyBorder="1"/>
    <xf numFmtId="164" fontId="2" fillId="4" borderId="1" xfId="14" applyNumberFormat="1" applyFont="1" applyFill="1" applyBorder="1" applyAlignment="1">
      <alignment horizontal="right"/>
    </xf>
    <xf numFmtId="165" fontId="2" fillId="4" borderId="1" xfId="14" applyNumberFormat="1" applyFont="1" applyFill="1" applyBorder="1" applyAlignment="1">
      <alignment horizontal="right"/>
    </xf>
    <xf numFmtId="2" fontId="2" fillId="4" borderId="1" xfId="14" applyNumberFormat="1" applyFont="1" applyFill="1" applyBorder="1" applyAlignment="1">
      <alignment horizontal="right"/>
    </xf>
    <xf numFmtId="0" fontId="2" fillId="4" borderId="1" xfId="0" applyFont="1" applyFill="1" applyBorder="1"/>
    <xf numFmtId="164" fontId="2" fillId="4" borderId="1" xfId="0" applyNumberFormat="1" applyFont="1" applyFill="1" applyBorder="1" applyAlignment="1">
      <alignment horizontal="right"/>
    </xf>
    <xf numFmtId="165" fontId="2" fillId="4" borderId="1" xfId="0" applyNumberFormat="1" applyFont="1" applyFill="1" applyBorder="1" applyAlignment="1">
      <alignment horizontal="right"/>
    </xf>
    <xf numFmtId="2" fontId="2" fillId="4" borderId="1" xfId="0" applyNumberFormat="1" applyFont="1" applyFill="1" applyBorder="1" applyAlignment="1">
      <alignment horizontal="right"/>
    </xf>
    <xf numFmtId="0" fontId="14" fillId="4" borderId="1" xfId="0" applyFont="1" applyFill="1" applyBorder="1" applyAlignment="1" applyProtection="1">
      <alignment vertical="top" wrapText="1"/>
      <protection locked="0"/>
    </xf>
    <xf numFmtId="164" fontId="14" fillId="4" borderId="1" xfId="0" applyNumberFormat="1" applyFont="1" applyFill="1" applyBorder="1" applyAlignment="1" applyProtection="1">
      <alignment horizontal="right" vertical="top" wrapText="1"/>
      <protection locked="0"/>
    </xf>
    <xf numFmtId="165" fontId="2" fillId="4" borderId="1" xfId="0" applyNumberFormat="1" applyFont="1" applyFill="1" applyBorder="1" applyAlignment="1" applyProtection="1">
      <alignment horizontal="right"/>
    </xf>
    <xf numFmtId="2" fontId="14" fillId="4" borderId="1" xfId="0" applyNumberFormat="1" applyFont="1" applyFill="1" applyBorder="1" applyAlignment="1" applyProtection="1">
      <alignment horizontal="right"/>
      <protection locked="0"/>
    </xf>
    <xf numFmtId="2" fontId="2" fillId="4" borderId="1" xfId="0" applyNumberFormat="1" applyFont="1" applyFill="1" applyBorder="1" applyAlignment="1" applyProtection="1">
      <alignment horizontal="right"/>
    </xf>
    <xf numFmtId="0" fontId="14" fillId="4" borderId="1" xfId="0" applyFont="1" applyFill="1" applyBorder="1" applyAlignment="1" applyProtection="1">
      <alignment vertical="center" wrapText="1"/>
      <protection locked="0"/>
    </xf>
    <xf numFmtId="164" fontId="14" fillId="4" borderId="1" xfId="1" applyNumberFormat="1" applyFont="1" applyFill="1" applyBorder="1" applyAlignment="1" applyProtection="1">
      <alignment horizontal="right" vertical="center" wrapText="1"/>
      <protection locked="0"/>
    </xf>
    <xf numFmtId="0" fontId="2" fillId="4" borderId="1" xfId="13" applyFont="1" applyFill="1" applyBorder="1"/>
    <xf numFmtId="164" fontId="2" fillId="4" borderId="1" xfId="13" applyNumberFormat="1" applyFont="1" applyFill="1" applyBorder="1" applyAlignment="1">
      <alignment horizontal="right"/>
    </xf>
    <xf numFmtId="165" fontId="2" fillId="4" borderId="1" xfId="13" applyNumberFormat="1" applyFont="1" applyFill="1" applyBorder="1" applyAlignment="1">
      <alignment horizontal="right"/>
    </xf>
    <xf numFmtId="2" fontId="2" fillId="4" borderId="1" xfId="13" applyNumberFormat="1" applyFont="1" applyFill="1" applyBorder="1" applyAlignment="1">
      <alignment horizontal="right"/>
    </xf>
    <xf numFmtId="164" fontId="2" fillId="4" borderId="1" xfId="0" applyNumberFormat="1" applyFont="1" applyFill="1" applyBorder="1" applyAlignment="1" applyProtection="1">
      <alignment horizontal="right"/>
      <protection locked="0"/>
    </xf>
    <xf numFmtId="2" fontId="2" fillId="4" borderId="1" xfId="0" applyNumberFormat="1" applyFont="1" applyFill="1" applyBorder="1" applyAlignment="1" applyProtection="1">
      <alignment horizontal="right"/>
      <protection locked="0"/>
    </xf>
    <xf numFmtId="2" fontId="2" fillId="4" borderId="1" xfId="14" applyNumberFormat="1" applyFont="1" applyFill="1" applyBorder="1" applyAlignment="1">
      <alignment horizontal="left" vertical="center"/>
    </xf>
    <xf numFmtId="0" fontId="2" fillId="4" borderId="1" xfId="14" applyFont="1" applyFill="1" applyBorder="1" applyAlignment="1">
      <alignment horizontal="center" vertical="center"/>
    </xf>
    <xf numFmtId="164" fontId="2" fillId="4" borderId="1" xfId="14" applyNumberFormat="1" applyFont="1" applyFill="1" applyBorder="1" applyAlignment="1">
      <alignment horizontal="right" vertical="center"/>
    </xf>
    <xf numFmtId="165" fontId="2" fillId="4" borderId="1" xfId="14" applyNumberFormat="1" applyFont="1" applyFill="1" applyBorder="1" applyAlignment="1">
      <alignment horizontal="right" vertical="center"/>
    </xf>
    <xf numFmtId="2" fontId="2" fillId="4" borderId="1" xfId="14" applyNumberFormat="1" applyFont="1" applyFill="1" applyBorder="1" applyAlignment="1">
      <alignment horizontal="right" vertical="center"/>
    </xf>
    <xf numFmtId="0" fontId="2" fillId="4" borderId="1" xfId="0" applyFont="1" applyFill="1" applyBorder="1" applyProtection="1">
      <protection locked="0"/>
    </xf>
    <xf numFmtId="0" fontId="2" fillId="4" borderId="1" xfId="11" applyFont="1" applyFill="1" applyBorder="1"/>
    <xf numFmtId="0" fontId="2" fillId="4" borderId="1" xfId="11" applyFont="1" applyFill="1" applyBorder="1" applyAlignment="1">
      <alignment horizontal="center"/>
    </xf>
    <xf numFmtId="164" fontId="2" fillId="4" borderId="1" xfId="11" applyNumberFormat="1" applyFont="1" applyFill="1" applyBorder="1" applyAlignment="1">
      <alignment horizontal="right"/>
    </xf>
    <xf numFmtId="165" fontId="2" fillId="4" borderId="1" xfId="11" applyNumberFormat="1" applyFont="1" applyFill="1" applyBorder="1" applyAlignment="1">
      <alignment horizontal="right"/>
    </xf>
    <xf numFmtId="2" fontId="2" fillId="4" borderId="1" xfId="11" applyNumberFormat="1" applyFont="1" applyFill="1" applyBorder="1" applyAlignment="1">
      <alignment horizontal="right"/>
    </xf>
    <xf numFmtId="0" fontId="2" fillId="4" borderId="1" xfId="4" applyFont="1" applyFill="1" applyBorder="1"/>
    <xf numFmtId="164" fontId="2" fillId="4" borderId="1" xfId="4" applyNumberFormat="1" applyFont="1" applyFill="1" applyBorder="1" applyAlignment="1">
      <alignment horizontal="right"/>
    </xf>
    <xf numFmtId="165" fontId="2" fillId="4" borderId="1" xfId="4" applyNumberFormat="1" applyFont="1" applyFill="1" applyBorder="1" applyAlignment="1">
      <alignment horizontal="right"/>
    </xf>
    <xf numFmtId="2" fontId="2" fillId="4" borderId="1" xfId="4" applyNumberFormat="1" applyFont="1" applyFill="1" applyBorder="1" applyAlignment="1">
      <alignment horizontal="right"/>
    </xf>
    <xf numFmtId="0" fontId="4" fillId="4" borderId="1" xfId="0" applyFont="1" applyFill="1" applyBorder="1" applyProtection="1">
      <protection locked="0"/>
    </xf>
    <xf numFmtId="0" fontId="2" fillId="4" borderId="1" xfId="15" applyFont="1" applyFill="1" applyBorder="1" applyAlignment="1">
      <alignment vertical="center"/>
    </xf>
    <xf numFmtId="0" fontId="2" fillId="4" borderId="1" xfId="15" applyFont="1" applyFill="1" applyBorder="1" applyAlignment="1">
      <alignment horizontal="center" vertical="center"/>
    </xf>
    <xf numFmtId="164" fontId="2" fillId="4" borderId="1" xfId="15" applyNumberFormat="1" applyFont="1" applyFill="1" applyBorder="1" applyAlignment="1">
      <alignment horizontal="right" vertical="center"/>
    </xf>
    <xf numFmtId="165" fontId="2" fillId="4" borderId="1" xfId="15" applyNumberFormat="1" applyFont="1" applyFill="1" applyBorder="1" applyAlignment="1">
      <alignment horizontal="right" vertical="center"/>
    </xf>
    <xf numFmtId="2" fontId="2" fillId="4" borderId="1" xfId="15" applyNumberFormat="1" applyFont="1" applyFill="1" applyBorder="1" applyAlignment="1">
      <alignment horizontal="right" vertical="center"/>
    </xf>
    <xf numFmtId="0" fontId="2" fillId="4" borderId="1" xfId="1" applyFont="1" applyFill="1" applyBorder="1"/>
    <xf numFmtId="164" fontId="2" fillId="4" borderId="1" xfId="1" applyNumberFormat="1" applyFont="1" applyFill="1" applyBorder="1" applyAlignment="1">
      <alignment horizontal="right"/>
    </xf>
    <xf numFmtId="0" fontId="2" fillId="12" borderId="1" xfId="9" applyFont="1" applyFill="1" applyBorder="1" applyProtection="1">
      <protection locked="0"/>
    </xf>
    <xf numFmtId="0" fontId="2" fillId="12" borderId="1" xfId="9" applyFont="1" applyFill="1" applyBorder="1" applyAlignment="1" applyProtection="1">
      <alignment horizontal="center"/>
      <protection locked="0"/>
    </xf>
    <xf numFmtId="164" fontId="2" fillId="12" borderId="1" xfId="9" applyNumberFormat="1" applyFont="1" applyFill="1" applyBorder="1" applyAlignment="1" applyProtection="1">
      <alignment horizontal="right"/>
      <protection locked="0"/>
    </xf>
    <xf numFmtId="165" fontId="2" fillId="12" borderId="1" xfId="9" applyNumberFormat="1" applyFont="1" applyFill="1" applyBorder="1" applyAlignment="1" applyProtection="1">
      <alignment horizontal="right"/>
    </xf>
    <xf numFmtId="2" fontId="2" fillId="12" borderId="1" xfId="9" applyNumberFormat="1" applyFont="1" applyFill="1" applyBorder="1" applyAlignment="1" applyProtection="1">
      <alignment horizontal="right"/>
      <protection locked="0"/>
    </xf>
    <xf numFmtId="2" fontId="2" fillId="12" borderId="1" xfId="9" applyNumberFormat="1" applyFont="1" applyFill="1" applyBorder="1" applyAlignment="1" applyProtection="1">
      <alignment horizontal="right"/>
    </xf>
    <xf numFmtId="1" fontId="2" fillId="4" borderId="1" xfId="14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0" fontId="2" fillId="4" borderId="21" xfId="14" applyFont="1" applyFill="1" applyBorder="1"/>
    <xf numFmtId="0" fontId="2" fillId="4" borderId="21" xfId="14" applyFont="1" applyFill="1" applyBorder="1" applyAlignment="1">
      <alignment horizontal="center"/>
    </xf>
    <xf numFmtId="164" fontId="2" fillId="4" borderId="21" xfId="14" applyNumberFormat="1" applyFont="1" applyFill="1" applyBorder="1" applyAlignment="1">
      <alignment horizontal="right"/>
    </xf>
    <xf numFmtId="165" fontId="2" fillId="4" borderId="21" xfId="14" applyNumberFormat="1" applyFont="1" applyFill="1" applyBorder="1" applyAlignment="1">
      <alignment horizontal="right"/>
    </xf>
    <xf numFmtId="2" fontId="2" fillId="4" borderId="21" xfId="14" applyNumberFormat="1" applyFont="1" applyFill="1" applyBorder="1" applyAlignment="1">
      <alignment horizontal="right"/>
    </xf>
    <xf numFmtId="2" fontId="2" fillId="4" borderId="18" xfId="14" applyNumberFormat="1" applyFont="1" applyFill="1" applyBorder="1" applyAlignment="1">
      <alignment horizontal="right"/>
    </xf>
    <xf numFmtId="2" fontId="2" fillId="4" borderId="2" xfId="0" applyNumberFormat="1" applyFont="1" applyFill="1" applyBorder="1" applyAlignment="1">
      <alignment horizontal="right"/>
    </xf>
    <xf numFmtId="2" fontId="2" fillId="4" borderId="2" xfId="14" applyNumberFormat="1" applyFont="1" applyFill="1" applyBorder="1" applyAlignment="1">
      <alignment horizontal="right"/>
    </xf>
    <xf numFmtId="2" fontId="2" fillId="4" borderId="2" xfId="0" applyNumberFormat="1" applyFont="1" applyFill="1" applyBorder="1" applyAlignment="1" applyProtection="1">
      <alignment horizontal="right"/>
    </xf>
    <xf numFmtId="2" fontId="2" fillId="4" borderId="2" xfId="13" applyNumberFormat="1" applyFont="1" applyFill="1" applyBorder="1" applyAlignment="1">
      <alignment horizontal="right"/>
    </xf>
    <xf numFmtId="2" fontId="2" fillId="4" borderId="2" xfId="14" applyNumberFormat="1" applyFont="1" applyFill="1" applyBorder="1" applyAlignment="1">
      <alignment horizontal="right" vertical="center"/>
    </xf>
    <xf numFmtId="2" fontId="2" fillId="4" borderId="2" xfId="11" applyNumberFormat="1" applyFont="1" applyFill="1" applyBorder="1" applyAlignment="1">
      <alignment horizontal="right"/>
    </xf>
    <xf numFmtId="2" fontId="2" fillId="4" borderId="2" xfId="4" applyNumberFormat="1" applyFont="1" applyFill="1" applyBorder="1" applyAlignment="1">
      <alignment horizontal="right"/>
    </xf>
    <xf numFmtId="2" fontId="2" fillId="4" borderId="2" xfId="15" applyNumberFormat="1" applyFont="1" applyFill="1" applyBorder="1" applyAlignment="1">
      <alignment horizontal="right" vertical="center"/>
    </xf>
    <xf numFmtId="2" fontId="2" fillId="12" borderId="2" xfId="9" applyNumberFormat="1" applyFont="1" applyFill="1" applyBorder="1" applyAlignment="1" applyProtection="1">
      <alignment horizontal="right"/>
    </xf>
    <xf numFmtId="0" fontId="2" fillId="4" borderId="19" xfId="0" applyFont="1" applyFill="1" applyBorder="1" applyProtection="1">
      <protection locked="0"/>
    </xf>
    <xf numFmtId="0" fontId="2" fillId="4" borderId="19" xfId="0" applyFont="1" applyFill="1" applyBorder="1" applyAlignment="1" applyProtection="1">
      <alignment horizontal="center"/>
      <protection locked="0"/>
    </xf>
    <xf numFmtId="164" fontId="2" fillId="4" borderId="19" xfId="0" applyNumberFormat="1" applyFont="1" applyFill="1" applyBorder="1" applyAlignment="1" applyProtection="1">
      <alignment horizontal="right"/>
      <protection locked="0"/>
    </xf>
    <xf numFmtId="165" fontId="2" fillId="4" borderId="19" xfId="0" applyNumberFormat="1" applyFont="1" applyFill="1" applyBorder="1" applyAlignment="1" applyProtection="1">
      <alignment horizontal="right"/>
    </xf>
    <xf numFmtId="2" fontId="2" fillId="4" borderId="19" xfId="0" applyNumberFormat="1" applyFont="1" applyFill="1" applyBorder="1" applyAlignment="1" applyProtection="1">
      <alignment horizontal="right"/>
      <protection locked="0"/>
    </xf>
    <xf numFmtId="2" fontId="2" fillId="4" borderId="19" xfId="0" applyNumberFormat="1" applyFont="1" applyFill="1" applyBorder="1" applyAlignment="1" applyProtection="1">
      <alignment horizontal="right"/>
    </xf>
    <xf numFmtId="2" fontId="2" fillId="4" borderId="20" xfId="0" applyNumberFormat="1" applyFont="1" applyFill="1" applyBorder="1" applyAlignment="1" applyProtection="1">
      <alignment horizontal="right"/>
    </xf>
    <xf numFmtId="164" fontId="2" fillId="3" borderId="21" xfId="0" applyNumberFormat="1" applyFont="1" applyFill="1" applyBorder="1" applyAlignment="1" applyProtection="1">
      <alignment horizontal="right"/>
      <protection locked="0"/>
    </xf>
    <xf numFmtId="164" fontId="2" fillId="3" borderId="21" xfId="0" applyNumberFormat="1" applyFont="1" applyFill="1" applyBorder="1" applyAlignment="1">
      <alignment horizontal="right"/>
    </xf>
    <xf numFmtId="165" fontId="2" fillId="3" borderId="21" xfId="0" applyNumberFormat="1" applyFont="1" applyFill="1" applyBorder="1" applyAlignment="1" applyProtection="1">
      <alignment horizontal="right"/>
    </xf>
    <xf numFmtId="2" fontId="2" fillId="3" borderId="21" xfId="0" applyNumberFormat="1" applyFont="1" applyFill="1" applyBorder="1" applyAlignment="1" applyProtection="1">
      <alignment horizontal="right"/>
      <protection locked="0"/>
    </xf>
    <xf numFmtId="2" fontId="2" fillId="3" borderId="21" xfId="0" applyNumberFormat="1" applyFont="1" applyFill="1" applyBorder="1" applyAlignment="1" applyProtection="1">
      <alignment horizontal="right"/>
    </xf>
    <xf numFmtId="2" fontId="2" fillId="3" borderId="18" xfId="0" applyNumberFormat="1" applyFont="1" applyFill="1" applyBorder="1" applyAlignment="1" applyProtection="1">
      <alignment horizontal="right"/>
    </xf>
    <xf numFmtId="2" fontId="2" fillId="3" borderId="2" xfId="14" applyNumberFormat="1" applyFont="1" applyFill="1" applyBorder="1" applyAlignment="1">
      <alignment horizontal="right"/>
    </xf>
    <xf numFmtId="2" fontId="2" fillId="3" borderId="2" xfId="4" applyNumberFormat="1" applyFont="1" applyFill="1" applyBorder="1" applyAlignment="1">
      <alignment horizontal="right"/>
    </xf>
    <xf numFmtId="2" fontId="2" fillId="3" borderId="2" xfId="0" applyNumberFormat="1" applyFont="1" applyFill="1" applyBorder="1" applyAlignment="1" applyProtection="1">
      <alignment horizontal="right"/>
    </xf>
    <xf numFmtId="2" fontId="2" fillId="3" borderId="2" xfId="13" applyNumberFormat="1" applyFont="1" applyFill="1" applyBorder="1" applyAlignment="1">
      <alignment horizontal="right"/>
    </xf>
    <xf numFmtId="2" fontId="2" fillId="3" borderId="2" xfId="0" applyNumberFormat="1" applyFont="1" applyFill="1" applyBorder="1" applyAlignment="1">
      <alignment horizontal="right"/>
    </xf>
    <xf numFmtId="2" fontId="2" fillId="3" borderId="2" xfId="15" applyNumberFormat="1" applyFont="1" applyFill="1" applyBorder="1" applyAlignment="1">
      <alignment horizontal="right" vertical="center"/>
    </xf>
    <xf numFmtId="2" fontId="2" fillId="11" borderId="2" xfId="9" applyNumberFormat="1" applyFont="1" applyFill="1" applyBorder="1" applyAlignment="1" applyProtection="1">
      <alignment horizontal="right"/>
    </xf>
    <xf numFmtId="2" fontId="2" fillId="3" borderId="2" xfId="14" applyNumberFormat="1" applyFont="1" applyFill="1" applyBorder="1" applyAlignment="1">
      <alignment horizontal="right" vertical="center"/>
    </xf>
    <xf numFmtId="0" fontId="2" fillId="8" borderId="21" xfId="0" applyFont="1" applyFill="1" applyBorder="1" applyAlignment="1">
      <alignment horizontal="center" vertical="center" wrapText="1"/>
    </xf>
    <xf numFmtId="0" fontId="2" fillId="8" borderId="21" xfId="0" applyFont="1" applyFill="1" applyBorder="1"/>
    <xf numFmtId="0" fontId="2" fillId="8" borderId="21" xfId="0" applyFont="1" applyFill="1" applyBorder="1" applyAlignment="1">
      <alignment horizontal="center"/>
    </xf>
    <xf numFmtId="164" fontId="2" fillId="8" borderId="21" xfId="0" applyNumberFormat="1" applyFont="1" applyFill="1" applyBorder="1" applyAlignment="1">
      <alignment horizontal="right"/>
    </xf>
    <xf numFmtId="165" fontId="2" fillId="8" borderId="21" xfId="0" applyNumberFormat="1" applyFont="1" applyFill="1" applyBorder="1" applyAlignment="1">
      <alignment horizontal="right"/>
    </xf>
    <xf numFmtId="2" fontId="2" fillId="8" borderId="21" xfId="0" applyNumberFormat="1" applyFont="1" applyFill="1" applyBorder="1" applyAlignment="1">
      <alignment horizontal="right"/>
    </xf>
    <xf numFmtId="2" fontId="2" fillId="8" borderId="18" xfId="0" applyNumberFormat="1" applyFont="1" applyFill="1" applyBorder="1" applyAlignment="1">
      <alignment horizontal="right"/>
    </xf>
    <xf numFmtId="2" fontId="2" fillId="8" borderId="2" xfId="0" applyNumberFormat="1" applyFont="1" applyFill="1" applyBorder="1" applyAlignment="1">
      <alignment horizontal="right"/>
    </xf>
    <xf numFmtId="2" fontId="2" fillId="8" borderId="2" xfId="0" applyNumberFormat="1" applyFont="1" applyFill="1" applyBorder="1" applyAlignment="1" applyProtection="1">
      <alignment horizontal="right"/>
    </xf>
    <xf numFmtId="2" fontId="2" fillId="8" borderId="2" xfId="13" applyNumberFormat="1" applyFont="1" applyFill="1" applyBorder="1" applyAlignment="1">
      <alignment horizontal="right"/>
    </xf>
    <xf numFmtId="2" fontId="2" fillId="8" borderId="2" xfId="4" applyNumberFormat="1" applyFont="1" applyFill="1" applyBorder="1" applyAlignment="1">
      <alignment horizontal="right"/>
    </xf>
    <xf numFmtId="2" fontId="2" fillId="8" borderId="2" xfId="14" applyNumberFormat="1" applyFont="1" applyFill="1" applyBorder="1" applyAlignment="1">
      <alignment horizontal="right" vertical="center"/>
    </xf>
    <xf numFmtId="2" fontId="2" fillId="8" borderId="2" xfId="15" applyNumberFormat="1" applyFont="1" applyFill="1" applyBorder="1" applyAlignment="1">
      <alignment horizontal="right" vertical="center"/>
    </xf>
    <xf numFmtId="2" fontId="2" fillId="10" borderId="2" xfId="9" applyNumberFormat="1" applyFont="1" applyFill="1" applyBorder="1" applyAlignment="1" applyProtection="1">
      <alignment horizontal="right"/>
    </xf>
    <xf numFmtId="0" fontId="2" fillId="8" borderId="19" xfId="0" applyFont="1" applyFill="1" applyBorder="1" applyAlignment="1">
      <alignment horizontal="center" vertical="center" wrapText="1"/>
    </xf>
    <xf numFmtId="0" fontId="2" fillId="8" borderId="19" xfId="0" applyFont="1" applyFill="1" applyBorder="1"/>
    <xf numFmtId="0" fontId="2" fillId="8" borderId="19" xfId="0" applyFont="1" applyFill="1" applyBorder="1" applyAlignment="1">
      <alignment horizontal="center"/>
    </xf>
    <xf numFmtId="164" fontId="2" fillId="8" borderId="19" xfId="0" applyNumberFormat="1" applyFont="1" applyFill="1" applyBorder="1" applyAlignment="1">
      <alignment horizontal="right"/>
    </xf>
    <xf numFmtId="165" fontId="2" fillId="8" borderId="19" xfId="0" applyNumberFormat="1" applyFont="1" applyFill="1" applyBorder="1" applyAlignment="1">
      <alignment horizontal="right"/>
    </xf>
    <xf numFmtId="2" fontId="2" fillId="8" borderId="19" xfId="0" applyNumberFormat="1" applyFont="1" applyFill="1" applyBorder="1" applyAlignment="1">
      <alignment horizontal="right"/>
    </xf>
    <xf numFmtId="2" fontId="2" fillId="8" borderId="20" xfId="0" applyNumberFormat="1" applyFont="1" applyFill="1" applyBorder="1" applyAlignment="1">
      <alignment horizontal="right"/>
    </xf>
    <xf numFmtId="0" fontId="5" fillId="5" borderId="26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164" fontId="2" fillId="6" borderId="21" xfId="0" applyNumberFormat="1" applyFont="1" applyFill="1" applyBorder="1" applyAlignment="1">
      <alignment horizontal="right"/>
    </xf>
    <xf numFmtId="165" fontId="2" fillId="6" borderId="21" xfId="0" applyNumberFormat="1" applyFont="1" applyFill="1" applyBorder="1" applyAlignment="1">
      <alignment horizontal="right"/>
    </xf>
    <xf numFmtId="2" fontId="2" fillId="6" borderId="21" xfId="0" applyNumberFormat="1" applyFont="1" applyFill="1" applyBorder="1" applyAlignment="1">
      <alignment horizontal="right"/>
    </xf>
    <xf numFmtId="2" fontId="2" fillId="6" borderId="18" xfId="0" applyNumberFormat="1" applyFont="1" applyFill="1" applyBorder="1" applyAlignment="1">
      <alignment horizontal="right"/>
    </xf>
    <xf numFmtId="2" fontId="2" fillId="6" borderId="2" xfId="4" applyNumberFormat="1" applyFont="1" applyFill="1" applyBorder="1" applyAlignment="1">
      <alignment horizontal="right"/>
    </xf>
    <xf numFmtId="2" fontId="2" fillId="6" borderId="2" xfId="0" applyNumberFormat="1" applyFont="1" applyFill="1" applyBorder="1" applyAlignment="1" applyProtection="1">
      <alignment horizontal="right"/>
    </xf>
    <xf numFmtId="2" fontId="2" fillId="6" borderId="2" xfId="0" applyNumberFormat="1" applyFont="1" applyFill="1" applyBorder="1" applyAlignment="1">
      <alignment horizontal="right"/>
    </xf>
    <xf numFmtId="2" fontId="2" fillId="6" borderId="2" xfId="13" applyNumberFormat="1" applyFont="1" applyFill="1" applyBorder="1" applyAlignment="1">
      <alignment horizontal="right"/>
    </xf>
    <xf numFmtId="2" fontId="2" fillId="6" borderId="2" xfId="0" applyNumberFormat="1" applyFont="1" applyFill="1" applyBorder="1" applyAlignment="1">
      <alignment horizontal="right" vertical="center"/>
    </xf>
    <xf numFmtId="2" fontId="2" fillId="6" borderId="2" xfId="14" applyNumberFormat="1" applyFont="1" applyFill="1" applyBorder="1" applyAlignment="1">
      <alignment horizontal="right"/>
    </xf>
    <xf numFmtId="2" fontId="2" fillId="7" borderId="2" xfId="9" applyNumberFormat="1" applyFont="1" applyFill="1" applyBorder="1" applyAlignment="1" applyProtection="1">
      <alignment horizontal="right"/>
    </xf>
    <xf numFmtId="2" fontId="2" fillId="6" borderId="2" xfId="14" applyNumberFormat="1" applyFont="1" applyFill="1" applyBorder="1" applyAlignment="1">
      <alignment horizontal="right" vertical="center"/>
    </xf>
    <xf numFmtId="2" fontId="2" fillId="6" borderId="2" xfId="15" applyNumberFormat="1" applyFont="1" applyFill="1" applyBorder="1" applyAlignment="1">
      <alignment horizontal="right" vertical="center"/>
    </xf>
    <xf numFmtId="0" fontId="2" fillId="6" borderId="19" xfId="0" applyFont="1" applyFill="1" applyBorder="1" applyProtection="1">
      <protection locked="0"/>
    </xf>
    <xf numFmtId="164" fontId="2" fillId="6" borderId="19" xfId="0" applyNumberFormat="1" applyFont="1" applyFill="1" applyBorder="1" applyAlignment="1" applyProtection="1">
      <alignment horizontal="right"/>
      <protection locked="0"/>
    </xf>
    <xf numFmtId="165" fontId="2" fillId="6" borderId="19" xfId="0" applyNumberFormat="1" applyFont="1" applyFill="1" applyBorder="1" applyAlignment="1" applyProtection="1">
      <alignment horizontal="right"/>
    </xf>
    <xf numFmtId="2" fontId="2" fillId="6" borderId="19" xfId="0" applyNumberFormat="1" applyFont="1" applyFill="1" applyBorder="1" applyAlignment="1" applyProtection="1">
      <alignment horizontal="right"/>
      <protection locked="0"/>
    </xf>
    <xf numFmtId="2" fontId="2" fillId="6" borderId="19" xfId="0" applyNumberFormat="1" applyFont="1" applyFill="1" applyBorder="1" applyAlignment="1" applyProtection="1">
      <alignment horizontal="right"/>
    </xf>
    <xf numFmtId="2" fontId="2" fillId="6" borderId="20" xfId="0" applyNumberFormat="1" applyFont="1" applyFill="1" applyBorder="1" applyAlignment="1" applyProtection="1">
      <alignment horizontal="right"/>
    </xf>
    <xf numFmtId="0" fontId="7" fillId="4" borderId="7" xfId="0" applyFont="1" applyFill="1" applyBorder="1" applyAlignment="1">
      <alignment horizontal="center" vertical="center" textRotation="90"/>
    </xf>
    <xf numFmtId="0" fontId="7" fillId="4" borderId="8" xfId="0" applyFont="1" applyFill="1" applyBorder="1" applyAlignment="1">
      <alignment horizontal="center" vertical="center" textRotation="90"/>
    </xf>
    <xf numFmtId="0" fontId="7" fillId="4" borderId="22" xfId="0" applyFont="1" applyFill="1" applyBorder="1" applyAlignment="1">
      <alignment horizontal="center" vertical="center" textRotation="90"/>
    </xf>
    <xf numFmtId="0" fontId="6" fillId="6" borderId="7" xfId="0" applyFont="1" applyFill="1" applyBorder="1" applyAlignment="1">
      <alignment horizontal="center" vertical="center" textRotation="90" wrapText="1"/>
    </xf>
    <xf numFmtId="0" fontId="6" fillId="6" borderId="8" xfId="0" applyFont="1" applyFill="1" applyBorder="1" applyAlignment="1">
      <alignment horizontal="center" vertical="center" textRotation="90" wrapText="1"/>
    </xf>
    <xf numFmtId="0" fontId="6" fillId="6" borderId="22" xfId="0" applyFont="1" applyFill="1" applyBorder="1" applyAlignment="1">
      <alignment horizontal="center" vertical="center" textRotation="90" wrapText="1"/>
    </xf>
    <xf numFmtId="0" fontId="7" fillId="8" borderId="7" xfId="0" applyFont="1" applyFill="1" applyBorder="1" applyAlignment="1">
      <alignment horizontal="center" vertical="center" textRotation="90"/>
    </xf>
    <xf numFmtId="0" fontId="7" fillId="8" borderId="8" xfId="0" applyFont="1" applyFill="1" applyBorder="1" applyAlignment="1">
      <alignment horizontal="center" vertical="center" textRotation="90"/>
    </xf>
    <xf numFmtId="0" fontId="7" fillId="8" borderId="22" xfId="0" applyFont="1" applyFill="1" applyBorder="1" applyAlignment="1">
      <alignment horizontal="center" vertical="center" textRotation="90"/>
    </xf>
    <xf numFmtId="0" fontId="7" fillId="3" borderId="7" xfId="0" applyFont="1" applyFill="1" applyBorder="1" applyAlignment="1">
      <alignment horizontal="center" vertical="center" textRotation="90" wrapText="1"/>
    </xf>
    <xf numFmtId="0" fontId="7" fillId="3" borderId="8" xfId="0" applyFont="1" applyFill="1" applyBorder="1" applyAlignment="1">
      <alignment horizontal="center" vertical="center" textRotation="90" wrapText="1"/>
    </xf>
    <xf numFmtId="0" fontId="8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</cellXfs>
  <cellStyles count="16">
    <cellStyle name="Comma" xfId="10" builtinId="3"/>
    <cellStyle name="Excel Built-in Normal" xfId="9"/>
    <cellStyle name="Įprastas 2" xfId="2"/>
    <cellStyle name="Įprastas 2 2" xfId="3"/>
    <cellStyle name="Įprastas 3" xfId="6"/>
    <cellStyle name="Įprastas 4" xfId="7"/>
    <cellStyle name="Įprastas 5" xfId="8"/>
    <cellStyle name="Įprastas 6" xfId="13"/>
    <cellStyle name="Įprastas 7" xfId="15"/>
    <cellStyle name="Normal" xfId="0" builtinId="0"/>
    <cellStyle name="Paprastas 2" xfId="5"/>
    <cellStyle name="Paprastas 3" xfId="1"/>
    <cellStyle name="Paprastas 4" xfId="4"/>
    <cellStyle name="Paprastas 5" xfId="11"/>
    <cellStyle name="Paprastas 6" xfId="12"/>
    <cellStyle name="Paprastas 7" xfId="14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25"/>
  <sheetViews>
    <sheetView tabSelected="1" zoomScaleNormal="100" workbookViewId="0">
      <pane xSplit="1" ySplit="5" topLeftCell="B498" activePane="bottomRight" state="frozen"/>
      <selection pane="topRight" activeCell="C1" sqref="C1"/>
      <selection pane="bottomLeft" activeCell="A9" sqref="A9"/>
      <selection pane="bottomRight" activeCell="M900" sqref="M900"/>
    </sheetView>
  </sheetViews>
  <sheetFormatPr defaultRowHeight="11.25"/>
  <cols>
    <col min="1" max="1" width="8.7109375" style="7" customWidth="1"/>
    <col min="2" max="2" width="12.140625" style="5" bestFit="1" customWidth="1"/>
    <col min="3" max="3" width="30.42578125" style="6" customWidth="1"/>
    <col min="4" max="4" width="6.28515625" style="5" customWidth="1"/>
    <col min="5" max="6" width="7.7109375" style="5" customWidth="1"/>
    <col min="7" max="7" width="8.5703125" style="5" customWidth="1"/>
    <col min="8" max="8" width="9.5703125" style="5" customWidth="1"/>
    <col min="9" max="9" width="7.140625" style="5" customWidth="1"/>
    <col min="10" max="10" width="8.140625" style="5" customWidth="1"/>
    <col min="11" max="11" width="12.28515625" style="5" customWidth="1"/>
    <col min="12" max="12" width="8.140625" style="5" customWidth="1"/>
    <col min="13" max="13" width="11.5703125" style="5" customWidth="1"/>
    <col min="14" max="14" width="10.140625" style="5" customWidth="1"/>
    <col min="15" max="15" width="11.28515625" style="5" customWidth="1"/>
    <col min="16" max="16" width="11.85546875" style="5" customWidth="1"/>
    <col min="17" max="17" width="11.7109375" style="5" customWidth="1"/>
    <col min="18" max="16384" width="9.140625" style="1"/>
  </cols>
  <sheetData>
    <row r="1" spans="1:17" ht="19.5" customHeight="1" thickBot="1">
      <c r="A1" s="362" t="s">
        <v>585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</row>
    <row r="2" spans="1:17" ht="12.75" customHeight="1">
      <c r="A2" s="372" t="s">
        <v>0</v>
      </c>
      <c r="B2" s="370" t="s">
        <v>23</v>
      </c>
      <c r="C2" s="365" t="s">
        <v>1</v>
      </c>
      <c r="D2" s="365" t="s">
        <v>2</v>
      </c>
      <c r="E2" s="365" t="s">
        <v>14</v>
      </c>
      <c r="F2" s="367" t="s">
        <v>10</v>
      </c>
      <c r="G2" s="368"/>
      <c r="H2" s="368"/>
      <c r="I2" s="369"/>
      <c r="J2" s="365" t="s">
        <v>3</v>
      </c>
      <c r="K2" s="365" t="s">
        <v>13</v>
      </c>
      <c r="L2" s="365" t="s">
        <v>4</v>
      </c>
      <c r="M2" s="365" t="s">
        <v>5</v>
      </c>
      <c r="N2" s="365" t="s">
        <v>9</v>
      </c>
      <c r="O2" s="374" t="s">
        <v>17</v>
      </c>
      <c r="P2" s="365" t="s">
        <v>21</v>
      </c>
      <c r="Q2" s="363" t="s">
        <v>19</v>
      </c>
    </row>
    <row r="3" spans="1:17" s="3" customFormat="1" ht="52.5" customHeight="1">
      <c r="A3" s="373"/>
      <c r="B3" s="371"/>
      <c r="C3" s="376"/>
      <c r="D3" s="366"/>
      <c r="E3" s="366"/>
      <c r="F3" s="2" t="s">
        <v>16</v>
      </c>
      <c r="G3" s="2" t="s">
        <v>11</v>
      </c>
      <c r="H3" s="2" t="s">
        <v>15</v>
      </c>
      <c r="I3" s="2" t="s">
        <v>12</v>
      </c>
      <c r="J3" s="366"/>
      <c r="K3" s="366"/>
      <c r="L3" s="366"/>
      <c r="M3" s="366"/>
      <c r="N3" s="366"/>
      <c r="O3" s="375"/>
      <c r="P3" s="366"/>
      <c r="Q3" s="364"/>
    </row>
    <row r="4" spans="1:17" s="8" customFormat="1" ht="21" customHeight="1" thickBot="1">
      <c r="A4" s="373"/>
      <c r="B4" s="371"/>
      <c r="C4" s="376"/>
      <c r="D4" s="54" t="s">
        <v>6</v>
      </c>
      <c r="E4" s="54" t="s">
        <v>7</v>
      </c>
      <c r="F4" s="54" t="s">
        <v>8</v>
      </c>
      <c r="G4" s="54" t="s">
        <v>8</v>
      </c>
      <c r="H4" s="54" t="s">
        <v>8</v>
      </c>
      <c r="I4" s="54" t="s">
        <v>8</v>
      </c>
      <c r="J4" s="54" t="s">
        <v>18</v>
      </c>
      <c r="K4" s="54" t="s">
        <v>8</v>
      </c>
      <c r="L4" s="54" t="s">
        <v>18</v>
      </c>
      <c r="M4" s="54" t="s">
        <v>22</v>
      </c>
      <c r="N4" s="54" t="s">
        <v>28</v>
      </c>
      <c r="O4" s="54" t="s">
        <v>29</v>
      </c>
      <c r="P4" s="55" t="s">
        <v>20</v>
      </c>
      <c r="Q4" s="56" t="s">
        <v>30</v>
      </c>
    </row>
    <row r="5" spans="1:17" s="8" customFormat="1" ht="13.5" customHeight="1" thickBot="1">
      <c r="A5" s="330">
        <v>1</v>
      </c>
      <c r="B5" s="66">
        <v>2</v>
      </c>
      <c r="C5" s="67">
        <v>3</v>
      </c>
      <c r="D5" s="68">
        <v>4</v>
      </c>
      <c r="E5" s="68">
        <v>5</v>
      </c>
      <c r="F5" s="68">
        <v>6</v>
      </c>
      <c r="G5" s="68">
        <v>7</v>
      </c>
      <c r="H5" s="68">
        <v>8</v>
      </c>
      <c r="I5" s="68">
        <v>9</v>
      </c>
      <c r="J5" s="68">
        <v>10</v>
      </c>
      <c r="K5" s="68">
        <v>11</v>
      </c>
      <c r="L5" s="67">
        <v>12</v>
      </c>
      <c r="M5" s="68">
        <v>13</v>
      </c>
      <c r="N5" s="68">
        <v>14</v>
      </c>
      <c r="O5" s="69">
        <v>15</v>
      </c>
      <c r="P5" s="67">
        <v>16</v>
      </c>
      <c r="Q5" s="70">
        <v>17</v>
      </c>
    </row>
    <row r="6" spans="1:17" s="4" customFormat="1" ht="11.25" customHeight="1">
      <c r="A6" s="354" t="s">
        <v>27</v>
      </c>
      <c r="B6" s="331" t="s">
        <v>86</v>
      </c>
      <c r="C6" s="60" t="s">
        <v>694</v>
      </c>
      <c r="D6" s="42">
        <v>64</v>
      </c>
      <c r="E6" s="42">
        <v>1987</v>
      </c>
      <c r="F6" s="332">
        <v>6.24</v>
      </c>
      <c r="G6" s="332">
        <v>6.07</v>
      </c>
      <c r="H6" s="332">
        <v>0</v>
      </c>
      <c r="I6" s="332">
        <v>0.17</v>
      </c>
      <c r="J6" s="332">
        <v>2419.35</v>
      </c>
      <c r="K6" s="332">
        <v>0.17</v>
      </c>
      <c r="L6" s="332">
        <v>2419.35</v>
      </c>
      <c r="M6" s="333">
        <v>7.0266807200281071E-5</v>
      </c>
      <c r="N6" s="334">
        <v>59.95</v>
      </c>
      <c r="O6" s="334">
        <v>4.2124950916568506E-3</v>
      </c>
      <c r="P6" s="334">
        <v>4.2160084320168645</v>
      </c>
      <c r="Q6" s="335">
        <v>0.25274970549941106</v>
      </c>
    </row>
    <row r="7" spans="1:17" s="4" customFormat="1" ht="12.75" customHeight="1">
      <c r="A7" s="355"/>
      <c r="B7" s="46" t="s">
        <v>572</v>
      </c>
      <c r="C7" s="31" t="s">
        <v>546</v>
      </c>
      <c r="D7" s="32">
        <v>36</v>
      </c>
      <c r="E7" s="32">
        <v>1972</v>
      </c>
      <c r="F7" s="78">
        <v>12.231999999999999</v>
      </c>
      <c r="G7" s="78">
        <v>2.8882829999999999</v>
      </c>
      <c r="H7" s="78">
        <v>5.76</v>
      </c>
      <c r="I7" s="78">
        <v>3.5837110000000001</v>
      </c>
      <c r="J7" s="78">
        <v>1508.84</v>
      </c>
      <c r="K7" s="78">
        <v>3.5837110000000001</v>
      </c>
      <c r="L7" s="78">
        <v>1508.84</v>
      </c>
      <c r="M7" s="79">
        <v>2.3751431563320169E-3</v>
      </c>
      <c r="N7" s="80">
        <v>83.603000000000009</v>
      </c>
      <c r="O7" s="80">
        <v>0.19856909329882563</v>
      </c>
      <c r="P7" s="80">
        <v>142.50858937992101</v>
      </c>
      <c r="Q7" s="336">
        <v>11.914145597929537</v>
      </c>
    </row>
    <row r="8" spans="1:17" s="4" customFormat="1" ht="12.75" customHeight="1">
      <c r="A8" s="355"/>
      <c r="B8" s="46" t="s">
        <v>87</v>
      </c>
      <c r="C8" s="71" t="s">
        <v>728</v>
      </c>
      <c r="D8" s="30">
        <v>18</v>
      </c>
      <c r="E8" s="30">
        <v>2015</v>
      </c>
      <c r="F8" s="81">
        <v>3.5</v>
      </c>
      <c r="G8" s="81">
        <v>0</v>
      </c>
      <c r="H8" s="81">
        <v>0</v>
      </c>
      <c r="I8" s="81">
        <v>3.5</v>
      </c>
      <c r="J8" s="81">
        <v>1146.58</v>
      </c>
      <c r="K8" s="81">
        <v>3.5</v>
      </c>
      <c r="L8" s="81">
        <v>1146.58</v>
      </c>
      <c r="M8" s="82">
        <v>3.0525562978597222E-3</v>
      </c>
      <c r="N8" s="83">
        <v>60.4</v>
      </c>
      <c r="O8" s="84">
        <v>0.18437440039072722</v>
      </c>
      <c r="P8" s="84">
        <v>183.15337787158333</v>
      </c>
      <c r="Q8" s="337">
        <v>11.062464023443633</v>
      </c>
    </row>
    <row r="9" spans="1:17" s="4" customFormat="1" ht="12.75" customHeight="1">
      <c r="A9" s="355"/>
      <c r="B9" s="46" t="s">
        <v>96</v>
      </c>
      <c r="C9" s="71" t="s">
        <v>766</v>
      </c>
      <c r="D9" s="30">
        <v>76</v>
      </c>
      <c r="E9" s="30" t="s">
        <v>40</v>
      </c>
      <c r="F9" s="81">
        <v>30.364812000000001</v>
      </c>
      <c r="G9" s="81">
        <v>6.2220000000000004</v>
      </c>
      <c r="H9" s="81">
        <v>11.92</v>
      </c>
      <c r="I9" s="81">
        <v>12.222811999999999</v>
      </c>
      <c r="J9" s="81">
        <v>3987.52</v>
      </c>
      <c r="K9" s="81">
        <v>12.222811999999999</v>
      </c>
      <c r="L9" s="81">
        <v>3987.52</v>
      </c>
      <c r="M9" s="82">
        <v>3.0652666318915014E-3</v>
      </c>
      <c r="N9" s="83">
        <v>48.9</v>
      </c>
      <c r="O9" s="84">
        <v>0.14989153829949442</v>
      </c>
      <c r="P9" s="84">
        <v>183.91599791349009</v>
      </c>
      <c r="Q9" s="337">
        <v>8.9934922979696665</v>
      </c>
    </row>
    <row r="10" spans="1:17" s="4" customFormat="1" ht="12.75" customHeight="1">
      <c r="A10" s="355"/>
      <c r="B10" s="23" t="s">
        <v>212</v>
      </c>
      <c r="C10" s="71" t="s">
        <v>198</v>
      </c>
      <c r="D10" s="30">
        <v>45</v>
      </c>
      <c r="E10" s="30">
        <v>1989</v>
      </c>
      <c r="F10" s="81">
        <v>19.558</v>
      </c>
      <c r="G10" s="81">
        <v>4.5469999999999997</v>
      </c>
      <c r="H10" s="81">
        <v>7.2</v>
      </c>
      <c r="I10" s="81">
        <f>F10-G10-H10</f>
        <v>7.8109999999999991</v>
      </c>
      <c r="J10" s="81">
        <v>2332.0100000000002</v>
      </c>
      <c r="K10" s="81">
        <v>7.8109999999999999</v>
      </c>
      <c r="L10" s="81">
        <v>2332.0100000000002</v>
      </c>
      <c r="M10" s="82">
        <f>K10/L10</f>
        <v>3.3494710571567014E-3</v>
      </c>
      <c r="N10" s="83">
        <v>50.9</v>
      </c>
      <c r="O10" s="84">
        <f>M10*N10</f>
        <v>0.17048807680927611</v>
      </c>
      <c r="P10" s="84">
        <f>M10*60*1000</f>
        <v>200.96826342940207</v>
      </c>
      <c r="Q10" s="337">
        <f>P10*N10/1000</f>
        <v>10.229284608556565</v>
      </c>
    </row>
    <row r="11" spans="1:17" s="4" customFormat="1" ht="12.75" customHeight="1">
      <c r="A11" s="355"/>
      <c r="B11" s="46" t="s">
        <v>96</v>
      </c>
      <c r="C11" s="71" t="s">
        <v>767</v>
      </c>
      <c r="D11" s="30">
        <v>55</v>
      </c>
      <c r="E11" s="30" t="s">
        <v>40</v>
      </c>
      <c r="F11" s="81">
        <v>20.925538000000003</v>
      </c>
      <c r="G11" s="81">
        <v>3.5189999999999997</v>
      </c>
      <c r="H11" s="81">
        <v>8.56</v>
      </c>
      <c r="I11" s="81">
        <v>8.8465380000000007</v>
      </c>
      <c r="J11" s="81">
        <v>2537.7200000000003</v>
      </c>
      <c r="K11" s="81">
        <v>8.8465380000000007</v>
      </c>
      <c r="L11" s="81">
        <v>2537.7200000000003</v>
      </c>
      <c r="M11" s="82">
        <v>3.4860181580316191E-3</v>
      </c>
      <c r="N11" s="83">
        <v>48.9</v>
      </c>
      <c r="O11" s="84">
        <v>0.17046628792774618</v>
      </c>
      <c r="P11" s="84">
        <v>209.16108948189716</v>
      </c>
      <c r="Q11" s="337">
        <v>10.22797727566477</v>
      </c>
    </row>
    <row r="12" spans="1:17" s="4" customFormat="1" ht="12.75" customHeight="1">
      <c r="A12" s="355"/>
      <c r="B12" s="23" t="s">
        <v>149</v>
      </c>
      <c r="C12" s="71" t="s">
        <v>355</v>
      </c>
      <c r="D12" s="30">
        <v>32</v>
      </c>
      <c r="E12" s="30">
        <v>1962</v>
      </c>
      <c r="F12" s="81">
        <f>G12+H12+I12</f>
        <v>10.819590000000002</v>
      </c>
      <c r="G12" s="81">
        <v>1.5285899999999999</v>
      </c>
      <c r="H12" s="81">
        <v>5.0529999999999999</v>
      </c>
      <c r="I12" s="81">
        <v>4.2380000000000004</v>
      </c>
      <c r="J12" s="81">
        <v>1208.8</v>
      </c>
      <c r="K12" s="81">
        <f>I12</f>
        <v>4.2380000000000004</v>
      </c>
      <c r="L12" s="81">
        <f>J12</f>
        <v>1208.8</v>
      </c>
      <c r="M12" s="82">
        <f>K12/L12</f>
        <v>3.505956320317671E-3</v>
      </c>
      <c r="N12" s="83">
        <v>60.603999999999999</v>
      </c>
      <c r="O12" s="84">
        <f>M12*N12</f>
        <v>0.21247497683653213</v>
      </c>
      <c r="P12" s="84">
        <f>M12*60*1000</f>
        <v>210.35737921906025</v>
      </c>
      <c r="Q12" s="337">
        <f>P12*N12/1000</f>
        <v>12.748498610191927</v>
      </c>
    </row>
    <row r="13" spans="1:17" s="4" customFormat="1" ht="12.75" customHeight="1">
      <c r="A13" s="355"/>
      <c r="B13" s="23" t="s">
        <v>149</v>
      </c>
      <c r="C13" s="71" t="s">
        <v>352</v>
      </c>
      <c r="D13" s="30">
        <v>39</v>
      </c>
      <c r="E13" s="30">
        <v>1992</v>
      </c>
      <c r="F13" s="81">
        <f>G13+H13+I13</f>
        <v>18.654792</v>
      </c>
      <c r="G13" s="81">
        <v>3.9637920000000002</v>
      </c>
      <c r="H13" s="81">
        <v>6.4</v>
      </c>
      <c r="I13" s="81">
        <v>8.2910000000000004</v>
      </c>
      <c r="J13" s="81">
        <v>2267.6400000000003</v>
      </c>
      <c r="K13" s="81">
        <f>I13</f>
        <v>8.2910000000000004</v>
      </c>
      <c r="L13" s="81">
        <f>J13</f>
        <v>2267.6400000000003</v>
      </c>
      <c r="M13" s="82">
        <f>K13/L13</f>
        <v>3.6562240920075492E-3</v>
      </c>
      <c r="N13" s="83">
        <v>60.603999999999999</v>
      </c>
      <c r="O13" s="84">
        <f>M13*N13</f>
        <v>0.2215818048720255</v>
      </c>
      <c r="P13" s="84">
        <f>M13*60*1000</f>
        <v>219.37344552045295</v>
      </c>
      <c r="Q13" s="337">
        <f>P13*N13/1000</f>
        <v>13.29490829232153</v>
      </c>
    </row>
    <row r="14" spans="1:17" s="4" customFormat="1" ht="12.75" customHeight="1">
      <c r="A14" s="355"/>
      <c r="B14" s="46" t="s">
        <v>96</v>
      </c>
      <c r="C14" s="71" t="s">
        <v>768</v>
      </c>
      <c r="D14" s="30">
        <v>100</v>
      </c>
      <c r="E14" s="30" t="s">
        <v>40</v>
      </c>
      <c r="F14" s="81">
        <v>39.957306000000003</v>
      </c>
      <c r="G14" s="81">
        <v>7.6515300000000002</v>
      </c>
      <c r="H14" s="81">
        <v>16</v>
      </c>
      <c r="I14" s="81">
        <v>16.305776000000002</v>
      </c>
      <c r="J14" s="81">
        <v>4428.2300000000005</v>
      </c>
      <c r="K14" s="81">
        <v>16.305776000000002</v>
      </c>
      <c r="L14" s="81">
        <v>4428.2300000000005</v>
      </c>
      <c r="M14" s="82">
        <v>3.6822333076646876E-3</v>
      </c>
      <c r="N14" s="83">
        <v>48.9</v>
      </c>
      <c r="O14" s="84">
        <v>0.18006120874480322</v>
      </c>
      <c r="P14" s="84">
        <v>220.93399845988125</v>
      </c>
      <c r="Q14" s="337">
        <v>10.803672524688192</v>
      </c>
    </row>
    <row r="15" spans="1:17" s="4" customFormat="1" ht="12.75" customHeight="1">
      <c r="A15" s="355"/>
      <c r="B15" s="46" t="s">
        <v>87</v>
      </c>
      <c r="C15" s="71" t="s">
        <v>729</v>
      </c>
      <c r="D15" s="30">
        <v>60</v>
      </c>
      <c r="E15" s="30">
        <v>1985</v>
      </c>
      <c r="F15" s="81">
        <v>28.087700000000002</v>
      </c>
      <c r="G15" s="81">
        <v>10.2348</v>
      </c>
      <c r="H15" s="81">
        <v>5.97</v>
      </c>
      <c r="I15" s="81">
        <v>11.882899999999999</v>
      </c>
      <c r="J15" s="81">
        <v>3131.9</v>
      </c>
      <c r="K15" s="81">
        <v>11.882899999999999</v>
      </c>
      <c r="L15" s="81">
        <v>3131.9</v>
      </c>
      <c r="M15" s="82">
        <v>3.7941505156614194E-3</v>
      </c>
      <c r="N15" s="83">
        <v>60.4</v>
      </c>
      <c r="O15" s="84">
        <v>0.22916669114594973</v>
      </c>
      <c r="P15" s="84">
        <v>227.64903093968516</v>
      </c>
      <c r="Q15" s="337">
        <v>13.750001468756984</v>
      </c>
    </row>
    <row r="16" spans="1:17" s="4" customFormat="1" ht="12.75" customHeight="1">
      <c r="A16" s="355"/>
      <c r="B16" s="23" t="s">
        <v>148</v>
      </c>
      <c r="C16" s="61" t="s">
        <v>119</v>
      </c>
      <c r="D16" s="23">
        <v>60</v>
      </c>
      <c r="E16" s="23">
        <v>1980</v>
      </c>
      <c r="F16" s="75">
        <v>27.95</v>
      </c>
      <c r="G16" s="75">
        <v>6.3239840000000003</v>
      </c>
      <c r="H16" s="75">
        <v>9.44</v>
      </c>
      <c r="I16" s="75">
        <v>12.18366</v>
      </c>
      <c r="J16" s="75">
        <v>3117.83</v>
      </c>
      <c r="K16" s="75">
        <v>12.18366</v>
      </c>
      <c r="L16" s="75">
        <v>3117.83</v>
      </c>
      <c r="M16" s="76">
        <f>K16/L16</f>
        <v>3.9077371120298417E-3</v>
      </c>
      <c r="N16" s="77">
        <v>62.021000000000001</v>
      </c>
      <c r="O16" s="77">
        <f>M16*N16</f>
        <v>0.24236176342520283</v>
      </c>
      <c r="P16" s="77">
        <f>M16*1000*60</f>
        <v>234.46422672179051</v>
      </c>
      <c r="Q16" s="338">
        <f>O16*60</f>
        <v>14.541705805512169</v>
      </c>
    </row>
    <row r="17" spans="1:17" s="4" customFormat="1" ht="12.75" customHeight="1">
      <c r="A17" s="355"/>
      <c r="B17" s="46" t="s">
        <v>234</v>
      </c>
      <c r="C17" s="71" t="s">
        <v>213</v>
      </c>
      <c r="D17" s="30">
        <v>45</v>
      </c>
      <c r="E17" s="30">
        <v>1986</v>
      </c>
      <c r="F17" s="81">
        <f>G17+H17+I17</f>
        <v>19.8</v>
      </c>
      <c r="G17" s="81">
        <v>3.6</v>
      </c>
      <c r="H17" s="81">
        <v>6.9</v>
      </c>
      <c r="I17" s="81">
        <v>9.3000000000000007</v>
      </c>
      <c r="J17" s="81">
        <v>2345.1999999999998</v>
      </c>
      <c r="K17" s="81">
        <v>9.3000000000000007</v>
      </c>
      <c r="L17" s="81">
        <v>2345.1999999999998</v>
      </c>
      <c r="M17" s="82">
        <f>K17/L17</f>
        <v>3.9655466484734784E-3</v>
      </c>
      <c r="N17" s="83">
        <v>49.92</v>
      </c>
      <c r="O17" s="84">
        <f>M17*N17</f>
        <v>0.19796008869179604</v>
      </c>
      <c r="P17" s="84">
        <f>M17*60*1000</f>
        <v>237.9327989084087</v>
      </c>
      <c r="Q17" s="337">
        <f>P17*N17/1000</f>
        <v>11.877605321507763</v>
      </c>
    </row>
    <row r="18" spans="1:17" s="4" customFormat="1" ht="12.75" customHeight="1">
      <c r="A18" s="355"/>
      <c r="B18" s="46" t="s">
        <v>837</v>
      </c>
      <c r="C18" s="71" t="s">
        <v>822</v>
      </c>
      <c r="D18" s="30">
        <v>40</v>
      </c>
      <c r="E18" s="30">
        <v>1975</v>
      </c>
      <c r="F18" s="81">
        <v>18.253</v>
      </c>
      <c r="G18" s="81">
        <v>4.0819999999999999</v>
      </c>
      <c r="H18" s="81">
        <v>6.4</v>
      </c>
      <c r="I18" s="81">
        <v>7.7729999999999997</v>
      </c>
      <c r="J18" s="81">
        <v>1929.52</v>
      </c>
      <c r="K18" s="81">
        <v>7.7709999999999999</v>
      </c>
      <c r="L18" s="81">
        <v>1929.52</v>
      </c>
      <c r="M18" s="82">
        <f>K18/L18</f>
        <v>4.0274265102201584E-3</v>
      </c>
      <c r="N18" s="83">
        <v>72.593999999999994</v>
      </c>
      <c r="O18" s="84">
        <f>M18*N18</f>
        <v>0.29236700008292216</v>
      </c>
      <c r="P18" s="84">
        <f>M18*60*1000</f>
        <v>241.64559061320949</v>
      </c>
      <c r="Q18" s="337">
        <f>P18*N18/1000</f>
        <v>17.542020004975328</v>
      </c>
    </row>
    <row r="19" spans="1:17" s="4" customFormat="1" ht="12.75" customHeight="1">
      <c r="A19" s="355"/>
      <c r="B19" s="46" t="s">
        <v>46</v>
      </c>
      <c r="C19" s="71" t="s">
        <v>651</v>
      </c>
      <c r="D19" s="30">
        <v>20</v>
      </c>
      <c r="E19" s="30" t="s">
        <v>40</v>
      </c>
      <c r="F19" s="81">
        <f>G19+H19+I19</f>
        <v>10.404</v>
      </c>
      <c r="G19" s="81">
        <v>1.8697800000000002</v>
      </c>
      <c r="H19" s="81">
        <v>3.1999970000000002</v>
      </c>
      <c r="I19" s="81">
        <v>5.3342229999999997</v>
      </c>
      <c r="J19" s="81">
        <v>1298.9000000000001</v>
      </c>
      <c r="K19" s="81">
        <v>5.3342229999999997</v>
      </c>
      <c r="L19" s="81">
        <v>1298.9000000000001</v>
      </c>
      <c r="M19" s="82">
        <f>K19/L19</f>
        <v>4.1067233813226571E-3</v>
      </c>
      <c r="N19" s="83">
        <v>52.537999999999997</v>
      </c>
      <c r="O19" s="84">
        <f>M19*N19</f>
        <v>0.21575903300792976</v>
      </c>
      <c r="P19" s="84">
        <f>M19*60*1000</f>
        <v>246.40340287935942</v>
      </c>
      <c r="Q19" s="337">
        <f>P19*N19/1000</f>
        <v>12.945541980475785</v>
      </c>
    </row>
    <row r="20" spans="1:17" s="4" customFormat="1" ht="12.75" customHeight="1">
      <c r="A20" s="355"/>
      <c r="B20" s="23" t="s">
        <v>35</v>
      </c>
      <c r="C20" s="71" t="s">
        <v>591</v>
      </c>
      <c r="D20" s="30">
        <v>12</v>
      </c>
      <c r="E20" s="30" t="s">
        <v>586</v>
      </c>
      <c r="F20" s="81">
        <f>+G20+H20+I20</f>
        <v>5.5730000000000004</v>
      </c>
      <c r="G20" s="81">
        <v>0.76776699999999998</v>
      </c>
      <c r="H20" s="81">
        <v>1.92</v>
      </c>
      <c r="I20" s="81">
        <v>2.8852329999999999</v>
      </c>
      <c r="J20" s="81">
        <v>699.92</v>
      </c>
      <c r="K20" s="81">
        <v>2.8852329999999999</v>
      </c>
      <c r="L20" s="81">
        <v>699.92</v>
      </c>
      <c r="M20" s="82">
        <f>K20/L20</f>
        <v>4.1222325408618128E-3</v>
      </c>
      <c r="N20" s="83">
        <v>59.186999999999998</v>
      </c>
      <c r="O20" s="84">
        <f>M20*N20</f>
        <v>0.24398257739598811</v>
      </c>
      <c r="P20" s="84">
        <f>M20*60*1000</f>
        <v>247.33395245170877</v>
      </c>
      <c r="Q20" s="337">
        <f>P20*N20/1000</f>
        <v>14.638954643759288</v>
      </c>
    </row>
    <row r="21" spans="1:17" s="4" customFormat="1" ht="12.75" customHeight="1">
      <c r="A21" s="355"/>
      <c r="B21" s="46" t="s">
        <v>96</v>
      </c>
      <c r="C21" s="71" t="s">
        <v>769</v>
      </c>
      <c r="D21" s="30">
        <v>45</v>
      </c>
      <c r="E21" s="30" t="s">
        <v>40</v>
      </c>
      <c r="F21" s="81">
        <v>20.110002999999999</v>
      </c>
      <c r="G21" s="81">
        <v>3.1619999999999999</v>
      </c>
      <c r="H21" s="81">
        <v>7.04</v>
      </c>
      <c r="I21" s="81">
        <v>9.9080030000000008</v>
      </c>
      <c r="J21" s="81">
        <v>2331.34</v>
      </c>
      <c r="K21" s="81">
        <v>9.9080030000000008</v>
      </c>
      <c r="L21" s="81">
        <v>2331.34</v>
      </c>
      <c r="M21" s="82">
        <v>4.2499176439301E-3</v>
      </c>
      <c r="N21" s="83">
        <v>48.9</v>
      </c>
      <c r="O21" s="84">
        <v>0.20782097278818187</v>
      </c>
      <c r="P21" s="84">
        <v>254.995058635806</v>
      </c>
      <c r="Q21" s="337">
        <v>12.469258367290912</v>
      </c>
    </row>
    <row r="22" spans="1:17" s="4" customFormat="1" ht="12.75" customHeight="1">
      <c r="A22" s="355"/>
      <c r="B22" s="46" t="s">
        <v>87</v>
      </c>
      <c r="C22" s="71" t="s">
        <v>730</v>
      </c>
      <c r="D22" s="30">
        <v>60</v>
      </c>
      <c r="E22" s="30">
        <v>1981</v>
      </c>
      <c r="F22" s="81">
        <v>35.134500000000003</v>
      </c>
      <c r="G22" s="81">
        <v>12.3878</v>
      </c>
      <c r="H22" s="81">
        <v>6.96</v>
      </c>
      <c r="I22" s="81">
        <v>15.7867</v>
      </c>
      <c r="J22" s="81">
        <v>3697.73</v>
      </c>
      <c r="K22" s="81">
        <v>15.7867</v>
      </c>
      <c r="L22" s="81">
        <v>3697.73</v>
      </c>
      <c r="M22" s="82">
        <v>4.2692949458181103E-3</v>
      </c>
      <c r="N22" s="83">
        <v>60.4</v>
      </c>
      <c r="O22" s="84">
        <v>0.25786541472741387</v>
      </c>
      <c r="P22" s="84">
        <v>256.1576967490866</v>
      </c>
      <c r="Q22" s="337">
        <v>15.47192488364483</v>
      </c>
    </row>
    <row r="23" spans="1:17" s="4" customFormat="1" ht="12.75" customHeight="1">
      <c r="A23" s="355"/>
      <c r="B23" s="46" t="s">
        <v>234</v>
      </c>
      <c r="C23" s="71" t="s">
        <v>215</v>
      </c>
      <c r="D23" s="30">
        <v>45</v>
      </c>
      <c r="E23" s="30">
        <v>1978</v>
      </c>
      <c r="F23" s="81">
        <f>G23+H23+I23</f>
        <v>21.844999999999999</v>
      </c>
      <c r="G23" s="81">
        <v>5.09</v>
      </c>
      <c r="H23" s="81">
        <v>6.86</v>
      </c>
      <c r="I23" s="81">
        <v>9.8949999999999996</v>
      </c>
      <c r="J23" s="81">
        <v>2285.7199999999998</v>
      </c>
      <c r="K23" s="81">
        <v>9.8949999999999996</v>
      </c>
      <c r="L23" s="81">
        <v>2285.6999999999998</v>
      </c>
      <c r="M23" s="82">
        <f>K23/L23</f>
        <v>4.3290895568097306E-3</v>
      </c>
      <c r="N23" s="83">
        <v>49.92</v>
      </c>
      <c r="O23" s="84">
        <f>M23*N23</f>
        <v>0.21610815067594177</v>
      </c>
      <c r="P23" s="84">
        <f>M23*60*1000</f>
        <v>259.74537340858382</v>
      </c>
      <c r="Q23" s="337">
        <f>P23*N23/1000</f>
        <v>12.966489040556503</v>
      </c>
    </row>
    <row r="24" spans="1:17" s="4" customFormat="1" ht="12.75" customHeight="1">
      <c r="A24" s="355"/>
      <c r="B24" s="23" t="s">
        <v>148</v>
      </c>
      <c r="C24" s="61" t="s">
        <v>118</v>
      </c>
      <c r="D24" s="23">
        <v>60</v>
      </c>
      <c r="E24" s="23">
        <v>1968</v>
      </c>
      <c r="F24" s="75">
        <v>26.52</v>
      </c>
      <c r="G24" s="75">
        <v>5.0365479999999998</v>
      </c>
      <c r="H24" s="75">
        <v>9.6</v>
      </c>
      <c r="I24" s="75">
        <v>11.88345</v>
      </c>
      <c r="J24" s="75">
        <v>2726.22</v>
      </c>
      <c r="K24" s="75">
        <v>11.88345</v>
      </c>
      <c r="L24" s="75">
        <v>2726.22</v>
      </c>
      <c r="M24" s="76">
        <f>K24/L24</f>
        <v>4.3589475537557498E-3</v>
      </c>
      <c r="N24" s="77">
        <v>62.021000000000001</v>
      </c>
      <c r="O24" s="77">
        <f>M24*N24</f>
        <v>0.27034628623148538</v>
      </c>
      <c r="P24" s="77">
        <f>M24*1000*60</f>
        <v>261.53685322534494</v>
      </c>
      <c r="Q24" s="338">
        <f>O24*60</f>
        <v>16.220777173889122</v>
      </c>
    </row>
    <row r="25" spans="1:17" s="4" customFormat="1" ht="12.75" customHeight="1">
      <c r="A25" s="355"/>
      <c r="B25" s="46" t="s">
        <v>96</v>
      </c>
      <c r="C25" s="71" t="s">
        <v>770</v>
      </c>
      <c r="D25" s="30">
        <v>102</v>
      </c>
      <c r="E25" s="30" t="s">
        <v>40</v>
      </c>
      <c r="F25" s="81">
        <v>42.359178999999997</v>
      </c>
      <c r="G25" s="81">
        <v>7.0139790000000009</v>
      </c>
      <c r="H25" s="81">
        <v>16</v>
      </c>
      <c r="I25" s="81">
        <v>19.345200000000002</v>
      </c>
      <c r="J25" s="81">
        <v>4426.4800000000005</v>
      </c>
      <c r="K25" s="81">
        <v>19.345200000000002</v>
      </c>
      <c r="L25" s="81">
        <v>4426.4800000000005</v>
      </c>
      <c r="M25" s="82">
        <v>4.3703348936400934E-3</v>
      </c>
      <c r="N25" s="83">
        <v>48.9</v>
      </c>
      <c r="O25" s="84">
        <v>0.21370937629900055</v>
      </c>
      <c r="P25" s="84">
        <v>262.2200936184056</v>
      </c>
      <c r="Q25" s="337">
        <v>12.822562577940035</v>
      </c>
    </row>
    <row r="26" spans="1:17" s="4" customFormat="1" ht="12.75" customHeight="1">
      <c r="A26" s="355"/>
      <c r="B26" s="23" t="s">
        <v>471</v>
      </c>
      <c r="C26" s="28" t="s">
        <v>448</v>
      </c>
      <c r="D26" s="27">
        <v>55</v>
      </c>
      <c r="E26" s="27">
        <v>1967</v>
      </c>
      <c r="F26" s="85">
        <v>25.579000000000001</v>
      </c>
      <c r="G26" s="85">
        <v>5.1400930000000002</v>
      </c>
      <c r="H26" s="85">
        <v>8.8000000000000007</v>
      </c>
      <c r="I26" s="85">
        <v>11.638908000000001</v>
      </c>
      <c r="J26" s="85">
        <v>2582.1799999999998</v>
      </c>
      <c r="K26" s="85">
        <v>11.638908000000001</v>
      </c>
      <c r="L26" s="85">
        <v>2582.1799999999998</v>
      </c>
      <c r="M26" s="86">
        <v>4.5073960761836899E-3</v>
      </c>
      <c r="N26" s="87">
        <v>84.14800000000001</v>
      </c>
      <c r="O26" s="87">
        <v>0.37928836501870516</v>
      </c>
      <c r="P26" s="87">
        <v>270.44376457102135</v>
      </c>
      <c r="Q26" s="339">
        <v>22.757301901122307</v>
      </c>
    </row>
    <row r="27" spans="1:17" s="4" customFormat="1" ht="12.75" customHeight="1">
      <c r="A27" s="355"/>
      <c r="B27" s="46" t="s">
        <v>96</v>
      </c>
      <c r="C27" s="71" t="s">
        <v>771</v>
      </c>
      <c r="D27" s="30">
        <v>60</v>
      </c>
      <c r="E27" s="30" t="s">
        <v>40</v>
      </c>
      <c r="F27" s="81">
        <v>25.618454999999997</v>
      </c>
      <c r="G27" s="81">
        <v>3.7046399999999999</v>
      </c>
      <c r="H27" s="81">
        <v>9.6</v>
      </c>
      <c r="I27" s="81">
        <v>12.313815</v>
      </c>
      <c r="J27" s="81">
        <v>2725.38</v>
      </c>
      <c r="K27" s="81">
        <v>12.313815</v>
      </c>
      <c r="L27" s="81">
        <v>2725.38</v>
      </c>
      <c r="M27" s="82">
        <v>4.5182011315853202E-3</v>
      </c>
      <c r="N27" s="83">
        <v>48.9</v>
      </c>
      <c r="O27" s="84">
        <v>0.22094003533452217</v>
      </c>
      <c r="P27" s="84">
        <v>271.09206789511921</v>
      </c>
      <c r="Q27" s="337">
        <v>13.256402120071328</v>
      </c>
    </row>
    <row r="28" spans="1:17" s="4" customFormat="1" ht="12.75" customHeight="1">
      <c r="A28" s="355"/>
      <c r="B28" s="46" t="s">
        <v>234</v>
      </c>
      <c r="C28" s="71" t="s">
        <v>216</v>
      </c>
      <c r="D28" s="30">
        <v>55</v>
      </c>
      <c r="E28" s="30" t="s">
        <v>40</v>
      </c>
      <c r="F28" s="81">
        <f>G28+H28+I28</f>
        <v>28.060000000000002</v>
      </c>
      <c r="G28" s="81">
        <v>5.9</v>
      </c>
      <c r="H28" s="81">
        <v>8.24</v>
      </c>
      <c r="I28" s="81">
        <v>13.92</v>
      </c>
      <c r="J28" s="81">
        <v>2979.1</v>
      </c>
      <c r="K28" s="81">
        <v>13.92</v>
      </c>
      <c r="L28" s="81">
        <v>2979.1</v>
      </c>
      <c r="M28" s="82">
        <f>K28/L28</f>
        <v>4.6725521130542786E-3</v>
      </c>
      <c r="N28" s="83">
        <v>49.92</v>
      </c>
      <c r="O28" s="84">
        <f>M28*N28</f>
        <v>0.23325380148366959</v>
      </c>
      <c r="P28" s="84">
        <f>M28*60*1000</f>
        <v>280.3531267832567</v>
      </c>
      <c r="Q28" s="337">
        <f>P28*N28/1000</f>
        <v>13.995228089020175</v>
      </c>
    </row>
    <row r="29" spans="1:17" s="4" customFormat="1" ht="12.75" customHeight="1">
      <c r="A29" s="355"/>
      <c r="B29" s="46" t="s">
        <v>96</v>
      </c>
      <c r="C29" s="71" t="s">
        <v>772</v>
      </c>
      <c r="D29" s="30">
        <v>45</v>
      </c>
      <c r="E29" s="30" t="s">
        <v>40</v>
      </c>
      <c r="F29" s="81">
        <v>24.555004000000004</v>
      </c>
      <c r="G29" s="81">
        <v>6.3239999999999998</v>
      </c>
      <c r="H29" s="81">
        <v>7.2</v>
      </c>
      <c r="I29" s="81">
        <v>11.031004000000001</v>
      </c>
      <c r="J29" s="81">
        <v>2325.27</v>
      </c>
      <c r="K29" s="81">
        <v>11.031004000000001</v>
      </c>
      <c r="L29" s="81">
        <v>2325.27</v>
      </c>
      <c r="M29" s="82">
        <v>4.7439669371728884E-3</v>
      </c>
      <c r="N29" s="83">
        <v>48.9</v>
      </c>
      <c r="O29" s="84">
        <v>0.23197998322775423</v>
      </c>
      <c r="P29" s="84">
        <v>284.63801623037335</v>
      </c>
      <c r="Q29" s="337">
        <v>13.918798993665256</v>
      </c>
    </row>
    <row r="30" spans="1:17" s="4" customFormat="1" ht="12.75" customHeight="1">
      <c r="A30" s="355"/>
      <c r="B30" s="23" t="s">
        <v>580</v>
      </c>
      <c r="C30" s="88" t="s">
        <v>573</v>
      </c>
      <c r="D30" s="34">
        <v>44</v>
      </c>
      <c r="E30" s="34">
        <v>1985</v>
      </c>
      <c r="F30" s="89">
        <v>20.86</v>
      </c>
      <c r="G30" s="89">
        <v>3.6588419999999999</v>
      </c>
      <c r="H30" s="89">
        <v>6.32</v>
      </c>
      <c r="I30" s="89">
        <v>10.881166</v>
      </c>
      <c r="J30" s="89">
        <v>2285.27</v>
      </c>
      <c r="K30" s="89">
        <v>10.881166</v>
      </c>
      <c r="L30" s="89">
        <v>2285.27</v>
      </c>
      <c r="M30" s="90">
        <v>4.7614356290503965E-3</v>
      </c>
      <c r="N30" s="91">
        <v>78.588999999999999</v>
      </c>
      <c r="O30" s="91">
        <v>0.37419646465144157</v>
      </c>
      <c r="P30" s="91">
        <v>285.68613774302378</v>
      </c>
      <c r="Q30" s="340">
        <v>22.451787879086496</v>
      </c>
    </row>
    <row r="31" spans="1:17" s="4" customFormat="1" ht="12.75" customHeight="1">
      <c r="A31" s="355"/>
      <c r="B31" s="46" t="s">
        <v>446</v>
      </c>
      <c r="C31" s="28" t="s">
        <v>392</v>
      </c>
      <c r="D31" s="27">
        <v>47</v>
      </c>
      <c r="E31" s="27">
        <v>2007</v>
      </c>
      <c r="F31" s="85">
        <v>27.731999999999999</v>
      </c>
      <c r="G31" s="85">
        <v>10.132209</v>
      </c>
      <c r="H31" s="85">
        <v>3.76</v>
      </c>
      <c r="I31" s="85">
        <v>13.839791999999999</v>
      </c>
      <c r="J31" s="85">
        <v>2876.41</v>
      </c>
      <c r="K31" s="85">
        <v>13.839791999999999</v>
      </c>
      <c r="L31" s="85">
        <v>2876.41</v>
      </c>
      <c r="M31" s="86">
        <v>4.8114809780246907E-3</v>
      </c>
      <c r="N31" s="87">
        <v>64.637</v>
      </c>
      <c r="O31" s="87">
        <v>0.31099969597658195</v>
      </c>
      <c r="P31" s="87">
        <v>288.68885868148141</v>
      </c>
      <c r="Q31" s="339">
        <v>18.659981758594913</v>
      </c>
    </row>
    <row r="32" spans="1:17" s="4" customFormat="1" ht="12.75" customHeight="1">
      <c r="A32" s="355"/>
      <c r="B32" s="46" t="s">
        <v>96</v>
      </c>
      <c r="C32" s="71" t="s">
        <v>773</v>
      </c>
      <c r="D32" s="30">
        <v>60</v>
      </c>
      <c r="E32" s="30" t="s">
        <v>40</v>
      </c>
      <c r="F32" s="81">
        <v>26.204751000000002</v>
      </c>
      <c r="G32" s="81">
        <v>3.4476510000000005</v>
      </c>
      <c r="H32" s="81">
        <v>9.6</v>
      </c>
      <c r="I32" s="81">
        <v>13.1571</v>
      </c>
      <c r="J32" s="81">
        <v>2726.17</v>
      </c>
      <c r="K32" s="81">
        <v>13.1571</v>
      </c>
      <c r="L32" s="81">
        <v>2726.17</v>
      </c>
      <c r="M32" s="82">
        <v>4.8262214021869507E-3</v>
      </c>
      <c r="N32" s="83">
        <v>48.9</v>
      </c>
      <c r="O32" s="84">
        <v>0.23600222656694189</v>
      </c>
      <c r="P32" s="84">
        <v>289.57328413121701</v>
      </c>
      <c r="Q32" s="337">
        <v>14.160133594016513</v>
      </c>
    </row>
    <row r="33" spans="1:17" s="4" customFormat="1" ht="12.75" customHeight="1">
      <c r="A33" s="355"/>
      <c r="B33" s="46" t="s">
        <v>46</v>
      </c>
      <c r="C33" s="71" t="s">
        <v>652</v>
      </c>
      <c r="D33" s="30">
        <v>60</v>
      </c>
      <c r="E33" s="30">
        <v>1963</v>
      </c>
      <c r="F33" s="81">
        <f>G33+H33+I33</f>
        <v>29.865000000000002</v>
      </c>
      <c r="G33" s="81">
        <v>6.3649580000000006</v>
      </c>
      <c r="H33" s="81">
        <v>9.6</v>
      </c>
      <c r="I33" s="81">
        <v>13.900042000000001</v>
      </c>
      <c r="J33" s="81">
        <v>2879.9500000000003</v>
      </c>
      <c r="K33" s="81">
        <v>13.900042000000001</v>
      </c>
      <c r="L33" s="81">
        <v>2879.9500000000003</v>
      </c>
      <c r="M33" s="82">
        <f>K33/L33</f>
        <v>4.8264872654039132E-3</v>
      </c>
      <c r="N33" s="83">
        <v>52.537999999999997</v>
      </c>
      <c r="O33" s="84">
        <f>M33*N33</f>
        <v>0.2535739879497908</v>
      </c>
      <c r="P33" s="84">
        <f>M33*60*1000</f>
        <v>289.5892359242348</v>
      </c>
      <c r="Q33" s="337">
        <f>P33*N33/1000</f>
        <v>15.214439276987447</v>
      </c>
    </row>
    <row r="34" spans="1:17" s="4" customFormat="1" ht="12.75" customHeight="1">
      <c r="A34" s="355"/>
      <c r="B34" s="46" t="s">
        <v>46</v>
      </c>
      <c r="C34" s="71" t="s">
        <v>653</v>
      </c>
      <c r="D34" s="30">
        <v>60</v>
      </c>
      <c r="E34" s="30">
        <v>1966</v>
      </c>
      <c r="F34" s="81">
        <f>G34+H34+I34</f>
        <v>28.033000000000001</v>
      </c>
      <c r="G34" s="81">
        <v>5.3826999999999998</v>
      </c>
      <c r="H34" s="81">
        <v>9.5199940000000005</v>
      </c>
      <c r="I34" s="81">
        <v>13.130306000000001</v>
      </c>
      <c r="J34" s="81">
        <v>2700.9</v>
      </c>
      <c r="K34" s="81">
        <v>13.130306000000001</v>
      </c>
      <c r="L34" s="81">
        <v>2700.9</v>
      </c>
      <c r="M34" s="82">
        <f>K34/L34</f>
        <v>4.8614558110259545E-3</v>
      </c>
      <c r="N34" s="83">
        <v>52.537999999999997</v>
      </c>
      <c r="O34" s="84">
        <f>M34*N34</f>
        <v>0.25541116539968156</v>
      </c>
      <c r="P34" s="84">
        <f>M34*60*1000</f>
        <v>291.68734866155728</v>
      </c>
      <c r="Q34" s="337">
        <f>P34*N34/1000</f>
        <v>15.324669923980895</v>
      </c>
    </row>
    <row r="35" spans="1:17" s="4" customFormat="1" ht="12.75" customHeight="1">
      <c r="A35" s="355"/>
      <c r="B35" s="46" t="s">
        <v>837</v>
      </c>
      <c r="C35" s="71" t="s">
        <v>823</v>
      </c>
      <c r="D35" s="30">
        <v>36</v>
      </c>
      <c r="E35" s="30">
        <v>1970</v>
      </c>
      <c r="F35" s="81">
        <v>17.074000000000002</v>
      </c>
      <c r="G35" s="81">
        <v>3.3159999999999998</v>
      </c>
      <c r="H35" s="81">
        <v>5.8659999999999997</v>
      </c>
      <c r="I35" s="81">
        <v>7.8920000000000003</v>
      </c>
      <c r="J35" s="81">
        <v>1538.01</v>
      </c>
      <c r="K35" s="81">
        <v>6.77</v>
      </c>
      <c r="L35" s="81">
        <v>1389.47</v>
      </c>
      <c r="M35" s="82">
        <f>K35/L35</f>
        <v>4.8723614039885704E-3</v>
      </c>
      <c r="N35" s="83">
        <v>72.593999999999994</v>
      </c>
      <c r="O35" s="84">
        <f>M35*N35</f>
        <v>0.35370420376114625</v>
      </c>
      <c r="P35" s="84">
        <f>M35*60*1000</f>
        <v>292.34168423931425</v>
      </c>
      <c r="Q35" s="337">
        <f>P35*N35/1000</f>
        <v>21.222252225668775</v>
      </c>
    </row>
    <row r="36" spans="1:17" s="4" customFormat="1" ht="12.75" customHeight="1">
      <c r="A36" s="355"/>
      <c r="B36" s="46" t="s">
        <v>96</v>
      </c>
      <c r="C36" s="71" t="s">
        <v>774</v>
      </c>
      <c r="D36" s="30">
        <v>45</v>
      </c>
      <c r="E36" s="30" t="s">
        <v>40</v>
      </c>
      <c r="F36" s="81">
        <v>21.670400000000001</v>
      </c>
      <c r="G36" s="81">
        <v>3.1619999999999999</v>
      </c>
      <c r="H36" s="81">
        <v>7.2</v>
      </c>
      <c r="I36" s="81">
        <v>11.308399999999999</v>
      </c>
      <c r="J36" s="81">
        <v>2320.35</v>
      </c>
      <c r="K36" s="81">
        <v>11.308399999999999</v>
      </c>
      <c r="L36" s="81">
        <v>2320.35</v>
      </c>
      <c r="M36" s="82">
        <v>4.8735751072036546E-3</v>
      </c>
      <c r="N36" s="83">
        <v>48.9</v>
      </c>
      <c r="O36" s="84">
        <v>0.23831782274225871</v>
      </c>
      <c r="P36" s="84">
        <v>292.4145064322193</v>
      </c>
      <c r="Q36" s="337">
        <v>14.299069364535525</v>
      </c>
    </row>
    <row r="37" spans="1:17" s="4" customFormat="1" ht="12.75" customHeight="1">
      <c r="A37" s="355"/>
      <c r="B37" s="46" t="s">
        <v>96</v>
      </c>
      <c r="C37" s="71" t="s">
        <v>775</v>
      </c>
      <c r="D37" s="30">
        <v>24</v>
      </c>
      <c r="E37" s="30" t="s">
        <v>40</v>
      </c>
      <c r="F37" s="81">
        <v>10.658638</v>
      </c>
      <c r="G37" s="81">
        <v>1.5011340000000002</v>
      </c>
      <c r="H37" s="81">
        <v>3.7600000000000002</v>
      </c>
      <c r="I37" s="81">
        <v>5.3975040000000005</v>
      </c>
      <c r="J37" s="81">
        <v>1107.3600000000001</v>
      </c>
      <c r="K37" s="81">
        <v>5.3975040000000005</v>
      </c>
      <c r="L37" s="81">
        <v>1107.3600000000001</v>
      </c>
      <c r="M37" s="82">
        <v>4.87420892934547E-3</v>
      </c>
      <c r="N37" s="83">
        <v>48.9</v>
      </c>
      <c r="O37" s="84">
        <v>0.23834881664499347</v>
      </c>
      <c r="P37" s="84">
        <v>292.45253576072821</v>
      </c>
      <c r="Q37" s="337">
        <v>14.300928998699607</v>
      </c>
    </row>
    <row r="38" spans="1:17" s="4" customFormat="1" ht="12.75" customHeight="1">
      <c r="A38" s="355"/>
      <c r="B38" s="23" t="s">
        <v>148</v>
      </c>
      <c r="C38" s="61" t="s">
        <v>110</v>
      </c>
      <c r="D38" s="23">
        <v>50</v>
      </c>
      <c r="E38" s="23">
        <v>1978</v>
      </c>
      <c r="F38" s="75">
        <v>24.82</v>
      </c>
      <c r="G38" s="75">
        <v>4.1920979999999997</v>
      </c>
      <c r="H38" s="75">
        <v>8</v>
      </c>
      <c r="I38" s="75">
        <v>12.62759</v>
      </c>
      <c r="J38" s="75">
        <v>2590.16</v>
      </c>
      <c r="K38" s="75">
        <v>12.62759</v>
      </c>
      <c r="L38" s="75">
        <v>2590.16</v>
      </c>
      <c r="M38" s="76">
        <f>K38/L38</f>
        <v>4.8752162028600551E-3</v>
      </c>
      <c r="N38" s="77">
        <v>62.021000000000001</v>
      </c>
      <c r="O38" s="77">
        <f>M38*N38</f>
        <v>0.30236578411758347</v>
      </c>
      <c r="P38" s="77">
        <f>M38*1000*60</f>
        <v>292.51297217160328</v>
      </c>
      <c r="Q38" s="338">
        <f>O38*60</f>
        <v>18.141947047055009</v>
      </c>
    </row>
    <row r="39" spans="1:17" s="4" customFormat="1" ht="12.75" customHeight="1">
      <c r="A39" s="355"/>
      <c r="B39" s="23" t="s">
        <v>149</v>
      </c>
      <c r="C39" s="71" t="s">
        <v>353</v>
      </c>
      <c r="D39" s="30">
        <v>32</v>
      </c>
      <c r="E39" s="30">
        <v>1965</v>
      </c>
      <c r="F39" s="81">
        <f>G39+H39+I39</f>
        <v>13.609079999999999</v>
      </c>
      <c r="G39" s="81">
        <v>2.5300799999999999</v>
      </c>
      <c r="H39" s="81">
        <v>5.12</v>
      </c>
      <c r="I39" s="81">
        <v>5.9589999999999996</v>
      </c>
      <c r="J39" s="81">
        <v>1220.21</v>
      </c>
      <c r="K39" s="81">
        <f>I39</f>
        <v>5.9589999999999996</v>
      </c>
      <c r="L39" s="81">
        <f>J39</f>
        <v>1220.21</v>
      </c>
      <c r="M39" s="82">
        <f>K39/L39</f>
        <v>4.8835856123126339E-3</v>
      </c>
      <c r="N39" s="83">
        <v>60.603999999999999</v>
      </c>
      <c r="O39" s="84">
        <f>M39*N39</f>
        <v>0.29596482244859484</v>
      </c>
      <c r="P39" s="84">
        <f>M39*60*1000</f>
        <v>293.01513673875803</v>
      </c>
      <c r="Q39" s="337">
        <f>P39*N39/1000</f>
        <v>17.75788934691569</v>
      </c>
    </row>
    <row r="40" spans="1:17" s="4" customFormat="1" ht="12" customHeight="1">
      <c r="A40" s="355"/>
      <c r="B40" s="46" t="s">
        <v>99</v>
      </c>
      <c r="C40" s="64" t="s">
        <v>794</v>
      </c>
      <c r="D40" s="24">
        <v>20</v>
      </c>
      <c r="E40" s="25" t="s">
        <v>97</v>
      </c>
      <c r="F40" s="92">
        <v>9.7100000000000009</v>
      </c>
      <c r="G40" s="92">
        <v>1.77</v>
      </c>
      <c r="H40" s="92">
        <v>3.2</v>
      </c>
      <c r="I40" s="92">
        <v>4.74</v>
      </c>
      <c r="J40" s="93">
        <v>960.25</v>
      </c>
      <c r="K40" s="92">
        <v>4.74</v>
      </c>
      <c r="L40" s="93">
        <v>960.25</v>
      </c>
      <c r="M40" s="82">
        <v>4.9362145274668059E-3</v>
      </c>
      <c r="N40" s="94">
        <v>61.5</v>
      </c>
      <c r="O40" s="84">
        <v>0.30357719343920858</v>
      </c>
      <c r="P40" s="84">
        <v>296.17287164800837</v>
      </c>
      <c r="Q40" s="337">
        <v>18.214631606352516</v>
      </c>
    </row>
    <row r="41" spans="1:17" s="4" customFormat="1" ht="12.75" customHeight="1">
      <c r="A41" s="355"/>
      <c r="B41" s="46" t="s">
        <v>87</v>
      </c>
      <c r="C41" s="71" t="s">
        <v>731</v>
      </c>
      <c r="D41" s="30">
        <v>63</v>
      </c>
      <c r="E41" s="30">
        <v>2012</v>
      </c>
      <c r="F41" s="81">
        <v>25.853000000000002</v>
      </c>
      <c r="G41" s="81">
        <v>9.3840000000000003</v>
      </c>
      <c r="H41" s="81">
        <v>0</v>
      </c>
      <c r="I41" s="81">
        <v>16.469000000000001</v>
      </c>
      <c r="J41" s="81">
        <v>3309.98</v>
      </c>
      <c r="K41" s="81">
        <v>16.469000000000001</v>
      </c>
      <c r="L41" s="81">
        <v>3309.98</v>
      </c>
      <c r="M41" s="82">
        <v>4.9755587647055269E-3</v>
      </c>
      <c r="N41" s="83">
        <v>60.4</v>
      </c>
      <c r="O41" s="84">
        <v>0.3005237493882138</v>
      </c>
      <c r="P41" s="84">
        <v>298.53352588233162</v>
      </c>
      <c r="Q41" s="337">
        <v>18.031424963292828</v>
      </c>
    </row>
    <row r="42" spans="1:17" s="4" customFormat="1" ht="12.75" customHeight="1">
      <c r="A42" s="355"/>
      <c r="B42" s="23" t="s">
        <v>148</v>
      </c>
      <c r="C42" s="61" t="s">
        <v>114</v>
      </c>
      <c r="D42" s="23">
        <v>12</v>
      </c>
      <c r="E42" s="23">
        <v>1963</v>
      </c>
      <c r="F42" s="75">
        <v>5.39</v>
      </c>
      <c r="G42" s="75">
        <v>0.81359300000000001</v>
      </c>
      <c r="H42" s="75">
        <v>1.92</v>
      </c>
      <c r="I42" s="75">
        <v>2.6564100000000002</v>
      </c>
      <c r="J42" s="75">
        <v>532.45000000000005</v>
      </c>
      <c r="K42" s="75">
        <v>2.6564100000000002</v>
      </c>
      <c r="L42" s="75">
        <v>532.45000000000005</v>
      </c>
      <c r="M42" s="76">
        <f>K42/L42</f>
        <v>4.9890318339750207E-3</v>
      </c>
      <c r="N42" s="77">
        <v>62.021000000000001</v>
      </c>
      <c r="O42" s="77">
        <f>M42*N42</f>
        <v>0.30942474337496478</v>
      </c>
      <c r="P42" s="77">
        <f>M42*1000*60</f>
        <v>299.34191003850123</v>
      </c>
      <c r="Q42" s="338">
        <f>O42*60</f>
        <v>18.565484602497886</v>
      </c>
    </row>
    <row r="43" spans="1:17" s="4" customFormat="1" ht="12.75" customHeight="1">
      <c r="A43" s="355"/>
      <c r="B43" s="23" t="s">
        <v>149</v>
      </c>
      <c r="C43" s="71" t="s">
        <v>358</v>
      </c>
      <c r="D43" s="30">
        <v>32</v>
      </c>
      <c r="E43" s="30">
        <v>1962</v>
      </c>
      <c r="F43" s="81">
        <f>G43+H43+I43</f>
        <v>13.659015</v>
      </c>
      <c r="G43" s="81">
        <v>2.4510149999999999</v>
      </c>
      <c r="H43" s="81">
        <v>5.12</v>
      </c>
      <c r="I43" s="81">
        <v>6.0880000000000001</v>
      </c>
      <c r="J43" s="81">
        <v>1208.05</v>
      </c>
      <c r="K43" s="81">
        <f>I43</f>
        <v>6.0880000000000001</v>
      </c>
      <c r="L43" s="81">
        <f>J43</f>
        <v>1208.05</v>
      </c>
      <c r="M43" s="82">
        <f>K43/L43</f>
        <v>5.0395265096643349E-3</v>
      </c>
      <c r="N43" s="83">
        <v>60.603999999999999</v>
      </c>
      <c r="O43" s="84">
        <f>M43*N43</f>
        <v>0.30541546459169733</v>
      </c>
      <c r="P43" s="84">
        <f>M43*60*1000</f>
        <v>302.37159057986008</v>
      </c>
      <c r="Q43" s="337">
        <f>P43*N43/1000</f>
        <v>18.324927875501839</v>
      </c>
    </row>
    <row r="44" spans="1:17" s="4" customFormat="1" ht="12.75" customHeight="1">
      <c r="A44" s="355"/>
      <c r="B44" s="23" t="s">
        <v>35</v>
      </c>
      <c r="C44" s="71" t="s">
        <v>593</v>
      </c>
      <c r="D44" s="30">
        <v>24</v>
      </c>
      <c r="E44" s="30" t="s">
        <v>586</v>
      </c>
      <c r="F44" s="81">
        <f>+G44+H44+I44</f>
        <v>12.799954</v>
      </c>
      <c r="G44" s="81">
        <v>1.7449250000000001</v>
      </c>
      <c r="H44" s="81">
        <v>4.32</v>
      </c>
      <c r="I44" s="81">
        <v>6.7350289999999999</v>
      </c>
      <c r="J44" s="81">
        <v>1323.11</v>
      </c>
      <c r="K44" s="81">
        <v>6.7350289999999999</v>
      </c>
      <c r="L44" s="81">
        <v>1323.11</v>
      </c>
      <c r="M44" s="82">
        <f>K44/L44</f>
        <v>5.0903016378078926E-3</v>
      </c>
      <c r="N44" s="83">
        <v>59.186999999999998</v>
      </c>
      <c r="O44" s="84">
        <f>M44*N44</f>
        <v>0.30127968303693575</v>
      </c>
      <c r="P44" s="84">
        <f>M44*60*1000</f>
        <v>305.41809826847356</v>
      </c>
      <c r="Q44" s="337">
        <f>P44*N44/1000</f>
        <v>18.076780982216142</v>
      </c>
    </row>
    <row r="45" spans="1:17" s="4" customFormat="1" ht="12.75" customHeight="1">
      <c r="A45" s="355"/>
      <c r="B45" s="23" t="s">
        <v>524</v>
      </c>
      <c r="C45" s="36" t="s">
        <v>963</v>
      </c>
      <c r="D45" s="35">
        <v>45</v>
      </c>
      <c r="E45" s="35">
        <v>1983</v>
      </c>
      <c r="F45" s="95">
        <v>20.303000000000001</v>
      </c>
      <c r="G45" s="95">
        <v>1.9890000000000001</v>
      </c>
      <c r="H45" s="95">
        <v>6.88</v>
      </c>
      <c r="I45" s="95">
        <v>11.434001000000002</v>
      </c>
      <c r="J45" s="95">
        <v>2205.25</v>
      </c>
      <c r="K45" s="95">
        <v>11.434001000000002</v>
      </c>
      <c r="L45" s="95">
        <v>2205.25</v>
      </c>
      <c r="M45" s="96">
        <v>5.184900124702416E-3</v>
      </c>
      <c r="N45" s="97">
        <v>100.28</v>
      </c>
      <c r="O45" s="97">
        <v>0.51994178450515827</v>
      </c>
      <c r="P45" s="97">
        <v>311.09400748214495</v>
      </c>
      <c r="Q45" s="341">
        <v>31.196507070309497</v>
      </c>
    </row>
    <row r="46" spans="1:17" s="4" customFormat="1" ht="12.75" customHeight="1">
      <c r="A46" s="355"/>
      <c r="B46" s="23" t="s">
        <v>35</v>
      </c>
      <c r="C46" s="71" t="s">
        <v>594</v>
      </c>
      <c r="D46" s="30">
        <v>101</v>
      </c>
      <c r="E46" s="30" t="s">
        <v>586</v>
      </c>
      <c r="F46" s="81">
        <f>+G46+H46+I46</f>
        <v>42.399822999999998</v>
      </c>
      <c r="G46" s="81">
        <v>6.1549300000000002</v>
      </c>
      <c r="H46" s="81">
        <v>13.22</v>
      </c>
      <c r="I46" s="81">
        <v>23.024892999999999</v>
      </c>
      <c r="J46" s="81">
        <v>4438</v>
      </c>
      <c r="K46" s="81">
        <v>23.024892999999999</v>
      </c>
      <c r="L46" s="81">
        <v>4438</v>
      </c>
      <c r="M46" s="82">
        <f>K46/L46</f>
        <v>5.1881237043713384E-3</v>
      </c>
      <c r="N46" s="83">
        <v>59.186999999999998</v>
      </c>
      <c r="O46" s="84">
        <f>M46*N46</f>
        <v>0.30706947769062637</v>
      </c>
      <c r="P46" s="84">
        <f>M46*60*1000</f>
        <v>311.2874222622803</v>
      </c>
      <c r="Q46" s="337">
        <f>P46*N46/1000</f>
        <v>18.424168661437584</v>
      </c>
    </row>
    <row r="47" spans="1:17" s="4" customFormat="1" ht="12.75" customHeight="1">
      <c r="A47" s="355"/>
      <c r="B47" s="46" t="s">
        <v>46</v>
      </c>
      <c r="C47" s="71" t="s">
        <v>654</v>
      </c>
      <c r="D47" s="30">
        <v>60</v>
      </c>
      <c r="E47" s="30">
        <v>1964</v>
      </c>
      <c r="F47" s="81">
        <f>G47+H47+I47</f>
        <v>29.271999999999998</v>
      </c>
      <c r="G47" s="81">
        <v>5.5526800000000005</v>
      </c>
      <c r="H47" s="81">
        <v>9.6</v>
      </c>
      <c r="I47" s="81">
        <v>14.11932</v>
      </c>
      <c r="J47" s="81">
        <v>2701.1</v>
      </c>
      <c r="K47" s="81">
        <v>14.11932</v>
      </c>
      <c r="L47" s="81">
        <v>2701.1</v>
      </c>
      <c r="M47" s="82">
        <f>K47/L47</f>
        <v>5.2272481581577875E-3</v>
      </c>
      <c r="N47" s="83">
        <v>52.537999999999997</v>
      </c>
      <c r="O47" s="84">
        <f>M47*N47</f>
        <v>0.27462916373329382</v>
      </c>
      <c r="P47" s="84">
        <f>M47*60*1000</f>
        <v>313.6348894894673</v>
      </c>
      <c r="Q47" s="337">
        <f>P47*N47/1000</f>
        <v>16.47774982399763</v>
      </c>
    </row>
    <row r="48" spans="1:17" s="4" customFormat="1" ht="12.75" customHeight="1">
      <c r="A48" s="355"/>
      <c r="B48" s="23" t="s">
        <v>212</v>
      </c>
      <c r="C48" s="71" t="s">
        <v>201</v>
      </c>
      <c r="D48" s="30">
        <v>30</v>
      </c>
      <c r="E48" s="30">
        <v>1985</v>
      </c>
      <c r="F48" s="81">
        <v>15.534000000000001</v>
      </c>
      <c r="G48" s="81">
        <v>2.766</v>
      </c>
      <c r="H48" s="81">
        <v>4.8</v>
      </c>
      <c r="I48" s="81">
        <f>F48-G48-H48</f>
        <v>7.9680000000000009</v>
      </c>
      <c r="J48" s="81">
        <v>1496.03</v>
      </c>
      <c r="K48" s="81">
        <v>7.968</v>
      </c>
      <c r="L48" s="81">
        <v>1496.03</v>
      </c>
      <c r="M48" s="82">
        <f>K48/L48</f>
        <v>5.326096401810124E-3</v>
      </c>
      <c r="N48" s="83">
        <v>50.9</v>
      </c>
      <c r="O48" s="84">
        <f>M48*N48</f>
        <v>0.27109830685213532</v>
      </c>
      <c r="P48" s="84">
        <f>M48*60*1000</f>
        <v>319.56578410860743</v>
      </c>
      <c r="Q48" s="337">
        <f>P48*N48/1000</f>
        <v>16.265898411128116</v>
      </c>
    </row>
    <row r="49" spans="1:17" s="4" customFormat="1" ht="12.75" customHeight="1">
      <c r="A49" s="355"/>
      <c r="B49" s="46" t="s">
        <v>87</v>
      </c>
      <c r="C49" s="71" t="s">
        <v>732</v>
      </c>
      <c r="D49" s="30">
        <v>72</v>
      </c>
      <c r="E49" s="30">
        <v>1969</v>
      </c>
      <c r="F49" s="81">
        <v>39.216500000000003</v>
      </c>
      <c r="G49" s="81">
        <v>11.5749</v>
      </c>
      <c r="H49" s="81">
        <v>7.2</v>
      </c>
      <c r="I49" s="81">
        <v>20.441600000000005</v>
      </c>
      <c r="J49" s="81">
        <v>3813.23</v>
      </c>
      <c r="K49" s="81">
        <v>20.441600000000005</v>
      </c>
      <c r="L49" s="81">
        <v>3813.23</v>
      </c>
      <c r="M49" s="82">
        <v>5.3607047044106973E-3</v>
      </c>
      <c r="N49" s="83">
        <v>60.4</v>
      </c>
      <c r="O49" s="84">
        <v>0.32378656414640611</v>
      </c>
      <c r="P49" s="84">
        <v>321.64228226464189</v>
      </c>
      <c r="Q49" s="337">
        <v>19.42719384878437</v>
      </c>
    </row>
    <row r="50" spans="1:17" s="4" customFormat="1" ht="12.75" customHeight="1">
      <c r="A50" s="355"/>
      <c r="B50" s="23" t="s">
        <v>35</v>
      </c>
      <c r="C50" s="71" t="s">
        <v>595</v>
      </c>
      <c r="D50" s="30">
        <v>12</v>
      </c>
      <c r="E50" s="30" t="s">
        <v>586</v>
      </c>
      <c r="F50" s="81">
        <f>+G50+H50+I50</f>
        <v>6.6799879999999998</v>
      </c>
      <c r="G50" s="81">
        <v>0.99863400000000002</v>
      </c>
      <c r="H50" s="81">
        <v>1.92</v>
      </c>
      <c r="I50" s="81">
        <v>3.7613539999999999</v>
      </c>
      <c r="J50" s="81">
        <v>701.24</v>
      </c>
      <c r="K50" s="81">
        <v>3.7613539999999999</v>
      </c>
      <c r="L50" s="81">
        <v>701.24</v>
      </c>
      <c r="M50" s="82">
        <f>K50/L50</f>
        <v>5.3638611602304489E-3</v>
      </c>
      <c r="N50" s="83">
        <v>59.186999999999998</v>
      </c>
      <c r="O50" s="84">
        <f>M50*N50</f>
        <v>0.31747085049055956</v>
      </c>
      <c r="P50" s="84">
        <f>M50*60*1000</f>
        <v>321.83166961382693</v>
      </c>
      <c r="Q50" s="337">
        <f>P50*N50/1000</f>
        <v>19.048251029433573</v>
      </c>
    </row>
    <row r="51" spans="1:17" s="4" customFormat="1" ht="12.75" customHeight="1">
      <c r="A51" s="355"/>
      <c r="B51" s="23" t="s">
        <v>580</v>
      </c>
      <c r="C51" s="88" t="s">
        <v>574</v>
      </c>
      <c r="D51" s="34">
        <v>45</v>
      </c>
      <c r="E51" s="34">
        <v>1975</v>
      </c>
      <c r="F51" s="89">
        <v>22.853000000000002</v>
      </c>
      <c r="G51" s="89">
        <v>3.1328279999999999</v>
      </c>
      <c r="H51" s="89">
        <v>7.2</v>
      </c>
      <c r="I51" s="89">
        <v>12.520169000000001</v>
      </c>
      <c r="J51" s="89">
        <v>2325.2199999999998</v>
      </c>
      <c r="K51" s="89">
        <v>12.520169000000001</v>
      </c>
      <c r="L51" s="89">
        <v>2325.2199999999998</v>
      </c>
      <c r="M51" s="90">
        <v>5.3845094227642984E-3</v>
      </c>
      <c r="N51" s="91">
        <v>78.588999999999999</v>
      </c>
      <c r="O51" s="91">
        <v>0.42316321102562343</v>
      </c>
      <c r="P51" s="91">
        <v>323.07056536585787</v>
      </c>
      <c r="Q51" s="340">
        <v>25.389792661537406</v>
      </c>
    </row>
    <row r="52" spans="1:17" s="4" customFormat="1" ht="12.75" customHeight="1">
      <c r="A52" s="355"/>
      <c r="B52" s="46" t="s">
        <v>938</v>
      </c>
      <c r="C52" s="28" t="s">
        <v>490</v>
      </c>
      <c r="D52" s="27">
        <v>55</v>
      </c>
      <c r="E52" s="27">
        <v>1990</v>
      </c>
      <c r="F52" s="85">
        <v>38.72</v>
      </c>
      <c r="G52" s="85">
        <v>7.1397449999999996</v>
      </c>
      <c r="H52" s="85">
        <v>12.56</v>
      </c>
      <c r="I52" s="85">
        <v>19.020254000000001</v>
      </c>
      <c r="J52" s="85">
        <v>3527.73</v>
      </c>
      <c r="K52" s="85">
        <v>19.020254000000001</v>
      </c>
      <c r="L52" s="85">
        <v>3527.73</v>
      </c>
      <c r="M52" s="86">
        <v>5.391641083643023E-3</v>
      </c>
      <c r="N52" s="87">
        <v>80.333000000000013</v>
      </c>
      <c r="O52" s="87">
        <v>0.43312670317229501</v>
      </c>
      <c r="P52" s="87">
        <v>323.49846501858138</v>
      </c>
      <c r="Q52" s="339">
        <v>25.987602190337704</v>
      </c>
    </row>
    <row r="53" spans="1:17" s="4" customFormat="1" ht="12.75" customHeight="1">
      <c r="A53" s="355"/>
      <c r="B53" s="46" t="s">
        <v>234</v>
      </c>
      <c r="C53" s="71" t="s">
        <v>214</v>
      </c>
      <c r="D53" s="30">
        <v>45</v>
      </c>
      <c r="E53" s="30" t="s">
        <v>40</v>
      </c>
      <c r="F53" s="81">
        <f>G53+H53+I53</f>
        <v>23.32</v>
      </c>
      <c r="G53" s="81">
        <v>3.95</v>
      </c>
      <c r="H53" s="81">
        <v>6.86</v>
      </c>
      <c r="I53" s="81">
        <v>12.51</v>
      </c>
      <c r="J53" s="81">
        <v>2301.9899999999998</v>
      </c>
      <c r="K53" s="81">
        <v>12.51</v>
      </c>
      <c r="L53" s="81">
        <v>2301.9899999999998</v>
      </c>
      <c r="M53" s="82">
        <f>K53/L53</f>
        <v>5.4344284727561813E-3</v>
      </c>
      <c r="N53" s="83">
        <v>49.92</v>
      </c>
      <c r="O53" s="84">
        <f>M53*N53</f>
        <v>0.27128666935998857</v>
      </c>
      <c r="P53" s="84">
        <f>M53*60*1000</f>
        <v>326.06570836537088</v>
      </c>
      <c r="Q53" s="337">
        <f>P53*N53/1000</f>
        <v>16.277200161599318</v>
      </c>
    </row>
    <row r="54" spans="1:17" s="4" customFormat="1" ht="12.75" customHeight="1">
      <c r="A54" s="355"/>
      <c r="B54" s="46" t="s">
        <v>46</v>
      </c>
      <c r="C54" s="71" t="s">
        <v>655</v>
      </c>
      <c r="D54" s="30">
        <v>45</v>
      </c>
      <c r="E54" s="30">
        <v>1977</v>
      </c>
      <c r="F54" s="81">
        <f>G54+H54+I54</f>
        <v>24.645000000000003</v>
      </c>
      <c r="G54" s="81">
        <v>4.7594400000000006</v>
      </c>
      <c r="H54" s="81">
        <v>7.2</v>
      </c>
      <c r="I54" s="81">
        <v>12.685560000000001</v>
      </c>
      <c r="J54" s="81">
        <v>2328.87</v>
      </c>
      <c r="K54" s="81">
        <v>12.685560000000001</v>
      </c>
      <c r="L54" s="81">
        <v>2328.87</v>
      </c>
      <c r="M54" s="82">
        <f>K54/L54</f>
        <v>5.4470880727563158E-3</v>
      </c>
      <c r="N54" s="83">
        <v>52.537999999999997</v>
      </c>
      <c r="O54" s="84">
        <f>M54*N54</f>
        <v>0.28617911316647132</v>
      </c>
      <c r="P54" s="84">
        <f>M54*60*1000</f>
        <v>326.82528436537893</v>
      </c>
      <c r="Q54" s="337">
        <f>P54*N54/1000</f>
        <v>17.170746789988275</v>
      </c>
    </row>
    <row r="55" spans="1:17" s="4" customFormat="1" ht="12.75" customHeight="1">
      <c r="A55" s="355"/>
      <c r="B55" s="46" t="s">
        <v>46</v>
      </c>
      <c r="C55" s="71" t="s">
        <v>656</v>
      </c>
      <c r="D55" s="30">
        <v>45</v>
      </c>
      <c r="E55" s="30" t="s">
        <v>40</v>
      </c>
      <c r="F55" s="81">
        <f>G55+H55+I55</f>
        <v>24.853999999999999</v>
      </c>
      <c r="G55" s="81">
        <v>4.9860800000000003</v>
      </c>
      <c r="H55" s="81">
        <v>7.2</v>
      </c>
      <c r="I55" s="81">
        <v>12.667919999999999</v>
      </c>
      <c r="J55" s="81">
        <v>2324.67</v>
      </c>
      <c r="K55" s="81">
        <v>12.667919999999999</v>
      </c>
      <c r="L55" s="81">
        <v>2324.67</v>
      </c>
      <c r="M55" s="82">
        <f>K55/L55</f>
        <v>5.4493411968150312E-3</v>
      </c>
      <c r="N55" s="83">
        <v>52.537999999999997</v>
      </c>
      <c r="O55" s="84">
        <f>M55*N55</f>
        <v>0.28629748779826808</v>
      </c>
      <c r="P55" s="84">
        <f>M55*60*1000</f>
        <v>326.96047180890184</v>
      </c>
      <c r="Q55" s="337">
        <f>P55*N55/1000</f>
        <v>17.177849267896082</v>
      </c>
    </row>
    <row r="56" spans="1:17" s="4" customFormat="1" ht="12.75" customHeight="1">
      <c r="A56" s="355"/>
      <c r="B56" s="46" t="s">
        <v>446</v>
      </c>
      <c r="C56" s="28" t="s">
        <v>394</v>
      </c>
      <c r="D56" s="27">
        <v>40</v>
      </c>
      <c r="E56" s="27">
        <v>2007</v>
      </c>
      <c r="F56" s="85">
        <v>22.995000000000001</v>
      </c>
      <c r="G56" s="85">
        <v>6.9715829999999999</v>
      </c>
      <c r="H56" s="85">
        <v>3.2</v>
      </c>
      <c r="I56" s="85">
        <v>12.823415000000001</v>
      </c>
      <c r="J56" s="85">
        <v>2350.71</v>
      </c>
      <c r="K56" s="85">
        <v>12.823415000000001</v>
      </c>
      <c r="L56" s="85">
        <v>2350.71</v>
      </c>
      <c r="M56" s="86">
        <v>5.4551241965193498E-3</v>
      </c>
      <c r="N56" s="87">
        <v>64.637</v>
      </c>
      <c r="O56" s="87">
        <v>0.35260286269042124</v>
      </c>
      <c r="P56" s="87">
        <v>327.30745179116099</v>
      </c>
      <c r="Q56" s="339">
        <v>21.156171761425274</v>
      </c>
    </row>
    <row r="57" spans="1:17" s="4" customFormat="1" ht="12.75" customHeight="1">
      <c r="A57" s="355"/>
      <c r="B57" s="46" t="s">
        <v>46</v>
      </c>
      <c r="C57" s="71" t="s">
        <v>657</v>
      </c>
      <c r="D57" s="30">
        <v>45</v>
      </c>
      <c r="E57" s="30">
        <v>1978</v>
      </c>
      <c r="F57" s="81">
        <f>G57+H57+I57</f>
        <v>25.241</v>
      </c>
      <c r="G57" s="81">
        <v>5.26938</v>
      </c>
      <c r="H57" s="81">
        <v>7.2</v>
      </c>
      <c r="I57" s="81">
        <v>12.77162</v>
      </c>
      <c r="J57" s="81">
        <v>2340.5700000000002</v>
      </c>
      <c r="K57" s="81">
        <v>12.77162</v>
      </c>
      <c r="L57" s="81">
        <v>2340.5700000000002</v>
      </c>
      <c r="M57" s="82">
        <f>K57/L57</f>
        <v>5.4566280863208531E-3</v>
      </c>
      <c r="N57" s="83">
        <v>52.537999999999997</v>
      </c>
      <c r="O57" s="84">
        <f>M57*N57</f>
        <v>0.28668032639912494</v>
      </c>
      <c r="P57" s="84">
        <f>M57*60*1000</f>
        <v>327.39768517925114</v>
      </c>
      <c r="Q57" s="337">
        <f>P57*N57/1000</f>
        <v>17.200819583947492</v>
      </c>
    </row>
    <row r="58" spans="1:17" s="4" customFormat="1" ht="12.75" customHeight="1">
      <c r="A58" s="355"/>
      <c r="B58" s="23" t="s">
        <v>148</v>
      </c>
      <c r="C58" s="61" t="s">
        <v>112</v>
      </c>
      <c r="D58" s="23">
        <v>12</v>
      </c>
      <c r="E58" s="23">
        <v>1962</v>
      </c>
      <c r="F58" s="75">
        <v>5.97</v>
      </c>
      <c r="G58" s="75">
        <v>1.1671290000000001</v>
      </c>
      <c r="H58" s="75">
        <v>1.92</v>
      </c>
      <c r="I58" s="75">
        <v>2.8828580000000001</v>
      </c>
      <c r="J58" s="75">
        <v>528.27</v>
      </c>
      <c r="K58" s="75">
        <v>2.8828580000000001</v>
      </c>
      <c r="L58" s="75">
        <v>528.27</v>
      </c>
      <c r="M58" s="76">
        <f>K58/L58</f>
        <v>5.4571677361955062E-3</v>
      </c>
      <c r="N58" s="77">
        <v>62.021000000000001</v>
      </c>
      <c r="O58" s="77">
        <f>M58*N58</f>
        <v>0.33845900016658148</v>
      </c>
      <c r="P58" s="77">
        <f>M58*1000*60</f>
        <v>327.43006417173041</v>
      </c>
      <c r="Q58" s="338">
        <f>O58*60</f>
        <v>20.307540009994888</v>
      </c>
    </row>
    <row r="59" spans="1:17" s="4" customFormat="1" ht="12.75" customHeight="1">
      <c r="A59" s="355"/>
      <c r="B59" s="23" t="s">
        <v>212</v>
      </c>
      <c r="C59" s="71" t="s">
        <v>200</v>
      </c>
      <c r="D59" s="30">
        <v>29</v>
      </c>
      <c r="E59" s="30">
        <v>1984</v>
      </c>
      <c r="F59" s="81">
        <v>12.355</v>
      </c>
      <c r="G59" s="81">
        <v>2.5640000000000001</v>
      </c>
      <c r="H59" s="81">
        <v>1.6639999999999999</v>
      </c>
      <c r="I59" s="81">
        <f>F59-G59-H59</f>
        <v>8.1270000000000007</v>
      </c>
      <c r="J59" s="81">
        <v>1486.56</v>
      </c>
      <c r="K59" s="81">
        <v>8.1270000000000007</v>
      </c>
      <c r="L59" s="81">
        <v>1486.56</v>
      </c>
      <c r="M59" s="82">
        <f>K59/L59</f>
        <v>5.4669841782370044E-3</v>
      </c>
      <c r="N59" s="83">
        <v>50.9</v>
      </c>
      <c r="O59" s="84">
        <f>M59*N59</f>
        <v>0.27826949467226353</v>
      </c>
      <c r="P59" s="84">
        <f>M59*60*1000</f>
        <v>328.01905069422025</v>
      </c>
      <c r="Q59" s="337">
        <f>P59*N59/1000</f>
        <v>16.69616968033581</v>
      </c>
    </row>
    <row r="60" spans="1:17" s="4" customFormat="1" ht="12.75" customHeight="1">
      <c r="A60" s="355"/>
      <c r="B60" s="46" t="s">
        <v>572</v>
      </c>
      <c r="C60" s="31" t="s">
        <v>547</v>
      </c>
      <c r="D60" s="32">
        <v>20</v>
      </c>
      <c r="E60" s="32">
        <v>1990</v>
      </c>
      <c r="F60" s="78">
        <v>10.856999999999999</v>
      </c>
      <c r="G60" s="78">
        <v>1.753584</v>
      </c>
      <c r="H60" s="78">
        <v>3.2</v>
      </c>
      <c r="I60" s="78">
        <v>5.9034150000000007</v>
      </c>
      <c r="J60" s="78">
        <v>1074.54</v>
      </c>
      <c r="K60" s="78">
        <v>5.9034150000000007</v>
      </c>
      <c r="L60" s="78">
        <v>1074.54</v>
      </c>
      <c r="M60" s="79">
        <v>5.4938997152269818E-3</v>
      </c>
      <c r="N60" s="80">
        <v>83.603000000000009</v>
      </c>
      <c r="O60" s="80">
        <v>0.45930649789212141</v>
      </c>
      <c r="P60" s="80">
        <v>329.63398291361892</v>
      </c>
      <c r="Q60" s="336">
        <v>27.558389873527286</v>
      </c>
    </row>
    <row r="61" spans="1:17" s="4" customFormat="1" ht="12.75" customHeight="1">
      <c r="A61" s="355"/>
      <c r="B61" s="23" t="s">
        <v>212</v>
      </c>
      <c r="C61" s="71" t="s">
        <v>842</v>
      </c>
      <c r="D61" s="30">
        <v>30</v>
      </c>
      <c r="E61" s="30">
        <v>1982</v>
      </c>
      <c r="F61" s="81">
        <v>15.116</v>
      </c>
      <c r="G61" s="81">
        <v>2.7130000000000001</v>
      </c>
      <c r="H61" s="81">
        <v>1.968</v>
      </c>
      <c r="I61" s="81">
        <f>F61-G61-H61</f>
        <v>10.434999999999999</v>
      </c>
      <c r="J61" s="81">
        <v>1878.83</v>
      </c>
      <c r="K61" s="81">
        <v>10.435</v>
      </c>
      <c r="L61" s="81">
        <v>1878.83</v>
      </c>
      <c r="M61" s="82">
        <f>K61/L61</f>
        <v>5.5539883863894024E-3</v>
      </c>
      <c r="N61" s="83">
        <v>50.9</v>
      </c>
      <c r="O61" s="84">
        <f>M61*N61</f>
        <v>0.28269800886722057</v>
      </c>
      <c r="P61" s="84">
        <f>M61*60*1000</f>
        <v>333.23930318336414</v>
      </c>
      <c r="Q61" s="337">
        <f>P61*N61/1000</f>
        <v>16.961880532033234</v>
      </c>
    </row>
    <row r="62" spans="1:17" s="4" customFormat="1" ht="12.75" customHeight="1">
      <c r="A62" s="355"/>
      <c r="B62" s="23" t="s">
        <v>212</v>
      </c>
      <c r="C62" s="71" t="s">
        <v>196</v>
      </c>
      <c r="D62" s="30">
        <v>30</v>
      </c>
      <c r="E62" s="30">
        <v>1991</v>
      </c>
      <c r="F62" s="81">
        <v>15.545</v>
      </c>
      <c r="G62" s="81">
        <v>2.4980000000000002</v>
      </c>
      <c r="H62" s="81">
        <v>4.6399999999999997</v>
      </c>
      <c r="I62" s="81">
        <f>F62-G62-H62</f>
        <v>8.407</v>
      </c>
      <c r="J62" s="81">
        <v>1509.41</v>
      </c>
      <c r="K62" s="81">
        <v>8.407</v>
      </c>
      <c r="L62" s="81">
        <v>1509.41</v>
      </c>
      <c r="M62" s="82">
        <f>K62/L62</f>
        <v>5.5697259193989703E-3</v>
      </c>
      <c r="N62" s="83">
        <v>50.9</v>
      </c>
      <c r="O62" s="84">
        <f>M62*N62</f>
        <v>0.2834990492974076</v>
      </c>
      <c r="P62" s="84">
        <f>M62*60*1000</f>
        <v>334.18355516393819</v>
      </c>
      <c r="Q62" s="337">
        <f>P62*N62/1000</f>
        <v>17.009942957844455</v>
      </c>
    </row>
    <row r="63" spans="1:17" s="4" customFormat="1" ht="12.75" customHeight="1">
      <c r="A63" s="355"/>
      <c r="B63" s="46" t="s">
        <v>446</v>
      </c>
      <c r="C63" s="28" t="s">
        <v>398</v>
      </c>
      <c r="D63" s="27">
        <v>52</v>
      </c>
      <c r="E63" s="27">
        <v>2009</v>
      </c>
      <c r="F63" s="85">
        <v>27.779</v>
      </c>
      <c r="G63" s="85">
        <v>8.4859500000000008</v>
      </c>
      <c r="H63" s="85">
        <v>4.16</v>
      </c>
      <c r="I63" s="85">
        <v>15.133054</v>
      </c>
      <c r="J63" s="85">
        <v>2686.29</v>
      </c>
      <c r="K63" s="85">
        <v>15.133054</v>
      </c>
      <c r="L63" s="85">
        <v>2686.29</v>
      </c>
      <c r="M63" s="86">
        <v>5.6334401721333137E-3</v>
      </c>
      <c r="N63" s="87">
        <v>64.637</v>
      </c>
      <c r="O63" s="87">
        <v>0.36412867240618102</v>
      </c>
      <c r="P63" s="87">
        <v>338.00641032799882</v>
      </c>
      <c r="Q63" s="339">
        <v>21.84772034437086</v>
      </c>
    </row>
    <row r="64" spans="1:17" s="4" customFormat="1" ht="12.75" customHeight="1">
      <c r="A64" s="355"/>
      <c r="B64" s="46" t="s">
        <v>446</v>
      </c>
      <c r="C64" s="28" t="s">
        <v>395</v>
      </c>
      <c r="D64" s="27">
        <v>40</v>
      </c>
      <c r="E64" s="27">
        <v>2007</v>
      </c>
      <c r="F64" s="85">
        <v>23.021000000000001</v>
      </c>
      <c r="G64" s="85">
        <v>6.5504670000000003</v>
      </c>
      <c r="H64" s="85">
        <v>3.2</v>
      </c>
      <c r="I64" s="85">
        <v>13.270538</v>
      </c>
      <c r="J64" s="85">
        <v>2352.7399999999998</v>
      </c>
      <c r="K64" s="85">
        <v>13.270538</v>
      </c>
      <c r="L64" s="85">
        <v>2352.7399999999998</v>
      </c>
      <c r="M64" s="86">
        <v>5.6404609094077547E-3</v>
      </c>
      <c r="N64" s="87">
        <v>64.637</v>
      </c>
      <c r="O64" s="87">
        <v>0.36458247180138903</v>
      </c>
      <c r="P64" s="87">
        <v>338.42765456446529</v>
      </c>
      <c r="Q64" s="339">
        <v>21.87494830808334</v>
      </c>
    </row>
    <row r="65" spans="1:17" s="4" customFormat="1" ht="12.75" customHeight="1">
      <c r="A65" s="355"/>
      <c r="B65" s="46" t="s">
        <v>837</v>
      </c>
      <c r="C65" s="71" t="s">
        <v>824</v>
      </c>
      <c r="D65" s="30">
        <v>28</v>
      </c>
      <c r="E65" s="30">
        <v>1981</v>
      </c>
      <c r="F65" s="81">
        <v>14.87</v>
      </c>
      <c r="G65" s="81">
        <v>2.335</v>
      </c>
      <c r="H65" s="81">
        <v>4.4800000000000004</v>
      </c>
      <c r="I65" s="81">
        <v>8.0549999999999997</v>
      </c>
      <c r="J65" s="81">
        <v>1420.11</v>
      </c>
      <c r="K65" s="81">
        <v>8.0549999999999997</v>
      </c>
      <c r="L65" s="81">
        <v>1420.11</v>
      </c>
      <c r="M65" s="82">
        <f>K65/L65</f>
        <v>5.6720958235629637E-3</v>
      </c>
      <c r="N65" s="83">
        <v>72.593999999999994</v>
      </c>
      <c r="O65" s="84">
        <f>M65*N65</f>
        <v>0.41176012421572977</v>
      </c>
      <c r="P65" s="84">
        <f>M65*60*1000</f>
        <v>340.32574941377783</v>
      </c>
      <c r="Q65" s="337">
        <f>P65*N65/1000</f>
        <v>24.705607452943788</v>
      </c>
    </row>
    <row r="66" spans="1:17" s="4" customFormat="1" ht="12.75" customHeight="1">
      <c r="A66" s="355"/>
      <c r="B66" s="46" t="s">
        <v>86</v>
      </c>
      <c r="C66" s="61" t="s">
        <v>693</v>
      </c>
      <c r="D66" s="23">
        <v>86</v>
      </c>
      <c r="E66" s="23">
        <v>2006</v>
      </c>
      <c r="F66" s="75">
        <v>42.89</v>
      </c>
      <c r="G66" s="75">
        <v>10.9</v>
      </c>
      <c r="H66" s="75">
        <v>3.27</v>
      </c>
      <c r="I66" s="75">
        <v>28.720000000000002</v>
      </c>
      <c r="J66" s="75">
        <v>5049.0600000000004</v>
      </c>
      <c r="K66" s="75">
        <v>28.720000000000002</v>
      </c>
      <c r="L66" s="75">
        <v>5049.0600000000004</v>
      </c>
      <c r="M66" s="76">
        <v>5.6881875042087042E-3</v>
      </c>
      <c r="N66" s="77">
        <v>59.95</v>
      </c>
      <c r="O66" s="77">
        <v>0.34100684087731181</v>
      </c>
      <c r="P66" s="77">
        <v>341.29125025252227</v>
      </c>
      <c r="Q66" s="338">
        <v>20.460410452638712</v>
      </c>
    </row>
    <row r="67" spans="1:17" s="4" customFormat="1" ht="12.75" customHeight="1">
      <c r="A67" s="355"/>
      <c r="B67" s="46" t="s">
        <v>98</v>
      </c>
      <c r="C67" s="63" t="s">
        <v>322</v>
      </c>
      <c r="D67" s="24">
        <v>40</v>
      </c>
      <c r="E67" s="25" t="s">
        <v>40</v>
      </c>
      <c r="F67" s="92">
        <v>25.76</v>
      </c>
      <c r="G67" s="92">
        <v>5.16</v>
      </c>
      <c r="H67" s="92">
        <v>6.4</v>
      </c>
      <c r="I67" s="92">
        <v>14.2</v>
      </c>
      <c r="J67" s="93">
        <v>2495.71</v>
      </c>
      <c r="K67" s="92">
        <v>14.2</v>
      </c>
      <c r="L67" s="93">
        <v>2495.71</v>
      </c>
      <c r="M67" s="82">
        <v>5.6897636343966242E-3</v>
      </c>
      <c r="N67" s="94">
        <v>61.5</v>
      </c>
      <c r="O67" s="84">
        <v>0.34992046351539241</v>
      </c>
      <c r="P67" s="84">
        <v>341.3858180637975</v>
      </c>
      <c r="Q67" s="337">
        <v>20.995227810923545</v>
      </c>
    </row>
    <row r="68" spans="1:17" s="4" customFormat="1" ht="12.75" customHeight="1">
      <c r="A68" s="355"/>
      <c r="B68" s="23" t="s">
        <v>212</v>
      </c>
      <c r="C68" s="71" t="s">
        <v>199</v>
      </c>
      <c r="D68" s="30">
        <v>60</v>
      </c>
      <c r="E68" s="30">
        <v>1971</v>
      </c>
      <c r="F68" s="81">
        <v>28.541</v>
      </c>
      <c r="G68" s="81">
        <v>3.07</v>
      </c>
      <c r="H68" s="81">
        <v>9.5310000000000006</v>
      </c>
      <c r="I68" s="81">
        <f>F68-G68-H68</f>
        <v>15.94</v>
      </c>
      <c r="J68" s="81">
        <v>2799.22</v>
      </c>
      <c r="K68" s="81">
        <v>15.94</v>
      </c>
      <c r="L68" s="81">
        <v>2799.22</v>
      </c>
      <c r="M68" s="82">
        <f>K68/L68</f>
        <v>5.6944434521045148E-3</v>
      </c>
      <c r="N68" s="83">
        <v>50.9</v>
      </c>
      <c r="O68" s="84">
        <f>M68*N68</f>
        <v>0.28984717171211982</v>
      </c>
      <c r="P68" s="84">
        <f>M68*60*1000</f>
        <v>341.66660712627089</v>
      </c>
      <c r="Q68" s="337">
        <f>P68*N68/1000</f>
        <v>17.390830302727188</v>
      </c>
    </row>
    <row r="69" spans="1:17" s="4" customFormat="1" ht="12.75" customHeight="1">
      <c r="A69" s="355"/>
      <c r="B69" s="46" t="s">
        <v>446</v>
      </c>
      <c r="C69" s="28" t="s">
        <v>399</v>
      </c>
      <c r="D69" s="27">
        <v>61</v>
      </c>
      <c r="E69" s="27">
        <v>1965</v>
      </c>
      <c r="F69" s="85">
        <v>31.943000000000001</v>
      </c>
      <c r="G69" s="85">
        <v>6.9603659999999996</v>
      </c>
      <c r="H69" s="85">
        <v>9.6</v>
      </c>
      <c r="I69" s="85">
        <v>15.382638</v>
      </c>
      <c r="J69" s="85">
        <v>2700.04</v>
      </c>
      <c r="K69" s="85">
        <v>15.382638</v>
      </c>
      <c r="L69" s="85">
        <v>2700.04</v>
      </c>
      <c r="M69" s="86">
        <v>5.6971889305343628E-3</v>
      </c>
      <c r="N69" s="87">
        <v>64.637</v>
      </c>
      <c r="O69" s="87">
        <v>0.3682492009029496</v>
      </c>
      <c r="P69" s="87">
        <v>341.83133583206177</v>
      </c>
      <c r="Q69" s="339">
        <v>22.094952054176979</v>
      </c>
    </row>
    <row r="70" spans="1:17" s="4" customFormat="1" ht="12.75" customHeight="1">
      <c r="A70" s="355"/>
      <c r="B70" s="46" t="s">
        <v>46</v>
      </c>
      <c r="C70" s="71" t="s">
        <v>658</v>
      </c>
      <c r="D70" s="30">
        <v>22</v>
      </c>
      <c r="E70" s="30">
        <v>1978</v>
      </c>
      <c r="F70" s="81">
        <f>G70+H70+I70</f>
        <v>15.02599</v>
      </c>
      <c r="G70" s="81">
        <v>4.6461200000000007</v>
      </c>
      <c r="H70" s="81">
        <v>3.3986260000000001</v>
      </c>
      <c r="I70" s="81">
        <v>6.9812440000000002</v>
      </c>
      <c r="J70" s="81">
        <v>1224.46</v>
      </c>
      <c r="K70" s="81">
        <v>6.9812440000000002</v>
      </c>
      <c r="L70" s="81">
        <v>1224.46</v>
      </c>
      <c r="M70" s="82">
        <f>K70/L70</f>
        <v>5.7014880028747363E-3</v>
      </c>
      <c r="N70" s="83">
        <v>52.537999999999997</v>
      </c>
      <c r="O70" s="84">
        <f>M70*N70</f>
        <v>0.29954477669503288</v>
      </c>
      <c r="P70" s="84">
        <f>M70*60*1000</f>
        <v>342.08928017248417</v>
      </c>
      <c r="Q70" s="337">
        <f>P70*N70/1000</f>
        <v>17.97268660170197</v>
      </c>
    </row>
    <row r="71" spans="1:17" s="4" customFormat="1" ht="12.75" customHeight="1">
      <c r="A71" s="355"/>
      <c r="B71" s="46" t="s">
        <v>46</v>
      </c>
      <c r="C71" s="71" t="s">
        <v>659</v>
      </c>
      <c r="D71" s="30">
        <v>45</v>
      </c>
      <c r="E71" s="30">
        <v>1975</v>
      </c>
      <c r="F71" s="81">
        <f>G71+H71+I71</f>
        <v>24.21</v>
      </c>
      <c r="G71" s="81">
        <v>3.7962200000000004</v>
      </c>
      <c r="H71" s="81">
        <v>7.0399980000000006</v>
      </c>
      <c r="I71" s="81">
        <v>13.373782000000002</v>
      </c>
      <c r="J71" s="81">
        <v>2344.7400000000002</v>
      </c>
      <c r="K71" s="81">
        <v>13.373782000000002</v>
      </c>
      <c r="L71" s="81">
        <v>2344.7400000000002</v>
      </c>
      <c r="M71" s="82">
        <f>K71/L71</f>
        <v>5.7037377278504227E-3</v>
      </c>
      <c r="N71" s="83">
        <v>52.537999999999997</v>
      </c>
      <c r="O71" s="84">
        <f>M71*N71</f>
        <v>0.2996629727458055</v>
      </c>
      <c r="P71" s="84">
        <f>M71*60*1000</f>
        <v>342.22426367102537</v>
      </c>
      <c r="Q71" s="337">
        <f>P71*N71/1000</f>
        <v>17.979778364748331</v>
      </c>
    </row>
    <row r="72" spans="1:17" s="4" customFormat="1" ht="12.75" customHeight="1">
      <c r="A72" s="355"/>
      <c r="B72" s="46" t="s">
        <v>616</v>
      </c>
      <c r="C72" s="71" t="s">
        <v>602</v>
      </c>
      <c r="D72" s="30">
        <v>50</v>
      </c>
      <c r="E72" s="30">
        <v>1977</v>
      </c>
      <c r="F72" s="81">
        <v>26.4</v>
      </c>
      <c r="G72" s="81">
        <v>3.7083210000000002</v>
      </c>
      <c r="H72" s="81">
        <v>8</v>
      </c>
      <c r="I72" s="81">
        <v>14.691675</v>
      </c>
      <c r="J72" s="81">
        <v>2555.87</v>
      </c>
      <c r="K72" s="81">
        <v>14.691700000000001</v>
      </c>
      <c r="L72" s="81">
        <v>2555.87</v>
      </c>
      <c r="M72" s="82">
        <f>K72/L72</f>
        <v>5.7482188061208127E-3</v>
      </c>
      <c r="N72" s="83">
        <v>93.085999999999999</v>
      </c>
      <c r="O72" s="84">
        <f>M72*N72</f>
        <v>0.53507869578656198</v>
      </c>
      <c r="P72" s="84">
        <f>M72*60*1000</f>
        <v>344.89312836724878</v>
      </c>
      <c r="Q72" s="337">
        <f>P72*N72/1000</f>
        <v>32.104721747193722</v>
      </c>
    </row>
    <row r="73" spans="1:17" s="4" customFormat="1" ht="12.75" customHeight="1">
      <c r="A73" s="355"/>
      <c r="B73" s="46" t="s">
        <v>446</v>
      </c>
      <c r="C73" s="28" t="s">
        <v>393</v>
      </c>
      <c r="D73" s="27">
        <v>62</v>
      </c>
      <c r="E73" s="27">
        <v>2007</v>
      </c>
      <c r="F73" s="85">
        <v>33.865000000000002</v>
      </c>
      <c r="G73" s="85">
        <v>11.196522</v>
      </c>
      <c r="H73" s="85">
        <v>0</v>
      </c>
      <c r="I73" s="85">
        <v>22.668479000000001</v>
      </c>
      <c r="J73" s="85">
        <v>3936.72</v>
      </c>
      <c r="K73" s="85">
        <v>22.668479000000001</v>
      </c>
      <c r="L73" s="85">
        <v>3936.72</v>
      </c>
      <c r="M73" s="86">
        <v>5.7582147066593519E-3</v>
      </c>
      <c r="N73" s="87">
        <v>64.637</v>
      </c>
      <c r="O73" s="87">
        <v>0.37219372399434053</v>
      </c>
      <c r="P73" s="87">
        <v>345.4928823995611</v>
      </c>
      <c r="Q73" s="339">
        <v>22.331623439660429</v>
      </c>
    </row>
    <row r="74" spans="1:17" s="4" customFormat="1" ht="12.75" customHeight="1">
      <c r="A74" s="355"/>
      <c r="B74" s="23" t="s">
        <v>212</v>
      </c>
      <c r="C74" s="71" t="s">
        <v>368</v>
      </c>
      <c r="D74" s="30">
        <v>20</v>
      </c>
      <c r="E74" s="30">
        <v>1993</v>
      </c>
      <c r="F74" s="81">
        <v>15.226000000000001</v>
      </c>
      <c r="G74" s="81">
        <v>3.218</v>
      </c>
      <c r="H74" s="81">
        <v>3.2</v>
      </c>
      <c r="I74" s="81">
        <f>F74-G74-H74</f>
        <v>8.8079999999999998</v>
      </c>
      <c r="J74" s="81">
        <v>1515.58</v>
      </c>
      <c r="K74" s="81">
        <v>8.8079999999999998</v>
      </c>
      <c r="L74" s="81">
        <v>1515.58</v>
      </c>
      <c r="M74" s="82">
        <f>K74/L74</f>
        <v>5.8116364692065089E-3</v>
      </c>
      <c r="N74" s="83">
        <v>50.9</v>
      </c>
      <c r="O74" s="84">
        <f>M74*N74</f>
        <v>0.2958122962826113</v>
      </c>
      <c r="P74" s="84">
        <f>M74*60*1000</f>
        <v>348.69818815239051</v>
      </c>
      <c r="Q74" s="337">
        <f>P74*N74/1000</f>
        <v>17.748737776956677</v>
      </c>
    </row>
    <row r="75" spans="1:17" s="4" customFormat="1" ht="12.75" customHeight="1">
      <c r="A75" s="355"/>
      <c r="B75" s="46" t="s">
        <v>938</v>
      </c>
      <c r="C75" s="28" t="s">
        <v>489</v>
      </c>
      <c r="D75" s="27">
        <v>55</v>
      </c>
      <c r="E75" s="27">
        <v>1993</v>
      </c>
      <c r="F75" s="85">
        <v>36.603999999999999</v>
      </c>
      <c r="G75" s="85">
        <v>7.4459999999999997</v>
      </c>
      <c r="H75" s="85">
        <v>8.64</v>
      </c>
      <c r="I75" s="85">
        <v>20.517994999999999</v>
      </c>
      <c r="J75" s="85">
        <v>3524.86</v>
      </c>
      <c r="K75" s="85">
        <v>20.517994999999999</v>
      </c>
      <c r="L75" s="85">
        <v>3524.86</v>
      </c>
      <c r="M75" s="86">
        <v>5.8209389876477356E-3</v>
      </c>
      <c r="N75" s="87">
        <v>80.333000000000013</v>
      </c>
      <c r="O75" s="87">
        <v>0.46761349169470562</v>
      </c>
      <c r="P75" s="87">
        <v>349.2563392588641</v>
      </c>
      <c r="Q75" s="339">
        <v>28.056809501682334</v>
      </c>
    </row>
    <row r="76" spans="1:17" s="4" customFormat="1" ht="12.75" customHeight="1">
      <c r="A76" s="355"/>
      <c r="B76" s="23" t="s">
        <v>148</v>
      </c>
      <c r="C76" s="61" t="s">
        <v>117</v>
      </c>
      <c r="D76" s="23">
        <v>60</v>
      </c>
      <c r="E76" s="23">
        <v>1986</v>
      </c>
      <c r="F76" s="75">
        <v>37.28</v>
      </c>
      <c r="G76" s="75">
        <v>5.6627039999999997</v>
      </c>
      <c r="H76" s="75">
        <v>9.2799999999999994</v>
      </c>
      <c r="I76" s="75">
        <v>22.346720000000001</v>
      </c>
      <c r="J76" s="75">
        <v>3808.22</v>
      </c>
      <c r="K76" s="75">
        <v>22.346720000000001</v>
      </c>
      <c r="L76" s="75">
        <v>3808.22</v>
      </c>
      <c r="M76" s="76">
        <f>K76/L76</f>
        <v>5.8680223306426631E-3</v>
      </c>
      <c r="N76" s="77">
        <v>62.021000000000001</v>
      </c>
      <c r="O76" s="77">
        <f>M76*N76</f>
        <v>0.3639406129687886</v>
      </c>
      <c r="P76" s="77">
        <f>M76*1000*60</f>
        <v>352.08133983855981</v>
      </c>
      <c r="Q76" s="338">
        <f>O76*60</f>
        <v>21.836436778127315</v>
      </c>
    </row>
    <row r="77" spans="1:17" s="4" customFormat="1" ht="12.75" customHeight="1">
      <c r="A77" s="355"/>
      <c r="B77" s="23" t="s">
        <v>247</v>
      </c>
      <c r="C77" s="98" t="s">
        <v>236</v>
      </c>
      <c r="D77" s="33">
        <v>31</v>
      </c>
      <c r="E77" s="33" t="s">
        <v>40</v>
      </c>
      <c r="F77" s="99">
        <f>G77+H77+I77</f>
        <v>17.27</v>
      </c>
      <c r="G77" s="99">
        <v>3.504</v>
      </c>
      <c r="H77" s="99">
        <v>4.72</v>
      </c>
      <c r="I77" s="99">
        <v>9.0459999999999994</v>
      </c>
      <c r="J77" s="99">
        <v>1538.89</v>
      </c>
      <c r="K77" s="99">
        <f>I77</f>
        <v>9.0459999999999994</v>
      </c>
      <c r="L77" s="99">
        <f>J77</f>
        <v>1538.89</v>
      </c>
      <c r="M77" s="100">
        <f>K77/L77</f>
        <v>5.8782629037812959E-3</v>
      </c>
      <c r="N77" s="101">
        <v>48.7</v>
      </c>
      <c r="O77" s="102">
        <f>M77*N77</f>
        <v>0.28627140341414914</v>
      </c>
      <c r="P77" s="102">
        <f>M77*60*1000</f>
        <v>352.69577422687775</v>
      </c>
      <c r="Q77" s="342">
        <f>P77*N77/1000</f>
        <v>17.176284204848947</v>
      </c>
    </row>
    <row r="78" spans="1:17" s="4" customFormat="1" ht="12.75" customHeight="1">
      <c r="A78" s="355"/>
      <c r="B78" s="46" t="s">
        <v>46</v>
      </c>
      <c r="C78" s="71" t="s">
        <v>660</v>
      </c>
      <c r="D78" s="30">
        <v>40</v>
      </c>
      <c r="E78" s="30" t="s">
        <v>40</v>
      </c>
      <c r="F78" s="81">
        <f>G78+H78+I78</f>
        <v>24.768000000000001</v>
      </c>
      <c r="G78" s="81">
        <v>4.9010899999999999</v>
      </c>
      <c r="H78" s="81">
        <v>6.4</v>
      </c>
      <c r="I78" s="81">
        <v>13.46691</v>
      </c>
      <c r="J78" s="81">
        <v>2286.35</v>
      </c>
      <c r="K78" s="81">
        <v>13.46691</v>
      </c>
      <c r="L78" s="81">
        <v>2286.35</v>
      </c>
      <c r="M78" s="82">
        <f>K78/L78</f>
        <v>5.8901349312222538E-3</v>
      </c>
      <c r="N78" s="83">
        <v>52.537999999999997</v>
      </c>
      <c r="O78" s="84">
        <f>M78*N78</f>
        <v>0.30945590901655473</v>
      </c>
      <c r="P78" s="84">
        <f>M78*60*1000</f>
        <v>353.40809587333524</v>
      </c>
      <c r="Q78" s="337">
        <f>P78*N78/1000</f>
        <v>18.567354540993286</v>
      </c>
    </row>
    <row r="79" spans="1:17" s="4" customFormat="1" ht="12.75" customHeight="1">
      <c r="A79" s="355"/>
      <c r="B79" s="46" t="s">
        <v>446</v>
      </c>
      <c r="C79" s="28" t="s">
        <v>397</v>
      </c>
      <c r="D79" s="27">
        <v>116</v>
      </c>
      <c r="E79" s="27">
        <v>2007</v>
      </c>
      <c r="F79" s="85">
        <v>63.447000000000003</v>
      </c>
      <c r="G79" s="85">
        <v>21.848841</v>
      </c>
      <c r="H79" s="85">
        <v>0</v>
      </c>
      <c r="I79" s="85">
        <v>41.598163</v>
      </c>
      <c r="J79" s="85">
        <v>7056.51</v>
      </c>
      <c r="K79" s="85">
        <v>41.598163</v>
      </c>
      <c r="L79" s="85">
        <v>7056.51</v>
      </c>
      <c r="M79" s="86">
        <v>5.8950051796142853E-3</v>
      </c>
      <c r="N79" s="87">
        <v>64.637</v>
      </c>
      <c r="O79" s="87">
        <v>0.38103544979472859</v>
      </c>
      <c r="P79" s="87">
        <v>353.70031077685712</v>
      </c>
      <c r="Q79" s="339">
        <v>22.862126987683713</v>
      </c>
    </row>
    <row r="80" spans="1:17" s="4" customFormat="1" ht="12.75" customHeight="1">
      <c r="A80" s="355"/>
      <c r="B80" s="23" t="s">
        <v>149</v>
      </c>
      <c r="C80" s="71" t="s">
        <v>356</v>
      </c>
      <c r="D80" s="30">
        <v>32</v>
      </c>
      <c r="E80" s="30">
        <v>1964</v>
      </c>
      <c r="F80" s="81">
        <f>G80+H80+I80</f>
        <v>14.342980000000001</v>
      </c>
      <c r="G80" s="81">
        <v>2.00298</v>
      </c>
      <c r="H80" s="81">
        <v>5.12</v>
      </c>
      <c r="I80" s="81">
        <v>7.22</v>
      </c>
      <c r="J80" s="81">
        <v>1222.47</v>
      </c>
      <c r="K80" s="81">
        <f>I80</f>
        <v>7.22</v>
      </c>
      <c r="L80" s="81">
        <f>J80</f>
        <v>1222.47</v>
      </c>
      <c r="M80" s="82">
        <f>K80/L80</f>
        <v>5.906075404713408E-3</v>
      </c>
      <c r="N80" s="83">
        <v>60.603999999999999</v>
      </c>
      <c r="O80" s="84">
        <f>M80*N80</f>
        <v>0.35793179382725138</v>
      </c>
      <c r="P80" s="84">
        <f>M80*60*1000</f>
        <v>354.36452428280444</v>
      </c>
      <c r="Q80" s="337">
        <f>P80*N80/1000</f>
        <v>21.475907629635081</v>
      </c>
    </row>
    <row r="81" spans="1:17" s="4" customFormat="1" ht="12.75" customHeight="1">
      <c r="A81" s="355"/>
      <c r="B81" s="46" t="s">
        <v>180</v>
      </c>
      <c r="C81" s="71" t="s">
        <v>151</v>
      </c>
      <c r="D81" s="30">
        <v>50</v>
      </c>
      <c r="E81" s="30">
        <v>1975</v>
      </c>
      <c r="F81" s="81">
        <f>SUM(G81+H81+I81)</f>
        <v>27.200000000000003</v>
      </c>
      <c r="G81" s="81">
        <v>3.8</v>
      </c>
      <c r="H81" s="81">
        <v>8</v>
      </c>
      <c r="I81" s="81">
        <v>15.4</v>
      </c>
      <c r="J81" s="81">
        <v>2599.5700000000002</v>
      </c>
      <c r="K81" s="81">
        <v>15.444000000000001</v>
      </c>
      <c r="L81" s="81">
        <v>2599.5700000000002</v>
      </c>
      <c r="M81" s="82">
        <f>K81/L81</f>
        <v>5.9409825471135611E-3</v>
      </c>
      <c r="N81" s="83">
        <v>55.8</v>
      </c>
      <c r="O81" s="84">
        <f>M81*N81</f>
        <v>0.33150682612893667</v>
      </c>
      <c r="P81" s="84">
        <f>M81*60*1000</f>
        <v>356.45895282681369</v>
      </c>
      <c r="Q81" s="337">
        <f>P81*N81/1000</f>
        <v>19.890409567736203</v>
      </c>
    </row>
    <row r="82" spans="1:17" s="4" customFormat="1" ht="12.75" customHeight="1">
      <c r="A82" s="355"/>
      <c r="B82" s="23" t="s">
        <v>149</v>
      </c>
      <c r="C82" s="71" t="s">
        <v>354</v>
      </c>
      <c r="D82" s="30">
        <v>45</v>
      </c>
      <c r="E82" s="30">
        <v>1990</v>
      </c>
      <c r="F82" s="81">
        <f>G82+H82+I82</f>
        <v>25.201546</v>
      </c>
      <c r="G82" s="81">
        <v>4.1145459999999998</v>
      </c>
      <c r="H82" s="81">
        <v>7.2</v>
      </c>
      <c r="I82" s="81">
        <v>13.887</v>
      </c>
      <c r="J82" s="81">
        <v>2333.65</v>
      </c>
      <c r="K82" s="81">
        <f>I82</f>
        <v>13.887</v>
      </c>
      <c r="L82" s="81">
        <f>J82</f>
        <v>2333.65</v>
      </c>
      <c r="M82" s="82">
        <f>K82/L82</f>
        <v>5.9507638249094762E-3</v>
      </c>
      <c r="N82" s="83">
        <v>60.603999999999999</v>
      </c>
      <c r="O82" s="84">
        <f>M82*N82</f>
        <v>0.36064009084481391</v>
      </c>
      <c r="P82" s="84">
        <f>M82*60*1000</f>
        <v>357.04582949456858</v>
      </c>
      <c r="Q82" s="337">
        <f>P82*N82/1000</f>
        <v>21.638405450688836</v>
      </c>
    </row>
    <row r="83" spans="1:17" s="4" customFormat="1" ht="12.75" customHeight="1">
      <c r="A83" s="355"/>
      <c r="B83" s="23" t="s">
        <v>581</v>
      </c>
      <c r="C83" s="103" t="s">
        <v>967</v>
      </c>
      <c r="D83" s="104">
        <v>40</v>
      </c>
      <c r="E83" s="104">
        <v>1984</v>
      </c>
      <c r="F83" s="105">
        <v>23.013999999999999</v>
      </c>
      <c r="G83" s="105">
        <v>3.1365509999999999</v>
      </c>
      <c r="H83" s="105">
        <v>6.4</v>
      </c>
      <c r="I83" s="105">
        <v>13.477447000000002</v>
      </c>
      <c r="J83" s="105">
        <v>2262.7800000000002</v>
      </c>
      <c r="K83" s="105">
        <v>13.477447000000002</v>
      </c>
      <c r="L83" s="105">
        <v>2262.7800000000002</v>
      </c>
      <c r="M83" s="106">
        <v>5.9561455377897983E-3</v>
      </c>
      <c r="N83" s="107">
        <v>65.727000000000004</v>
      </c>
      <c r="O83" s="107">
        <v>0.39147957776231007</v>
      </c>
      <c r="P83" s="107">
        <v>357.36873226738788</v>
      </c>
      <c r="Q83" s="343">
        <v>23.488774665738607</v>
      </c>
    </row>
    <row r="84" spans="1:17" s="4" customFormat="1" ht="12.75" customHeight="1">
      <c r="A84" s="355"/>
      <c r="B84" s="23" t="s">
        <v>148</v>
      </c>
      <c r="C84" s="61" t="s">
        <v>115</v>
      </c>
      <c r="D84" s="23">
        <v>55</v>
      </c>
      <c r="E84" s="23">
        <v>1966</v>
      </c>
      <c r="F84" s="75">
        <v>28.87</v>
      </c>
      <c r="G84" s="75">
        <v>4.6654499999999999</v>
      </c>
      <c r="H84" s="75">
        <v>8.8000000000000007</v>
      </c>
      <c r="I84" s="75">
        <v>15.40455</v>
      </c>
      <c r="J84" s="75">
        <v>2564.02</v>
      </c>
      <c r="K84" s="75">
        <v>15.40455</v>
      </c>
      <c r="L84" s="75">
        <v>2564.02</v>
      </c>
      <c r="M84" s="76">
        <f>K84/L84</f>
        <v>6.0079679565682017E-3</v>
      </c>
      <c r="N84" s="77">
        <v>62.021000000000001</v>
      </c>
      <c r="O84" s="77">
        <f>M84*N84</f>
        <v>0.37262018063431646</v>
      </c>
      <c r="P84" s="77">
        <f>M84*1000*60</f>
        <v>360.47807739409211</v>
      </c>
      <c r="Q84" s="338">
        <f>O84*60</f>
        <v>22.357210838058986</v>
      </c>
    </row>
    <row r="85" spans="1:17" s="4" customFormat="1" ht="12.75" customHeight="1">
      <c r="A85" s="355"/>
      <c r="B85" s="46" t="s">
        <v>87</v>
      </c>
      <c r="C85" s="71" t="s">
        <v>733</v>
      </c>
      <c r="D85" s="30">
        <v>36</v>
      </c>
      <c r="E85" s="30">
        <v>1980</v>
      </c>
      <c r="F85" s="81">
        <v>21.776499999999999</v>
      </c>
      <c r="G85" s="81">
        <v>3.7484999999999999</v>
      </c>
      <c r="H85" s="81">
        <v>4.9800000000000004</v>
      </c>
      <c r="I85" s="81">
        <v>13.047999999999998</v>
      </c>
      <c r="J85" s="81">
        <v>2156.16</v>
      </c>
      <c r="K85" s="81">
        <v>13.047999999999998</v>
      </c>
      <c r="L85" s="81">
        <v>2156.16</v>
      </c>
      <c r="M85" s="82">
        <v>6.051498961116058E-3</v>
      </c>
      <c r="N85" s="83">
        <v>60.4</v>
      </c>
      <c r="O85" s="84">
        <v>0.36551053725140992</v>
      </c>
      <c r="P85" s="84">
        <v>363.08993766696346</v>
      </c>
      <c r="Q85" s="337">
        <v>21.930632235084591</v>
      </c>
    </row>
    <row r="86" spans="1:17" s="4" customFormat="1" ht="12.75" customHeight="1">
      <c r="A86" s="355"/>
      <c r="B86" s="23" t="s">
        <v>581</v>
      </c>
      <c r="C86" s="103" t="s">
        <v>968</v>
      </c>
      <c r="D86" s="104">
        <v>50</v>
      </c>
      <c r="E86" s="104">
        <v>1973</v>
      </c>
      <c r="F86" s="105">
        <v>27.38</v>
      </c>
      <c r="G86" s="105">
        <v>3.3694679999999999</v>
      </c>
      <c r="H86" s="105">
        <v>8.01</v>
      </c>
      <c r="I86" s="105">
        <v>16.000532</v>
      </c>
      <c r="J86" s="105">
        <v>2622.52</v>
      </c>
      <c r="K86" s="105">
        <v>16.000532</v>
      </c>
      <c r="L86" s="105">
        <v>2622.52</v>
      </c>
      <c r="M86" s="106">
        <v>6.1012049479126943E-3</v>
      </c>
      <c r="N86" s="107">
        <v>65.727000000000004</v>
      </c>
      <c r="O86" s="107">
        <v>0.40101389761145767</v>
      </c>
      <c r="P86" s="107">
        <v>366.07229687476166</v>
      </c>
      <c r="Q86" s="343">
        <v>24.060833856687463</v>
      </c>
    </row>
    <row r="87" spans="1:17" s="4" customFormat="1" ht="12.75" customHeight="1">
      <c r="A87" s="355"/>
      <c r="B87" s="46" t="s">
        <v>234</v>
      </c>
      <c r="C87" s="71" t="s">
        <v>217</v>
      </c>
      <c r="D87" s="30">
        <v>50</v>
      </c>
      <c r="E87" s="30" t="s">
        <v>40</v>
      </c>
      <c r="F87" s="81">
        <f>G87+H87+I87</f>
        <v>28.169999999999998</v>
      </c>
      <c r="G87" s="81">
        <v>4.7699999999999996</v>
      </c>
      <c r="H87" s="81">
        <v>7.63</v>
      </c>
      <c r="I87" s="81">
        <v>15.77</v>
      </c>
      <c r="J87" s="81">
        <v>2578.96</v>
      </c>
      <c r="K87" s="81">
        <v>15.77</v>
      </c>
      <c r="L87" s="81">
        <v>2578.96</v>
      </c>
      <c r="M87" s="82">
        <f>K87/L87</f>
        <v>6.1148680088097523E-3</v>
      </c>
      <c r="N87" s="83">
        <v>49.92</v>
      </c>
      <c r="O87" s="84">
        <f>M87*N87</f>
        <v>0.30525421099978284</v>
      </c>
      <c r="P87" s="84">
        <f>M87*60*1000</f>
        <v>366.89208052858515</v>
      </c>
      <c r="Q87" s="337">
        <f>P87*N87/1000</f>
        <v>18.315252659986971</v>
      </c>
    </row>
    <row r="88" spans="1:17" s="4" customFormat="1" ht="12.75" customHeight="1">
      <c r="A88" s="355"/>
      <c r="B88" s="23" t="s">
        <v>247</v>
      </c>
      <c r="C88" s="98" t="s">
        <v>237</v>
      </c>
      <c r="D88" s="33">
        <v>31</v>
      </c>
      <c r="E88" s="33" t="s">
        <v>40</v>
      </c>
      <c r="F88" s="99">
        <f>G88+H88+I88</f>
        <v>17.28</v>
      </c>
      <c r="G88" s="99">
        <v>2.9472999999999998</v>
      </c>
      <c r="H88" s="99">
        <v>4.8</v>
      </c>
      <c r="I88" s="99">
        <v>9.5327000000000002</v>
      </c>
      <c r="J88" s="99">
        <v>1554.23</v>
      </c>
      <c r="K88" s="99">
        <f>I88</f>
        <v>9.5327000000000002</v>
      </c>
      <c r="L88" s="99">
        <f>J88</f>
        <v>1554.23</v>
      </c>
      <c r="M88" s="100">
        <f>K88/L88</f>
        <v>6.133390810883846E-3</v>
      </c>
      <c r="N88" s="101">
        <v>48.7</v>
      </c>
      <c r="O88" s="102">
        <f>M88*N88</f>
        <v>0.29869613249004334</v>
      </c>
      <c r="P88" s="102">
        <f>M88*60*1000</f>
        <v>368.00344865303077</v>
      </c>
      <c r="Q88" s="342">
        <f>P88*N88/1000</f>
        <v>17.9217679494026</v>
      </c>
    </row>
    <row r="89" spans="1:17" s="4" customFormat="1" ht="12.75" customHeight="1">
      <c r="A89" s="355"/>
      <c r="B89" s="23" t="s">
        <v>148</v>
      </c>
      <c r="C89" s="61" t="s">
        <v>120</v>
      </c>
      <c r="D89" s="23">
        <v>85</v>
      </c>
      <c r="E89" s="23">
        <v>1970</v>
      </c>
      <c r="F89" s="75">
        <v>43.35</v>
      </c>
      <c r="G89" s="75">
        <v>6.4648620000000001</v>
      </c>
      <c r="H89" s="75">
        <v>13.6</v>
      </c>
      <c r="I89" s="75">
        <v>23.285139999999998</v>
      </c>
      <c r="J89" s="75">
        <v>3789.83</v>
      </c>
      <c r="K89" s="75">
        <v>23.285139999999998</v>
      </c>
      <c r="L89" s="75">
        <v>3789.83</v>
      </c>
      <c r="M89" s="76">
        <f>K89/L89</f>
        <v>6.1441120050239719E-3</v>
      </c>
      <c r="N89" s="77">
        <v>62.021000000000001</v>
      </c>
      <c r="O89" s="77">
        <f>M89*N89</f>
        <v>0.38106397066359177</v>
      </c>
      <c r="P89" s="77">
        <f>M89*1000*60</f>
        <v>368.64672030143834</v>
      </c>
      <c r="Q89" s="338">
        <f>O89*60</f>
        <v>22.863838239815507</v>
      </c>
    </row>
    <row r="90" spans="1:17" s="4" customFormat="1" ht="12.75" customHeight="1">
      <c r="A90" s="355"/>
      <c r="B90" s="46" t="s">
        <v>790</v>
      </c>
      <c r="C90" s="64" t="s">
        <v>789</v>
      </c>
      <c r="D90" s="24">
        <v>45</v>
      </c>
      <c r="E90" s="25" t="s">
        <v>97</v>
      </c>
      <c r="F90" s="92">
        <v>25.58</v>
      </c>
      <c r="G90" s="92">
        <v>4.1100000000000003</v>
      </c>
      <c r="H90" s="92">
        <v>7.2</v>
      </c>
      <c r="I90" s="92">
        <v>14.27</v>
      </c>
      <c r="J90" s="93">
        <v>2319.88</v>
      </c>
      <c r="K90" s="92">
        <v>14.27</v>
      </c>
      <c r="L90" s="93">
        <v>2319.88</v>
      </c>
      <c r="M90" s="82">
        <v>6.1511802334603509E-3</v>
      </c>
      <c r="N90" s="94">
        <v>61.5</v>
      </c>
      <c r="O90" s="84">
        <v>0.37829758435781158</v>
      </c>
      <c r="P90" s="84">
        <v>369.07081400762104</v>
      </c>
      <c r="Q90" s="337">
        <v>22.697855061468694</v>
      </c>
    </row>
    <row r="91" spans="1:17" s="4" customFormat="1" ht="12.75" customHeight="1">
      <c r="A91" s="355"/>
      <c r="B91" s="23" t="s">
        <v>212</v>
      </c>
      <c r="C91" s="71" t="s">
        <v>202</v>
      </c>
      <c r="D91" s="30">
        <v>31</v>
      </c>
      <c r="E91" s="30">
        <v>1987</v>
      </c>
      <c r="F91" s="81">
        <v>17.95</v>
      </c>
      <c r="G91" s="81">
        <v>3.2650000000000001</v>
      </c>
      <c r="H91" s="81">
        <v>4.8</v>
      </c>
      <c r="I91" s="81">
        <f>F91-G91-H91</f>
        <v>9.884999999999998</v>
      </c>
      <c r="J91" s="81">
        <v>1593.91</v>
      </c>
      <c r="K91" s="81">
        <v>9.8849999999999998</v>
      </c>
      <c r="L91" s="81">
        <v>1593.91</v>
      </c>
      <c r="M91" s="82">
        <f>K91/L91</f>
        <v>6.201730336091749E-3</v>
      </c>
      <c r="N91" s="83">
        <v>50.9</v>
      </c>
      <c r="O91" s="84">
        <f>M91*N91</f>
        <v>0.31566807410707004</v>
      </c>
      <c r="P91" s="84">
        <f>M91*60*1000</f>
        <v>372.10382016550494</v>
      </c>
      <c r="Q91" s="337">
        <f>P91*N91/1000</f>
        <v>18.940084446424201</v>
      </c>
    </row>
    <row r="92" spans="1:17" s="4" customFormat="1" ht="12.75" customHeight="1">
      <c r="A92" s="355"/>
      <c r="B92" s="23" t="s">
        <v>35</v>
      </c>
      <c r="C92" s="71" t="s">
        <v>592</v>
      </c>
      <c r="D92" s="30">
        <v>25</v>
      </c>
      <c r="E92" s="30" t="s">
        <v>586</v>
      </c>
      <c r="F92" s="81">
        <f>+G92+H92+I92</f>
        <v>9.6299849999999996</v>
      </c>
      <c r="G92" s="81">
        <v>1.7717700000000001</v>
      </c>
      <c r="H92" s="81">
        <v>3.68</v>
      </c>
      <c r="I92" s="81">
        <v>4.1782149999999998</v>
      </c>
      <c r="J92" s="81">
        <v>971.5</v>
      </c>
      <c r="K92" s="81">
        <v>4.1782149999999998</v>
      </c>
      <c r="L92" s="81">
        <v>671.5</v>
      </c>
      <c r="M92" s="82">
        <f>K92/L92</f>
        <v>6.2222114668652271E-3</v>
      </c>
      <c r="N92" s="83">
        <v>59.186999999999998</v>
      </c>
      <c r="O92" s="84">
        <f>M92*N92</f>
        <v>0.36827403008935217</v>
      </c>
      <c r="P92" s="84">
        <f>M92*60*1000</f>
        <v>373.3326880119136</v>
      </c>
      <c r="Q92" s="337">
        <f>P92*N92/1000</f>
        <v>22.096441805361131</v>
      </c>
    </row>
    <row r="93" spans="1:17" s="4" customFormat="1" ht="12.75" customHeight="1">
      <c r="A93" s="355"/>
      <c r="B93" s="23" t="s">
        <v>471</v>
      </c>
      <c r="C93" s="28" t="s">
        <v>450</v>
      </c>
      <c r="D93" s="27">
        <v>30</v>
      </c>
      <c r="E93" s="27">
        <v>1973</v>
      </c>
      <c r="F93" s="85">
        <v>17.306000000000001</v>
      </c>
      <c r="G93" s="85">
        <v>2.6570939999999998</v>
      </c>
      <c r="H93" s="85">
        <v>4.8</v>
      </c>
      <c r="I93" s="85">
        <v>9.8489050000000002</v>
      </c>
      <c r="J93" s="85">
        <v>1569.45</v>
      </c>
      <c r="K93" s="85">
        <v>9.8489050000000002</v>
      </c>
      <c r="L93" s="85">
        <v>1569.45</v>
      </c>
      <c r="M93" s="86">
        <v>6.2753862818184713E-3</v>
      </c>
      <c r="N93" s="87">
        <v>84.14800000000001</v>
      </c>
      <c r="O93" s="87">
        <v>0.52806120484246077</v>
      </c>
      <c r="P93" s="87">
        <v>376.52317690910832</v>
      </c>
      <c r="Q93" s="339">
        <v>31.683672290547648</v>
      </c>
    </row>
    <row r="94" spans="1:17" s="4" customFormat="1" ht="12.75" customHeight="1">
      <c r="A94" s="355"/>
      <c r="B94" s="23" t="s">
        <v>581</v>
      </c>
      <c r="C94" s="103" t="s">
        <v>969</v>
      </c>
      <c r="D94" s="104">
        <v>32</v>
      </c>
      <c r="E94" s="104">
        <v>1973</v>
      </c>
      <c r="F94" s="105">
        <v>18.503</v>
      </c>
      <c r="G94" s="105">
        <v>2.1492930000000001</v>
      </c>
      <c r="H94" s="105">
        <v>5.13</v>
      </c>
      <c r="I94" s="105">
        <v>11.223713</v>
      </c>
      <c r="J94" s="105">
        <v>1758.16</v>
      </c>
      <c r="K94" s="105">
        <v>11.223713</v>
      </c>
      <c r="L94" s="105">
        <v>1758.16</v>
      </c>
      <c r="M94" s="106">
        <v>6.3837836146880831E-3</v>
      </c>
      <c r="N94" s="107">
        <v>65.727000000000004</v>
      </c>
      <c r="O94" s="107">
        <v>0.41958694564260368</v>
      </c>
      <c r="P94" s="107">
        <v>383.02701688128496</v>
      </c>
      <c r="Q94" s="343">
        <v>25.175216738556216</v>
      </c>
    </row>
    <row r="95" spans="1:17" s="4" customFormat="1" ht="12.75" customHeight="1">
      <c r="A95" s="355"/>
      <c r="B95" s="23" t="s">
        <v>471</v>
      </c>
      <c r="C95" s="28" t="s">
        <v>449</v>
      </c>
      <c r="D95" s="27">
        <v>30</v>
      </c>
      <c r="E95" s="27">
        <v>1971</v>
      </c>
      <c r="F95" s="85">
        <v>18.2</v>
      </c>
      <c r="G95" s="85">
        <v>3.313466</v>
      </c>
      <c r="H95" s="85">
        <v>4.8</v>
      </c>
      <c r="I95" s="85">
        <v>10.086535</v>
      </c>
      <c r="J95" s="85">
        <v>1569.65</v>
      </c>
      <c r="K95" s="85">
        <v>10.086535</v>
      </c>
      <c r="L95" s="85">
        <v>1569.65</v>
      </c>
      <c r="M95" s="86">
        <v>6.4259771286592545E-3</v>
      </c>
      <c r="N95" s="87">
        <v>84.14800000000001</v>
      </c>
      <c r="O95" s="87">
        <v>0.54073312342241897</v>
      </c>
      <c r="P95" s="87">
        <v>385.55862771955532</v>
      </c>
      <c r="Q95" s="339">
        <v>32.443987405345148</v>
      </c>
    </row>
    <row r="96" spans="1:17" s="4" customFormat="1" ht="12.75" customHeight="1">
      <c r="A96" s="355"/>
      <c r="B96" s="46" t="s">
        <v>790</v>
      </c>
      <c r="C96" s="65" t="s">
        <v>323</v>
      </c>
      <c r="D96" s="24">
        <v>40</v>
      </c>
      <c r="E96" s="25" t="s">
        <v>40</v>
      </c>
      <c r="F96" s="92">
        <v>27.27</v>
      </c>
      <c r="G96" s="92">
        <v>3.95</v>
      </c>
      <c r="H96" s="92">
        <v>6.4</v>
      </c>
      <c r="I96" s="92">
        <v>16.920000000000002</v>
      </c>
      <c r="J96" s="93">
        <v>2612.13</v>
      </c>
      <c r="K96" s="92">
        <v>16.93</v>
      </c>
      <c r="L96" s="92">
        <v>2612.13</v>
      </c>
      <c r="M96" s="82">
        <v>6.4813007009605185E-3</v>
      </c>
      <c r="N96" s="94">
        <v>61.5</v>
      </c>
      <c r="O96" s="84">
        <v>0.3985999931090719</v>
      </c>
      <c r="P96" s="84">
        <v>388.87804205763109</v>
      </c>
      <c r="Q96" s="337">
        <v>23.915999586544313</v>
      </c>
    </row>
    <row r="97" spans="1:17" s="4" customFormat="1" ht="12.75" customHeight="1">
      <c r="A97" s="355"/>
      <c r="B97" s="46" t="s">
        <v>86</v>
      </c>
      <c r="C97" s="61" t="s">
        <v>51</v>
      </c>
      <c r="D97" s="23">
        <v>60</v>
      </c>
      <c r="E97" s="23">
        <v>2005</v>
      </c>
      <c r="F97" s="75">
        <v>44.69</v>
      </c>
      <c r="G97" s="75">
        <v>9.49</v>
      </c>
      <c r="H97" s="75">
        <v>3.2</v>
      </c>
      <c r="I97" s="75">
        <v>32</v>
      </c>
      <c r="J97" s="75">
        <v>4933.47</v>
      </c>
      <c r="K97" s="75">
        <v>31.051896535298681</v>
      </c>
      <c r="L97" s="75">
        <v>4787.3</v>
      </c>
      <c r="M97" s="76">
        <v>6.4863067982576152E-3</v>
      </c>
      <c r="N97" s="77">
        <v>59.95</v>
      </c>
      <c r="O97" s="77">
        <v>0.38885409255554404</v>
      </c>
      <c r="P97" s="77">
        <v>389.17840789545693</v>
      </c>
      <c r="Q97" s="338">
        <v>23.331245553332643</v>
      </c>
    </row>
    <row r="98" spans="1:17" s="4" customFormat="1" ht="12.75" customHeight="1">
      <c r="A98" s="355"/>
      <c r="B98" s="46" t="s">
        <v>790</v>
      </c>
      <c r="C98" s="64" t="s">
        <v>324</v>
      </c>
      <c r="D98" s="24">
        <v>52</v>
      </c>
      <c r="E98" s="25">
        <v>2007</v>
      </c>
      <c r="F98" s="92">
        <v>29.35</v>
      </c>
      <c r="G98" s="92">
        <v>0</v>
      </c>
      <c r="H98" s="92">
        <v>4.9000000000000004</v>
      </c>
      <c r="I98" s="92">
        <v>24.453399999999998</v>
      </c>
      <c r="J98" s="93">
        <v>3767.48</v>
      </c>
      <c r="K98" s="92">
        <v>24.453399999999998</v>
      </c>
      <c r="L98" s="93">
        <v>3767.48</v>
      </c>
      <c r="M98" s="82">
        <v>6.4906515761198463E-3</v>
      </c>
      <c r="N98" s="94">
        <v>61.5</v>
      </c>
      <c r="O98" s="84">
        <v>0.39917507193137053</v>
      </c>
      <c r="P98" s="84">
        <v>389.43909456719081</v>
      </c>
      <c r="Q98" s="337">
        <v>23.950504315882235</v>
      </c>
    </row>
    <row r="99" spans="1:17" s="4" customFormat="1" ht="12.75" customHeight="1">
      <c r="A99" s="355"/>
      <c r="B99" s="46" t="s">
        <v>446</v>
      </c>
      <c r="C99" s="28" t="s">
        <v>396</v>
      </c>
      <c r="D99" s="27">
        <v>70</v>
      </c>
      <c r="E99" s="27">
        <v>2008</v>
      </c>
      <c r="F99" s="85">
        <v>46.575000000000003</v>
      </c>
      <c r="G99" s="85">
        <v>15.499184</v>
      </c>
      <c r="H99" s="85">
        <v>0</v>
      </c>
      <c r="I99" s="85">
        <v>31.075807999999999</v>
      </c>
      <c r="J99" s="85">
        <v>4787.37</v>
      </c>
      <c r="K99" s="85">
        <v>31.075807999999999</v>
      </c>
      <c r="L99" s="85">
        <v>4787.37</v>
      </c>
      <c r="M99" s="86">
        <v>6.4912066541754658E-3</v>
      </c>
      <c r="N99" s="87">
        <v>64.637</v>
      </c>
      <c r="O99" s="87">
        <v>0.41957212450593956</v>
      </c>
      <c r="P99" s="87">
        <v>389.47239925052793</v>
      </c>
      <c r="Q99" s="339">
        <v>25.174327470356374</v>
      </c>
    </row>
    <row r="100" spans="1:17" s="4" customFormat="1" ht="12.75" customHeight="1">
      <c r="A100" s="355"/>
      <c r="B100" s="23" t="s">
        <v>471</v>
      </c>
      <c r="C100" s="28" t="s">
        <v>454</v>
      </c>
      <c r="D100" s="27">
        <v>34</v>
      </c>
      <c r="E100" s="27">
        <v>2001</v>
      </c>
      <c r="F100" s="85">
        <v>21.623999999999999</v>
      </c>
      <c r="G100" s="85">
        <v>4.836131</v>
      </c>
      <c r="H100" s="85">
        <v>5.44</v>
      </c>
      <c r="I100" s="85">
        <v>11.347868999999999</v>
      </c>
      <c r="J100" s="85">
        <v>1747.92</v>
      </c>
      <c r="K100" s="85">
        <v>11.347868999999999</v>
      </c>
      <c r="L100" s="85">
        <v>1747.92</v>
      </c>
      <c r="M100" s="86">
        <v>6.4922130303446375E-3</v>
      </c>
      <c r="N100" s="87">
        <v>84.14800000000001</v>
      </c>
      <c r="O100" s="87">
        <v>0.54630674207744068</v>
      </c>
      <c r="P100" s="87">
        <v>389.53278182067822</v>
      </c>
      <c r="Q100" s="339">
        <v>32.77840452464644</v>
      </c>
    </row>
    <row r="101" spans="1:17" s="4" customFormat="1" ht="12.75" customHeight="1">
      <c r="A101" s="355"/>
      <c r="B101" s="46" t="s">
        <v>312</v>
      </c>
      <c r="C101" s="71" t="s">
        <v>288</v>
      </c>
      <c r="D101" s="30">
        <v>40</v>
      </c>
      <c r="E101" s="30">
        <v>1990</v>
      </c>
      <c r="F101" s="81">
        <v>24.4</v>
      </c>
      <c r="G101" s="81">
        <v>3.1269999999999998</v>
      </c>
      <c r="H101" s="81">
        <v>6.4</v>
      </c>
      <c r="I101" s="81">
        <v>14.872999999999999</v>
      </c>
      <c r="J101" s="81">
        <v>2290.61</v>
      </c>
      <c r="K101" s="81">
        <v>14.872999999999999</v>
      </c>
      <c r="L101" s="81">
        <v>2290.61</v>
      </c>
      <c r="M101" s="82">
        <v>6.4930302408528727E-3</v>
      </c>
      <c r="N101" s="83">
        <v>56.7</v>
      </c>
      <c r="O101" s="84">
        <v>0.40128874797543013</v>
      </c>
      <c r="P101" s="84">
        <v>389.58181445117236</v>
      </c>
      <c r="Q101" s="337">
        <v>22.089288879381474</v>
      </c>
    </row>
    <row r="102" spans="1:17" s="4" customFormat="1" ht="12.75" customHeight="1">
      <c r="A102" s="355"/>
      <c r="B102" s="46" t="s">
        <v>572</v>
      </c>
      <c r="C102" s="31" t="s">
        <v>548</v>
      </c>
      <c r="D102" s="32">
        <v>40</v>
      </c>
      <c r="E102" s="32">
        <v>1982</v>
      </c>
      <c r="F102" s="78">
        <v>22.891999999999999</v>
      </c>
      <c r="G102" s="78">
        <v>3.8574869999999999</v>
      </c>
      <c r="H102" s="78">
        <v>6.4</v>
      </c>
      <c r="I102" s="78">
        <v>12.634508</v>
      </c>
      <c r="J102" s="78">
        <v>1944.42</v>
      </c>
      <c r="K102" s="78">
        <v>12.634508</v>
      </c>
      <c r="L102" s="78">
        <v>1944.42</v>
      </c>
      <c r="M102" s="79">
        <v>6.4978286584174202E-3</v>
      </c>
      <c r="N102" s="80">
        <v>83.603000000000009</v>
      </c>
      <c r="O102" s="80">
        <v>0.54323796932967161</v>
      </c>
      <c r="P102" s="80">
        <v>389.86971950504523</v>
      </c>
      <c r="Q102" s="336">
        <v>32.594278159780302</v>
      </c>
    </row>
    <row r="103" spans="1:17" s="4" customFormat="1" ht="12.75" customHeight="1">
      <c r="A103" s="355"/>
      <c r="B103" s="46" t="s">
        <v>790</v>
      </c>
      <c r="C103" s="64" t="s">
        <v>791</v>
      </c>
      <c r="D103" s="24">
        <v>20</v>
      </c>
      <c r="E103" s="25" t="s">
        <v>40</v>
      </c>
      <c r="F103" s="92">
        <v>10.11</v>
      </c>
      <c r="G103" s="92">
        <v>2.2799999999999998</v>
      </c>
      <c r="H103" s="92">
        <v>3.2</v>
      </c>
      <c r="I103" s="92">
        <v>5.88</v>
      </c>
      <c r="J103" s="93">
        <v>899.93</v>
      </c>
      <c r="K103" s="92">
        <v>5.88</v>
      </c>
      <c r="L103" s="93">
        <v>899.93</v>
      </c>
      <c r="M103" s="82">
        <v>6.5338415210071899E-3</v>
      </c>
      <c r="N103" s="94">
        <v>61.5</v>
      </c>
      <c r="O103" s="84">
        <v>0.40183125354194216</v>
      </c>
      <c r="P103" s="84">
        <v>392.0304912604314</v>
      </c>
      <c r="Q103" s="337">
        <v>24.109875212516531</v>
      </c>
    </row>
    <row r="104" spans="1:17" s="4" customFormat="1" ht="12.75" customHeight="1">
      <c r="A104" s="355"/>
      <c r="B104" s="23" t="s">
        <v>247</v>
      </c>
      <c r="C104" s="98" t="s">
        <v>893</v>
      </c>
      <c r="D104" s="33">
        <v>60</v>
      </c>
      <c r="E104" s="33" t="s">
        <v>40</v>
      </c>
      <c r="F104" s="99">
        <f>G104+H104+I104</f>
        <v>34.856999999999999</v>
      </c>
      <c r="G104" s="99">
        <v>4.8303000000000003</v>
      </c>
      <c r="H104" s="99">
        <v>9.6</v>
      </c>
      <c r="I104" s="99">
        <v>20.4267</v>
      </c>
      <c r="J104" s="99">
        <v>3125.26</v>
      </c>
      <c r="K104" s="99">
        <f>I104</f>
        <v>20.4267</v>
      </c>
      <c r="L104" s="99">
        <f>J104</f>
        <v>3125.26</v>
      </c>
      <c r="M104" s="100">
        <f>K104/L104</f>
        <v>6.5360002047829616E-3</v>
      </c>
      <c r="N104" s="101">
        <v>48.7</v>
      </c>
      <c r="O104" s="102">
        <f>M104*N104</f>
        <v>0.31830320997293027</v>
      </c>
      <c r="P104" s="102">
        <f>M104*60*1000</f>
        <v>392.16001228697775</v>
      </c>
      <c r="Q104" s="342">
        <f>P104*N104/1000</f>
        <v>19.098192598375814</v>
      </c>
    </row>
    <row r="105" spans="1:17" s="4" customFormat="1" ht="12.75" customHeight="1">
      <c r="A105" s="355"/>
      <c r="B105" s="46" t="s">
        <v>270</v>
      </c>
      <c r="C105" s="71" t="s">
        <v>624</v>
      </c>
      <c r="D105" s="30">
        <v>20</v>
      </c>
      <c r="E105" s="30">
        <v>1983</v>
      </c>
      <c r="F105" s="81">
        <v>13.032999999999999</v>
      </c>
      <c r="G105" s="81">
        <v>2.8479999999999999</v>
      </c>
      <c r="H105" s="81">
        <v>3.2</v>
      </c>
      <c r="I105" s="81">
        <v>6.9850000000000003</v>
      </c>
      <c r="J105" s="81">
        <v>1063.0999999999999</v>
      </c>
      <c r="K105" s="81">
        <v>6.9850000000000003</v>
      </c>
      <c r="L105" s="81">
        <v>1063.0999999999999</v>
      </c>
      <c r="M105" s="82">
        <f>K105/L105</f>
        <v>6.5704072994073942E-3</v>
      </c>
      <c r="N105" s="83">
        <v>52.3</v>
      </c>
      <c r="O105" s="84">
        <f>M105*N105</f>
        <v>0.34363230175900672</v>
      </c>
      <c r="P105" s="84">
        <f>M105*60*1000</f>
        <v>394.22443796444367</v>
      </c>
      <c r="Q105" s="337">
        <f>P105*N105/1000</f>
        <v>20.6179381055404</v>
      </c>
    </row>
    <row r="106" spans="1:17" s="4" customFormat="1" ht="12.75" customHeight="1">
      <c r="A106" s="355"/>
      <c r="B106" s="23" t="s">
        <v>148</v>
      </c>
      <c r="C106" s="61" t="s">
        <v>121</v>
      </c>
      <c r="D106" s="23">
        <v>24</v>
      </c>
      <c r="E106" s="23">
        <v>1991</v>
      </c>
      <c r="F106" s="75">
        <v>13.33</v>
      </c>
      <c r="G106" s="75">
        <v>1.8169770000000001</v>
      </c>
      <c r="H106" s="75">
        <v>3.84</v>
      </c>
      <c r="I106" s="75">
        <v>7.6730299999999998</v>
      </c>
      <c r="J106" s="75">
        <v>1163.97</v>
      </c>
      <c r="K106" s="75">
        <v>7.6730299999999998</v>
      </c>
      <c r="L106" s="75">
        <v>1163.97</v>
      </c>
      <c r="M106" s="76">
        <f>K106/L106</f>
        <v>6.5921200718231567E-3</v>
      </c>
      <c r="N106" s="77">
        <v>62.021000000000001</v>
      </c>
      <c r="O106" s="77">
        <f>M106*N106</f>
        <v>0.408849878974544</v>
      </c>
      <c r="P106" s="77">
        <f>M106*1000*60</f>
        <v>395.52720430938939</v>
      </c>
      <c r="Q106" s="338">
        <f>O106*60</f>
        <v>24.530992738472641</v>
      </c>
    </row>
    <row r="107" spans="1:17" s="4" customFormat="1" ht="12.75" customHeight="1">
      <c r="A107" s="355"/>
      <c r="B107" s="46" t="s">
        <v>234</v>
      </c>
      <c r="C107" s="71" t="s">
        <v>218</v>
      </c>
      <c r="D107" s="30">
        <v>40</v>
      </c>
      <c r="E107" s="30" t="s">
        <v>40</v>
      </c>
      <c r="F107" s="81">
        <f>G107+H107+I107</f>
        <v>26.06</v>
      </c>
      <c r="G107" s="81">
        <v>4.92</v>
      </c>
      <c r="H107" s="81">
        <v>6.03</v>
      </c>
      <c r="I107" s="81">
        <v>15.11</v>
      </c>
      <c r="J107" s="81">
        <v>2281.6999999999998</v>
      </c>
      <c r="K107" s="81">
        <v>15.11</v>
      </c>
      <c r="L107" s="81">
        <v>2281.6999999999998</v>
      </c>
      <c r="M107" s="82">
        <f>K107/L107</f>
        <v>6.6222553359337336E-3</v>
      </c>
      <c r="N107" s="83">
        <v>49.92</v>
      </c>
      <c r="O107" s="84">
        <f>M107*N107</f>
        <v>0.33058298636981198</v>
      </c>
      <c r="P107" s="84">
        <f>M107*60*1000</f>
        <v>397.33532015602401</v>
      </c>
      <c r="Q107" s="337">
        <f>P107*N107/1000</f>
        <v>19.834979182188718</v>
      </c>
    </row>
    <row r="108" spans="1:17" s="4" customFormat="1" ht="12.75" customHeight="1">
      <c r="A108" s="355"/>
      <c r="B108" s="23" t="s">
        <v>212</v>
      </c>
      <c r="C108" s="71" t="s">
        <v>843</v>
      </c>
      <c r="D108" s="30">
        <v>32</v>
      </c>
      <c r="E108" s="30">
        <v>1980</v>
      </c>
      <c r="F108" s="81">
        <v>19.997</v>
      </c>
      <c r="G108" s="81">
        <v>3</v>
      </c>
      <c r="H108" s="81">
        <v>5.12</v>
      </c>
      <c r="I108" s="81">
        <f>F108-G108-H108</f>
        <v>11.876999999999999</v>
      </c>
      <c r="J108" s="81">
        <v>1792.6</v>
      </c>
      <c r="K108" s="81">
        <v>11.877000000000001</v>
      </c>
      <c r="L108" s="81">
        <v>1792.6</v>
      </c>
      <c r="M108" s="82">
        <f>K108/L108</f>
        <v>6.6255717951578721E-3</v>
      </c>
      <c r="N108" s="83">
        <v>50.9</v>
      </c>
      <c r="O108" s="84">
        <f>M108*N108</f>
        <v>0.33724160437353567</v>
      </c>
      <c r="P108" s="84">
        <f>M108*60*1000</f>
        <v>397.53430770947233</v>
      </c>
      <c r="Q108" s="337">
        <f>P108*N108/1000</f>
        <v>20.23449626241214</v>
      </c>
    </row>
    <row r="109" spans="1:17" s="4" customFormat="1" ht="12.75" customHeight="1">
      <c r="A109" s="355"/>
      <c r="B109" s="46" t="s">
        <v>790</v>
      </c>
      <c r="C109" s="64" t="s">
        <v>792</v>
      </c>
      <c r="D109" s="24">
        <v>92</v>
      </c>
      <c r="E109" s="25">
        <v>2007</v>
      </c>
      <c r="F109" s="92">
        <v>50.9</v>
      </c>
      <c r="G109" s="92">
        <v>0</v>
      </c>
      <c r="H109" s="92">
        <v>8.9700000000000006</v>
      </c>
      <c r="I109" s="92">
        <v>41.928699999999999</v>
      </c>
      <c r="J109" s="93">
        <v>6320.16</v>
      </c>
      <c r="K109" s="92">
        <v>41.928699999999999</v>
      </c>
      <c r="L109" s="93">
        <v>6320.16</v>
      </c>
      <c r="M109" s="82">
        <v>6.6341200222779168E-3</v>
      </c>
      <c r="N109" s="94">
        <v>61.5</v>
      </c>
      <c r="O109" s="84">
        <v>0.40799838137009187</v>
      </c>
      <c r="P109" s="84">
        <v>398.04720133667496</v>
      </c>
      <c r="Q109" s="337">
        <v>24.479902882205511</v>
      </c>
    </row>
    <row r="110" spans="1:17" s="4" customFormat="1" ht="12.75" customHeight="1">
      <c r="A110" s="355"/>
      <c r="B110" s="46" t="s">
        <v>616</v>
      </c>
      <c r="C110" s="71" t="s">
        <v>603</v>
      </c>
      <c r="D110" s="30">
        <v>20</v>
      </c>
      <c r="E110" s="30">
        <v>1983</v>
      </c>
      <c r="F110" s="81">
        <v>12.522</v>
      </c>
      <c r="G110" s="81">
        <v>1.6919169999999999</v>
      </c>
      <c r="H110" s="81">
        <v>3.2</v>
      </c>
      <c r="I110" s="81">
        <v>7.6300829999999999</v>
      </c>
      <c r="J110" s="81">
        <v>1143.9000000000001</v>
      </c>
      <c r="K110" s="81">
        <v>7.6300829999999999</v>
      </c>
      <c r="L110" s="81">
        <v>1143.9000000000001</v>
      </c>
      <c r="M110" s="82">
        <f>K110/L110</f>
        <v>6.6702360346184101E-3</v>
      </c>
      <c r="N110" s="83">
        <v>93.085999999999999</v>
      </c>
      <c r="O110" s="84">
        <f>M110*N110</f>
        <v>0.62090559151848934</v>
      </c>
      <c r="P110" s="84">
        <f>M110*60*1000</f>
        <v>400.21416207710456</v>
      </c>
      <c r="Q110" s="337">
        <f>P110*N110/1000</f>
        <v>37.254335491109359</v>
      </c>
    </row>
    <row r="111" spans="1:17" s="4" customFormat="1" ht="12.75" customHeight="1">
      <c r="A111" s="355"/>
      <c r="B111" s="23" t="s">
        <v>471</v>
      </c>
      <c r="C111" s="28" t="s">
        <v>451</v>
      </c>
      <c r="D111" s="27">
        <v>20</v>
      </c>
      <c r="E111" s="27">
        <v>1976</v>
      </c>
      <c r="F111" s="85">
        <v>18.806000000000001</v>
      </c>
      <c r="G111" s="85">
        <v>4.2839999999999998</v>
      </c>
      <c r="H111" s="85">
        <v>3.04</v>
      </c>
      <c r="I111" s="85">
        <v>11.481999999999999</v>
      </c>
      <c r="J111" s="85">
        <v>1720.29</v>
      </c>
      <c r="K111" s="85">
        <v>11.481999999999999</v>
      </c>
      <c r="L111" s="85">
        <v>1720.29</v>
      </c>
      <c r="M111" s="86">
        <v>6.6744560510146539E-3</v>
      </c>
      <c r="N111" s="87">
        <v>84.14800000000001</v>
      </c>
      <c r="O111" s="87">
        <v>0.56164212778078115</v>
      </c>
      <c r="P111" s="87">
        <v>400.46736306087922</v>
      </c>
      <c r="Q111" s="339">
        <v>33.698527666846871</v>
      </c>
    </row>
    <row r="112" spans="1:17" s="4" customFormat="1" ht="12.75" customHeight="1">
      <c r="A112" s="355"/>
      <c r="B112" s="23" t="s">
        <v>247</v>
      </c>
      <c r="C112" s="98" t="s">
        <v>375</v>
      </c>
      <c r="D112" s="33">
        <v>30</v>
      </c>
      <c r="E112" s="33" t="s">
        <v>40</v>
      </c>
      <c r="F112" s="99">
        <f>G112+H112+I112</f>
        <v>19.490000000000002</v>
      </c>
      <c r="G112" s="99">
        <v>3.2038000000000002</v>
      </c>
      <c r="H112" s="99">
        <v>4.8</v>
      </c>
      <c r="I112" s="99">
        <v>11.4862</v>
      </c>
      <c r="J112" s="99">
        <v>1720.83</v>
      </c>
      <c r="K112" s="99">
        <f>I112</f>
        <v>11.4862</v>
      </c>
      <c r="L112" s="99">
        <f>J112</f>
        <v>1720.83</v>
      </c>
      <c r="M112" s="100">
        <f>K112/L112</f>
        <v>6.6748022756460551E-3</v>
      </c>
      <c r="N112" s="101">
        <v>48.7</v>
      </c>
      <c r="O112" s="102">
        <f>M112*N112</f>
        <v>0.3250628708239629</v>
      </c>
      <c r="P112" s="102">
        <f>M112*60*1000</f>
        <v>400.48813653876329</v>
      </c>
      <c r="Q112" s="342">
        <f>P112*N112/1000</f>
        <v>19.503772249437773</v>
      </c>
    </row>
    <row r="113" spans="1:17" s="4" customFormat="1" ht="12.75" customHeight="1">
      <c r="A113" s="355"/>
      <c r="B113" s="46" t="s">
        <v>87</v>
      </c>
      <c r="C113" s="71" t="s">
        <v>286</v>
      </c>
      <c r="D113" s="30">
        <v>67</v>
      </c>
      <c r="E113" s="30">
        <v>2006</v>
      </c>
      <c r="F113" s="81">
        <v>44.531300000000002</v>
      </c>
      <c r="G113" s="81">
        <v>12.061500000000001</v>
      </c>
      <c r="H113" s="81">
        <v>0</v>
      </c>
      <c r="I113" s="81">
        <v>32.469799999999999</v>
      </c>
      <c r="J113" s="81">
        <v>4845.0200000000004</v>
      </c>
      <c r="K113" s="81">
        <v>32.469799999999999</v>
      </c>
      <c r="L113" s="81">
        <v>4845.0200000000004</v>
      </c>
      <c r="M113" s="82">
        <v>6.7016854419589588E-3</v>
      </c>
      <c r="N113" s="83">
        <v>60.4</v>
      </c>
      <c r="O113" s="84">
        <v>0.40478180069432113</v>
      </c>
      <c r="P113" s="84">
        <v>402.10112651753752</v>
      </c>
      <c r="Q113" s="337">
        <v>24.286908041659267</v>
      </c>
    </row>
    <row r="114" spans="1:17" s="4" customFormat="1" ht="12.75" customHeight="1">
      <c r="A114" s="355"/>
      <c r="B114" s="23" t="s">
        <v>581</v>
      </c>
      <c r="C114" s="103" t="s">
        <v>970</v>
      </c>
      <c r="D114" s="104">
        <v>19</v>
      </c>
      <c r="E114" s="104">
        <v>1978</v>
      </c>
      <c r="F114" s="105">
        <v>11.754</v>
      </c>
      <c r="G114" s="105">
        <v>1.3839870000000001</v>
      </c>
      <c r="H114" s="105">
        <v>3.2</v>
      </c>
      <c r="I114" s="105">
        <v>7.1700140000000001</v>
      </c>
      <c r="J114" s="105">
        <v>1059.1500000000001</v>
      </c>
      <c r="K114" s="105">
        <v>7.1700140000000001</v>
      </c>
      <c r="L114" s="105">
        <v>1059.1500000000001</v>
      </c>
      <c r="M114" s="106">
        <v>6.7695925978378882E-3</v>
      </c>
      <c r="N114" s="107">
        <v>65.727000000000004</v>
      </c>
      <c r="O114" s="107">
        <v>0.44494501267809089</v>
      </c>
      <c r="P114" s="107">
        <v>406.17555587027334</v>
      </c>
      <c r="Q114" s="343">
        <v>26.696700760685456</v>
      </c>
    </row>
    <row r="115" spans="1:17" s="4" customFormat="1" ht="12.75" customHeight="1">
      <c r="A115" s="355"/>
      <c r="B115" s="23" t="s">
        <v>471</v>
      </c>
      <c r="C115" s="28" t="s">
        <v>452</v>
      </c>
      <c r="D115" s="27">
        <v>10</v>
      </c>
      <c r="E115" s="27">
        <v>1999</v>
      </c>
      <c r="F115" s="85">
        <v>8.6608000000000001</v>
      </c>
      <c r="G115" s="85">
        <v>0</v>
      </c>
      <c r="H115" s="85">
        <v>0</v>
      </c>
      <c r="I115" s="85">
        <v>8.6608000000000001</v>
      </c>
      <c r="J115" s="85">
        <v>1261.9000000000001</v>
      </c>
      <c r="K115" s="85">
        <v>8.6608000000000001</v>
      </c>
      <c r="L115" s="85">
        <v>1261.9000000000001</v>
      </c>
      <c r="M115" s="86">
        <v>6.8633013709485692E-3</v>
      </c>
      <c r="N115" s="87">
        <v>84.14800000000001</v>
      </c>
      <c r="O115" s="87">
        <v>0.57753308376258028</v>
      </c>
      <c r="P115" s="87">
        <v>411.79808225691414</v>
      </c>
      <c r="Q115" s="339">
        <v>34.651985025754819</v>
      </c>
    </row>
    <row r="116" spans="1:17" s="4" customFormat="1" ht="12.75" customHeight="1">
      <c r="A116" s="355"/>
      <c r="B116" s="23" t="s">
        <v>581</v>
      </c>
      <c r="C116" s="103" t="s">
        <v>971</v>
      </c>
      <c r="D116" s="104">
        <v>21</v>
      </c>
      <c r="E116" s="104">
        <v>1988</v>
      </c>
      <c r="F116" s="105">
        <v>11.673</v>
      </c>
      <c r="G116" s="105">
        <v>1.1067</v>
      </c>
      <c r="H116" s="105">
        <v>3.2</v>
      </c>
      <c r="I116" s="105">
        <v>7.3662989999999997</v>
      </c>
      <c r="J116" s="105">
        <v>1072.1099999999999</v>
      </c>
      <c r="K116" s="105">
        <v>7.3662989999999997</v>
      </c>
      <c r="L116" s="105">
        <v>1072.1099999999999</v>
      </c>
      <c r="M116" s="106">
        <v>6.8708425441419262E-3</v>
      </c>
      <c r="N116" s="107">
        <v>65.727000000000004</v>
      </c>
      <c r="O116" s="107">
        <v>0.4515998678988164</v>
      </c>
      <c r="P116" s="107">
        <v>412.25055264851557</v>
      </c>
      <c r="Q116" s="343">
        <v>27.095992073928986</v>
      </c>
    </row>
    <row r="117" spans="1:17" s="4" customFormat="1" ht="12.75" customHeight="1">
      <c r="A117" s="355"/>
      <c r="B117" s="23" t="s">
        <v>247</v>
      </c>
      <c r="C117" s="98" t="s">
        <v>378</v>
      </c>
      <c r="D117" s="33">
        <v>25</v>
      </c>
      <c r="E117" s="33" t="s">
        <v>40</v>
      </c>
      <c r="F117" s="99">
        <f>G117+H117+I117</f>
        <v>15.5</v>
      </c>
      <c r="G117" s="99">
        <v>2.6743999999999999</v>
      </c>
      <c r="H117" s="99">
        <v>4</v>
      </c>
      <c r="I117" s="99">
        <v>8.8255999999999997</v>
      </c>
      <c r="J117" s="99">
        <v>1275.81</v>
      </c>
      <c r="K117" s="99">
        <f>I117</f>
        <v>8.8255999999999997</v>
      </c>
      <c r="L117" s="99">
        <f>J117</f>
        <v>1275.81</v>
      </c>
      <c r="M117" s="100">
        <f>K117/L117</f>
        <v>6.9176444768421627E-3</v>
      </c>
      <c r="N117" s="101">
        <v>48.7</v>
      </c>
      <c r="O117" s="102">
        <f>M117*N117</f>
        <v>0.33688928602221335</v>
      </c>
      <c r="P117" s="102">
        <f>M117*60*1000</f>
        <v>415.05866861052976</v>
      </c>
      <c r="Q117" s="342">
        <f>P117*N117/1000</f>
        <v>20.213357161332802</v>
      </c>
    </row>
    <row r="118" spans="1:17" s="4" customFormat="1" ht="12.75" customHeight="1">
      <c r="A118" s="355"/>
      <c r="B118" s="23" t="s">
        <v>247</v>
      </c>
      <c r="C118" s="98" t="s">
        <v>376</v>
      </c>
      <c r="D118" s="33">
        <v>12</v>
      </c>
      <c r="E118" s="33" t="s">
        <v>40</v>
      </c>
      <c r="F118" s="99">
        <f>G118+H118+I118</f>
        <v>8.7200000000000006</v>
      </c>
      <c r="G118" s="99">
        <v>1.9103000000000001</v>
      </c>
      <c r="H118" s="99">
        <v>1.92</v>
      </c>
      <c r="I118" s="99">
        <v>4.8897000000000004</v>
      </c>
      <c r="J118" s="99">
        <v>705.43</v>
      </c>
      <c r="K118" s="99">
        <f>I118</f>
        <v>4.8897000000000004</v>
      </c>
      <c r="L118" s="99">
        <f>J118</f>
        <v>705.43</v>
      </c>
      <c r="M118" s="100">
        <f>K118/L118</f>
        <v>6.9315169471102743E-3</v>
      </c>
      <c r="N118" s="101">
        <v>48.7</v>
      </c>
      <c r="O118" s="102">
        <f>M118*N118</f>
        <v>0.33756487532427037</v>
      </c>
      <c r="P118" s="102">
        <f>M118*60*1000</f>
        <v>415.89101682661646</v>
      </c>
      <c r="Q118" s="342">
        <f>P118*N118/1000</f>
        <v>20.253892519456222</v>
      </c>
    </row>
    <row r="119" spans="1:17" s="4" customFormat="1" ht="12.75" customHeight="1">
      <c r="A119" s="355"/>
      <c r="B119" s="23" t="s">
        <v>524</v>
      </c>
      <c r="C119" s="36" t="s">
        <v>964</v>
      </c>
      <c r="D119" s="35">
        <v>12</v>
      </c>
      <c r="E119" s="35">
        <v>1980</v>
      </c>
      <c r="F119" s="95">
        <v>6.5629999999999997</v>
      </c>
      <c r="G119" s="95">
        <v>0.72940199999999999</v>
      </c>
      <c r="H119" s="95">
        <v>1.76</v>
      </c>
      <c r="I119" s="95">
        <v>4.0735979999999996</v>
      </c>
      <c r="J119" s="95">
        <v>584.73</v>
      </c>
      <c r="K119" s="95">
        <v>4.0735979999999996</v>
      </c>
      <c r="L119" s="95">
        <v>584.73</v>
      </c>
      <c r="M119" s="96">
        <v>6.9666307526550708E-3</v>
      </c>
      <c r="N119" s="97">
        <v>100.28</v>
      </c>
      <c r="O119" s="97">
        <v>0.69861373187625053</v>
      </c>
      <c r="P119" s="97">
        <v>417.99784515930429</v>
      </c>
      <c r="Q119" s="341">
        <v>41.916823912575033</v>
      </c>
    </row>
    <row r="120" spans="1:17" s="4" customFormat="1" ht="12.75" customHeight="1">
      <c r="A120" s="355"/>
      <c r="B120" s="23" t="s">
        <v>212</v>
      </c>
      <c r="C120" s="71" t="s">
        <v>203</v>
      </c>
      <c r="D120" s="30">
        <v>75</v>
      </c>
      <c r="E120" s="30">
        <v>1976</v>
      </c>
      <c r="F120" s="81">
        <v>46.28</v>
      </c>
      <c r="G120" s="81">
        <v>6.4459999999999997</v>
      </c>
      <c r="H120" s="81">
        <v>12</v>
      </c>
      <c r="I120" s="81">
        <f>F120-G120-H120</f>
        <v>27.834000000000003</v>
      </c>
      <c r="J120" s="81">
        <v>3969.84</v>
      </c>
      <c r="K120" s="81">
        <v>27.834</v>
      </c>
      <c r="L120" s="81">
        <v>3969.84</v>
      </c>
      <c r="M120" s="82">
        <f>K120/L120</f>
        <v>7.0113656973580796E-3</v>
      </c>
      <c r="N120" s="83">
        <v>50.9</v>
      </c>
      <c r="O120" s="84">
        <f>M120*N120</f>
        <v>0.35687851399552623</v>
      </c>
      <c r="P120" s="84">
        <f>M120*60*1000</f>
        <v>420.68194184148479</v>
      </c>
      <c r="Q120" s="337">
        <f>P120*N120/1000</f>
        <v>21.412710839731574</v>
      </c>
    </row>
    <row r="121" spans="1:17" s="4" customFormat="1" ht="12.75" customHeight="1">
      <c r="A121" s="355"/>
      <c r="B121" s="46" t="s">
        <v>86</v>
      </c>
      <c r="C121" s="61" t="s">
        <v>53</v>
      </c>
      <c r="D121" s="23">
        <v>118</v>
      </c>
      <c r="E121" s="23">
        <v>2007</v>
      </c>
      <c r="F121" s="75">
        <v>89.05</v>
      </c>
      <c r="G121" s="75">
        <v>18.36</v>
      </c>
      <c r="H121" s="75">
        <v>16.37</v>
      </c>
      <c r="I121" s="75">
        <v>54.319999999999993</v>
      </c>
      <c r="J121" s="75">
        <v>7728.36</v>
      </c>
      <c r="K121" s="75">
        <v>49.015752889358154</v>
      </c>
      <c r="L121" s="75">
        <v>6973.7</v>
      </c>
      <c r="M121" s="76">
        <v>7.0286580852858818E-3</v>
      </c>
      <c r="N121" s="77">
        <v>59.95</v>
      </c>
      <c r="O121" s="77">
        <v>0.42136805221288864</v>
      </c>
      <c r="P121" s="77">
        <v>421.71948511715289</v>
      </c>
      <c r="Q121" s="338">
        <v>25.282083132773316</v>
      </c>
    </row>
    <row r="122" spans="1:17" s="4" customFormat="1" ht="12.75" customHeight="1">
      <c r="A122" s="355"/>
      <c r="B122" s="46" t="s">
        <v>837</v>
      </c>
      <c r="C122" s="71" t="s">
        <v>825</v>
      </c>
      <c r="D122" s="30">
        <v>20</v>
      </c>
      <c r="E122" s="30">
        <v>1979</v>
      </c>
      <c r="F122" s="81">
        <v>11.548</v>
      </c>
      <c r="G122" s="81">
        <v>1.621</v>
      </c>
      <c r="H122" s="81">
        <v>3.1680000000000001</v>
      </c>
      <c r="I122" s="81">
        <v>6.7590000000000003</v>
      </c>
      <c r="J122" s="81">
        <v>960.93</v>
      </c>
      <c r="K122" s="81">
        <v>6.7590000000000003</v>
      </c>
      <c r="L122" s="81">
        <v>960.93</v>
      </c>
      <c r="M122" s="82">
        <f>K122/L122</f>
        <v>7.0338109955980152E-3</v>
      </c>
      <c r="N122" s="83">
        <v>72.59</v>
      </c>
      <c r="O122" s="84">
        <f>M122*N122</f>
        <v>0.51058434017045995</v>
      </c>
      <c r="P122" s="84">
        <f>M122*60*1000</f>
        <v>422.02865973588086</v>
      </c>
      <c r="Q122" s="337">
        <f>P122*N122/1000</f>
        <v>30.635060410227595</v>
      </c>
    </row>
    <row r="123" spans="1:17" s="4" customFormat="1" ht="12.75" customHeight="1">
      <c r="A123" s="355"/>
      <c r="B123" s="46" t="s">
        <v>616</v>
      </c>
      <c r="C123" s="71" t="s">
        <v>607</v>
      </c>
      <c r="D123" s="30">
        <v>10</v>
      </c>
      <c r="E123" s="30">
        <v>1963</v>
      </c>
      <c r="F123" s="81">
        <v>5.4119999999999999</v>
      </c>
      <c r="G123" s="81">
        <v>0.59299999999999997</v>
      </c>
      <c r="H123" s="81">
        <v>1.6</v>
      </c>
      <c r="I123" s="81">
        <v>3.2189999999999999</v>
      </c>
      <c r="J123" s="81">
        <v>453.09</v>
      </c>
      <c r="K123" s="81">
        <v>3.2189999999999999</v>
      </c>
      <c r="L123" s="81">
        <v>453.09</v>
      </c>
      <c r="M123" s="82">
        <f>K123/L123</f>
        <v>7.1045487651459974E-3</v>
      </c>
      <c r="N123" s="83">
        <v>93.085999999999999</v>
      </c>
      <c r="O123" s="84">
        <f>M123*N123</f>
        <v>0.66133402635238026</v>
      </c>
      <c r="P123" s="84">
        <f>M123*60*1000</f>
        <v>426.27292590875987</v>
      </c>
      <c r="Q123" s="337">
        <f>P123*N123/1000</f>
        <v>39.680041581142817</v>
      </c>
    </row>
    <row r="124" spans="1:17" s="4" customFormat="1" ht="12.75" customHeight="1">
      <c r="A124" s="355"/>
      <c r="B124" s="46" t="s">
        <v>234</v>
      </c>
      <c r="C124" s="71" t="s">
        <v>219</v>
      </c>
      <c r="D124" s="30">
        <v>20</v>
      </c>
      <c r="E124" s="30" t="s">
        <v>40</v>
      </c>
      <c r="F124" s="81">
        <f>G124+H124+I124</f>
        <v>12.52</v>
      </c>
      <c r="G124" s="81">
        <v>1.97</v>
      </c>
      <c r="H124" s="81">
        <v>3.05</v>
      </c>
      <c r="I124" s="81">
        <v>7.5</v>
      </c>
      <c r="J124" s="81">
        <v>1055.4000000000001</v>
      </c>
      <c r="K124" s="81">
        <v>7.5</v>
      </c>
      <c r="L124" s="81">
        <v>1055.4000000000001</v>
      </c>
      <c r="M124" s="82">
        <f>K124/L124</f>
        <v>7.1063104036384302E-3</v>
      </c>
      <c r="N124" s="83">
        <v>49.92</v>
      </c>
      <c r="O124" s="84">
        <f>M124*N124</f>
        <v>0.35474701534963043</v>
      </c>
      <c r="P124" s="84">
        <f>M124*60*1000</f>
        <v>426.37862421830579</v>
      </c>
      <c r="Q124" s="337">
        <f>P124*N124/1000</f>
        <v>21.284820920977825</v>
      </c>
    </row>
    <row r="125" spans="1:17" s="4" customFormat="1" ht="12.75" customHeight="1">
      <c r="A125" s="355"/>
      <c r="B125" s="46" t="s">
        <v>837</v>
      </c>
      <c r="C125" s="71" t="s">
        <v>826</v>
      </c>
      <c r="D125" s="30">
        <v>45</v>
      </c>
      <c r="E125" s="30">
        <v>1977</v>
      </c>
      <c r="F125" s="81">
        <v>26.347000000000001</v>
      </c>
      <c r="G125" s="81">
        <v>4.6479999999999997</v>
      </c>
      <c r="H125" s="81">
        <v>7.2</v>
      </c>
      <c r="I125" s="81">
        <v>14.499000000000001</v>
      </c>
      <c r="J125" s="81">
        <v>2035.18</v>
      </c>
      <c r="K125" s="81">
        <v>14.499000000000001</v>
      </c>
      <c r="L125" s="81">
        <v>2035.18</v>
      </c>
      <c r="M125" s="82">
        <f>K125/L125</f>
        <v>7.1241855757230316E-3</v>
      </c>
      <c r="N125" s="83">
        <v>72.59</v>
      </c>
      <c r="O125" s="84">
        <f>M125*N125</f>
        <v>0.51714463094173491</v>
      </c>
      <c r="P125" s="84">
        <f>M125*60*1000</f>
        <v>427.4511345433819</v>
      </c>
      <c r="Q125" s="337">
        <f>P125*N125/1000</f>
        <v>31.028677856504096</v>
      </c>
    </row>
    <row r="126" spans="1:17" s="4" customFormat="1" ht="12.75" customHeight="1">
      <c r="A126" s="355"/>
      <c r="B126" s="23" t="s">
        <v>471</v>
      </c>
      <c r="C126" s="28" t="s">
        <v>455</v>
      </c>
      <c r="D126" s="27">
        <v>36</v>
      </c>
      <c r="E126" s="27">
        <v>1984</v>
      </c>
      <c r="F126" s="85">
        <v>28.684999999999999</v>
      </c>
      <c r="G126" s="85">
        <v>4.0086000000000004</v>
      </c>
      <c r="H126" s="85">
        <v>8.64</v>
      </c>
      <c r="I126" s="85">
        <v>16.036393</v>
      </c>
      <c r="J126" s="85">
        <v>2249.59</v>
      </c>
      <c r="K126" s="85">
        <v>16.036393</v>
      </c>
      <c r="L126" s="85">
        <v>2249.59</v>
      </c>
      <c r="M126" s="86">
        <v>7.1285847643348344E-3</v>
      </c>
      <c r="N126" s="87">
        <v>84.14800000000001</v>
      </c>
      <c r="O126" s="87">
        <v>0.5998561507492477</v>
      </c>
      <c r="P126" s="87">
        <v>427.71508586009003</v>
      </c>
      <c r="Q126" s="339">
        <v>35.991369044954858</v>
      </c>
    </row>
    <row r="127" spans="1:17" s="4" customFormat="1" ht="12.75" customHeight="1">
      <c r="A127" s="355"/>
      <c r="B127" s="46" t="s">
        <v>87</v>
      </c>
      <c r="C127" s="71" t="s">
        <v>734</v>
      </c>
      <c r="D127" s="30">
        <v>30</v>
      </c>
      <c r="E127" s="30">
        <v>1976</v>
      </c>
      <c r="F127" s="81">
        <v>19.329699999999999</v>
      </c>
      <c r="G127" s="81">
        <v>4.1227</v>
      </c>
      <c r="H127" s="81">
        <v>3</v>
      </c>
      <c r="I127" s="81">
        <v>12.206999999999999</v>
      </c>
      <c r="J127" s="81">
        <v>1704.3</v>
      </c>
      <c r="K127" s="81">
        <v>12.206999999999999</v>
      </c>
      <c r="L127" s="81">
        <v>1704.3</v>
      </c>
      <c r="M127" s="82">
        <v>7.162471395881006E-3</v>
      </c>
      <c r="N127" s="83">
        <v>60.4</v>
      </c>
      <c r="O127" s="84">
        <v>0.43261327231121277</v>
      </c>
      <c r="P127" s="84">
        <v>429.74828375286035</v>
      </c>
      <c r="Q127" s="337">
        <v>25.956796338672763</v>
      </c>
    </row>
    <row r="128" spans="1:17" s="4" customFormat="1" ht="12.75" customHeight="1">
      <c r="A128" s="355"/>
      <c r="B128" s="23" t="s">
        <v>581</v>
      </c>
      <c r="C128" s="103" t="s">
        <v>972</v>
      </c>
      <c r="D128" s="104">
        <v>29</v>
      </c>
      <c r="E128" s="104">
        <v>1987</v>
      </c>
      <c r="F128" s="105">
        <v>17.405999999999999</v>
      </c>
      <c r="G128" s="105">
        <v>2.0806979999999999</v>
      </c>
      <c r="H128" s="105">
        <v>4.8</v>
      </c>
      <c r="I128" s="105">
        <v>10.525293</v>
      </c>
      <c r="J128" s="105">
        <v>1510.61</v>
      </c>
      <c r="K128" s="105">
        <v>10.525293</v>
      </c>
      <c r="L128" s="105">
        <v>1454.7299999999998</v>
      </c>
      <c r="M128" s="106">
        <v>7.2352209688395794E-3</v>
      </c>
      <c r="N128" s="107">
        <v>65.727000000000004</v>
      </c>
      <c r="O128" s="107">
        <v>0.47554936861891905</v>
      </c>
      <c r="P128" s="107">
        <v>434.11325813037479</v>
      </c>
      <c r="Q128" s="343">
        <v>28.532962117135146</v>
      </c>
    </row>
    <row r="129" spans="1:17" s="4" customFormat="1" ht="12.75" customHeight="1">
      <c r="A129" s="355"/>
      <c r="B129" s="46" t="s">
        <v>616</v>
      </c>
      <c r="C129" s="71" t="s">
        <v>604</v>
      </c>
      <c r="D129" s="30">
        <v>22</v>
      </c>
      <c r="E129" s="30">
        <v>1982</v>
      </c>
      <c r="F129" s="81">
        <v>13.871</v>
      </c>
      <c r="G129" s="81">
        <v>1.591</v>
      </c>
      <c r="H129" s="81">
        <v>3.74</v>
      </c>
      <c r="I129" s="81">
        <v>8.5399999999999991</v>
      </c>
      <c r="J129" s="81">
        <v>1180.06</v>
      </c>
      <c r="K129" s="81">
        <v>8.5399999999999991</v>
      </c>
      <c r="L129" s="81">
        <v>1180.06</v>
      </c>
      <c r="M129" s="82">
        <f>K129/L129</f>
        <v>7.236920156602206E-3</v>
      </c>
      <c r="N129" s="83">
        <v>93.085999999999999</v>
      </c>
      <c r="O129" s="84">
        <f>M129*N129</f>
        <v>0.67365594969747289</v>
      </c>
      <c r="P129" s="84">
        <f>M129*60*1000</f>
        <v>434.21520939613237</v>
      </c>
      <c r="Q129" s="337">
        <f>P129*N129/1000</f>
        <v>40.419356981848374</v>
      </c>
    </row>
    <row r="130" spans="1:17" s="4" customFormat="1" ht="12.75" customHeight="1">
      <c r="A130" s="355"/>
      <c r="B130" s="46" t="s">
        <v>312</v>
      </c>
      <c r="C130" s="61" t="s">
        <v>290</v>
      </c>
      <c r="D130" s="23">
        <v>40</v>
      </c>
      <c r="E130" s="23">
        <v>1992</v>
      </c>
      <c r="F130" s="75">
        <v>26.3</v>
      </c>
      <c r="G130" s="75">
        <v>4.1239999999999997</v>
      </c>
      <c r="H130" s="75">
        <v>6.4</v>
      </c>
      <c r="I130" s="75">
        <v>15.776</v>
      </c>
      <c r="J130" s="75">
        <v>2169.38</v>
      </c>
      <c r="K130" s="75">
        <v>15.776</v>
      </c>
      <c r="L130" s="75">
        <v>2169.38</v>
      </c>
      <c r="M130" s="76">
        <v>7.2721238326157699E-3</v>
      </c>
      <c r="N130" s="77">
        <v>56.7</v>
      </c>
      <c r="O130" s="77">
        <v>0.44943906922715249</v>
      </c>
      <c r="P130" s="77">
        <v>436.32742995694616</v>
      </c>
      <c r="Q130" s="338">
        <v>24.739765278558846</v>
      </c>
    </row>
    <row r="131" spans="1:17" s="4" customFormat="1" ht="12.75" customHeight="1">
      <c r="A131" s="355"/>
      <c r="B131" s="23" t="s">
        <v>471</v>
      </c>
      <c r="C131" s="28" t="s">
        <v>453</v>
      </c>
      <c r="D131" s="27">
        <v>93</v>
      </c>
      <c r="E131" s="27">
        <v>1973</v>
      </c>
      <c r="F131" s="85">
        <v>57.286999999999999</v>
      </c>
      <c r="G131" s="85">
        <v>9.703023</v>
      </c>
      <c r="H131" s="85">
        <v>14.4</v>
      </c>
      <c r="I131" s="85">
        <v>33.183954</v>
      </c>
      <c r="J131" s="85">
        <v>4520.3</v>
      </c>
      <c r="K131" s="85">
        <v>33.183954</v>
      </c>
      <c r="L131" s="85">
        <v>4520.3</v>
      </c>
      <c r="M131" s="86">
        <v>7.3410955025108946E-3</v>
      </c>
      <c r="N131" s="87">
        <v>84.14800000000001</v>
      </c>
      <c r="O131" s="87">
        <v>0.61773850434528688</v>
      </c>
      <c r="P131" s="87">
        <v>440.46573015065366</v>
      </c>
      <c r="Q131" s="339">
        <v>37.064310260717214</v>
      </c>
    </row>
    <row r="132" spans="1:17" s="4" customFormat="1" ht="12.75" customHeight="1">
      <c r="A132" s="355"/>
      <c r="B132" s="46" t="s">
        <v>584</v>
      </c>
      <c r="C132" s="108" t="s">
        <v>939</v>
      </c>
      <c r="D132" s="109">
        <v>21</v>
      </c>
      <c r="E132" s="110">
        <v>2010</v>
      </c>
      <c r="F132" s="111">
        <v>10.076000000000001</v>
      </c>
      <c r="G132" s="111">
        <v>0.61199999999999999</v>
      </c>
      <c r="H132" s="111">
        <v>2</v>
      </c>
      <c r="I132" s="111">
        <v>7.4640029999999999</v>
      </c>
      <c r="J132" s="111">
        <v>1013.26</v>
      </c>
      <c r="K132" s="111">
        <v>7.4640029999999999</v>
      </c>
      <c r="L132" s="111">
        <v>1013.26</v>
      </c>
      <c r="M132" s="112">
        <v>7.366325523557626E-3</v>
      </c>
      <c r="N132" s="113">
        <v>65.727000000000004</v>
      </c>
      <c r="O132" s="113">
        <v>0.4841664776868721</v>
      </c>
      <c r="P132" s="113">
        <v>441.97953141345761</v>
      </c>
      <c r="Q132" s="344">
        <v>29.049988661212328</v>
      </c>
    </row>
    <row r="133" spans="1:17" s="4" customFormat="1" ht="12.75" customHeight="1">
      <c r="A133" s="355"/>
      <c r="B133" s="46" t="s">
        <v>86</v>
      </c>
      <c r="C133" s="61" t="s">
        <v>56</v>
      </c>
      <c r="D133" s="23">
        <v>51</v>
      </c>
      <c r="E133" s="23">
        <v>2005</v>
      </c>
      <c r="F133" s="75">
        <v>32.21</v>
      </c>
      <c r="G133" s="75">
        <v>6.6</v>
      </c>
      <c r="H133" s="75">
        <v>2.52</v>
      </c>
      <c r="I133" s="75">
        <v>23.09</v>
      </c>
      <c r="J133" s="75">
        <v>3073.94</v>
      </c>
      <c r="K133" s="75">
        <v>22.547066435909613</v>
      </c>
      <c r="L133" s="75">
        <v>3001.66</v>
      </c>
      <c r="M133" s="76">
        <v>7.5115324306915558E-3</v>
      </c>
      <c r="N133" s="77">
        <v>59.95</v>
      </c>
      <c r="O133" s="77">
        <v>0.45031636921995877</v>
      </c>
      <c r="P133" s="77">
        <v>450.69194584149335</v>
      </c>
      <c r="Q133" s="338">
        <v>27.018982153197527</v>
      </c>
    </row>
    <row r="134" spans="1:17" s="4" customFormat="1" ht="11.25" customHeight="1">
      <c r="A134" s="355"/>
      <c r="B134" s="23" t="s">
        <v>148</v>
      </c>
      <c r="C134" s="61" t="s">
        <v>113</v>
      </c>
      <c r="D134" s="23">
        <v>12</v>
      </c>
      <c r="E134" s="23">
        <v>1962</v>
      </c>
      <c r="F134" s="75">
        <v>6.68</v>
      </c>
      <c r="G134" s="75">
        <v>0.72671300000000005</v>
      </c>
      <c r="H134" s="75">
        <v>1.92</v>
      </c>
      <c r="I134" s="75">
        <v>4.03329</v>
      </c>
      <c r="J134" s="75">
        <v>533.70000000000005</v>
      </c>
      <c r="K134" s="75">
        <v>4.03329</v>
      </c>
      <c r="L134" s="75">
        <v>533.70000000000005</v>
      </c>
      <c r="M134" s="76">
        <f>K134/L134</f>
        <v>7.5572231590781335E-3</v>
      </c>
      <c r="N134" s="77">
        <v>62.021000000000001</v>
      </c>
      <c r="O134" s="77">
        <f>M134*N134</f>
        <v>0.46870653754918495</v>
      </c>
      <c r="P134" s="77">
        <f>M134*1000*60</f>
        <v>453.433389544688</v>
      </c>
      <c r="Q134" s="338">
        <f>O134*60</f>
        <v>28.122392252951098</v>
      </c>
    </row>
    <row r="135" spans="1:17" s="4" customFormat="1" ht="12.75" customHeight="1">
      <c r="A135" s="355"/>
      <c r="B135" s="46" t="s">
        <v>263</v>
      </c>
      <c r="C135" s="71" t="s">
        <v>253</v>
      </c>
      <c r="D135" s="30">
        <v>8</v>
      </c>
      <c r="E135" s="30" t="s">
        <v>249</v>
      </c>
      <c r="F135" s="81">
        <f>SUM(G135+H135+I135)</f>
        <v>5.43</v>
      </c>
      <c r="G135" s="81">
        <v>1.071</v>
      </c>
      <c r="H135" s="81">
        <v>1.28</v>
      </c>
      <c r="I135" s="81">
        <v>3.0790000000000002</v>
      </c>
      <c r="J135" s="81">
        <v>407.05</v>
      </c>
      <c r="K135" s="81">
        <v>3.0790000000000002</v>
      </c>
      <c r="L135" s="81">
        <v>407.05</v>
      </c>
      <c r="M135" s="82">
        <f>K135/L135</f>
        <v>7.5641813045080461E-3</v>
      </c>
      <c r="N135" s="83">
        <v>52.32</v>
      </c>
      <c r="O135" s="84">
        <f>M135*N135</f>
        <v>0.39575796585186096</v>
      </c>
      <c r="P135" s="84">
        <f>M135*60*1000</f>
        <v>453.85087827048278</v>
      </c>
      <c r="Q135" s="337">
        <f>P135*N135/1000</f>
        <v>23.745477951111656</v>
      </c>
    </row>
    <row r="136" spans="1:17" s="4" customFormat="1" ht="12.75" customHeight="1">
      <c r="A136" s="355"/>
      <c r="B136" s="23" t="s">
        <v>148</v>
      </c>
      <c r="C136" s="61" t="s">
        <v>108</v>
      </c>
      <c r="D136" s="23">
        <v>30</v>
      </c>
      <c r="E136" s="23">
        <v>2000</v>
      </c>
      <c r="F136" s="75">
        <v>17.2</v>
      </c>
      <c r="G136" s="114">
        <v>1.7999590000000001</v>
      </c>
      <c r="H136" s="75">
        <v>4.72</v>
      </c>
      <c r="I136" s="75">
        <v>10.680040999999999</v>
      </c>
      <c r="J136" s="75">
        <v>1411.56</v>
      </c>
      <c r="K136" s="75">
        <v>10.680040999999999</v>
      </c>
      <c r="L136" s="75">
        <v>1411.56</v>
      </c>
      <c r="M136" s="76">
        <f>K136/L136</f>
        <v>7.5661261299555102E-3</v>
      </c>
      <c r="N136" s="77">
        <v>62.021000000000001</v>
      </c>
      <c r="O136" s="77">
        <f>M136*N136</f>
        <v>0.4692587087059707</v>
      </c>
      <c r="P136" s="77">
        <f>M136*1000*60</f>
        <v>453.96756779733062</v>
      </c>
      <c r="Q136" s="338">
        <f>O136*60</f>
        <v>28.155522522358243</v>
      </c>
    </row>
    <row r="137" spans="1:17" s="4" customFormat="1" ht="12.75" customHeight="1">
      <c r="A137" s="355"/>
      <c r="B137" s="23" t="s">
        <v>247</v>
      </c>
      <c r="C137" s="98" t="s">
        <v>377</v>
      </c>
      <c r="D137" s="33">
        <v>18</v>
      </c>
      <c r="E137" s="33">
        <v>2007</v>
      </c>
      <c r="F137" s="99">
        <f>G137+H137+I137</f>
        <v>18.299999999999997</v>
      </c>
      <c r="G137" s="99">
        <v>2.4015</v>
      </c>
      <c r="H137" s="99">
        <v>3.12</v>
      </c>
      <c r="I137" s="99">
        <v>12.778499999999999</v>
      </c>
      <c r="J137" s="99">
        <v>1677.39</v>
      </c>
      <c r="K137" s="99">
        <f>I137</f>
        <v>12.778499999999999</v>
      </c>
      <c r="L137" s="99">
        <f>J137</f>
        <v>1677.39</v>
      </c>
      <c r="M137" s="100">
        <f>K137/L137</f>
        <v>7.6180852395686151E-3</v>
      </c>
      <c r="N137" s="101">
        <v>48.7</v>
      </c>
      <c r="O137" s="102">
        <f>M137*N137</f>
        <v>0.37100075116699155</v>
      </c>
      <c r="P137" s="102">
        <f>M137*60*1000</f>
        <v>457.08511437411693</v>
      </c>
      <c r="Q137" s="342">
        <f>P137*N137/1000</f>
        <v>22.260045070019498</v>
      </c>
    </row>
    <row r="138" spans="1:17" s="4" customFormat="1" ht="12.75" customHeight="1">
      <c r="A138" s="355"/>
      <c r="B138" s="23" t="s">
        <v>247</v>
      </c>
      <c r="C138" s="98" t="s">
        <v>894</v>
      </c>
      <c r="D138" s="33">
        <v>45</v>
      </c>
      <c r="E138" s="33" t="s">
        <v>40</v>
      </c>
      <c r="F138" s="99">
        <f>G138+H138+I138</f>
        <v>25.3</v>
      </c>
      <c r="G138" s="99">
        <v>3.8151000000000002</v>
      </c>
      <c r="H138" s="99">
        <v>7.2</v>
      </c>
      <c r="I138" s="99">
        <v>14.2849</v>
      </c>
      <c r="J138" s="99">
        <v>1870.08</v>
      </c>
      <c r="K138" s="99">
        <f>I138</f>
        <v>14.2849</v>
      </c>
      <c r="L138" s="99">
        <f>J138</f>
        <v>1870.08</v>
      </c>
      <c r="M138" s="100">
        <f>K138/L138</f>
        <v>7.6386571697467497E-3</v>
      </c>
      <c r="N138" s="101">
        <v>48.7</v>
      </c>
      <c r="O138" s="102">
        <f>M138*N138</f>
        <v>0.37200260416666675</v>
      </c>
      <c r="P138" s="102">
        <f>M138*60*1000</f>
        <v>458.31943018480496</v>
      </c>
      <c r="Q138" s="342">
        <f>P138*N138/1000</f>
        <v>22.320156250000004</v>
      </c>
    </row>
    <row r="139" spans="1:17" s="4" customFormat="1" ht="12.75" customHeight="1">
      <c r="A139" s="355"/>
      <c r="B139" s="46" t="s">
        <v>616</v>
      </c>
      <c r="C139" s="71" t="s">
        <v>606</v>
      </c>
      <c r="D139" s="30">
        <v>20</v>
      </c>
      <c r="E139" s="30">
        <v>1992</v>
      </c>
      <c r="F139" s="81">
        <v>13.231</v>
      </c>
      <c r="G139" s="81">
        <v>1.8280000000000001</v>
      </c>
      <c r="H139" s="81">
        <v>3.4</v>
      </c>
      <c r="I139" s="81">
        <v>8.0030000000000001</v>
      </c>
      <c r="J139" s="81">
        <v>1046.99</v>
      </c>
      <c r="K139" s="81">
        <v>8.0030000000000001</v>
      </c>
      <c r="L139" s="81">
        <v>1046.99</v>
      </c>
      <c r="M139" s="82">
        <f>K139/L139</f>
        <v>7.6438170374120099E-3</v>
      </c>
      <c r="N139" s="83">
        <v>93.085999999999999</v>
      </c>
      <c r="O139" s="84">
        <f>M139*N139</f>
        <v>0.7115323527445343</v>
      </c>
      <c r="P139" s="84">
        <f>M139*60*1000</f>
        <v>458.6290222447206</v>
      </c>
      <c r="Q139" s="337">
        <f>P139*N139/1000</f>
        <v>42.691941164672059</v>
      </c>
    </row>
    <row r="140" spans="1:17" s="4" customFormat="1" ht="12.75" customHeight="1">
      <c r="A140" s="355"/>
      <c r="B140" s="23" t="s">
        <v>149</v>
      </c>
      <c r="C140" s="71" t="s">
        <v>357</v>
      </c>
      <c r="D140" s="30">
        <v>45</v>
      </c>
      <c r="E140" s="30">
        <v>1974</v>
      </c>
      <c r="F140" s="81">
        <f>G140+H140+I140</f>
        <v>29.500002000000002</v>
      </c>
      <c r="G140" s="81">
        <v>4.6173960000000003</v>
      </c>
      <c r="H140" s="81">
        <v>7.2</v>
      </c>
      <c r="I140" s="81">
        <v>17.682606</v>
      </c>
      <c r="J140" s="81">
        <v>2309.59</v>
      </c>
      <c r="K140" s="81">
        <f>I140</f>
        <v>17.682606</v>
      </c>
      <c r="L140" s="81">
        <f>J140</f>
        <v>2309.59</v>
      </c>
      <c r="M140" s="82">
        <f>K140/L140</f>
        <v>7.6561666789343556E-3</v>
      </c>
      <c r="N140" s="83">
        <v>60.603999999999999</v>
      </c>
      <c r="O140" s="84">
        <f>M140*N140</f>
        <v>0.46399432541013769</v>
      </c>
      <c r="P140" s="84">
        <f>M140*60*1000</f>
        <v>459.37000073606134</v>
      </c>
      <c r="Q140" s="337">
        <f>P140*N140/1000</f>
        <v>27.839659524608262</v>
      </c>
    </row>
    <row r="141" spans="1:17" s="4" customFormat="1" ht="12.75" customHeight="1">
      <c r="A141" s="355"/>
      <c r="B141" s="46" t="s">
        <v>572</v>
      </c>
      <c r="C141" s="31" t="s">
        <v>550</v>
      </c>
      <c r="D141" s="32">
        <v>24</v>
      </c>
      <c r="E141" s="32">
        <v>1969</v>
      </c>
      <c r="F141" s="78">
        <v>12.965999999999999</v>
      </c>
      <c r="G141" s="78">
        <v>1.3089660000000001</v>
      </c>
      <c r="H141" s="78">
        <v>3.84</v>
      </c>
      <c r="I141" s="78">
        <v>7.8170300000000008</v>
      </c>
      <c r="J141" s="78">
        <v>1020.69</v>
      </c>
      <c r="K141" s="78">
        <v>7.8170300000000008</v>
      </c>
      <c r="L141" s="78">
        <v>1020.69</v>
      </c>
      <c r="M141" s="79">
        <v>7.6585741018330737E-3</v>
      </c>
      <c r="N141" s="80">
        <v>83.603000000000009</v>
      </c>
      <c r="O141" s="80">
        <v>0.64027977063555053</v>
      </c>
      <c r="P141" s="80">
        <v>459.51444610998442</v>
      </c>
      <c r="Q141" s="336">
        <v>38.416786238133035</v>
      </c>
    </row>
    <row r="142" spans="1:17" s="4" customFormat="1" ht="12.75" customHeight="1">
      <c r="A142" s="355"/>
      <c r="B142" s="46" t="s">
        <v>790</v>
      </c>
      <c r="C142" s="63" t="s">
        <v>325</v>
      </c>
      <c r="D142" s="24">
        <v>78</v>
      </c>
      <c r="E142" s="25">
        <v>2009</v>
      </c>
      <c r="F142" s="92">
        <v>46.41</v>
      </c>
      <c r="G142" s="92">
        <v>0</v>
      </c>
      <c r="H142" s="92">
        <v>6.52</v>
      </c>
      <c r="I142" s="92">
        <v>39.892299999999999</v>
      </c>
      <c r="J142" s="93">
        <v>5193.04</v>
      </c>
      <c r="K142" s="92">
        <v>39.892299999999999</v>
      </c>
      <c r="L142" s="93">
        <v>5193.04</v>
      </c>
      <c r="M142" s="82">
        <v>7.6818780521621249E-3</v>
      </c>
      <c r="N142" s="94">
        <v>61.5</v>
      </c>
      <c r="O142" s="84">
        <v>0.4724355002079707</v>
      </c>
      <c r="P142" s="84">
        <v>460.9126831297275</v>
      </c>
      <c r="Q142" s="337">
        <v>28.346130012478241</v>
      </c>
    </row>
    <row r="143" spans="1:17" s="4" customFormat="1" ht="12.75" customHeight="1">
      <c r="A143" s="355"/>
      <c r="B143" s="46" t="s">
        <v>616</v>
      </c>
      <c r="C143" s="71" t="s">
        <v>605</v>
      </c>
      <c r="D143" s="30">
        <v>22</v>
      </c>
      <c r="E143" s="30">
        <v>1992</v>
      </c>
      <c r="F143" s="81">
        <v>14.340999999999999</v>
      </c>
      <c r="G143" s="81">
        <v>2.2879999999999998</v>
      </c>
      <c r="H143" s="81">
        <v>3.57</v>
      </c>
      <c r="I143" s="81">
        <v>8.4830000000000005</v>
      </c>
      <c r="J143" s="81">
        <v>1099.99</v>
      </c>
      <c r="K143" s="115">
        <v>8.4830000000000005</v>
      </c>
      <c r="L143" s="81">
        <v>1099.99</v>
      </c>
      <c r="M143" s="82">
        <f>K143/L143</f>
        <v>7.711888289893545E-3</v>
      </c>
      <c r="N143" s="83">
        <v>93.085999999999999</v>
      </c>
      <c r="O143" s="84">
        <f>M143*N143</f>
        <v>0.71786883335303053</v>
      </c>
      <c r="P143" s="84">
        <f>M143*60*1000</f>
        <v>462.71329739361272</v>
      </c>
      <c r="Q143" s="337">
        <f>P143*N143/1000</f>
        <v>43.072130001181833</v>
      </c>
    </row>
    <row r="144" spans="1:17" s="4" customFormat="1" ht="12.75" customHeight="1">
      <c r="A144" s="355"/>
      <c r="B144" s="23" t="s">
        <v>524</v>
      </c>
      <c r="C144" s="36" t="s">
        <v>965</v>
      </c>
      <c r="D144" s="35">
        <v>12</v>
      </c>
      <c r="E144" s="35">
        <v>1988</v>
      </c>
      <c r="F144" s="95">
        <v>7.53</v>
      </c>
      <c r="G144" s="95">
        <v>0.91009499999999999</v>
      </c>
      <c r="H144" s="95">
        <v>1.92</v>
      </c>
      <c r="I144" s="95">
        <v>4.6999069999999996</v>
      </c>
      <c r="J144" s="95">
        <v>608.15</v>
      </c>
      <c r="K144" s="95">
        <v>4.6999069999999996</v>
      </c>
      <c r="L144" s="95">
        <v>608.15</v>
      </c>
      <c r="M144" s="96">
        <v>7.7282035681986352E-3</v>
      </c>
      <c r="N144" s="97">
        <v>100.28</v>
      </c>
      <c r="O144" s="97">
        <v>0.77498425381895919</v>
      </c>
      <c r="P144" s="97">
        <v>463.69221409191812</v>
      </c>
      <c r="Q144" s="341">
        <v>46.499055229137547</v>
      </c>
    </row>
    <row r="145" spans="1:17" s="4" customFormat="1" ht="12.75" customHeight="1">
      <c r="A145" s="355"/>
      <c r="B145" s="46" t="s">
        <v>86</v>
      </c>
      <c r="C145" s="61" t="s">
        <v>52</v>
      </c>
      <c r="D145" s="23">
        <v>18</v>
      </c>
      <c r="E145" s="23">
        <v>2006</v>
      </c>
      <c r="F145" s="75">
        <v>18.55</v>
      </c>
      <c r="G145" s="75">
        <v>1.56</v>
      </c>
      <c r="H145" s="75">
        <v>1.6</v>
      </c>
      <c r="I145" s="75">
        <v>15.390000000000002</v>
      </c>
      <c r="J145" s="75">
        <v>1988.27</v>
      </c>
      <c r="K145" s="75">
        <v>12.287880921605216</v>
      </c>
      <c r="L145" s="75">
        <v>1587.5</v>
      </c>
      <c r="M145" s="76">
        <v>7.7403974309324195E-3</v>
      </c>
      <c r="N145" s="77">
        <v>59.95</v>
      </c>
      <c r="O145" s="77">
        <v>0.46403682598439855</v>
      </c>
      <c r="P145" s="77">
        <v>464.42384585594516</v>
      </c>
      <c r="Q145" s="338">
        <v>27.842209559063914</v>
      </c>
    </row>
    <row r="146" spans="1:17" s="4" customFormat="1" ht="12.75" customHeight="1">
      <c r="A146" s="355"/>
      <c r="B146" s="23" t="s">
        <v>247</v>
      </c>
      <c r="C146" s="98" t="s">
        <v>895</v>
      </c>
      <c r="D146" s="33">
        <v>55</v>
      </c>
      <c r="E146" s="33" t="s">
        <v>40</v>
      </c>
      <c r="F146" s="99">
        <f>G146+H146+I146</f>
        <v>32.19</v>
      </c>
      <c r="G146" s="99">
        <v>4.0007000000000001</v>
      </c>
      <c r="H146" s="99">
        <v>8.8000000000000007</v>
      </c>
      <c r="I146" s="99">
        <v>19.389299999999999</v>
      </c>
      <c r="J146" s="99">
        <v>2498.1</v>
      </c>
      <c r="K146" s="99">
        <f>I146</f>
        <v>19.389299999999999</v>
      </c>
      <c r="L146" s="99">
        <f>J146</f>
        <v>2498.1</v>
      </c>
      <c r="M146" s="100">
        <f>K146/L146</f>
        <v>7.7616188303110357E-3</v>
      </c>
      <c r="N146" s="101">
        <v>48.7</v>
      </c>
      <c r="O146" s="102">
        <f>M146*N146</f>
        <v>0.37799083703614744</v>
      </c>
      <c r="P146" s="102">
        <f>M146*60*1000</f>
        <v>465.69712981866212</v>
      </c>
      <c r="Q146" s="342">
        <f>P146*N146/1000</f>
        <v>22.679450222168846</v>
      </c>
    </row>
    <row r="147" spans="1:17" s="4" customFormat="1" ht="12.75" customHeight="1">
      <c r="A147" s="355"/>
      <c r="B147" s="46" t="s">
        <v>234</v>
      </c>
      <c r="C147" s="71" t="s">
        <v>220</v>
      </c>
      <c r="D147" s="30">
        <v>35</v>
      </c>
      <c r="E147" s="30" t="s">
        <v>40</v>
      </c>
      <c r="F147" s="81">
        <f>G147+H147+I147</f>
        <v>29.16</v>
      </c>
      <c r="G147" s="81">
        <v>4.1100000000000003</v>
      </c>
      <c r="H147" s="81">
        <v>5.34</v>
      </c>
      <c r="I147" s="81">
        <v>19.71</v>
      </c>
      <c r="J147" s="81">
        <v>2527.9899999999998</v>
      </c>
      <c r="K147" s="81">
        <v>19.71</v>
      </c>
      <c r="L147" s="81">
        <v>2527.9899999999998</v>
      </c>
      <c r="M147" s="82">
        <f>K147/L147</f>
        <v>7.7967080565983261E-3</v>
      </c>
      <c r="N147" s="83">
        <v>49.92</v>
      </c>
      <c r="O147" s="84">
        <f>M147*N147</f>
        <v>0.38921166618538844</v>
      </c>
      <c r="P147" s="84">
        <f>M147*60*1000</f>
        <v>467.80248339589957</v>
      </c>
      <c r="Q147" s="337">
        <f>P147*N147/1000</f>
        <v>23.352699971123307</v>
      </c>
    </row>
    <row r="148" spans="1:17" s="4" customFormat="1" ht="12.75" customHeight="1">
      <c r="A148" s="355"/>
      <c r="B148" s="46" t="s">
        <v>39</v>
      </c>
      <c r="C148" s="71" t="s">
        <v>37</v>
      </c>
      <c r="D148" s="30">
        <v>40</v>
      </c>
      <c r="E148" s="30">
        <v>1985</v>
      </c>
      <c r="F148" s="81">
        <v>28.646999999999998</v>
      </c>
      <c r="G148" s="81">
        <v>4.4409999999999998</v>
      </c>
      <c r="H148" s="81">
        <v>6.4</v>
      </c>
      <c r="I148" s="81">
        <v>17.806000000000001</v>
      </c>
      <c r="J148" s="81">
        <v>2266.1799999999998</v>
      </c>
      <c r="K148" s="81">
        <v>17.806000000000001</v>
      </c>
      <c r="L148" s="81">
        <v>2266.1999999999998</v>
      </c>
      <c r="M148" s="82">
        <f>K148/L148</f>
        <v>7.8572058953313931E-3</v>
      </c>
      <c r="N148" s="83">
        <v>65.400000000000006</v>
      </c>
      <c r="O148" s="84">
        <f>M148*N148</f>
        <v>0.51386126555467315</v>
      </c>
      <c r="P148" s="84">
        <f>M148*60*1000</f>
        <v>471.43235371988357</v>
      </c>
      <c r="Q148" s="337">
        <f>P148*N148/1000</f>
        <v>30.831675933280387</v>
      </c>
    </row>
    <row r="149" spans="1:17" s="4" customFormat="1" ht="12.75" customHeight="1">
      <c r="A149" s="355"/>
      <c r="B149" s="46" t="s">
        <v>263</v>
      </c>
      <c r="C149" s="71" t="s">
        <v>250</v>
      </c>
      <c r="D149" s="30">
        <v>50</v>
      </c>
      <c r="E149" s="30" t="s">
        <v>249</v>
      </c>
      <c r="F149" s="81">
        <f>SUM(G149+H149+I149)</f>
        <v>30.701000000000001</v>
      </c>
      <c r="G149" s="81">
        <v>2.6269999999999998</v>
      </c>
      <c r="H149" s="81">
        <v>7.84</v>
      </c>
      <c r="I149" s="81">
        <v>20.234000000000002</v>
      </c>
      <c r="J149" s="81">
        <v>2586.98</v>
      </c>
      <c r="K149" s="81">
        <v>20.334</v>
      </c>
      <c r="L149" s="81">
        <v>2586.98</v>
      </c>
      <c r="M149" s="82">
        <f>K149/L149</f>
        <v>7.8601303450355244E-3</v>
      </c>
      <c r="N149" s="83">
        <v>52.32</v>
      </c>
      <c r="O149" s="84">
        <f>M149*N149</f>
        <v>0.41124201965225865</v>
      </c>
      <c r="P149" s="84">
        <f>M149*60*1000</f>
        <v>471.60782070213145</v>
      </c>
      <c r="Q149" s="337">
        <f>P149*N149/1000</f>
        <v>24.674521179135517</v>
      </c>
    </row>
    <row r="150" spans="1:17" s="4" customFormat="1" ht="12.75" customHeight="1">
      <c r="A150" s="355"/>
      <c r="B150" s="23" t="s">
        <v>149</v>
      </c>
      <c r="C150" s="71" t="s">
        <v>360</v>
      </c>
      <c r="D150" s="30">
        <v>32</v>
      </c>
      <c r="E150" s="30">
        <v>1961</v>
      </c>
      <c r="F150" s="81">
        <f>G150+H150+I150</f>
        <v>15.638998999999998</v>
      </c>
      <c r="G150" s="81">
        <v>1.1596200000000001</v>
      </c>
      <c r="H150" s="81">
        <v>4.9859999999999998</v>
      </c>
      <c r="I150" s="81">
        <v>9.4933789999999991</v>
      </c>
      <c r="J150" s="81">
        <v>1204.29</v>
      </c>
      <c r="K150" s="81">
        <f>I150</f>
        <v>9.4933789999999991</v>
      </c>
      <c r="L150" s="81">
        <f>J150</f>
        <v>1204.29</v>
      </c>
      <c r="M150" s="82">
        <f>K150/L150</f>
        <v>7.8829675576480747E-3</v>
      </c>
      <c r="N150" s="83">
        <v>60.603999999999999</v>
      </c>
      <c r="O150" s="84">
        <f>M150*N150</f>
        <v>0.47773936586370391</v>
      </c>
      <c r="P150" s="84">
        <f>M150*60*1000</f>
        <v>472.97805345888452</v>
      </c>
      <c r="Q150" s="337">
        <f>P150*N150/1000</f>
        <v>28.664361951822237</v>
      </c>
    </row>
    <row r="151" spans="1:17" s="4" customFormat="1" ht="12.75" customHeight="1">
      <c r="A151" s="355"/>
      <c r="B151" s="23" t="s">
        <v>581</v>
      </c>
      <c r="C151" s="103" t="s">
        <v>973</v>
      </c>
      <c r="D151" s="104">
        <v>20</v>
      </c>
      <c r="E151" s="104">
        <v>1978</v>
      </c>
      <c r="F151" s="105">
        <v>12.666</v>
      </c>
      <c r="G151" s="105">
        <v>1.185495</v>
      </c>
      <c r="H151" s="105">
        <v>3.2</v>
      </c>
      <c r="I151" s="105">
        <v>8.280505999999999</v>
      </c>
      <c r="J151" s="105">
        <v>1050.01</v>
      </c>
      <c r="K151" s="105">
        <v>8.280505999999999</v>
      </c>
      <c r="L151" s="105">
        <v>1050.01</v>
      </c>
      <c r="M151" s="106">
        <v>7.8861210845610989E-3</v>
      </c>
      <c r="N151" s="107">
        <v>65.727000000000004</v>
      </c>
      <c r="O151" s="107">
        <v>0.51833108052494736</v>
      </c>
      <c r="P151" s="107">
        <v>473.16726507366593</v>
      </c>
      <c r="Q151" s="343">
        <v>31.099864831496841</v>
      </c>
    </row>
    <row r="152" spans="1:17" s="4" customFormat="1" ht="12.75" customHeight="1">
      <c r="A152" s="355"/>
      <c r="B152" s="46" t="s">
        <v>39</v>
      </c>
      <c r="C152" s="71" t="s">
        <v>38</v>
      </c>
      <c r="D152" s="30">
        <v>50</v>
      </c>
      <c r="E152" s="30">
        <v>1980</v>
      </c>
      <c r="F152" s="81">
        <v>32.296999999999997</v>
      </c>
      <c r="G152" s="81">
        <v>4.3029999999999999</v>
      </c>
      <c r="H152" s="81">
        <v>7.92</v>
      </c>
      <c r="I152" s="81">
        <v>20.074000000000002</v>
      </c>
      <c r="J152" s="81">
        <v>2544.91</v>
      </c>
      <c r="K152" s="81">
        <v>20.074000000000002</v>
      </c>
      <c r="L152" s="81">
        <v>2544.91</v>
      </c>
      <c r="M152" s="82">
        <f>K152/L152</f>
        <v>7.8879017332636522E-3</v>
      </c>
      <c r="N152" s="83">
        <v>65.400000000000006</v>
      </c>
      <c r="O152" s="84">
        <f>M152*N152</f>
        <v>0.5158687733554429</v>
      </c>
      <c r="P152" s="84">
        <f>M152*60*1000</f>
        <v>473.27410399581913</v>
      </c>
      <c r="Q152" s="337">
        <f>P152*N152/1000</f>
        <v>30.952126401326577</v>
      </c>
    </row>
    <row r="153" spans="1:17" s="4" customFormat="1" ht="12.75" customHeight="1">
      <c r="A153" s="355"/>
      <c r="B153" s="46" t="s">
        <v>572</v>
      </c>
      <c r="C153" s="31" t="s">
        <v>549</v>
      </c>
      <c r="D153" s="32">
        <v>30</v>
      </c>
      <c r="E153" s="32">
        <v>1974</v>
      </c>
      <c r="F153" s="78">
        <v>21.292000000000002</v>
      </c>
      <c r="G153" s="78">
        <v>2.7114660000000002</v>
      </c>
      <c r="H153" s="78">
        <v>4.8</v>
      </c>
      <c r="I153" s="78">
        <v>13.780536</v>
      </c>
      <c r="J153" s="78">
        <v>1743.53</v>
      </c>
      <c r="K153" s="78">
        <v>13.780536</v>
      </c>
      <c r="L153" s="78">
        <v>1743.53</v>
      </c>
      <c r="M153" s="79">
        <v>7.90381352772823E-3</v>
      </c>
      <c r="N153" s="80">
        <v>83.603000000000009</v>
      </c>
      <c r="O153" s="80">
        <v>0.6607825223586633</v>
      </c>
      <c r="P153" s="80">
        <v>474.22881166369382</v>
      </c>
      <c r="Q153" s="336">
        <v>39.646951341519802</v>
      </c>
    </row>
    <row r="154" spans="1:17" s="4" customFormat="1" ht="12.75" customHeight="1">
      <c r="A154" s="355"/>
      <c r="B154" s="23" t="s">
        <v>148</v>
      </c>
      <c r="C154" s="61" t="s">
        <v>109</v>
      </c>
      <c r="D154" s="23">
        <v>30</v>
      </c>
      <c r="E154" s="23">
        <v>2007</v>
      </c>
      <c r="F154" s="75">
        <v>16.405000000000001</v>
      </c>
      <c r="G154" s="75">
        <v>2.7355</v>
      </c>
      <c r="H154" s="75">
        <v>2.4</v>
      </c>
      <c r="I154" s="75">
        <v>11.27</v>
      </c>
      <c r="J154" s="75">
        <v>1423.9</v>
      </c>
      <c r="K154" s="75">
        <v>11.27</v>
      </c>
      <c r="L154" s="75">
        <v>1423.9</v>
      </c>
      <c r="M154" s="76">
        <f>K154/L154</f>
        <v>7.9148816630381334E-3</v>
      </c>
      <c r="N154" s="77">
        <v>62.021000000000001</v>
      </c>
      <c r="O154" s="77">
        <f>M154*N154</f>
        <v>0.49088887562328809</v>
      </c>
      <c r="P154" s="77">
        <f>M154*1000*60</f>
        <v>474.892899782288</v>
      </c>
      <c r="Q154" s="338">
        <f>O154*60</f>
        <v>29.453332537397287</v>
      </c>
    </row>
    <row r="155" spans="1:17" s="4" customFormat="1" ht="12.75" customHeight="1">
      <c r="A155" s="355"/>
      <c r="B155" s="46" t="s">
        <v>584</v>
      </c>
      <c r="C155" s="116" t="s">
        <v>940</v>
      </c>
      <c r="D155" s="110">
        <v>14</v>
      </c>
      <c r="E155" s="110">
        <v>2011</v>
      </c>
      <c r="F155" s="111">
        <v>7.6459999999999999</v>
      </c>
      <c r="G155" s="111">
        <v>0.95375100000000002</v>
      </c>
      <c r="H155" s="111">
        <v>2.59</v>
      </c>
      <c r="I155" s="111">
        <v>4.1022480000000003</v>
      </c>
      <c r="J155" s="111">
        <v>517.4</v>
      </c>
      <c r="K155" s="111">
        <v>4.1022480000000003</v>
      </c>
      <c r="L155" s="111">
        <v>517.4</v>
      </c>
      <c r="M155" s="112">
        <v>7.9285813683803649E-3</v>
      </c>
      <c r="N155" s="113">
        <v>65.727000000000004</v>
      </c>
      <c r="O155" s="113">
        <v>0.52112186759953627</v>
      </c>
      <c r="P155" s="113">
        <v>475.71488210282189</v>
      </c>
      <c r="Q155" s="344">
        <v>31.267312055972177</v>
      </c>
    </row>
    <row r="156" spans="1:17" s="4" customFormat="1" ht="12.75" customHeight="1">
      <c r="A156" s="355"/>
      <c r="B156" s="46" t="s">
        <v>87</v>
      </c>
      <c r="C156" s="71" t="s">
        <v>735</v>
      </c>
      <c r="D156" s="30">
        <v>41</v>
      </c>
      <c r="E156" s="30">
        <v>2008</v>
      </c>
      <c r="F156" s="81">
        <v>25</v>
      </c>
      <c r="G156" s="81">
        <v>0</v>
      </c>
      <c r="H156" s="81">
        <v>0</v>
      </c>
      <c r="I156" s="81">
        <v>18.750499999999999</v>
      </c>
      <c r="J156" s="81">
        <v>2361.06</v>
      </c>
      <c r="K156" s="81">
        <v>18.750499999999999</v>
      </c>
      <c r="L156" s="81">
        <v>2361.06</v>
      </c>
      <c r="M156" s="82">
        <v>7.9415601467137647E-3</v>
      </c>
      <c r="N156" s="83">
        <v>60.4</v>
      </c>
      <c r="O156" s="84">
        <v>0.47967023286151139</v>
      </c>
      <c r="P156" s="84">
        <v>476.49360880282586</v>
      </c>
      <c r="Q156" s="337">
        <v>28.780213971690682</v>
      </c>
    </row>
    <row r="157" spans="1:17" s="4" customFormat="1" ht="12.75" customHeight="1">
      <c r="A157" s="355"/>
      <c r="B157" s="23" t="s">
        <v>524</v>
      </c>
      <c r="C157" s="36" t="s">
        <v>966</v>
      </c>
      <c r="D157" s="35">
        <v>12</v>
      </c>
      <c r="E157" s="35">
        <v>1980</v>
      </c>
      <c r="F157" s="95">
        <v>5.8230000000000004</v>
      </c>
      <c r="G157" s="95">
        <v>0.49730099999999999</v>
      </c>
      <c r="H157" s="95">
        <v>1.6</v>
      </c>
      <c r="I157" s="95">
        <v>3.7256999999999998</v>
      </c>
      <c r="J157" s="95">
        <v>468.68</v>
      </c>
      <c r="K157" s="95">
        <v>3.7256999999999998</v>
      </c>
      <c r="L157" s="95">
        <v>468.68</v>
      </c>
      <c r="M157" s="96">
        <v>7.9493471025006389E-3</v>
      </c>
      <c r="N157" s="97">
        <v>100.28</v>
      </c>
      <c r="O157" s="97">
        <v>0.79716052743876409</v>
      </c>
      <c r="P157" s="97">
        <v>476.96082615003832</v>
      </c>
      <c r="Q157" s="341">
        <v>47.829631646325844</v>
      </c>
    </row>
    <row r="158" spans="1:17" s="4" customFormat="1" ht="12.75" customHeight="1">
      <c r="A158" s="355"/>
      <c r="B158" s="46" t="s">
        <v>584</v>
      </c>
      <c r="C158" s="117" t="s">
        <v>945</v>
      </c>
      <c r="D158" s="109">
        <v>8</v>
      </c>
      <c r="E158" s="109">
        <v>1980</v>
      </c>
      <c r="F158" s="111">
        <v>7.5759999999999996</v>
      </c>
      <c r="G158" s="111">
        <v>1.291677</v>
      </c>
      <c r="H158" s="111">
        <v>1.28</v>
      </c>
      <c r="I158" s="111">
        <v>5.0043230000000003</v>
      </c>
      <c r="J158" s="111">
        <v>627.78</v>
      </c>
      <c r="K158" s="111">
        <v>5.0043230000000003</v>
      </c>
      <c r="L158" s="111">
        <v>627.78</v>
      </c>
      <c r="M158" s="112">
        <v>7.9714597470451447E-3</v>
      </c>
      <c r="N158" s="113">
        <v>65.727000000000004</v>
      </c>
      <c r="O158" s="113">
        <v>0.52394013479403623</v>
      </c>
      <c r="P158" s="113">
        <v>478.28758482270865</v>
      </c>
      <c r="Q158" s="344">
        <v>31.436408087642171</v>
      </c>
    </row>
    <row r="159" spans="1:17" s="4" customFormat="1" ht="12.75" customHeight="1">
      <c r="A159" s="355"/>
      <c r="B159" s="46" t="s">
        <v>86</v>
      </c>
      <c r="C159" s="61" t="s">
        <v>54</v>
      </c>
      <c r="D159" s="23">
        <v>38</v>
      </c>
      <c r="E159" s="23">
        <v>2004</v>
      </c>
      <c r="F159" s="75">
        <v>24.64</v>
      </c>
      <c r="G159" s="75">
        <v>4.07</v>
      </c>
      <c r="H159" s="75">
        <v>1.56</v>
      </c>
      <c r="I159" s="75">
        <v>19.010000000000002</v>
      </c>
      <c r="J159" s="75">
        <v>2371.6999999999998</v>
      </c>
      <c r="K159" s="75">
        <v>19.010000000000002</v>
      </c>
      <c r="L159" s="75">
        <v>2371.6999999999998</v>
      </c>
      <c r="M159" s="76">
        <v>8.0153476409326654E-3</v>
      </c>
      <c r="N159" s="77">
        <v>59.95</v>
      </c>
      <c r="O159" s="77">
        <v>0.4805200910739133</v>
      </c>
      <c r="P159" s="77">
        <v>480.92085845595994</v>
      </c>
      <c r="Q159" s="338">
        <v>28.831205464434799</v>
      </c>
    </row>
    <row r="160" spans="1:17" s="4" customFormat="1" ht="12.75" customHeight="1">
      <c r="A160" s="355"/>
      <c r="B160" s="23" t="s">
        <v>545</v>
      </c>
      <c r="C160" s="36" t="s">
        <v>525</v>
      </c>
      <c r="D160" s="35">
        <v>50</v>
      </c>
      <c r="E160" s="35">
        <v>1993</v>
      </c>
      <c r="F160" s="95">
        <v>31.251999999999999</v>
      </c>
      <c r="G160" s="95">
        <v>3.5717150000000002</v>
      </c>
      <c r="H160" s="95">
        <v>7.84</v>
      </c>
      <c r="I160" s="95">
        <v>19.840291000000001</v>
      </c>
      <c r="J160" s="95">
        <v>2469.6799999999998</v>
      </c>
      <c r="K160" s="95">
        <v>19.840291000000001</v>
      </c>
      <c r="L160" s="95">
        <v>2469.6799999999998</v>
      </c>
      <c r="M160" s="96">
        <v>8.0335472611836357E-3</v>
      </c>
      <c r="N160" s="97">
        <v>89.707000000000008</v>
      </c>
      <c r="O160" s="97">
        <v>0.72066542415900048</v>
      </c>
      <c r="P160" s="97">
        <v>482.01283567101814</v>
      </c>
      <c r="Q160" s="341">
        <v>43.239925449540031</v>
      </c>
    </row>
    <row r="161" spans="1:17" s="4" customFormat="1" ht="12.75" customHeight="1">
      <c r="A161" s="355"/>
      <c r="B161" s="23" t="s">
        <v>148</v>
      </c>
      <c r="C161" s="61" t="s">
        <v>111</v>
      </c>
      <c r="D161" s="23">
        <v>12</v>
      </c>
      <c r="E161" s="23">
        <v>1962</v>
      </c>
      <c r="F161" s="75">
        <v>7.19</v>
      </c>
      <c r="G161" s="75">
        <v>0.98018400000000006</v>
      </c>
      <c r="H161" s="75">
        <v>1.92</v>
      </c>
      <c r="I161" s="75">
        <v>4.2897939999999997</v>
      </c>
      <c r="J161" s="75">
        <v>533.5</v>
      </c>
      <c r="K161" s="75">
        <v>4.2897939999999997</v>
      </c>
      <c r="L161" s="75">
        <v>533.5</v>
      </c>
      <c r="M161" s="76">
        <f>K161/L161</f>
        <v>8.040850984067479E-3</v>
      </c>
      <c r="N161" s="77">
        <v>62.021000000000001</v>
      </c>
      <c r="O161" s="77">
        <f>M161*N161</f>
        <v>0.49870161888284914</v>
      </c>
      <c r="P161" s="77">
        <f>M161*1000*60</f>
        <v>482.45105904404875</v>
      </c>
      <c r="Q161" s="338">
        <f>O161*60</f>
        <v>29.922097132970947</v>
      </c>
    </row>
    <row r="162" spans="1:17" s="4" customFormat="1" ht="12.75" customHeight="1">
      <c r="A162" s="355"/>
      <c r="B162" s="46" t="s">
        <v>235</v>
      </c>
      <c r="C162" s="71" t="s">
        <v>860</v>
      </c>
      <c r="D162" s="30">
        <v>26</v>
      </c>
      <c r="E162" s="30">
        <v>1962</v>
      </c>
      <c r="F162" s="81">
        <v>15</v>
      </c>
      <c r="G162" s="81">
        <v>1.9</v>
      </c>
      <c r="H162" s="81">
        <v>3.7</v>
      </c>
      <c r="I162" s="81">
        <v>9.5</v>
      </c>
      <c r="J162" s="81">
        <v>1176.4000000000001</v>
      </c>
      <c r="K162" s="81">
        <v>9.4600000000000009</v>
      </c>
      <c r="L162" s="81">
        <v>1176.4000000000001</v>
      </c>
      <c r="M162" s="82">
        <f>K162/L162</f>
        <v>8.0414824889493367E-3</v>
      </c>
      <c r="N162" s="83">
        <v>72.599999999999994</v>
      </c>
      <c r="O162" s="84">
        <f>M162*N162</f>
        <v>0.58381162869772185</v>
      </c>
      <c r="P162" s="84">
        <f>M162*60*1000</f>
        <v>482.48894933696016</v>
      </c>
      <c r="Q162" s="337">
        <f>P162*N162/1000</f>
        <v>35.028697721863303</v>
      </c>
    </row>
    <row r="163" spans="1:17" s="4" customFormat="1" ht="12.75" customHeight="1">
      <c r="A163" s="355"/>
      <c r="B163" s="46" t="s">
        <v>86</v>
      </c>
      <c r="C163" s="61" t="s">
        <v>57</v>
      </c>
      <c r="D163" s="23">
        <v>72</v>
      </c>
      <c r="E163" s="23">
        <v>2005</v>
      </c>
      <c r="F163" s="75">
        <v>60.19</v>
      </c>
      <c r="G163" s="75">
        <v>13.57</v>
      </c>
      <c r="H163" s="75">
        <v>3.17</v>
      </c>
      <c r="I163" s="75">
        <v>43.45</v>
      </c>
      <c r="J163" s="75">
        <v>5346.48</v>
      </c>
      <c r="K163" s="75">
        <v>43.45</v>
      </c>
      <c r="L163" s="75">
        <v>5346.48</v>
      </c>
      <c r="M163" s="76">
        <v>8.1268423336475597E-3</v>
      </c>
      <c r="N163" s="77">
        <v>59.95</v>
      </c>
      <c r="O163" s="77">
        <v>0.48720419790217123</v>
      </c>
      <c r="P163" s="77">
        <v>487.61054001885356</v>
      </c>
      <c r="Q163" s="338">
        <v>29.232251874130274</v>
      </c>
    </row>
    <row r="164" spans="1:17" s="4" customFormat="1" ht="12.75" customHeight="1">
      <c r="A164" s="355"/>
      <c r="B164" s="46" t="s">
        <v>312</v>
      </c>
      <c r="C164" s="61" t="s">
        <v>291</v>
      </c>
      <c r="D164" s="23">
        <v>20</v>
      </c>
      <c r="E164" s="23">
        <v>1993</v>
      </c>
      <c r="F164" s="75">
        <v>15.100000000000001</v>
      </c>
      <c r="G164" s="75">
        <v>1.8080000000000001</v>
      </c>
      <c r="H164" s="75">
        <v>3.2</v>
      </c>
      <c r="I164" s="75">
        <v>10.092000000000001</v>
      </c>
      <c r="J164" s="75">
        <v>1238.6099999999999</v>
      </c>
      <c r="K164" s="75">
        <v>10.092000000000001</v>
      </c>
      <c r="L164" s="75">
        <v>1238.6099999999999</v>
      </c>
      <c r="M164" s="76">
        <v>8.1478431467532156E-3</v>
      </c>
      <c r="N164" s="77">
        <v>56.7</v>
      </c>
      <c r="O164" s="77">
        <v>0.50356114999878898</v>
      </c>
      <c r="P164" s="77">
        <v>488.87058880519294</v>
      </c>
      <c r="Q164" s="338">
        <v>27.718962385254443</v>
      </c>
    </row>
    <row r="165" spans="1:17" s="4" customFormat="1" ht="12.75" customHeight="1">
      <c r="A165" s="355"/>
      <c r="B165" s="23" t="s">
        <v>581</v>
      </c>
      <c r="C165" s="103" t="s">
        <v>974</v>
      </c>
      <c r="D165" s="104">
        <v>13</v>
      </c>
      <c r="E165" s="104">
        <v>1962</v>
      </c>
      <c r="F165" s="105">
        <v>8.18</v>
      </c>
      <c r="G165" s="105">
        <v>0.82946399999999998</v>
      </c>
      <c r="H165" s="105">
        <v>2.56</v>
      </c>
      <c r="I165" s="105">
        <v>4.7905359999999995</v>
      </c>
      <c r="J165" s="105">
        <v>583.82000000000005</v>
      </c>
      <c r="K165" s="105">
        <v>4.7905359999999995</v>
      </c>
      <c r="L165" s="105">
        <v>583.82000000000005</v>
      </c>
      <c r="M165" s="106">
        <v>8.2055016957281336E-3</v>
      </c>
      <c r="N165" s="107">
        <v>65.727000000000004</v>
      </c>
      <c r="O165" s="107">
        <v>0.53932300995512306</v>
      </c>
      <c r="P165" s="107">
        <v>492.33010174368803</v>
      </c>
      <c r="Q165" s="343">
        <v>32.359380597307386</v>
      </c>
    </row>
    <row r="166" spans="1:17" s="4" customFormat="1" ht="12.75" customHeight="1">
      <c r="A166" s="355"/>
      <c r="B166" s="46" t="s">
        <v>39</v>
      </c>
      <c r="C166" s="71" t="s">
        <v>642</v>
      </c>
      <c r="D166" s="30">
        <v>22</v>
      </c>
      <c r="E166" s="30">
        <v>1979</v>
      </c>
      <c r="F166" s="81">
        <v>14.59</v>
      </c>
      <c r="G166" s="81">
        <v>1.5549999999999999</v>
      </c>
      <c r="H166" s="81">
        <v>3.52</v>
      </c>
      <c r="I166" s="81">
        <v>9.5150000000000006</v>
      </c>
      <c r="J166" s="81">
        <v>1154.82</v>
      </c>
      <c r="K166" s="81">
        <v>9.5150000000000006</v>
      </c>
      <c r="L166" s="81">
        <v>1154.82</v>
      </c>
      <c r="M166" s="82">
        <f>K166/L166</f>
        <v>8.2393792972064919E-3</v>
      </c>
      <c r="N166" s="83">
        <v>65.400000000000006</v>
      </c>
      <c r="O166" s="84">
        <f>M166*N166</f>
        <v>0.53885540603730464</v>
      </c>
      <c r="P166" s="84">
        <f>M166*60*1000</f>
        <v>494.36275783238955</v>
      </c>
      <c r="Q166" s="337">
        <f>P166*N166/1000</f>
        <v>32.331324362238277</v>
      </c>
    </row>
    <row r="167" spans="1:17" s="4" customFormat="1" ht="12.75" customHeight="1">
      <c r="A167" s="355"/>
      <c r="B167" s="46" t="s">
        <v>616</v>
      </c>
      <c r="C167" s="71" t="s">
        <v>608</v>
      </c>
      <c r="D167" s="30">
        <v>10</v>
      </c>
      <c r="E167" s="30">
        <v>1963</v>
      </c>
      <c r="F167" s="81">
        <v>6.133</v>
      </c>
      <c r="G167" s="81">
        <v>0.76800000000000002</v>
      </c>
      <c r="H167" s="81">
        <v>1.6</v>
      </c>
      <c r="I167" s="81">
        <v>3.766</v>
      </c>
      <c r="J167" s="81">
        <v>452.14</v>
      </c>
      <c r="K167" s="81">
        <v>3.766</v>
      </c>
      <c r="L167" s="81">
        <v>453.14</v>
      </c>
      <c r="M167" s="82">
        <f>K167/L167</f>
        <v>8.3108972944343912E-3</v>
      </c>
      <c r="N167" s="83">
        <v>93.085999999999999</v>
      </c>
      <c r="O167" s="84">
        <f>M167*N167</f>
        <v>0.77362818554971968</v>
      </c>
      <c r="P167" s="84">
        <f>M167*60*1000</f>
        <v>498.65383766606345</v>
      </c>
      <c r="Q167" s="337">
        <f>P167*N167/1000</f>
        <v>46.41769113298318</v>
      </c>
    </row>
    <row r="168" spans="1:17" s="4" customFormat="1" ht="12.75" customHeight="1">
      <c r="A168" s="355"/>
      <c r="B168" s="23" t="s">
        <v>247</v>
      </c>
      <c r="C168" s="98" t="s">
        <v>896</v>
      </c>
      <c r="D168" s="33">
        <v>49</v>
      </c>
      <c r="E168" s="33">
        <v>2009</v>
      </c>
      <c r="F168" s="99">
        <f>G168+H168+I168</f>
        <v>34</v>
      </c>
      <c r="G168" s="99">
        <v>4.8575999999999997</v>
      </c>
      <c r="H168" s="99">
        <v>0</v>
      </c>
      <c r="I168" s="99">
        <v>29.142399999999999</v>
      </c>
      <c r="J168" s="99">
        <v>3493.38</v>
      </c>
      <c r="K168" s="99">
        <f>I168</f>
        <v>29.142399999999999</v>
      </c>
      <c r="L168" s="99">
        <f>J168</f>
        <v>3493.38</v>
      </c>
      <c r="M168" s="100">
        <f>K168/L168</f>
        <v>8.3421786350182346E-3</v>
      </c>
      <c r="N168" s="101">
        <v>48.7</v>
      </c>
      <c r="O168" s="102">
        <f>M168*N168</f>
        <v>0.40626409952538806</v>
      </c>
      <c r="P168" s="102">
        <f>M168*60*1000</f>
        <v>500.53071810109407</v>
      </c>
      <c r="Q168" s="342">
        <f>P168*N168/1000</f>
        <v>24.375845971523283</v>
      </c>
    </row>
    <row r="169" spans="1:17" s="4" customFormat="1" ht="12.75" customHeight="1">
      <c r="A169" s="355"/>
      <c r="B169" s="46" t="s">
        <v>263</v>
      </c>
      <c r="C169" s="71" t="s">
        <v>251</v>
      </c>
      <c r="D169" s="30">
        <v>22</v>
      </c>
      <c r="E169" s="30" t="s">
        <v>249</v>
      </c>
      <c r="F169" s="81">
        <f>SUM(G169+H169+I169)</f>
        <v>15.117999999999999</v>
      </c>
      <c r="G169" s="81">
        <v>1.853</v>
      </c>
      <c r="H169" s="81">
        <v>3.52</v>
      </c>
      <c r="I169" s="81">
        <v>9.7449999999999992</v>
      </c>
      <c r="J169" s="81">
        <v>1161.98</v>
      </c>
      <c r="K169" s="81">
        <v>9.7449999999999992</v>
      </c>
      <c r="L169" s="81">
        <v>1161.98</v>
      </c>
      <c r="M169" s="82">
        <f>K169/L169</f>
        <v>8.3865471006385646E-3</v>
      </c>
      <c r="N169" s="83">
        <v>52.32</v>
      </c>
      <c r="O169" s="84">
        <f>M169*N169</f>
        <v>0.43878414430540968</v>
      </c>
      <c r="P169" s="84">
        <f>M169*60*1000</f>
        <v>503.19282603831385</v>
      </c>
      <c r="Q169" s="337">
        <f>P169*N169/1000</f>
        <v>26.327048658324578</v>
      </c>
    </row>
    <row r="170" spans="1:17" s="4" customFormat="1" ht="12.75" customHeight="1">
      <c r="A170" s="355"/>
      <c r="B170" s="46" t="s">
        <v>572</v>
      </c>
      <c r="C170" s="31" t="s">
        <v>551</v>
      </c>
      <c r="D170" s="32">
        <v>18</v>
      </c>
      <c r="E170" s="32">
        <v>1989</v>
      </c>
      <c r="F170" s="78">
        <v>8.68</v>
      </c>
      <c r="G170" s="78">
        <v>0.77356800000000003</v>
      </c>
      <c r="H170" s="78">
        <v>0</v>
      </c>
      <c r="I170" s="78">
        <v>7.906434</v>
      </c>
      <c r="J170" s="78">
        <v>937.87</v>
      </c>
      <c r="K170" s="78">
        <v>7.906434</v>
      </c>
      <c r="L170" s="78">
        <v>937.87</v>
      </c>
      <c r="M170" s="79">
        <v>8.4302024800878578E-3</v>
      </c>
      <c r="N170" s="80">
        <v>83.603000000000009</v>
      </c>
      <c r="O170" s="80">
        <v>0.70479021794278529</v>
      </c>
      <c r="P170" s="80">
        <v>505.81214880527148</v>
      </c>
      <c r="Q170" s="336">
        <v>42.287413076567113</v>
      </c>
    </row>
    <row r="171" spans="1:17" s="4" customFormat="1" ht="12.75" customHeight="1">
      <c r="A171" s="355"/>
      <c r="B171" s="46" t="s">
        <v>87</v>
      </c>
      <c r="C171" s="71" t="s">
        <v>736</v>
      </c>
      <c r="D171" s="30">
        <v>55</v>
      </c>
      <c r="E171" s="30">
        <v>1965</v>
      </c>
      <c r="F171" s="81">
        <v>33.079300000000003</v>
      </c>
      <c r="G171" s="81">
        <v>6.1035000000000004</v>
      </c>
      <c r="H171" s="81">
        <v>5.5</v>
      </c>
      <c r="I171" s="81">
        <v>21.475800000000003</v>
      </c>
      <c r="J171" s="81">
        <v>2521.4699999999998</v>
      </c>
      <c r="K171" s="81">
        <v>21.475800000000003</v>
      </c>
      <c r="L171" s="81">
        <v>2521.4699999999998</v>
      </c>
      <c r="M171" s="82">
        <v>8.517174505348073E-3</v>
      </c>
      <c r="N171" s="83">
        <v>60.4</v>
      </c>
      <c r="O171" s="84">
        <v>0.51443734012302356</v>
      </c>
      <c r="P171" s="84">
        <v>511.03047032088432</v>
      </c>
      <c r="Q171" s="337">
        <v>30.866240407381412</v>
      </c>
    </row>
    <row r="172" spans="1:17" s="4" customFormat="1" ht="12.75" customHeight="1">
      <c r="A172" s="355"/>
      <c r="B172" s="46" t="s">
        <v>584</v>
      </c>
      <c r="C172" s="116" t="s">
        <v>941</v>
      </c>
      <c r="D172" s="110">
        <v>20</v>
      </c>
      <c r="E172" s="110">
        <v>1975</v>
      </c>
      <c r="F172" s="111">
        <v>14.840999999999999</v>
      </c>
      <c r="G172" s="111">
        <v>1.8614999999999999</v>
      </c>
      <c r="H172" s="111">
        <v>3.2</v>
      </c>
      <c r="I172" s="111">
        <v>9.7795000000000005</v>
      </c>
      <c r="J172" s="111">
        <v>1147.92</v>
      </c>
      <c r="K172" s="111">
        <v>9.7795000000000005</v>
      </c>
      <c r="L172" s="111">
        <v>1147.92</v>
      </c>
      <c r="M172" s="112">
        <v>8.5193219039654336E-3</v>
      </c>
      <c r="N172" s="113">
        <v>65.727000000000004</v>
      </c>
      <c r="O172" s="113">
        <v>0.55994947078193613</v>
      </c>
      <c r="P172" s="113">
        <v>511.15931423792603</v>
      </c>
      <c r="Q172" s="344">
        <v>33.596968246916163</v>
      </c>
    </row>
    <row r="173" spans="1:17" s="4" customFormat="1" ht="12.75" customHeight="1">
      <c r="A173" s="355"/>
      <c r="B173" s="46" t="s">
        <v>584</v>
      </c>
      <c r="C173" s="117" t="s">
        <v>946</v>
      </c>
      <c r="D173" s="109">
        <v>20</v>
      </c>
      <c r="E173" s="109" t="s">
        <v>947</v>
      </c>
      <c r="F173" s="111">
        <v>14.866</v>
      </c>
      <c r="G173" s="111">
        <v>1.9583999999999999</v>
      </c>
      <c r="H173" s="111">
        <v>3.2</v>
      </c>
      <c r="I173" s="111">
        <v>9.7075980000000008</v>
      </c>
      <c r="J173" s="111">
        <v>1135.0999999999999</v>
      </c>
      <c r="K173" s="111">
        <v>9.7075980000000008</v>
      </c>
      <c r="L173" s="111">
        <v>1135.0999999999999</v>
      </c>
      <c r="M173" s="112">
        <v>8.5521962822658806E-3</v>
      </c>
      <c r="N173" s="113">
        <v>65.727000000000004</v>
      </c>
      <c r="O173" s="113">
        <v>0.56211020504448961</v>
      </c>
      <c r="P173" s="113">
        <v>513.13177693595276</v>
      </c>
      <c r="Q173" s="344">
        <v>33.726612302669366</v>
      </c>
    </row>
    <row r="174" spans="1:17" s="4" customFormat="1" ht="12.75" customHeight="1">
      <c r="A174" s="355"/>
      <c r="B174" s="46" t="s">
        <v>312</v>
      </c>
      <c r="C174" s="71" t="s">
        <v>289</v>
      </c>
      <c r="D174" s="30">
        <v>40</v>
      </c>
      <c r="E174" s="30">
        <v>1983</v>
      </c>
      <c r="F174" s="81">
        <v>27.66</v>
      </c>
      <c r="G174" s="81">
        <v>2.5099999999999998</v>
      </c>
      <c r="H174" s="81">
        <v>6.24</v>
      </c>
      <c r="I174" s="81">
        <v>18.91</v>
      </c>
      <c r="J174" s="81">
        <v>2268.94</v>
      </c>
      <c r="K174" s="81">
        <v>18.91</v>
      </c>
      <c r="L174" s="81">
        <v>2190.15</v>
      </c>
      <c r="M174" s="82">
        <v>8.634111818825195E-3</v>
      </c>
      <c r="N174" s="83">
        <v>56.7</v>
      </c>
      <c r="O174" s="84">
        <v>0.53361401273885356</v>
      </c>
      <c r="P174" s="84">
        <v>518.04670912951167</v>
      </c>
      <c r="Q174" s="337">
        <v>29.373248407643313</v>
      </c>
    </row>
    <row r="175" spans="1:17" s="4" customFormat="1" ht="12.75" customHeight="1">
      <c r="A175" s="355"/>
      <c r="B175" s="46" t="s">
        <v>86</v>
      </c>
      <c r="C175" s="61" t="s">
        <v>55</v>
      </c>
      <c r="D175" s="23">
        <v>22</v>
      </c>
      <c r="E175" s="23">
        <v>2006</v>
      </c>
      <c r="F175" s="75">
        <v>19.690000000000001</v>
      </c>
      <c r="G175" s="75">
        <v>3.21</v>
      </c>
      <c r="H175" s="75">
        <v>1.76</v>
      </c>
      <c r="I175" s="75">
        <v>14.72</v>
      </c>
      <c r="J175" s="75">
        <v>1698.17</v>
      </c>
      <c r="K175" s="75">
        <v>14.72</v>
      </c>
      <c r="L175" s="75">
        <v>1698.17</v>
      </c>
      <c r="M175" s="76">
        <v>8.6681545428314005E-3</v>
      </c>
      <c r="N175" s="77">
        <v>59.95</v>
      </c>
      <c r="O175" s="77">
        <v>0.51965586484274251</v>
      </c>
      <c r="P175" s="77">
        <v>520.08927256988397</v>
      </c>
      <c r="Q175" s="338">
        <v>31.179351890564547</v>
      </c>
    </row>
    <row r="176" spans="1:17" s="4" customFormat="1" ht="12.75" customHeight="1">
      <c r="A176" s="355"/>
      <c r="B176" s="46" t="s">
        <v>725</v>
      </c>
      <c r="C176" s="71" t="s">
        <v>696</v>
      </c>
      <c r="D176" s="23">
        <v>85</v>
      </c>
      <c r="E176" s="23">
        <v>1969</v>
      </c>
      <c r="F176" s="75">
        <f>SUM(G176:I176)</f>
        <v>33.997</v>
      </c>
      <c r="G176" s="75">
        <v>0</v>
      </c>
      <c r="H176" s="75">
        <v>0</v>
      </c>
      <c r="I176" s="75">
        <v>33.997</v>
      </c>
      <c r="J176" s="75">
        <v>3919.55</v>
      </c>
      <c r="K176" s="75">
        <v>33.997</v>
      </c>
      <c r="L176" s="75">
        <v>3919.55</v>
      </c>
      <c r="M176" s="76">
        <f>K176/L176</f>
        <v>8.6736997869653401E-3</v>
      </c>
      <c r="N176" s="77">
        <v>74</v>
      </c>
      <c r="O176" s="77">
        <f>M176*N176</f>
        <v>0.64185378423543515</v>
      </c>
      <c r="P176" s="77">
        <f>M176*60*1000</f>
        <v>520.42198721792045</v>
      </c>
      <c r="Q176" s="338">
        <f>P176*N176/1000</f>
        <v>38.51122705412611</v>
      </c>
    </row>
    <row r="177" spans="1:17" s="4" customFormat="1" ht="12.75" customHeight="1">
      <c r="A177" s="355"/>
      <c r="B177" s="46" t="s">
        <v>36</v>
      </c>
      <c r="C177" s="71" t="s">
        <v>268</v>
      </c>
      <c r="D177" s="30">
        <v>12</v>
      </c>
      <c r="E177" s="30">
        <v>1964</v>
      </c>
      <c r="F177" s="81">
        <v>7.3</v>
      </c>
      <c r="G177" s="81">
        <v>0.7</v>
      </c>
      <c r="H177" s="81">
        <v>1.9</v>
      </c>
      <c r="I177" s="81">
        <v>4.7</v>
      </c>
      <c r="J177" s="81">
        <v>537</v>
      </c>
      <c r="K177" s="81">
        <v>4.7</v>
      </c>
      <c r="L177" s="81">
        <v>537</v>
      </c>
      <c r="M177" s="82">
        <f>K177/L177</f>
        <v>8.7523277467411557E-3</v>
      </c>
      <c r="N177" s="83">
        <v>54.17</v>
      </c>
      <c r="O177" s="84">
        <f>M177*N177</f>
        <v>0.47411359404096842</v>
      </c>
      <c r="P177" s="84">
        <f>M177*60*1000</f>
        <v>525.13966480446936</v>
      </c>
      <c r="Q177" s="337">
        <f>P177*N177/1000</f>
        <v>28.446815642458105</v>
      </c>
    </row>
    <row r="178" spans="1:17" s="4" customFormat="1" ht="12.75" customHeight="1">
      <c r="A178" s="355"/>
      <c r="B178" s="46" t="s">
        <v>616</v>
      </c>
      <c r="C178" s="71" t="s">
        <v>611</v>
      </c>
      <c r="D178" s="30">
        <v>10</v>
      </c>
      <c r="E178" s="30">
        <v>1961</v>
      </c>
      <c r="F178" s="81">
        <v>6.6710000000000003</v>
      </c>
      <c r="G178" s="81">
        <v>1.1319999999999999</v>
      </c>
      <c r="H178" s="81">
        <v>1.6</v>
      </c>
      <c r="I178" s="81">
        <v>3.9390000000000001</v>
      </c>
      <c r="J178" s="81">
        <v>445.52</v>
      </c>
      <c r="K178" s="81">
        <v>3.9390000000000001</v>
      </c>
      <c r="L178" s="81">
        <v>445.52</v>
      </c>
      <c r="M178" s="82">
        <f>K178/L178</f>
        <v>8.8413539235051176E-3</v>
      </c>
      <c r="N178" s="83">
        <v>93.085999999999999</v>
      </c>
      <c r="O178" s="84">
        <f>M178*N178</f>
        <v>0.82300627132339732</v>
      </c>
      <c r="P178" s="84">
        <f>M178*60*1000</f>
        <v>530.48123541030702</v>
      </c>
      <c r="Q178" s="337">
        <f>P178*N178/1000</f>
        <v>49.380376279403841</v>
      </c>
    </row>
    <row r="179" spans="1:17" s="4" customFormat="1" ht="12.75" customHeight="1">
      <c r="A179" s="355"/>
      <c r="B179" s="46" t="s">
        <v>263</v>
      </c>
      <c r="C179" s="71" t="s">
        <v>385</v>
      </c>
      <c r="D179" s="30">
        <v>40</v>
      </c>
      <c r="E179" s="30" t="s">
        <v>249</v>
      </c>
      <c r="F179" s="81">
        <f>SUM(G179+H179+I179)</f>
        <v>27.841000000000001</v>
      </c>
      <c r="G179" s="81">
        <v>2.907</v>
      </c>
      <c r="H179" s="81">
        <v>6.4</v>
      </c>
      <c r="I179" s="81">
        <v>18.533999999999999</v>
      </c>
      <c r="J179" s="81">
        <v>2091.87</v>
      </c>
      <c r="K179" s="81">
        <v>18.533999999999999</v>
      </c>
      <c r="L179" s="81">
        <v>2091.87</v>
      </c>
      <c r="M179" s="82">
        <f>K179/L179</f>
        <v>8.8600152017094744E-3</v>
      </c>
      <c r="N179" s="83">
        <v>52.32</v>
      </c>
      <c r="O179" s="84">
        <f>M179*N179</f>
        <v>0.46355599535343972</v>
      </c>
      <c r="P179" s="84">
        <f>M179*60*1000</f>
        <v>531.60091210256849</v>
      </c>
      <c r="Q179" s="337">
        <f>P179*N179/1000</f>
        <v>27.813359721206382</v>
      </c>
    </row>
    <row r="180" spans="1:17" s="4" customFormat="1" ht="12.75" customHeight="1">
      <c r="A180" s="355"/>
      <c r="B180" s="46" t="s">
        <v>86</v>
      </c>
      <c r="C180" s="61" t="s">
        <v>58</v>
      </c>
      <c r="D180" s="23">
        <v>39</v>
      </c>
      <c r="E180" s="23">
        <v>2007</v>
      </c>
      <c r="F180" s="75">
        <v>28.56</v>
      </c>
      <c r="G180" s="75">
        <v>6.07</v>
      </c>
      <c r="H180" s="75">
        <v>1.48</v>
      </c>
      <c r="I180" s="75">
        <v>21.009999999999998</v>
      </c>
      <c r="J180" s="75">
        <v>2368.7800000000002</v>
      </c>
      <c r="K180" s="75">
        <v>21.009999999999998</v>
      </c>
      <c r="L180" s="75">
        <v>2368.7800000000002</v>
      </c>
      <c r="M180" s="76">
        <v>8.8695446601203976E-3</v>
      </c>
      <c r="N180" s="77">
        <v>59.95</v>
      </c>
      <c r="O180" s="77">
        <v>0.53172920237421784</v>
      </c>
      <c r="P180" s="77">
        <v>532.17267960722381</v>
      </c>
      <c r="Q180" s="338">
        <v>31.903752142453069</v>
      </c>
    </row>
    <row r="181" spans="1:17" s="4" customFormat="1" ht="12.75" customHeight="1">
      <c r="A181" s="355"/>
      <c r="B181" s="46" t="s">
        <v>235</v>
      </c>
      <c r="C181" s="71" t="s">
        <v>861</v>
      </c>
      <c r="D181" s="30">
        <v>8</v>
      </c>
      <c r="E181" s="30">
        <v>1975</v>
      </c>
      <c r="F181" s="81">
        <v>7</v>
      </c>
      <c r="G181" s="81">
        <v>0.82</v>
      </c>
      <c r="H181" s="81">
        <v>1.28</v>
      </c>
      <c r="I181" s="81">
        <v>5.1100000000000003</v>
      </c>
      <c r="J181" s="81">
        <v>574.41</v>
      </c>
      <c r="K181" s="81">
        <v>5.1100000000000003</v>
      </c>
      <c r="L181" s="81">
        <v>574.41</v>
      </c>
      <c r="M181" s="82">
        <f>K181/L181</f>
        <v>8.8960846781915362E-3</v>
      </c>
      <c r="N181" s="83">
        <v>72.599999999999994</v>
      </c>
      <c r="O181" s="84">
        <f>M181*N181</f>
        <v>0.6458557476367055</v>
      </c>
      <c r="P181" s="84">
        <f>M181*60*1000</f>
        <v>533.76508069149224</v>
      </c>
      <c r="Q181" s="337">
        <f>P181*N181/1000</f>
        <v>38.751344858202337</v>
      </c>
    </row>
    <row r="182" spans="1:17" s="4" customFormat="1" ht="12.75" customHeight="1">
      <c r="A182" s="355"/>
      <c r="B182" s="23" t="s">
        <v>148</v>
      </c>
      <c r="C182" s="61" t="s">
        <v>116</v>
      </c>
      <c r="D182" s="23">
        <v>12</v>
      </c>
      <c r="E182" s="23">
        <v>1983</v>
      </c>
      <c r="F182" s="75">
        <v>6.81</v>
      </c>
      <c r="G182" s="75"/>
      <c r="H182" s="75"/>
      <c r="I182" s="75">
        <v>6.81</v>
      </c>
      <c r="J182" s="75">
        <v>762.17</v>
      </c>
      <c r="K182" s="75">
        <v>6.81</v>
      </c>
      <c r="L182" s="75">
        <v>762.17</v>
      </c>
      <c r="M182" s="76">
        <f>K182/L182</f>
        <v>8.9350144980778565E-3</v>
      </c>
      <c r="N182" s="77">
        <v>62.021000000000001</v>
      </c>
      <c r="O182" s="77">
        <f>M182*N182</f>
        <v>0.55415853418528671</v>
      </c>
      <c r="P182" s="77">
        <f>M182*1000*60</f>
        <v>536.1008698846714</v>
      </c>
      <c r="Q182" s="338">
        <f>O182*60</f>
        <v>33.2495120511172</v>
      </c>
    </row>
    <row r="183" spans="1:17" s="4" customFormat="1" ht="12.75" customHeight="1">
      <c r="A183" s="355"/>
      <c r="B183" s="46" t="s">
        <v>938</v>
      </c>
      <c r="C183" s="28" t="s">
        <v>491</v>
      </c>
      <c r="D183" s="27">
        <v>25</v>
      </c>
      <c r="E183" s="27">
        <v>1978</v>
      </c>
      <c r="F183" s="85">
        <v>14.829000000000001</v>
      </c>
      <c r="G183" s="85">
        <v>2.2946939999999998</v>
      </c>
      <c r="H183" s="85">
        <v>1</v>
      </c>
      <c r="I183" s="85">
        <v>11.534306000000001</v>
      </c>
      <c r="J183" s="85">
        <v>1284.25</v>
      </c>
      <c r="K183" s="85">
        <v>11.534306000000001</v>
      </c>
      <c r="L183" s="85">
        <v>1284.25</v>
      </c>
      <c r="M183" s="86">
        <v>8.9813556550515875E-3</v>
      </c>
      <c r="N183" s="87">
        <v>80.333000000000013</v>
      </c>
      <c r="O183" s="87">
        <v>0.72149924383725927</v>
      </c>
      <c r="P183" s="87">
        <v>538.88133930309527</v>
      </c>
      <c r="Q183" s="339">
        <v>43.289954630235556</v>
      </c>
    </row>
    <row r="184" spans="1:17" s="4" customFormat="1" ht="12.75" customHeight="1">
      <c r="A184" s="355"/>
      <c r="B184" s="46" t="s">
        <v>180</v>
      </c>
      <c r="C184" s="71" t="s">
        <v>154</v>
      </c>
      <c r="D184" s="30">
        <v>12</v>
      </c>
      <c r="E184" s="30">
        <v>1960</v>
      </c>
      <c r="F184" s="81">
        <f>SUM(G184+H184+I184)</f>
        <v>6.9</v>
      </c>
      <c r="G184" s="81">
        <v>0.5</v>
      </c>
      <c r="H184" s="81">
        <v>1.7</v>
      </c>
      <c r="I184" s="81">
        <v>4.7</v>
      </c>
      <c r="J184" s="81">
        <v>530.4</v>
      </c>
      <c r="K184" s="81">
        <v>4.3780000000000001</v>
      </c>
      <c r="L184" s="81">
        <v>487.41</v>
      </c>
      <c r="M184" s="82">
        <f>K184/L184</f>
        <v>8.9821710674791236E-3</v>
      </c>
      <c r="N184" s="83">
        <v>55.8</v>
      </c>
      <c r="O184" s="84">
        <f>M184*N184</f>
        <v>0.50120514556533502</v>
      </c>
      <c r="P184" s="84">
        <f>M184*60*1000</f>
        <v>538.9302640487474</v>
      </c>
      <c r="Q184" s="337">
        <f>P184*N184/1000</f>
        <v>30.072308733920103</v>
      </c>
    </row>
    <row r="185" spans="1:17" s="4" customFormat="1" ht="12.75" customHeight="1">
      <c r="A185" s="355"/>
      <c r="B185" s="23" t="s">
        <v>471</v>
      </c>
      <c r="C185" s="28" t="s">
        <v>456</v>
      </c>
      <c r="D185" s="27">
        <v>21</v>
      </c>
      <c r="E185" s="27">
        <v>2000</v>
      </c>
      <c r="F185" s="85">
        <v>14.746</v>
      </c>
      <c r="G185" s="85">
        <v>2.4563630000000001</v>
      </c>
      <c r="H185" s="85">
        <v>2.30078</v>
      </c>
      <c r="I185" s="85">
        <v>9.9888569999999994</v>
      </c>
      <c r="J185" s="85">
        <v>1105.27</v>
      </c>
      <c r="K185" s="85">
        <v>9.9888569999999994</v>
      </c>
      <c r="L185" s="85">
        <v>1105.27</v>
      </c>
      <c r="M185" s="86">
        <v>9.0374813394012311E-3</v>
      </c>
      <c r="N185" s="87">
        <v>84.14800000000001</v>
      </c>
      <c r="O185" s="87">
        <v>0.76048597974793486</v>
      </c>
      <c r="P185" s="87">
        <v>542.24888036407378</v>
      </c>
      <c r="Q185" s="339">
        <v>45.629158784876083</v>
      </c>
    </row>
    <row r="186" spans="1:17" s="4" customFormat="1" ht="12.75" customHeight="1">
      <c r="A186" s="355"/>
      <c r="B186" s="46" t="s">
        <v>263</v>
      </c>
      <c r="C186" s="71" t="s">
        <v>252</v>
      </c>
      <c r="D186" s="30">
        <v>22</v>
      </c>
      <c r="E186" s="30" t="s">
        <v>249</v>
      </c>
      <c r="F186" s="81">
        <f>SUM(G186+H186+I186)</f>
        <v>16.371000000000002</v>
      </c>
      <c r="G186" s="81">
        <v>2.04</v>
      </c>
      <c r="H186" s="81">
        <v>3.52</v>
      </c>
      <c r="I186" s="81">
        <v>10.811</v>
      </c>
      <c r="J186" s="81">
        <v>1191.8399999999999</v>
      </c>
      <c r="K186" s="81">
        <v>10.811</v>
      </c>
      <c r="L186" s="81">
        <v>1191.8399999999999</v>
      </c>
      <c r="M186" s="82">
        <f>K186/L186</f>
        <v>9.0708484360316824E-3</v>
      </c>
      <c r="N186" s="83">
        <v>52.32</v>
      </c>
      <c r="O186" s="84">
        <f>M186*N186</f>
        <v>0.47458679017317762</v>
      </c>
      <c r="P186" s="84">
        <f>M186*60*1000</f>
        <v>544.25090616190096</v>
      </c>
      <c r="Q186" s="337">
        <f>P186*N186/1000</f>
        <v>28.475207410390659</v>
      </c>
    </row>
    <row r="187" spans="1:17" s="4" customFormat="1" ht="12.75" customHeight="1">
      <c r="A187" s="355"/>
      <c r="B187" s="46" t="s">
        <v>270</v>
      </c>
      <c r="C187" s="71" t="s">
        <v>626</v>
      </c>
      <c r="D187" s="30">
        <v>20</v>
      </c>
      <c r="E187" s="30">
        <v>1982</v>
      </c>
      <c r="F187" s="81">
        <v>14.988</v>
      </c>
      <c r="G187" s="81">
        <v>2.4009999999999998</v>
      </c>
      <c r="H187" s="81">
        <v>3.2</v>
      </c>
      <c r="I187" s="81">
        <v>9.3870000000000005</v>
      </c>
      <c r="J187" s="81">
        <v>1034.1099999999999</v>
      </c>
      <c r="K187" s="81">
        <v>9.3870000000000005</v>
      </c>
      <c r="L187" s="81">
        <v>1034.1500000000001</v>
      </c>
      <c r="M187" s="82">
        <f>K187/L187</f>
        <v>9.0770197746941929E-3</v>
      </c>
      <c r="N187" s="83">
        <v>52.3</v>
      </c>
      <c r="O187" s="84">
        <f>M187*N187</f>
        <v>0.47472813421650628</v>
      </c>
      <c r="P187" s="84">
        <f>M187*60*1000</f>
        <v>544.62118648165153</v>
      </c>
      <c r="Q187" s="337">
        <f>P187*N187/1000</f>
        <v>28.48368805299037</v>
      </c>
    </row>
    <row r="188" spans="1:17" s="4" customFormat="1" ht="12.75" customHeight="1">
      <c r="A188" s="355"/>
      <c r="B188" s="46" t="s">
        <v>790</v>
      </c>
      <c r="C188" s="64" t="s">
        <v>326</v>
      </c>
      <c r="D188" s="24">
        <v>17</v>
      </c>
      <c r="E188" s="25">
        <v>2009</v>
      </c>
      <c r="F188" s="92">
        <v>18.07</v>
      </c>
      <c r="G188" s="92">
        <v>0</v>
      </c>
      <c r="H188" s="92">
        <v>4.75</v>
      </c>
      <c r="I188" s="92">
        <v>13.321999999999999</v>
      </c>
      <c r="J188" s="93">
        <v>1463.65</v>
      </c>
      <c r="K188" s="92">
        <v>13.321999999999999</v>
      </c>
      <c r="L188" s="93">
        <v>1463.65</v>
      </c>
      <c r="M188" s="82">
        <v>9.1019027773033157E-3</v>
      </c>
      <c r="N188" s="94">
        <v>61.5</v>
      </c>
      <c r="O188" s="84">
        <v>0.55976702080415397</v>
      </c>
      <c r="P188" s="84">
        <v>546.11416663819887</v>
      </c>
      <c r="Q188" s="337">
        <v>33.586021248249224</v>
      </c>
    </row>
    <row r="189" spans="1:17" s="4" customFormat="1" ht="12.75" customHeight="1">
      <c r="A189" s="355"/>
      <c r="B189" s="46" t="s">
        <v>616</v>
      </c>
      <c r="C189" s="71" t="s">
        <v>609</v>
      </c>
      <c r="D189" s="30">
        <v>10</v>
      </c>
      <c r="E189" s="30">
        <v>1963</v>
      </c>
      <c r="F189" s="81">
        <v>6.1310000000000002</v>
      </c>
      <c r="G189" s="81">
        <v>0.442</v>
      </c>
      <c r="H189" s="81">
        <v>1.6</v>
      </c>
      <c r="I189" s="81">
        <v>4.0890000000000004</v>
      </c>
      <c r="J189" s="81">
        <v>446.39</v>
      </c>
      <c r="K189" s="81">
        <v>4.0890000000000004</v>
      </c>
      <c r="L189" s="81">
        <v>446.39</v>
      </c>
      <c r="M189" s="82">
        <f>K189/L189</f>
        <v>9.1601514370841658E-3</v>
      </c>
      <c r="N189" s="83">
        <v>93.085999999999999</v>
      </c>
      <c r="O189" s="84">
        <f>M189*N189</f>
        <v>0.85268185667241669</v>
      </c>
      <c r="P189" s="84">
        <f>M189*60*1000</f>
        <v>549.60908622504996</v>
      </c>
      <c r="Q189" s="337">
        <f>P189*N189/1000</f>
        <v>51.160911400345</v>
      </c>
    </row>
    <row r="190" spans="1:17" s="4" customFormat="1" ht="12.75" customHeight="1">
      <c r="A190" s="355"/>
      <c r="B190" s="46" t="s">
        <v>725</v>
      </c>
      <c r="C190" s="71" t="s">
        <v>697</v>
      </c>
      <c r="D190" s="23">
        <v>10</v>
      </c>
      <c r="E190" s="23">
        <v>1997</v>
      </c>
      <c r="F190" s="75">
        <f>SUM(G190:I190)</f>
        <v>7.5679999999999996</v>
      </c>
      <c r="G190" s="75">
        <v>0</v>
      </c>
      <c r="H190" s="75">
        <v>0</v>
      </c>
      <c r="I190" s="75">
        <v>7.5679999999999996</v>
      </c>
      <c r="J190" s="75">
        <v>822.7</v>
      </c>
      <c r="K190" s="75">
        <v>7.5679999999999996</v>
      </c>
      <c r="L190" s="75">
        <v>822.7</v>
      </c>
      <c r="M190" s="76">
        <f>K190/L190</f>
        <v>9.1989789716786178E-3</v>
      </c>
      <c r="N190" s="77">
        <v>74</v>
      </c>
      <c r="O190" s="77">
        <f>M190*N190</f>
        <v>0.68072444390421771</v>
      </c>
      <c r="P190" s="77">
        <f>M190*60*1000</f>
        <v>551.93873830071709</v>
      </c>
      <c r="Q190" s="338">
        <f>P190*N190/1000</f>
        <v>40.843466634253062</v>
      </c>
    </row>
    <row r="191" spans="1:17" s="4" customFormat="1" ht="12.75" customHeight="1">
      <c r="A191" s="355"/>
      <c r="B191" s="46" t="s">
        <v>938</v>
      </c>
      <c r="C191" s="28" t="s">
        <v>492</v>
      </c>
      <c r="D191" s="27">
        <v>44</v>
      </c>
      <c r="E191" s="27">
        <v>2004</v>
      </c>
      <c r="F191" s="85">
        <v>19.870999999999999</v>
      </c>
      <c r="G191" s="85">
        <v>2.0910000000000002</v>
      </c>
      <c r="H191" s="85">
        <v>3.52</v>
      </c>
      <c r="I191" s="85">
        <v>14.259999000000001</v>
      </c>
      <c r="J191" s="85">
        <v>1548.41</v>
      </c>
      <c r="K191" s="85">
        <v>14.259999000000001</v>
      </c>
      <c r="L191" s="85">
        <v>1548.41</v>
      </c>
      <c r="M191" s="86">
        <v>9.2094464644377136E-3</v>
      </c>
      <c r="N191" s="87">
        <v>80.333000000000013</v>
      </c>
      <c r="O191" s="87">
        <v>0.73982246282767494</v>
      </c>
      <c r="P191" s="87">
        <v>552.56678786626276</v>
      </c>
      <c r="Q191" s="339">
        <v>44.389347769660489</v>
      </c>
    </row>
    <row r="192" spans="1:17" s="4" customFormat="1" ht="12.75" customHeight="1">
      <c r="A192" s="355"/>
      <c r="B192" s="46" t="s">
        <v>725</v>
      </c>
      <c r="C192" s="61" t="s">
        <v>698</v>
      </c>
      <c r="D192" s="23">
        <v>8</v>
      </c>
      <c r="E192" s="23">
        <v>1975</v>
      </c>
      <c r="F192" s="75">
        <f>SUM(G192:I192)</f>
        <v>4.5350000000000001</v>
      </c>
      <c r="G192" s="75">
        <v>0</v>
      </c>
      <c r="H192" s="75">
        <v>0</v>
      </c>
      <c r="I192" s="75">
        <v>4.5350000000000001</v>
      </c>
      <c r="J192" s="75">
        <v>488.96</v>
      </c>
      <c r="K192" s="75">
        <v>4.5350000000000001</v>
      </c>
      <c r="L192" s="75">
        <v>488.96</v>
      </c>
      <c r="M192" s="76">
        <f>K192/L192</f>
        <v>9.2747873036649227E-3</v>
      </c>
      <c r="N192" s="77">
        <v>74</v>
      </c>
      <c r="O192" s="77">
        <f>M192*N192</f>
        <v>0.68633426047120427</v>
      </c>
      <c r="P192" s="77">
        <f>M192*60*1000</f>
        <v>556.48723821989529</v>
      </c>
      <c r="Q192" s="338">
        <f>P192*N192/1000</f>
        <v>41.180055628272257</v>
      </c>
    </row>
    <row r="193" spans="1:17" s="4" customFormat="1" ht="12.75" customHeight="1">
      <c r="A193" s="355"/>
      <c r="B193" s="46" t="s">
        <v>263</v>
      </c>
      <c r="C193" s="71" t="s">
        <v>913</v>
      </c>
      <c r="D193" s="30">
        <v>22</v>
      </c>
      <c r="E193" s="30" t="s">
        <v>249</v>
      </c>
      <c r="F193" s="81">
        <f>SUM(G193+H193+I193)</f>
        <v>18.161999999999999</v>
      </c>
      <c r="G193" s="81">
        <v>3.38</v>
      </c>
      <c r="H193" s="81">
        <v>3.52</v>
      </c>
      <c r="I193" s="81">
        <v>11.262</v>
      </c>
      <c r="J193" s="81">
        <v>1195.3399999999999</v>
      </c>
      <c r="K193" s="81">
        <v>11.262</v>
      </c>
      <c r="L193" s="81">
        <v>1195.3</v>
      </c>
      <c r="M193" s="82">
        <f>K193/L193</f>
        <v>9.4219024512674655E-3</v>
      </c>
      <c r="N193" s="83">
        <v>52.32</v>
      </c>
      <c r="O193" s="84">
        <f>M193*N193</f>
        <v>0.49295393625031381</v>
      </c>
      <c r="P193" s="84">
        <f>M193*60*1000</f>
        <v>565.3141470760479</v>
      </c>
      <c r="Q193" s="337">
        <f>P193*N193/1000</f>
        <v>29.577236175018825</v>
      </c>
    </row>
    <row r="194" spans="1:17" s="4" customFormat="1" ht="12.75" customHeight="1">
      <c r="A194" s="355"/>
      <c r="B194" s="46" t="s">
        <v>180</v>
      </c>
      <c r="C194" s="71" t="s">
        <v>155</v>
      </c>
      <c r="D194" s="30">
        <v>12</v>
      </c>
      <c r="E194" s="30">
        <v>1963</v>
      </c>
      <c r="F194" s="81">
        <f>SUM(G194+H194+I194)</f>
        <v>7.6899999999999995</v>
      </c>
      <c r="G194" s="81">
        <v>1</v>
      </c>
      <c r="H194" s="81">
        <v>1.69</v>
      </c>
      <c r="I194" s="81">
        <v>5</v>
      </c>
      <c r="J194" s="81">
        <v>533.91999999999996</v>
      </c>
      <c r="K194" s="81">
        <v>5.0439999999999996</v>
      </c>
      <c r="L194" s="81">
        <v>533.91999999999996</v>
      </c>
      <c r="M194" s="82">
        <f>K194/L194</f>
        <v>9.4471081810008992E-3</v>
      </c>
      <c r="N194" s="83">
        <v>55.8</v>
      </c>
      <c r="O194" s="84">
        <f>M194*N194</f>
        <v>0.52714863649985011</v>
      </c>
      <c r="P194" s="84">
        <f>M194*60*1000</f>
        <v>566.82649086005404</v>
      </c>
      <c r="Q194" s="337">
        <f>P194*N194/1000</f>
        <v>31.628918189991015</v>
      </c>
    </row>
    <row r="195" spans="1:17" s="4" customFormat="1" ht="12.75" customHeight="1">
      <c r="A195" s="355"/>
      <c r="B195" s="46" t="s">
        <v>584</v>
      </c>
      <c r="C195" s="116" t="s">
        <v>942</v>
      </c>
      <c r="D195" s="110">
        <v>20</v>
      </c>
      <c r="E195" s="110">
        <v>1975</v>
      </c>
      <c r="F195" s="111">
        <v>15.547000000000001</v>
      </c>
      <c r="G195" s="111">
        <v>1.6830000000000001</v>
      </c>
      <c r="H195" s="111">
        <v>3.2</v>
      </c>
      <c r="I195" s="111">
        <v>10.664</v>
      </c>
      <c r="J195" s="111">
        <v>1127.03</v>
      </c>
      <c r="K195" s="111">
        <v>10.664</v>
      </c>
      <c r="L195" s="111">
        <v>1127.03</v>
      </c>
      <c r="M195" s="112">
        <v>9.4620373903090416E-3</v>
      </c>
      <c r="N195" s="113">
        <v>65.727000000000004</v>
      </c>
      <c r="O195" s="113">
        <v>0.62191133155284239</v>
      </c>
      <c r="P195" s="113">
        <v>567.72224341854246</v>
      </c>
      <c r="Q195" s="344">
        <v>37.314679893170542</v>
      </c>
    </row>
    <row r="196" spans="1:17" s="4" customFormat="1" ht="12.75" customHeight="1">
      <c r="A196" s="355"/>
      <c r="B196" s="46" t="s">
        <v>270</v>
      </c>
      <c r="C196" s="71" t="s">
        <v>625</v>
      </c>
      <c r="D196" s="30">
        <v>20</v>
      </c>
      <c r="E196" s="30">
        <v>1982</v>
      </c>
      <c r="F196" s="81">
        <v>15.013999999999999</v>
      </c>
      <c r="G196" s="81">
        <v>2.1219999999999999</v>
      </c>
      <c r="H196" s="81">
        <v>3.2</v>
      </c>
      <c r="I196" s="81">
        <v>9.6920000000000002</v>
      </c>
      <c r="J196" s="81">
        <v>1023.95</v>
      </c>
      <c r="K196" s="81">
        <v>9.6920000000000002</v>
      </c>
      <c r="L196" s="81">
        <v>1023.95</v>
      </c>
      <c r="M196" s="82">
        <f>K196/L196</f>
        <v>9.4653059231407776E-3</v>
      </c>
      <c r="N196" s="83">
        <v>52.3</v>
      </c>
      <c r="O196" s="84">
        <f>M196*N196</f>
        <v>0.49503549978026262</v>
      </c>
      <c r="P196" s="84">
        <f>M196*60*1000</f>
        <v>567.91835538844668</v>
      </c>
      <c r="Q196" s="337">
        <f>P196*N196/1000</f>
        <v>29.702129986815759</v>
      </c>
    </row>
    <row r="197" spans="1:17" s="4" customFormat="1" ht="12.75" customHeight="1">
      <c r="A197" s="355"/>
      <c r="B197" s="46" t="s">
        <v>263</v>
      </c>
      <c r="C197" s="71" t="s">
        <v>915</v>
      </c>
      <c r="D197" s="30">
        <v>22</v>
      </c>
      <c r="E197" s="30" t="s">
        <v>249</v>
      </c>
      <c r="F197" s="81">
        <f>SUM(G197+H197+I197)</f>
        <v>16.527000000000001</v>
      </c>
      <c r="G197" s="81">
        <v>1.544</v>
      </c>
      <c r="H197" s="81">
        <v>3.52</v>
      </c>
      <c r="I197" s="81">
        <v>11.462999999999999</v>
      </c>
      <c r="J197" s="81">
        <v>1210.95</v>
      </c>
      <c r="K197" s="81">
        <v>11.462999999999999</v>
      </c>
      <c r="L197" s="81">
        <v>1210.95</v>
      </c>
      <c r="M197" s="82">
        <f>K197/L197</f>
        <v>9.4661216400346825E-3</v>
      </c>
      <c r="N197" s="83">
        <v>52.32</v>
      </c>
      <c r="O197" s="84">
        <f>M197*N197</f>
        <v>0.49526748420661459</v>
      </c>
      <c r="P197" s="84">
        <f>M197*60*1000</f>
        <v>567.96729840208093</v>
      </c>
      <c r="Q197" s="337">
        <f>P197*N197/1000</f>
        <v>29.716049052396873</v>
      </c>
    </row>
    <row r="198" spans="1:17" s="4" customFormat="1" ht="12.75" customHeight="1">
      <c r="A198" s="355"/>
      <c r="B198" s="46" t="s">
        <v>263</v>
      </c>
      <c r="C198" s="71" t="s">
        <v>914</v>
      </c>
      <c r="D198" s="30">
        <v>40</v>
      </c>
      <c r="E198" s="30" t="s">
        <v>249</v>
      </c>
      <c r="F198" s="81">
        <f>SUM(G198+H198+I198)</f>
        <v>31.7</v>
      </c>
      <c r="G198" s="81">
        <v>4.1399999999999997</v>
      </c>
      <c r="H198" s="81">
        <v>6.4</v>
      </c>
      <c r="I198" s="81">
        <v>21.16</v>
      </c>
      <c r="J198" s="81">
        <v>2190.4299999999998</v>
      </c>
      <c r="K198" s="81">
        <v>21.16</v>
      </c>
      <c r="L198" s="81">
        <v>2190.4299999999998</v>
      </c>
      <c r="M198" s="82">
        <f>K198/L198</f>
        <v>9.6602037042955047E-3</v>
      </c>
      <c r="N198" s="83">
        <v>52.32</v>
      </c>
      <c r="O198" s="84">
        <f>M198*N198</f>
        <v>0.50542185780874083</v>
      </c>
      <c r="P198" s="84">
        <f>M198*60*1000</f>
        <v>579.6122222577302</v>
      </c>
      <c r="Q198" s="337">
        <f>P198*N198/1000</f>
        <v>30.325311468524443</v>
      </c>
    </row>
    <row r="199" spans="1:17" s="4" customFormat="1" ht="12.75" customHeight="1">
      <c r="A199" s="355"/>
      <c r="B199" s="23" t="s">
        <v>471</v>
      </c>
      <c r="C199" s="28" t="s">
        <v>447</v>
      </c>
      <c r="D199" s="27">
        <v>40</v>
      </c>
      <c r="E199" s="27">
        <v>2009</v>
      </c>
      <c r="F199" s="85">
        <v>26.945</v>
      </c>
      <c r="G199" s="85">
        <v>2.2080310000000001</v>
      </c>
      <c r="H199" s="85">
        <v>3.2</v>
      </c>
      <c r="I199" s="85">
        <v>21.53697</v>
      </c>
      <c r="J199" s="85">
        <v>2225.48</v>
      </c>
      <c r="K199" s="85">
        <v>21.53697</v>
      </c>
      <c r="L199" s="85">
        <v>2225.48</v>
      </c>
      <c r="M199" s="86">
        <v>9.6774493592393547E-3</v>
      </c>
      <c r="N199" s="87">
        <v>84.14800000000001</v>
      </c>
      <c r="O199" s="87">
        <v>0.81433800868127337</v>
      </c>
      <c r="P199" s="87">
        <v>580.64696155436127</v>
      </c>
      <c r="Q199" s="339">
        <v>48.860280520876394</v>
      </c>
    </row>
    <row r="200" spans="1:17" s="4" customFormat="1" ht="12.75" customHeight="1">
      <c r="A200" s="355"/>
      <c r="B200" s="46" t="s">
        <v>312</v>
      </c>
      <c r="C200" s="61" t="s">
        <v>294</v>
      </c>
      <c r="D200" s="23">
        <v>20</v>
      </c>
      <c r="E200" s="23">
        <v>1970</v>
      </c>
      <c r="F200" s="75">
        <v>15.3</v>
      </c>
      <c r="G200" s="75">
        <v>1.8</v>
      </c>
      <c r="H200" s="75">
        <v>3.2</v>
      </c>
      <c r="I200" s="75">
        <v>10.3</v>
      </c>
      <c r="J200" s="75">
        <v>1062.4000000000001</v>
      </c>
      <c r="K200" s="75">
        <v>10.3</v>
      </c>
      <c r="L200" s="75">
        <v>1062.4000000000001</v>
      </c>
      <c r="M200" s="76">
        <v>9.6950301204819268E-3</v>
      </c>
      <c r="N200" s="77">
        <v>56.7</v>
      </c>
      <c r="O200" s="77">
        <v>0.59918194653614454</v>
      </c>
      <c r="P200" s="77">
        <v>581.70180722891564</v>
      </c>
      <c r="Q200" s="338">
        <v>32.982492469879524</v>
      </c>
    </row>
    <row r="201" spans="1:17" s="4" customFormat="1" ht="12.75" customHeight="1">
      <c r="A201" s="355"/>
      <c r="B201" s="46" t="s">
        <v>572</v>
      </c>
      <c r="C201" s="31" t="s">
        <v>552</v>
      </c>
      <c r="D201" s="32">
        <v>12</v>
      </c>
      <c r="E201" s="32">
        <v>1968</v>
      </c>
      <c r="F201" s="78">
        <v>5.601</v>
      </c>
      <c r="G201" s="78">
        <v>0.26892300000000002</v>
      </c>
      <c r="H201" s="78">
        <v>0.12</v>
      </c>
      <c r="I201" s="78">
        <v>5.2120740000000003</v>
      </c>
      <c r="J201" s="78">
        <v>536.53</v>
      </c>
      <c r="K201" s="78">
        <v>5.2120740000000003</v>
      </c>
      <c r="L201" s="78">
        <v>536.53</v>
      </c>
      <c r="M201" s="79">
        <v>9.7144129871582219E-3</v>
      </c>
      <c r="N201" s="80">
        <v>83.603000000000009</v>
      </c>
      <c r="O201" s="80">
        <v>0.81215406896538889</v>
      </c>
      <c r="P201" s="80">
        <v>582.86477922949337</v>
      </c>
      <c r="Q201" s="336">
        <v>48.729244137923345</v>
      </c>
    </row>
    <row r="202" spans="1:17" s="4" customFormat="1" ht="12.75" customHeight="1">
      <c r="A202" s="355"/>
      <c r="B202" s="46" t="s">
        <v>725</v>
      </c>
      <c r="C202" s="71" t="s">
        <v>699</v>
      </c>
      <c r="D202" s="23">
        <v>48</v>
      </c>
      <c r="E202" s="23">
        <v>1962</v>
      </c>
      <c r="F202" s="75">
        <f>SUM(G202:I202)</f>
        <v>18.68</v>
      </c>
      <c r="G202" s="75">
        <v>0</v>
      </c>
      <c r="H202" s="75">
        <v>0</v>
      </c>
      <c r="I202" s="75">
        <v>18.68</v>
      </c>
      <c r="J202" s="75">
        <v>1908.69</v>
      </c>
      <c r="K202" s="75">
        <v>18.68</v>
      </c>
      <c r="L202" s="75">
        <v>1908.69</v>
      </c>
      <c r="M202" s="76">
        <f>K202/L202</f>
        <v>9.7868171363605407E-3</v>
      </c>
      <c r="N202" s="77">
        <v>74</v>
      </c>
      <c r="O202" s="77">
        <f>M202*N202</f>
        <v>0.72422446809067997</v>
      </c>
      <c r="P202" s="77">
        <f>M202*60*1000</f>
        <v>587.20902818163245</v>
      </c>
      <c r="Q202" s="338">
        <f>P202*N202/1000</f>
        <v>43.453468085440797</v>
      </c>
    </row>
    <row r="203" spans="1:17" s="4" customFormat="1" ht="12.75" customHeight="1">
      <c r="A203" s="355"/>
      <c r="B203" s="46" t="s">
        <v>263</v>
      </c>
      <c r="C203" s="71" t="s">
        <v>384</v>
      </c>
      <c r="D203" s="30">
        <v>48</v>
      </c>
      <c r="E203" s="30" t="s">
        <v>249</v>
      </c>
      <c r="F203" s="81">
        <f>SUM(G203+H203+I203)</f>
        <v>30.962</v>
      </c>
      <c r="G203" s="81">
        <v>3.57</v>
      </c>
      <c r="H203" s="81">
        <v>7.68</v>
      </c>
      <c r="I203" s="81">
        <v>19.712</v>
      </c>
      <c r="J203" s="81">
        <v>2013.8</v>
      </c>
      <c r="K203" s="81">
        <v>19.712</v>
      </c>
      <c r="L203" s="81">
        <v>2013.8</v>
      </c>
      <c r="M203" s="82">
        <f>K203/L203</f>
        <v>9.7884596285629163E-3</v>
      </c>
      <c r="N203" s="83">
        <v>52.32</v>
      </c>
      <c r="O203" s="84">
        <f>M203*N203</f>
        <v>0.51213220776641177</v>
      </c>
      <c r="P203" s="84">
        <f>M203*60*1000</f>
        <v>587.307577713775</v>
      </c>
      <c r="Q203" s="337">
        <f>P203*N203/1000</f>
        <v>30.727932465984708</v>
      </c>
    </row>
    <row r="204" spans="1:17" s="4" customFormat="1" ht="12.75" customHeight="1">
      <c r="A204" s="355"/>
      <c r="B204" s="46" t="s">
        <v>180</v>
      </c>
      <c r="C204" s="71" t="s">
        <v>153</v>
      </c>
      <c r="D204" s="30">
        <v>24</v>
      </c>
      <c r="E204" s="30">
        <v>1963</v>
      </c>
      <c r="F204" s="81">
        <f>SUM(G204+H204+I204)</f>
        <v>16.079999999999998</v>
      </c>
      <c r="G204" s="81">
        <v>1.2</v>
      </c>
      <c r="H204" s="81">
        <v>3.68</v>
      </c>
      <c r="I204" s="81">
        <v>11.2</v>
      </c>
      <c r="J204" s="81">
        <v>1072.29</v>
      </c>
      <c r="K204" s="81">
        <v>8.8000000000000007</v>
      </c>
      <c r="L204" s="81">
        <v>893.79</v>
      </c>
      <c r="M204" s="82">
        <f>K204/L204</f>
        <v>9.8457131988498436E-3</v>
      </c>
      <c r="N204" s="83">
        <v>55.8</v>
      </c>
      <c r="O204" s="84">
        <f>M204*N204</f>
        <v>0.54939079649582123</v>
      </c>
      <c r="P204" s="84">
        <f>M204*60*1000</f>
        <v>590.74279193099062</v>
      </c>
      <c r="Q204" s="337">
        <f>P204*N204/1000</f>
        <v>32.963447789749274</v>
      </c>
    </row>
    <row r="205" spans="1:17" s="4" customFormat="1" ht="12.75" customHeight="1">
      <c r="A205" s="355"/>
      <c r="B205" s="46" t="s">
        <v>263</v>
      </c>
      <c r="C205" s="71" t="s">
        <v>248</v>
      </c>
      <c r="D205" s="30">
        <v>10</v>
      </c>
      <c r="E205" s="30" t="s">
        <v>249</v>
      </c>
      <c r="F205" s="81">
        <f>SUM(G205+H205+I205)</f>
        <v>9.7650000000000006</v>
      </c>
      <c r="G205" s="81">
        <v>1.423</v>
      </c>
      <c r="H205" s="81">
        <v>1.6</v>
      </c>
      <c r="I205" s="81">
        <v>6.742</v>
      </c>
      <c r="J205" s="81">
        <v>684.27</v>
      </c>
      <c r="K205" s="81">
        <v>6.742</v>
      </c>
      <c r="L205" s="81">
        <v>684.27</v>
      </c>
      <c r="M205" s="82">
        <f>K205/L205</f>
        <v>9.8528358688821666E-3</v>
      </c>
      <c r="N205" s="83">
        <v>52.32</v>
      </c>
      <c r="O205" s="84">
        <f>M205*N205</f>
        <v>0.515500372659915</v>
      </c>
      <c r="P205" s="84">
        <f>M205*60*1000</f>
        <v>591.17015213292996</v>
      </c>
      <c r="Q205" s="337">
        <f>P205*N205/1000</f>
        <v>30.930022359594897</v>
      </c>
    </row>
    <row r="206" spans="1:17" s="4" customFormat="1" ht="12.75" customHeight="1">
      <c r="A206" s="355"/>
      <c r="B206" s="46" t="s">
        <v>938</v>
      </c>
      <c r="C206" s="28" t="s">
        <v>493</v>
      </c>
      <c r="D206" s="27">
        <v>54</v>
      </c>
      <c r="E206" s="27">
        <v>1992</v>
      </c>
      <c r="F206" s="85">
        <v>39.997</v>
      </c>
      <c r="G206" s="85">
        <v>5.4149760000000002</v>
      </c>
      <c r="H206" s="85">
        <v>8.64</v>
      </c>
      <c r="I206" s="85">
        <v>25.942013000000003</v>
      </c>
      <c r="J206" s="85">
        <v>2632.94</v>
      </c>
      <c r="K206" s="85">
        <v>25.942013000000003</v>
      </c>
      <c r="L206" s="85">
        <v>2632.94</v>
      </c>
      <c r="M206" s="86">
        <v>9.8528690361345123E-3</v>
      </c>
      <c r="N206" s="87">
        <v>80.333000000000013</v>
      </c>
      <c r="O206" s="87">
        <v>0.79151052827979385</v>
      </c>
      <c r="P206" s="87">
        <v>591.17214216807065</v>
      </c>
      <c r="Q206" s="339">
        <v>47.490631696787624</v>
      </c>
    </row>
    <row r="207" spans="1:17" s="4" customFormat="1" ht="12.75" customHeight="1">
      <c r="A207" s="355"/>
      <c r="B207" s="46" t="s">
        <v>180</v>
      </c>
      <c r="C207" s="71" t="s">
        <v>157</v>
      </c>
      <c r="D207" s="30">
        <v>12</v>
      </c>
      <c r="E207" s="30">
        <v>1987</v>
      </c>
      <c r="F207" s="81">
        <f>SUM(G207+H207+I207)</f>
        <v>7.1</v>
      </c>
      <c r="G207" s="81"/>
      <c r="H207" s="81"/>
      <c r="I207" s="81">
        <v>7.1</v>
      </c>
      <c r="J207" s="81">
        <v>711.66</v>
      </c>
      <c r="K207" s="81">
        <v>7.1139999999999999</v>
      </c>
      <c r="L207" s="81">
        <v>711.66</v>
      </c>
      <c r="M207" s="82">
        <f>K207/L207</f>
        <v>9.9963465699912882E-3</v>
      </c>
      <c r="N207" s="83">
        <v>55.8</v>
      </c>
      <c r="O207" s="84">
        <f>M207*N207</f>
        <v>0.5577961386055138</v>
      </c>
      <c r="P207" s="84">
        <f>M207*60*1000</f>
        <v>599.78079419947733</v>
      </c>
      <c r="Q207" s="337">
        <f>P207*N207/1000</f>
        <v>33.467768316330833</v>
      </c>
    </row>
    <row r="208" spans="1:17" s="4" customFormat="1" ht="12.75" customHeight="1">
      <c r="A208" s="355"/>
      <c r="B208" s="46" t="s">
        <v>270</v>
      </c>
      <c r="C208" s="71" t="s">
        <v>620</v>
      </c>
      <c r="D208" s="30">
        <v>36</v>
      </c>
      <c r="E208" s="30">
        <v>1983</v>
      </c>
      <c r="F208" s="81">
        <v>33.113999999999997</v>
      </c>
      <c r="G208" s="81">
        <v>3.6850000000000001</v>
      </c>
      <c r="H208" s="81">
        <v>8.64</v>
      </c>
      <c r="I208" s="81">
        <v>20.789000000000001</v>
      </c>
      <c r="J208" s="81">
        <v>2073.62</v>
      </c>
      <c r="K208" s="81">
        <v>20.789000000000001</v>
      </c>
      <c r="L208" s="81">
        <v>2073.62</v>
      </c>
      <c r="M208" s="82">
        <f>K208/L208</f>
        <v>1.0025462717373484E-2</v>
      </c>
      <c r="N208" s="83">
        <v>52.3</v>
      </c>
      <c r="O208" s="84">
        <f>M208*N208</f>
        <v>0.52433170011863317</v>
      </c>
      <c r="P208" s="84">
        <f>M208*60*1000</f>
        <v>601.52776304240911</v>
      </c>
      <c r="Q208" s="337">
        <f>P208*N208/1000</f>
        <v>31.459902007117996</v>
      </c>
    </row>
    <row r="209" spans="1:17" s="4" customFormat="1" ht="12.75" customHeight="1">
      <c r="A209" s="355"/>
      <c r="B209" s="46" t="s">
        <v>235</v>
      </c>
      <c r="C209" s="71" t="s">
        <v>862</v>
      </c>
      <c r="D209" s="30">
        <v>10</v>
      </c>
      <c r="E209" s="30" t="s">
        <v>47</v>
      </c>
      <c r="F209" s="81">
        <v>4</v>
      </c>
      <c r="G209" s="81">
        <v>0</v>
      </c>
      <c r="H209" s="81">
        <v>0</v>
      </c>
      <c r="I209" s="81">
        <v>4.01</v>
      </c>
      <c r="J209" s="81">
        <v>397.1</v>
      </c>
      <c r="K209" s="81">
        <v>4.01</v>
      </c>
      <c r="L209" s="81">
        <v>397.1</v>
      </c>
      <c r="M209" s="82">
        <f>K209/L209</f>
        <v>1.0098212037270208E-2</v>
      </c>
      <c r="N209" s="83">
        <v>72.599999999999994</v>
      </c>
      <c r="O209" s="84">
        <f>M209*N209</f>
        <v>0.73313019390581702</v>
      </c>
      <c r="P209" s="84">
        <f>M209*60*1000</f>
        <v>605.89272223621253</v>
      </c>
      <c r="Q209" s="337">
        <f>P209*N209/1000</f>
        <v>43.987811634349029</v>
      </c>
    </row>
    <row r="210" spans="1:17" s="4" customFormat="1" ht="12.75" customHeight="1">
      <c r="A210" s="355"/>
      <c r="B210" s="46" t="s">
        <v>446</v>
      </c>
      <c r="C210" s="28" t="s">
        <v>400</v>
      </c>
      <c r="D210" s="27">
        <v>90</v>
      </c>
      <c r="E210" s="27">
        <v>1967</v>
      </c>
      <c r="F210" s="85">
        <v>45.512</v>
      </c>
      <c r="G210" s="85">
        <v>0</v>
      </c>
      <c r="H210" s="85">
        <v>0</v>
      </c>
      <c r="I210" s="85">
        <v>45.512</v>
      </c>
      <c r="J210" s="85">
        <v>4485</v>
      </c>
      <c r="K210" s="85">
        <v>45.512</v>
      </c>
      <c r="L210" s="85">
        <v>4485</v>
      </c>
      <c r="M210" s="86">
        <v>1.0147603121516165E-2</v>
      </c>
      <c r="N210" s="87">
        <v>64.201000000000008</v>
      </c>
      <c r="O210" s="87">
        <v>0.65148626800445941</v>
      </c>
      <c r="P210" s="87">
        <v>608.85618729096996</v>
      </c>
      <c r="Q210" s="339">
        <v>39.089176080267563</v>
      </c>
    </row>
    <row r="211" spans="1:17" s="4" customFormat="1" ht="12.75" customHeight="1">
      <c r="A211" s="355"/>
      <c r="B211" s="46" t="s">
        <v>446</v>
      </c>
      <c r="C211" s="28" t="s">
        <v>401</v>
      </c>
      <c r="D211" s="27">
        <v>30</v>
      </c>
      <c r="E211" s="27">
        <v>1967</v>
      </c>
      <c r="F211" s="85">
        <v>15.920999999999999</v>
      </c>
      <c r="G211" s="85">
        <v>0</v>
      </c>
      <c r="H211" s="85">
        <v>0</v>
      </c>
      <c r="I211" s="85">
        <v>15.920999999999999</v>
      </c>
      <c r="J211" s="85">
        <v>1550</v>
      </c>
      <c r="K211" s="85">
        <v>15.920999999999999</v>
      </c>
      <c r="L211" s="85">
        <v>1550</v>
      </c>
      <c r="M211" s="86">
        <v>1.0271612903225806E-2</v>
      </c>
      <c r="N211" s="87">
        <v>64.201000000000008</v>
      </c>
      <c r="O211" s="87">
        <v>0.65944782000000002</v>
      </c>
      <c r="P211" s="87">
        <v>616.29677419354834</v>
      </c>
      <c r="Q211" s="339">
        <v>39.566869199999999</v>
      </c>
    </row>
    <row r="212" spans="1:17" s="4" customFormat="1" ht="12.75" customHeight="1">
      <c r="A212" s="355"/>
      <c r="B212" s="46" t="s">
        <v>270</v>
      </c>
      <c r="C212" s="71" t="s">
        <v>271</v>
      </c>
      <c r="D212" s="30">
        <v>48</v>
      </c>
      <c r="E212" s="30">
        <v>1961</v>
      </c>
      <c r="F212" s="81">
        <v>35.466000000000001</v>
      </c>
      <c r="G212" s="81">
        <v>4.1319999999999997</v>
      </c>
      <c r="H212" s="81">
        <v>7.68</v>
      </c>
      <c r="I212" s="81">
        <v>23.654</v>
      </c>
      <c r="J212" s="81">
        <v>2296.96</v>
      </c>
      <c r="K212" s="81">
        <v>23.654</v>
      </c>
      <c r="L212" s="81">
        <v>2296.96</v>
      </c>
      <c r="M212" s="82">
        <f>K212/L212</f>
        <v>1.0297959041515743E-2</v>
      </c>
      <c r="N212" s="83">
        <v>52.3</v>
      </c>
      <c r="O212" s="84">
        <f>M212*N212</f>
        <v>0.53858325787127337</v>
      </c>
      <c r="P212" s="84">
        <f>M212*60*1000</f>
        <v>617.87754249094462</v>
      </c>
      <c r="Q212" s="337">
        <f>P212*N212/1000</f>
        <v>32.314995472276401</v>
      </c>
    </row>
    <row r="213" spans="1:17" s="4" customFormat="1" ht="12.75" customHeight="1">
      <c r="A213" s="355"/>
      <c r="B213" s="46" t="s">
        <v>616</v>
      </c>
      <c r="C213" s="71" t="s">
        <v>610</v>
      </c>
      <c r="D213" s="30">
        <v>10</v>
      </c>
      <c r="E213" s="30">
        <v>1961</v>
      </c>
      <c r="F213" s="81">
        <v>7.0110000000000001</v>
      </c>
      <c r="G213" s="81">
        <v>0.83799999999999997</v>
      </c>
      <c r="H213" s="81">
        <v>1.6</v>
      </c>
      <c r="I213" s="81">
        <v>4.5730000000000004</v>
      </c>
      <c r="J213" s="81">
        <v>442.2</v>
      </c>
      <c r="K213" s="81">
        <v>4.5730000000000004</v>
      </c>
      <c r="L213" s="81">
        <v>442.2</v>
      </c>
      <c r="M213" s="82">
        <f>K213/L213</f>
        <v>1.034147444595206E-2</v>
      </c>
      <c r="N213" s="83">
        <v>93.085999999999999</v>
      </c>
      <c r="O213" s="84">
        <f>M213*N213</f>
        <v>0.96264649027589344</v>
      </c>
      <c r="P213" s="84">
        <f>M213*60*1000</f>
        <v>620.48846675712355</v>
      </c>
      <c r="Q213" s="337">
        <f>P213*N213/1000</f>
        <v>57.758789416553597</v>
      </c>
    </row>
    <row r="214" spans="1:17" s="4" customFormat="1" ht="12.75" customHeight="1">
      <c r="A214" s="355"/>
      <c r="B214" s="46" t="s">
        <v>270</v>
      </c>
      <c r="C214" s="71" t="s">
        <v>623</v>
      </c>
      <c r="D214" s="30">
        <v>60</v>
      </c>
      <c r="E214" s="30">
        <v>1966</v>
      </c>
      <c r="F214" s="81">
        <v>43.759</v>
      </c>
      <c r="G214" s="81">
        <v>5.4720000000000004</v>
      </c>
      <c r="H214" s="81">
        <v>9.6</v>
      </c>
      <c r="I214" s="81">
        <v>28.687000000000001</v>
      </c>
      <c r="J214" s="81">
        <v>2723.38</v>
      </c>
      <c r="K214" s="81">
        <v>28.687000000000001</v>
      </c>
      <c r="L214" s="81">
        <v>2723.38</v>
      </c>
      <c r="M214" s="82">
        <f>K214/L214</f>
        <v>1.0533601627389495E-2</v>
      </c>
      <c r="N214" s="83">
        <v>52.3</v>
      </c>
      <c r="O214" s="84">
        <f>M214*N214</f>
        <v>0.55090736511247052</v>
      </c>
      <c r="P214" s="84">
        <f>M214*60*1000</f>
        <v>632.01609764336968</v>
      </c>
      <c r="Q214" s="337">
        <f>P214*N214/1000</f>
        <v>33.054441906748231</v>
      </c>
    </row>
    <row r="215" spans="1:17" s="4" customFormat="1" ht="12.75" customHeight="1">
      <c r="A215" s="355"/>
      <c r="B215" s="46" t="s">
        <v>180</v>
      </c>
      <c r="C215" s="71" t="s">
        <v>152</v>
      </c>
      <c r="D215" s="30">
        <v>10</v>
      </c>
      <c r="E215" s="30">
        <v>1981</v>
      </c>
      <c r="F215" s="81">
        <f>SUM(G215+H215+I215)</f>
        <v>5.3230000000000004</v>
      </c>
      <c r="G215" s="81"/>
      <c r="H215" s="81"/>
      <c r="I215" s="81">
        <v>5.3230000000000004</v>
      </c>
      <c r="J215" s="81">
        <v>490.99</v>
      </c>
      <c r="K215" s="81">
        <v>5.3230000000000004</v>
      </c>
      <c r="L215" s="81">
        <v>490.99</v>
      </c>
      <c r="M215" s="82">
        <f>K215/L215</f>
        <v>1.0841361331188008E-2</v>
      </c>
      <c r="N215" s="83">
        <v>55.8</v>
      </c>
      <c r="O215" s="84">
        <f>M215*N215</f>
        <v>0.6049479622802908</v>
      </c>
      <c r="P215" s="84">
        <f>M215*60*1000</f>
        <v>650.48167987128045</v>
      </c>
      <c r="Q215" s="337">
        <f>P215*N215/1000</f>
        <v>36.29687773681745</v>
      </c>
    </row>
    <row r="216" spans="1:17" s="4" customFormat="1" ht="12.75" customHeight="1">
      <c r="A216" s="355"/>
      <c r="B216" s="46" t="s">
        <v>584</v>
      </c>
      <c r="C216" s="117" t="s">
        <v>948</v>
      </c>
      <c r="D216" s="109">
        <v>8</v>
      </c>
      <c r="E216" s="109">
        <v>1970</v>
      </c>
      <c r="F216" s="111">
        <v>4.915</v>
      </c>
      <c r="G216" s="111">
        <v>0.58762199999999998</v>
      </c>
      <c r="H216" s="111">
        <v>0.08</v>
      </c>
      <c r="I216" s="111">
        <v>4.2473799999999997</v>
      </c>
      <c r="J216" s="111">
        <v>389.07</v>
      </c>
      <c r="K216" s="111">
        <v>4.2473799999999997</v>
      </c>
      <c r="L216" s="111">
        <v>389.07</v>
      </c>
      <c r="M216" s="112">
        <v>1.0916750199192946E-2</v>
      </c>
      <c r="N216" s="113">
        <v>65.727000000000004</v>
      </c>
      <c r="O216" s="113">
        <v>0.71752524034235476</v>
      </c>
      <c r="P216" s="113">
        <v>655.00501195157676</v>
      </c>
      <c r="Q216" s="344">
        <v>43.051514420541288</v>
      </c>
    </row>
    <row r="217" spans="1:17" s="4" customFormat="1" ht="12.75" customHeight="1" thickBot="1">
      <c r="A217" s="356"/>
      <c r="B217" s="43" t="s">
        <v>149</v>
      </c>
      <c r="C217" s="345" t="s">
        <v>796</v>
      </c>
      <c r="D217" s="45">
        <v>32</v>
      </c>
      <c r="E217" s="45">
        <v>1981</v>
      </c>
      <c r="F217" s="346">
        <f>G217+H217+I217</f>
        <v>27.780001000000002</v>
      </c>
      <c r="G217" s="346">
        <v>2.9517600000000002</v>
      </c>
      <c r="H217" s="346">
        <v>5.12</v>
      </c>
      <c r="I217" s="346">
        <v>19.708241000000001</v>
      </c>
      <c r="J217" s="346">
        <v>1792.76</v>
      </c>
      <c r="K217" s="346">
        <f>I217</f>
        <v>19.708241000000001</v>
      </c>
      <c r="L217" s="346">
        <f>J217</f>
        <v>1792.76</v>
      </c>
      <c r="M217" s="347">
        <f>K217/L217</f>
        <v>1.0993240032129231E-2</v>
      </c>
      <c r="N217" s="348">
        <v>60.603999999999999</v>
      </c>
      <c r="O217" s="349">
        <f>M217*N217</f>
        <v>0.66623431890715989</v>
      </c>
      <c r="P217" s="349">
        <f>M217*60*1000</f>
        <v>659.59440192775389</v>
      </c>
      <c r="Q217" s="350">
        <f>P217*N217/1000</f>
        <v>39.974059134429595</v>
      </c>
    </row>
    <row r="218" spans="1:17" s="4" customFormat="1" ht="12.75" customHeight="1">
      <c r="A218" s="357" t="s">
        <v>24</v>
      </c>
      <c r="B218" s="309" t="s">
        <v>86</v>
      </c>
      <c r="C218" s="310" t="s">
        <v>284</v>
      </c>
      <c r="D218" s="311">
        <v>38</v>
      </c>
      <c r="E218" s="311">
        <v>1990</v>
      </c>
      <c r="F218" s="312">
        <v>27.36</v>
      </c>
      <c r="G218" s="312">
        <v>5.6</v>
      </c>
      <c r="H218" s="312">
        <v>10.1</v>
      </c>
      <c r="I218" s="312">
        <v>11.66</v>
      </c>
      <c r="J218" s="312">
        <v>2118.5700000000002</v>
      </c>
      <c r="K218" s="312">
        <v>11.66</v>
      </c>
      <c r="L218" s="312">
        <v>2118.5700000000002</v>
      </c>
      <c r="M218" s="313">
        <v>5.5037124097858459E-3</v>
      </c>
      <c r="N218" s="314">
        <v>59.95</v>
      </c>
      <c r="O218" s="314">
        <v>0.3299475589666615</v>
      </c>
      <c r="P218" s="314">
        <v>330.22274458715071</v>
      </c>
      <c r="Q218" s="315">
        <v>19.796853537999688</v>
      </c>
    </row>
    <row r="219" spans="1:17" s="4" customFormat="1" ht="12.75" customHeight="1">
      <c r="A219" s="358"/>
      <c r="B219" s="118" t="s">
        <v>86</v>
      </c>
      <c r="C219" s="119" t="s">
        <v>695</v>
      </c>
      <c r="D219" s="120">
        <v>72</v>
      </c>
      <c r="E219" s="120">
        <v>1975</v>
      </c>
      <c r="F219" s="121">
        <v>35.409999999999997</v>
      </c>
      <c r="G219" s="121">
        <v>6.74</v>
      </c>
      <c r="H219" s="121">
        <v>5.76</v>
      </c>
      <c r="I219" s="121">
        <v>22.909999999999997</v>
      </c>
      <c r="J219" s="121">
        <v>3784.51</v>
      </c>
      <c r="K219" s="121">
        <v>22.909999999999997</v>
      </c>
      <c r="L219" s="121">
        <v>3784.51</v>
      </c>
      <c r="M219" s="122">
        <v>6.0536238509080421E-3</v>
      </c>
      <c r="N219" s="123">
        <v>59.95</v>
      </c>
      <c r="O219" s="123">
        <v>0.36291474986193717</v>
      </c>
      <c r="P219" s="123">
        <v>363.21743105448252</v>
      </c>
      <c r="Q219" s="316">
        <v>21.774884991716231</v>
      </c>
    </row>
    <row r="220" spans="1:17" s="4" customFormat="1" ht="12.75" customHeight="1">
      <c r="A220" s="358"/>
      <c r="B220" s="118" t="s">
        <v>96</v>
      </c>
      <c r="C220" s="57" t="s">
        <v>776</v>
      </c>
      <c r="D220" s="58">
        <v>23</v>
      </c>
      <c r="E220" s="58" t="s">
        <v>40</v>
      </c>
      <c r="F220" s="124">
        <v>12.673970000000001</v>
      </c>
      <c r="G220" s="124">
        <v>1.3260000000000001</v>
      </c>
      <c r="H220" s="124">
        <v>3.6</v>
      </c>
      <c r="I220" s="124">
        <v>7.7479700000000005</v>
      </c>
      <c r="J220" s="124">
        <v>1109.31</v>
      </c>
      <c r="K220" s="124">
        <v>7.7479700000000005</v>
      </c>
      <c r="L220" s="124">
        <v>1109.31</v>
      </c>
      <c r="M220" s="125">
        <v>6.9844948661780754E-3</v>
      </c>
      <c r="N220" s="126">
        <v>48.9</v>
      </c>
      <c r="O220" s="127">
        <v>0.34154179895610787</v>
      </c>
      <c r="P220" s="127">
        <v>419.06969197068452</v>
      </c>
      <c r="Q220" s="317">
        <v>20.492507937366472</v>
      </c>
    </row>
    <row r="221" spans="1:17" s="4" customFormat="1" ht="12.75" customHeight="1">
      <c r="A221" s="358"/>
      <c r="B221" s="120" t="s">
        <v>212</v>
      </c>
      <c r="C221" s="57" t="s">
        <v>197</v>
      </c>
      <c r="D221" s="58">
        <v>24</v>
      </c>
      <c r="E221" s="58">
        <v>1969</v>
      </c>
      <c r="F221" s="124">
        <v>14.882</v>
      </c>
      <c r="G221" s="124">
        <v>1.6819999999999999</v>
      </c>
      <c r="H221" s="124">
        <v>3.84</v>
      </c>
      <c r="I221" s="124">
        <f>F221-G221-H221</f>
        <v>9.36</v>
      </c>
      <c r="J221" s="124">
        <v>1330.98</v>
      </c>
      <c r="K221" s="124">
        <v>6.3760000000000003</v>
      </c>
      <c r="L221" s="124">
        <v>906.69</v>
      </c>
      <c r="M221" s="125">
        <f>K221/L221</f>
        <v>7.0321719661626354E-3</v>
      </c>
      <c r="N221" s="126">
        <v>50.9</v>
      </c>
      <c r="O221" s="127">
        <f>M221*N221</f>
        <v>0.35793755307767811</v>
      </c>
      <c r="P221" s="127">
        <f>M221*60*1000</f>
        <v>421.93031796975811</v>
      </c>
      <c r="Q221" s="317">
        <f>P221*N221/1000</f>
        <v>21.476253184660688</v>
      </c>
    </row>
    <row r="222" spans="1:17" s="4" customFormat="1" ht="12.75" customHeight="1">
      <c r="A222" s="358"/>
      <c r="B222" s="118" t="s">
        <v>96</v>
      </c>
      <c r="C222" s="57" t="s">
        <v>777</v>
      </c>
      <c r="D222" s="58">
        <v>55</v>
      </c>
      <c r="E222" s="58" t="s">
        <v>40</v>
      </c>
      <c r="F222" s="124">
        <v>31.562389</v>
      </c>
      <c r="G222" s="124">
        <v>5.0489999999999995</v>
      </c>
      <c r="H222" s="124">
        <v>8.8000000000000007</v>
      </c>
      <c r="I222" s="124">
        <v>17.713388999999999</v>
      </c>
      <c r="J222" s="124">
        <v>2510.9900000000002</v>
      </c>
      <c r="K222" s="124">
        <v>17.713388999999999</v>
      </c>
      <c r="L222" s="124">
        <v>2510.9900000000002</v>
      </c>
      <c r="M222" s="125">
        <v>7.0543447006957407E-3</v>
      </c>
      <c r="N222" s="126">
        <v>48.9</v>
      </c>
      <c r="O222" s="127">
        <v>0.34495745586402171</v>
      </c>
      <c r="P222" s="127">
        <v>423.26068204174442</v>
      </c>
      <c r="Q222" s="317">
        <v>20.697447351841301</v>
      </c>
    </row>
    <row r="223" spans="1:17" s="4" customFormat="1" ht="12.75" customHeight="1">
      <c r="A223" s="358"/>
      <c r="B223" s="118" t="s">
        <v>446</v>
      </c>
      <c r="C223" s="128" t="s">
        <v>412</v>
      </c>
      <c r="D223" s="129">
        <v>36</v>
      </c>
      <c r="E223" s="129">
        <v>1987</v>
      </c>
      <c r="F223" s="130">
        <v>28.85</v>
      </c>
      <c r="G223" s="130">
        <v>4.5724609999999997</v>
      </c>
      <c r="H223" s="130">
        <v>8.64</v>
      </c>
      <c r="I223" s="130">
        <v>15.637544999999999</v>
      </c>
      <c r="J223" s="130">
        <v>2176.88</v>
      </c>
      <c r="K223" s="130">
        <v>15.637544999999999</v>
      </c>
      <c r="L223" s="130">
        <v>2176.88</v>
      </c>
      <c r="M223" s="131">
        <v>7.1834667046415043E-3</v>
      </c>
      <c r="N223" s="132">
        <v>64.637</v>
      </c>
      <c r="O223" s="132">
        <v>0.46431773738791293</v>
      </c>
      <c r="P223" s="132">
        <v>431.00800227849021</v>
      </c>
      <c r="Q223" s="318">
        <v>27.859064243274773</v>
      </c>
    </row>
    <row r="224" spans="1:17" s="4" customFormat="1" ht="12.75" customHeight="1">
      <c r="A224" s="358"/>
      <c r="B224" s="120" t="s">
        <v>212</v>
      </c>
      <c r="C224" s="57" t="s">
        <v>844</v>
      </c>
      <c r="D224" s="58">
        <v>35</v>
      </c>
      <c r="E224" s="58">
        <v>1991</v>
      </c>
      <c r="F224" s="124">
        <v>26.815999999999999</v>
      </c>
      <c r="G224" s="124">
        <v>3.984</v>
      </c>
      <c r="H224" s="124">
        <v>5.44</v>
      </c>
      <c r="I224" s="124">
        <f>F224-G224-H224</f>
        <v>17.391999999999999</v>
      </c>
      <c r="J224" s="124">
        <v>2370.19</v>
      </c>
      <c r="K224" s="124">
        <v>16.841999999999999</v>
      </c>
      <c r="L224" s="124">
        <v>2295.2600000000002</v>
      </c>
      <c r="M224" s="125">
        <f>K224/L224</f>
        <v>7.3377308017392355E-3</v>
      </c>
      <c r="N224" s="126">
        <v>50.9</v>
      </c>
      <c r="O224" s="127">
        <f>M224*N224</f>
        <v>0.37349049780852706</v>
      </c>
      <c r="P224" s="127">
        <f>M224*60*1000</f>
        <v>440.26384810435417</v>
      </c>
      <c r="Q224" s="317">
        <f>P224*N224/1000</f>
        <v>22.409429868511626</v>
      </c>
    </row>
    <row r="225" spans="1:17" s="4" customFormat="1" ht="12.75" customHeight="1">
      <c r="A225" s="358"/>
      <c r="B225" s="118" t="s">
        <v>96</v>
      </c>
      <c r="C225" s="57" t="s">
        <v>778</v>
      </c>
      <c r="D225" s="58">
        <v>22</v>
      </c>
      <c r="E225" s="58" t="s">
        <v>40</v>
      </c>
      <c r="F225" s="124">
        <v>13.975999999999999</v>
      </c>
      <c r="G225" s="124">
        <v>1.581</v>
      </c>
      <c r="H225" s="124">
        <v>3.52</v>
      </c>
      <c r="I225" s="124">
        <v>8.875</v>
      </c>
      <c r="J225" s="124">
        <v>1197.18</v>
      </c>
      <c r="K225" s="124">
        <v>8.875</v>
      </c>
      <c r="L225" s="124">
        <v>1197.18</v>
      </c>
      <c r="M225" s="125">
        <v>7.4132544813645396E-3</v>
      </c>
      <c r="N225" s="126">
        <v>48.9</v>
      </c>
      <c r="O225" s="127">
        <v>0.36250814413872595</v>
      </c>
      <c r="P225" s="127">
        <v>444.7952688818724</v>
      </c>
      <c r="Q225" s="317">
        <v>21.750488648323561</v>
      </c>
    </row>
    <row r="226" spans="1:17" s="4" customFormat="1" ht="12.75" customHeight="1">
      <c r="A226" s="358"/>
      <c r="B226" s="118" t="s">
        <v>96</v>
      </c>
      <c r="C226" s="57" t="s">
        <v>779</v>
      </c>
      <c r="D226" s="58">
        <v>43</v>
      </c>
      <c r="E226" s="58" t="s">
        <v>40</v>
      </c>
      <c r="F226" s="124">
        <v>28.060000000000002</v>
      </c>
      <c r="G226" s="124">
        <v>3.3660000000000001</v>
      </c>
      <c r="H226" s="124">
        <v>6.97</v>
      </c>
      <c r="I226" s="124">
        <v>17.724</v>
      </c>
      <c r="J226" s="124">
        <v>2362.09</v>
      </c>
      <c r="K226" s="124">
        <v>17.724</v>
      </c>
      <c r="L226" s="124">
        <v>2362.09</v>
      </c>
      <c r="M226" s="125">
        <v>7.5035244211693877E-3</v>
      </c>
      <c r="N226" s="126">
        <v>48.9</v>
      </c>
      <c r="O226" s="127">
        <v>0.36692234419518305</v>
      </c>
      <c r="P226" s="127">
        <v>450.21146527016327</v>
      </c>
      <c r="Q226" s="317">
        <v>22.015340651710982</v>
      </c>
    </row>
    <row r="227" spans="1:17" s="4" customFormat="1" ht="12.75" customHeight="1">
      <c r="A227" s="358"/>
      <c r="B227" s="118" t="s">
        <v>96</v>
      </c>
      <c r="C227" s="57" t="s">
        <v>780</v>
      </c>
      <c r="D227" s="58">
        <v>15</v>
      </c>
      <c r="E227" s="58" t="s">
        <v>40</v>
      </c>
      <c r="F227" s="124">
        <v>7.1599999999999993</v>
      </c>
      <c r="G227" s="124">
        <v>1.071</v>
      </c>
      <c r="H227" s="124">
        <v>0</v>
      </c>
      <c r="I227" s="124">
        <v>6.0889999999999995</v>
      </c>
      <c r="J227" s="124">
        <v>807.07</v>
      </c>
      <c r="K227" s="124">
        <v>6.0889999999999995</v>
      </c>
      <c r="L227" s="124">
        <v>807.07</v>
      </c>
      <c r="M227" s="125">
        <v>7.5445748200280013E-3</v>
      </c>
      <c r="N227" s="126">
        <v>48.9</v>
      </c>
      <c r="O227" s="127">
        <v>0.36892970869936925</v>
      </c>
      <c r="P227" s="127">
        <v>452.6744892016801</v>
      </c>
      <c r="Q227" s="317">
        <v>22.135782521962156</v>
      </c>
    </row>
    <row r="228" spans="1:17" s="4" customFormat="1" ht="12.75" customHeight="1">
      <c r="A228" s="358"/>
      <c r="B228" s="118" t="s">
        <v>96</v>
      </c>
      <c r="C228" s="57" t="s">
        <v>313</v>
      </c>
      <c r="D228" s="58">
        <v>75</v>
      </c>
      <c r="E228" s="58" t="s">
        <v>40</v>
      </c>
      <c r="F228" s="124">
        <v>48.415999999999997</v>
      </c>
      <c r="G228" s="124">
        <v>5.3550000000000004</v>
      </c>
      <c r="H228" s="124">
        <v>12</v>
      </c>
      <c r="I228" s="124">
        <v>31.061</v>
      </c>
      <c r="J228" s="124">
        <v>4068.38</v>
      </c>
      <c r="K228" s="124">
        <v>31.061</v>
      </c>
      <c r="L228" s="124">
        <v>4068.38</v>
      </c>
      <c r="M228" s="125">
        <v>7.6347342185341584E-3</v>
      </c>
      <c r="N228" s="126">
        <v>48.9</v>
      </c>
      <c r="O228" s="127">
        <v>0.37333850328632034</v>
      </c>
      <c r="P228" s="127">
        <v>458.0840531120495</v>
      </c>
      <c r="Q228" s="317">
        <v>22.40031019717922</v>
      </c>
    </row>
    <row r="229" spans="1:17" s="4" customFormat="1" ht="12.75" customHeight="1">
      <c r="A229" s="358"/>
      <c r="B229" s="118" t="s">
        <v>96</v>
      </c>
      <c r="C229" s="57" t="s">
        <v>781</v>
      </c>
      <c r="D229" s="58">
        <v>24</v>
      </c>
      <c r="E229" s="58" t="s">
        <v>40</v>
      </c>
      <c r="F229" s="124">
        <v>14.013447999999999</v>
      </c>
      <c r="G229" s="124">
        <v>1.5579480000000001</v>
      </c>
      <c r="H229" s="124">
        <v>3.84</v>
      </c>
      <c r="I229" s="124">
        <v>8.615499999999999</v>
      </c>
      <c r="J229" s="124">
        <v>1127.22</v>
      </c>
      <c r="K229" s="124">
        <v>8.615499999999999</v>
      </c>
      <c r="L229" s="124">
        <v>1127.22</v>
      </c>
      <c r="M229" s="125">
        <v>7.6431397597629559E-3</v>
      </c>
      <c r="N229" s="126">
        <v>48.9</v>
      </c>
      <c r="O229" s="127">
        <v>0.37374953425240853</v>
      </c>
      <c r="P229" s="127">
        <v>458.58838558577736</v>
      </c>
      <c r="Q229" s="317">
        <v>22.424972055144515</v>
      </c>
    </row>
    <row r="230" spans="1:17" s="4" customFormat="1" ht="12.75" customHeight="1">
      <c r="A230" s="358"/>
      <c r="B230" s="120" t="s">
        <v>212</v>
      </c>
      <c r="C230" s="57" t="s">
        <v>845</v>
      </c>
      <c r="D230" s="58">
        <v>25</v>
      </c>
      <c r="E230" s="58">
        <v>1962</v>
      </c>
      <c r="F230" s="124">
        <v>15.132</v>
      </c>
      <c r="G230" s="124">
        <v>1.99</v>
      </c>
      <c r="H230" s="124">
        <v>3.84</v>
      </c>
      <c r="I230" s="124">
        <f>F230-G230-H230</f>
        <v>9.3019999999999996</v>
      </c>
      <c r="J230" s="124">
        <v>1208.3800000000001</v>
      </c>
      <c r="K230" s="124">
        <v>6.9240000000000004</v>
      </c>
      <c r="L230" s="124">
        <v>899.42</v>
      </c>
      <c r="M230" s="125">
        <f>K230/L230</f>
        <v>7.6982944564274762E-3</v>
      </c>
      <c r="N230" s="126">
        <v>50.9</v>
      </c>
      <c r="O230" s="127">
        <f>M230*N230</f>
        <v>0.39184318783215855</v>
      </c>
      <c r="P230" s="127">
        <f>M230*60*1000</f>
        <v>461.89766738564856</v>
      </c>
      <c r="Q230" s="317">
        <f>P230*N230/1000</f>
        <v>23.51059126992951</v>
      </c>
    </row>
    <row r="231" spans="1:17" s="4" customFormat="1" ht="12.75" customHeight="1">
      <c r="A231" s="358"/>
      <c r="B231" s="120" t="s">
        <v>212</v>
      </c>
      <c r="C231" s="57" t="s">
        <v>370</v>
      </c>
      <c r="D231" s="58">
        <v>21</v>
      </c>
      <c r="E231" s="58">
        <v>1991</v>
      </c>
      <c r="F231" s="124">
        <v>13.12</v>
      </c>
      <c r="G231" s="124">
        <v>1.2350000000000001</v>
      </c>
      <c r="H231" s="124">
        <v>3.36</v>
      </c>
      <c r="I231" s="124">
        <f>F231-G231-H231</f>
        <v>8.5250000000000004</v>
      </c>
      <c r="J231" s="124">
        <v>1097.0999999999999</v>
      </c>
      <c r="K231" s="124">
        <v>8.5250000000000004</v>
      </c>
      <c r="L231" s="124">
        <v>1097.0999999999999</v>
      </c>
      <c r="M231" s="125">
        <f>K231/L231</f>
        <v>7.7704858262692559E-3</v>
      </c>
      <c r="N231" s="126">
        <v>50.9</v>
      </c>
      <c r="O231" s="127">
        <f>M231*N231</f>
        <v>0.3955177285571051</v>
      </c>
      <c r="P231" s="127">
        <f>M231*60*1000</f>
        <v>466.22914957615535</v>
      </c>
      <c r="Q231" s="317">
        <f>P231*N231/1000</f>
        <v>23.731063713426305</v>
      </c>
    </row>
    <row r="232" spans="1:17" s="4" customFormat="1" ht="11.25" customHeight="1">
      <c r="A232" s="358"/>
      <c r="B232" s="120" t="s">
        <v>149</v>
      </c>
      <c r="C232" s="57" t="s">
        <v>364</v>
      </c>
      <c r="D232" s="58">
        <v>100</v>
      </c>
      <c r="E232" s="58">
        <v>1971</v>
      </c>
      <c r="F232" s="124">
        <f>G232+H232+I232</f>
        <v>58.299989999999994</v>
      </c>
      <c r="G232" s="124">
        <v>7.932855</v>
      </c>
      <c r="H232" s="124">
        <v>16</v>
      </c>
      <c r="I232" s="124">
        <v>34.367134999999998</v>
      </c>
      <c r="J232" s="124">
        <v>4404.2199999999993</v>
      </c>
      <c r="K232" s="124">
        <f>I232</f>
        <v>34.367134999999998</v>
      </c>
      <c r="L232" s="124">
        <f>J232</f>
        <v>4404.2199999999993</v>
      </c>
      <c r="M232" s="125">
        <f>K232/L232</f>
        <v>7.8032284944893771E-3</v>
      </c>
      <c r="N232" s="126">
        <v>60.603999999999999</v>
      </c>
      <c r="O232" s="127">
        <f>M232*N232</f>
        <v>0.47290685968003421</v>
      </c>
      <c r="P232" s="127">
        <f>M232*60*1000</f>
        <v>468.19370966936265</v>
      </c>
      <c r="Q232" s="317">
        <f>P232*N232/1000</f>
        <v>28.374411580802054</v>
      </c>
    </row>
    <row r="233" spans="1:17" s="4" customFormat="1" ht="12.75" customHeight="1">
      <c r="A233" s="358"/>
      <c r="B233" s="118" t="s">
        <v>86</v>
      </c>
      <c r="C233" s="119" t="s">
        <v>59</v>
      </c>
      <c r="D233" s="120">
        <v>100</v>
      </c>
      <c r="E233" s="120">
        <v>1972</v>
      </c>
      <c r="F233" s="121">
        <v>58</v>
      </c>
      <c r="G233" s="121">
        <v>10.199999999999999</v>
      </c>
      <c r="H233" s="121">
        <v>12.61</v>
      </c>
      <c r="I233" s="121">
        <v>35.19</v>
      </c>
      <c r="J233" s="121">
        <v>4426.41</v>
      </c>
      <c r="K233" s="121">
        <v>35.19</v>
      </c>
      <c r="L233" s="121">
        <v>4426.41</v>
      </c>
      <c r="M233" s="122">
        <v>7.9500091496268986E-3</v>
      </c>
      <c r="N233" s="123">
        <v>59.95</v>
      </c>
      <c r="O233" s="123">
        <v>0.47660304852013258</v>
      </c>
      <c r="P233" s="123">
        <v>477.0005489776139</v>
      </c>
      <c r="Q233" s="316">
        <v>28.596182911207954</v>
      </c>
    </row>
    <row r="234" spans="1:17" s="4" customFormat="1" ht="12.75" customHeight="1">
      <c r="A234" s="358"/>
      <c r="B234" s="118" t="s">
        <v>86</v>
      </c>
      <c r="C234" s="119" t="s">
        <v>66</v>
      </c>
      <c r="D234" s="120">
        <v>61</v>
      </c>
      <c r="E234" s="120">
        <v>1975</v>
      </c>
      <c r="F234" s="121">
        <v>46.86</v>
      </c>
      <c r="G234" s="121">
        <v>8.2799999999999994</v>
      </c>
      <c r="H234" s="121">
        <v>9.6</v>
      </c>
      <c r="I234" s="121">
        <v>28.979999999999997</v>
      </c>
      <c r="J234" s="121">
        <v>3635.15</v>
      </c>
      <c r="K234" s="121">
        <v>28.979999999999997</v>
      </c>
      <c r="L234" s="121">
        <v>3635.15</v>
      </c>
      <c r="M234" s="122">
        <v>7.9721607086365061E-3</v>
      </c>
      <c r="N234" s="123">
        <v>59.95</v>
      </c>
      <c r="O234" s="123">
        <v>0.47793103448275859</v>
      </c>
      <c r="P234" s="123">
        <v>478.32964251819038</v>
      </c>
      <c r="Q234" s="316">
        <v>28.675862068965515</v>
      </c>
    </row>
    <row r="235" spans="1:17" s="4" customFormat="1" ht="12.75" customHeight="1">
      <c r="A235" s="358"/>
      <c r="B235" s="120" t="s">
        <v>212</v>
      </c>
      <c r="C235" s="57" t="s">
        <v>846</v>
      </c>
      <c r="D235" s="58">
        <v>22</v>
      </c>
      <c r="E235" s="58">
        <v>1989</v>
      </c>
      <c r="F235" s="124">
        <v>14.93</v>
      </c>
      <c r="G235" s="124">
        <v>1.899</v>
      </c>
      <c r="H235" s="124">
        <v>3.52</v>
      </c>
      <c r="I235" s="124">
        <f>F235-G235-H235</f>
        <v>9.5109999999999992</v>
      </c>
      <c r="J235" s="124">
        <v>1176.23</v>
      </c>
      <c r="K235" s="124">
        <v>9.5109999999999992</v>
      </c>
      <c r="L235" s="124">
        <v>1176.23</v>
      </c>
      <c r="M235" s="125">
        <f>K235/L235</f>
        <v>8.0860035877336912E-3</v>
      </c>
      <c r="N235" s="126">
        <v>50.9</v>
      </c>
      <c r="O235" s="127">
        <f>M235*N235</f>
        <v>0.41157758261564487</v>
      </c>
      <c r="P235" s="127">
        <f>M235*60*1000</f>
        <v>485.16021526402147</v>
      </c>
      <c r="Q235" s="317">
        <f>P235*N235/1000</f>
        <v>24.694654956938692</v>
      </c>
    </row>
    <row r="236" spans="1:17" s="4" customFormat="1" ht="12.75" customHeight="1">
      <c r="A236" s="358"/>
      <c r="B236" s="118" t="s">
        <v>86</v>
      </c>
      <c r="C236" s="119" t="s">
        <v>60</v>
      </c>
      <c r="D236" s="120">
        <v>60</v>
      </c>
      <c r="E236" s="120">
        <v>1965</v>
      </c>
      <c r="F236" s="121">
        <v>39.07</v>
      </c>
      <c r="G236" s="121">
        <v>7.55</v>
      </c>
      <c r="H236" s="121">
        <v>9.52</v>
      </c>
      <c r="I236" s="121">
        <v>22</v>
      </c>
      <c r="J236" s="121">
        <v>2708.62</v>
      </c>
      <c r="K236" s="121">
        <v>22</v>
      </c>
      <c r="L236" s="121">
        <v>2708.62</v>
      </c>
      <c r="M236" s="122">
        <v>8.1222172176237343E-3</v>
      </c>
      <c r="N236" s="123">
        <v>59.95</v>
      </c>
      <c r="O236" s="123">
        <v>0.48692692219654288</v>
      </c>
      <c r="P236" s="123">
        <v>487.33303305742402</v>
      </c>
      <c r="Q236" s="316">
        <v>29.21561533179257</v>
      </c>
    </row>
    <row r="237" spans="1:17" s="4" customFormat="1" ht="12.75" customHeight="1">
      <c r="A237" s="358"/>
      <c r="B237" s="120" t="s">
        <v>149</v>
      </c>
      <c r="C237" s="57" t="s">
        <v>797</v>
      </c>
      <c r="D237" s="58">
        <v>60</v>
      </c>
      <c r="E237" s="58">
        <v>1967</v>
      </c>
      <c r="F237" s="124">
        <f>G237+H237+I237</f>
        <v>35.757994999999994</v>
      </c>
      <c r="G237" s="124">
        <v>3.9954179999999999</v>
      </c>
      <c r="H237" s="124">
        <v>9.6</v>
      </c>
      <c r="I237" s="124">
        <v>22.162576999999999</v>
      </c>
      <c r="J237" s="124">
        <v>2715.0099999999998</v>
      </c>
      <c r="K237" s="124">
        <f>I237</f>
        <v>22.162576999999999</v>
      </c>
      <c r="L237" s="124">
        <f>J237</f>
        <v>2715.0099999999998</v>
      </c>
      <c r="M237" s="125">
        <f>K237/L237</f>
        <v>8.1629817201409934E-3</v>
      </c>
      <c r="N237" s="126">
        <v>60.603999999999999</v>
      </c>
      <c r="O237" s="127">
        <f>M237*N237</f>
        <v>0.49470934416742474</v>
      </c>
      <c r="P237" s="127">
        <f>M237*60*1000</f>
        <v>489.77890320845961</v>
      </c>
      <c r="Q237" s="317">
        <f>P237*N237/1000</f>
        <v>29.682560650045485</v>
      </c>
    </row>
    <row r="238" spans="1:17" s="4" customFormat="1" ht="12.75" customHeight="1">
      <c r="A238" s="358"/>
      <c r="B238" s="120" t="s">
        <v>471</v>
      </c>
      <c r="C238" s="128" t="s">
        <v>457</v>
      </c>
      <c r="D238" s="129">
        <v>30</v>
      </c>
      <c r="E238" s="129">
        <v>1979</v>
      </c>
      <c r="F238" s="130">
        <v>20.579000000000001</v>
      </c>
      <c r="G238" s="130">
        <v>2.9148390000000002</v>
      </c>
      <c r="H238" s="130">
        <v>4.8</v>
      </c>
      <c r="I238" s="130">
        <v>12.864157000000001</v>
      </c>
      <c r="J238" s="130">
        <v>1569.65</v>
      </c>
      <c r="K238" s="130">
        <v>12.864157000000001</v>
      </c>
      <c r="L238" s="130">
        <v>1569.65</v>
      </c>
      <c r="M238" s="131">
        <v>8.195557608384035E-3</v>
      </c>
      <c r="N238" s="132">
        <v>84.14800000000001</v>
      </c>
      <c r="O238" s="132">
        <v>0.68963978163029982</v>
      </c>
      <c r="P238" s="132">
        <v>491.73345650304213</v>
      </c>
      <c r="Q238" s="318">
        <v>41.378386897817997</v>
      </c>
    </row>
    <row r="239" spans="1:17" s="4" customFormat="1" ht="12.75" customHeight="1">
      <c r="A239" s="358"/>
      <c r="B239" s="118" t="s">
        <v>446</v>
      </c>
      <c r="C239" s="128" t="s">
        <v>406</v>
      </c>
      <c r="D239" s="129">
        <v>46</v>
      </c>
      <c r="E239" s="129">
        <v>2001</v>
      </c>
      <c r="F239" s="130">
        <v>42.515999999999998</v>
      </c>
      <c r="G239" s="130">
        <v>9.1696170000000006</v>
      </c>
      <c r="H239" s="130">
        <v>7.28</v>
      </c>
      <c r="I239" s="130">
        <v>26.066381000000003</v>
      </c>
      <c r="J239" s="130">
        <v>3175.32</v>
      </c>
      <c r="K239" s="130">
        <v>26.066381000000003</v>
      </c>
      <c r="L239" s="130">
        <v>3175.32</v>
      </c>
      <c r="M239" s="131">
        <v>8.2090564100626082E-3</v>
      </c>
      <c r="N239" s="132">
        <v>64.637</v>
      </c>
      <c r="O239" s="132">
        <v>0.53060877917721683</v>
      </c>
      <c r="P239" s="132">
        <v>492.54338460375646</v>
      </c>
      <c r="Q239" s="318">
        <v>31.836526750633006</v>
      </c>
    </row>
    <row r="240" spans="1:17" s="4" customFormat="1" ht="12.75" customHeight="1">
      <c r="A240" s="358"/>
      <c r="B240" s="120" t="s">
        <v>212</v>
      </c>
      <c r="C240" s="57" t="s">
        <v>371</v>
      </c>
      <c r="D240" s="58">
        <v>31</v>
      </c>
      <c r="E240" s="58">
        <v>1961</v>
      </c>
      <c r="F240" s="124">
        <v>17.902999999999999</v>
      </c>
      <c r="G240" s="124">
        <v>1.841</v>
      </c>
      <c r="H240" s="124">
        <v>4.4459999999999997</v>
      </c>
      <c r="I240" s="124">
        <f>F240-G240-H240</f>
        <v>11.615999999999998</v>
      </c>
      <c r="J240" s="124">
        <v>1414.32</v>
      </c>
      <c r="K240" s="124">
        <v>10.965</v>
      </c>
      <c r="L240" s="124">
        <v>1335.11</v>
      </c>
      <c r="M240" s="125">
        <f>K240/L240</f>
        <v>8.2128064354247965E-3</v>
      </c>
      <c r="N240" s="126">
        <v>50.9</v>
      </c>
      <c r="O240" s="127">
        <f>M240*N240</f>
        <v>0.41803184756312212</v>
      </c>
      <c r="P240" s="127">
        <f>M240*60*1000</f>
        <v>492.76838612548778</v>
      </c>
      <c r="Q240" s="317">
        <f>P240*N240/1000</f>
        <v>25.081910853787328</v>
      </c>
    </row>
    <row r="241" spans="1:17" s="4" customFormat="1" ht="12.75" customHeight="1">
      <c r="A241" s="358"/>
      <c r="B241" s="118" t="s">
        <v>86</v>
      </c>
      <c r="C241" s="119" t="s">
        <v>62</v>
      </c>
      <c r="D241" s="120">
        <v>60</v>
      </c>
      <c r="E241" s="120">
        <v>1968</v>
      </c>
      <c r="F241" s="121">
        <v>34.92</v>
      </c>
      <c r="G241" s="121">
        <v>8.4</v>
      </c>
      <c r="H241" s="121">
        <v>3.83</v>
      </c>
      <c r="I241" s="121">
        <v>22.69</v>
      </c>
      <c r="J241" s="121">
        <v>2714.92</v>
      </c>
      <c r="K241" s="121">
        <v>22.69</v>
      </c>
      <c r="L241" s="121">
        <v>2714.92</v>
      </c>
      <c r="M241" s="122">
        <v>8.3575206635922977E-3</v>
      </c>
      <c r="N241" s="123">
        <v>59.95</v>
      </c>
      <c r="O241" s="123">
        <v>0.5010333637823583</v>
      </c>
      <c r="P241" s="123">
        <v>501.45123981553786</v>
      </c>
      <c r="Q241" s="316">
        <v>30.062001826941497</v>
      </c>
    </row>
    <row r="242" spans="1:17" s="4" customFormat="1" ht="12.75" customHeight="1">
      <c r="A242" s="358"/>
      <c r="B242" s="120" t="s">
        <v>212</v>
      </c>
      <c r="C242" s="57" t="s">
        <v>847</v>
      </c>
      <c r="D242" s="58">
        <v>45</v>
      </c>
      <c r="E242" s="58">
        <v>1979</v>
      </c>
      <c r="F242" s="124">
        <v>30.875</v>
      </c>
      <c r="G242" s="124">
        <v>4.202</v>
      </c>
      <c r="H242" s="124">
        <v>7.2</v>
      </c>
      <c r="I242" s="124">
        <f>F242-G242-H242</f>
        <v>19.473000000000003</v>
      </c>
      <c r="J242" s="124">
        <v>2320.0300000000002</v>
      </c>
      <c r="K242" s="124">
        <v>19.472999999999999</v>
      </c>
      <c r="L242" s="124">
        <v>2320.0300000000002</v>
      </c>
      <c r="M242" s="125">
        <f>K242/L242</f>
        <v>8.3934259470782695E-3</v>
      </c>
      <c r="N242" s="126">
        <v>50.9</v>
      </c>
      <c r="O242" s="127">
        <f>M242*N242</f>
        <v>0.42722538070628391</v>
      </c>
      <c r="P242" s="127">
        <f>M242*60*1000</f>
        <v>503.60555682469624</v>
      </c>
      <c r="Q242" s="317">
        <f>P242*N242/1000</f>
        <v>25.63352284237704</v>
      </c>
    </row>
    <row r="243" spans="1:17" s="4" customFormat="1" ht="12.75" customHeight="1">
      <c r="A243" s="358"/>
      <c r="B243" s="118" t="s">
        <v>790</v>
      </c>
      <c r="C243" s="133" t="s">
        <v>328</v>
      </c>
      <c r="D243" s="134">
        <v>15</v>
      </c>
      <c r="E243" s="135" t="s">
        <v>40</v>
      </c>
      <c r="F243" s="136">
        <v>14.56</v>
      </c>
      <c r="G243" s="136">
        <v>2.72</v>
      </c>
      <c r="H243" s="136">
        <v>2.4</v>
      </c>
      <c r="I243" s="136">
        <v>9.44</v>
      </c>
      <c r="J243" s="137">
        <v>1120.1099999999999</v>
      </c>
      <c r="K243" s="136">
        <v>9.44</v>
      </c>
      <c r="L243" s="137">
        <v>1120.1099999999999</v>
      </c>
      <c r="M243" s="125">
        <v>8.4277437037433827E-3</v>
      </c>
      <c r="N243" s="138">
        <v>61.5</v>
      </c>
      <c r="O243" s="127">
        <v>0.518306237780218</v>
      </c>
      <c r="P243" s="127">
        <v>505.66462222460297</v>
      </c>
      <c r="Q243" s="317">
        <v>31.098374266813085</v>
      </c>
    </row>
    <row r="244" spans="1:17" s="4" customFormat="1" ht="12.75" customHeight="1">
      <c r="A244" s="358"/>
      <c r="B244" s="118" t="s">
        <v>938</v>
      </c>
      <c r="C244" s="128" t="s">
        <v>499</v>
      </c>
      <c r="D244" s="129">
        <v>22</v>
      </c>
      <c r="E244" s="129">
        <v>1994</v>
      </c>
      <c r="F244" s="130">
        <v>15.504</v>
      </c>
      <c r="G244" s="130">
        <v>2.0378069999999999</v>
      </c>
      <c r="H244" s="130">
        <v>3.52</v>
      </c>
      <c r="I244" s="130">
        <v>9.9461929999999992</v>
      </c>
      <c r="J244" s="130">
        <v>1162.77</v>
      </c>
      <c r="K244" s="130">
        <v>9.9461929999999992</v>
      </c>
      <c r="L244" s="130">
        <v>1162.77</v>
      </c>
      <c r="M244" s="131">
        <v>8.5538782390326539E-3</v>
      </c>
      <c r="N244" s="132">
        <v>80.333000000000013</v>
      </c>
      <c r="O244" s="132">
        <v>0.68715870057621031</v>
      </c>
      <c r="P244" s="132">
        <v>513.23269434195925</v>
      </c>
      <c r="Q244" s="318">
        <v>41.229522034572618</v>
      </c>
    </row>
    <row r="245" spans="1:17" s="4" customFormat="1" ht="12.75" customHeight="1">
      <c r="A245" s="358"/>
      <c r="B245" s="118" t="s">
        <v>86</v>
      </c>
      <c r="C245" s="119" t="s">
        <v>63</v>
      </c>
      <c r="D245" s="120">
        <v>72</v>
      </c>
      <c r="E245" s="120">
        <v>1973</v>
      </c>
      <c r="F245" s="121">
        <v>51.85</v>
      </c>
      <c r="G245" s="121">
        <v>7.89</v>
      </c>
      <c r="H245" s="121">
        <v>11.52</v>
      </c>
      <c r="I245" s="121">
        <v>32.44</v>
      </c>
      <c r="J245" s="121">
        <v>3784.49</v>
      </c>
      <c r="K245" s="121">
        <v>32.44</v>
      </c>
      <c r="L245" s="121">
        <v>3784.49</v>
      </c>
      <c r="M245" s="122">
        <v>8.5718287008289089E-3</v>
      </c>
      <c r="N245" s="123">
        <v>59.95</v>
      </c>
      <c r="O245" s="123">
        <v>0.51388113061469309</v>
      </c>
      <c r="P245" s="123">
        <v>514.30972204973455</v>
      </c>
      <c r="Q245" s="316">
        <v>30.83286783688159</v>
      </c>
    </row>
    <row r="246" spans="1:17" s="4" customFormat="1" ht="12.75" customHeight="1">
      <c r="A246" s="358"/>
      <c r="B246" s="120" t="s">
        <v>212</v>
      </c>
      <c r="C246" s="57" t="s">
        <v>369</v>
      </c>
      <c r="D246" s="58">
        <v>36</v>
      </c>
      <c r="E246" s="58">
        <v>1991</v>
      </c>
      <c r="F246" s="124">
        <v>29.594000000000001</v>
      </c>
      <c r="G246" s="124">
        <v>3.7989999999999999</v>
      </c>
      <c r="H246" s="124">
        <v>5.76</v>
      </c>
      <c r="I246" s="124">
        <f>F246-G246-H246</f>
        <v>20.035000000000004</v>
      </c>
      <c r="J246" s="124">
        <v>2334.02</v>
      </c>
      <c r="K246" s="124">
        <v>20.035</v>
      </c>
      <c r="L246" s="124">
        <v>2334.02</v>
      </c>
      <c r="M246" s="125">
        <f>K246/L246</f>
        <v>8.5839024515642539E-3</v>
      </c>
      <c r="N246" s="126">
        <v>50.9</v>
      </c>
      <c r="O246" s="127">
        <f>M246*N246</f>
        <v>0.43692063478462051</v>
      </c>
      <c r="P246" s="127">
        <f>M246*60*1000</f>
        <v>515.03414709385515</v>
      </c>
      <c r="Q246" s="317">
        <f>P246*N246/1000</f>
        <v>26.215238087077225</v>
      </c>
    </row>
    <row r="247" spans="1:17" s="4" customFormat="1" ht="12.75" customHeight="1">
      <c r="A247" s="358"/>
      <c r="B247" s="118" t="s">
        <v>446</v>
      </c>
      <c r="C247" s="139" t="s">
        <v>403</v>
      </c>
      <c r="D247" s="129">
        <v>60</v>
      </c>
      <c r="E247" s="129">
        <v>1978</v>
      </c>
      <c r="F247" s="130"/>
      <c r="G247" s="130">
        <v>8.9613390000000006</v>
      </c>
      <c r="H247" s="130">
        <v>11.52</v>
      </c>
      <c r="I247" s="130">
        <v>31.986663</v>
      </c>
      <c r="J247" s="130">
        <v>3663.79</v>
      </c>
      <c r="K247" s="130">
        <v>31.986663</v>
      </c>
      <c r="L247" s="130">
        <v>3663.79</v>
      </c>
      <c r="M247" s="131">
        <v>8.7304848258224401E-3</v>
      </c>
      <c r="N247" s="132">
        <v>64.637</v>
      </c>
      <c r="O247" s="132">
        <v>0.56431234768668503</v>
      </c>
      <c r="P247" s="132">
        <v>523.82908954934635</v>
      </c>
      <c r="Q247" s="318">
        <v>33.858740861201099</v>
      </c>
    </row>
    <row r="248" spans="1:17" s="4" customFormat="1" ht="12.75" customHeight="1">
      <c r="A248" s="358"/>
      <c r="B248" s="118" t="s">
        <v>96</v>
      </c>
      <c r="C248" s="57" t="s">
        <v>315</v>
      </c>
      <c r="D248" s="58">
        <v>32</v>
      </c>
      <c r="E248" s="58" t="s">
        <v>40</v>
      </c>
      <c r="F248" s="124">
        <v>16.273099999999999</v>
      </c>
      <c r="G248" s="124">
        <v>3.468</v>
      </c>
      <c r="H248" s="124">
        <v>0.32</v>
      </c>
      <c r="I248" s="124">
        <v>12.485100000000001</v>
      </c>
      <c r="J248" s="124">
        <v>1420.48</v>
      </c>
      <c r="K248" s="124">
        <v>12.485100000000001</v>
      </c>
      <c r="L248" s="124">
        <v>1420.48</v>
      </c>
      <c r="M248" s="125">
        <v>8.7893528947961264E-3</v>
      </c>
      <c r="N248" s="126">
        <v>48.9</v>
      </c>
      <c r="O248" s="127">
        <v>0.42979935655553059</v>
      </c>
      <c r="P248" s="127">
        <v>527.36117368776763</v>
      </c>
      <c r="Q248" s="317">
        <v>25.787961393331837</v>
      </c>
    </row>
    <row r="249" spans="1:17" s="4" customFormat="1" ht="12.75" customHeight="1">
      <c r="A249" s="358"/>
      <c r="B249" s="118" t="s">
        <v>100</v>
      </c>
      <c r="C249" s="133" t="s">
        <v>345</v>
      </c>
      <c r="D249" s="134">
        <v>54</v>
      </c>
      <c r="E249" s="135" t="s">
        <v>40</v>
      </c>
      <c r="F249" s="136">
        <v>43.11</v>
      </c>
      <c r="G249" s="136">
        <v>8.2100000000000009</v>
      </c>
      <c r="H249" s="136">
        <v>8.64</v>
      </c>
      <c r="I249" s="136">
        <v>26.26</v>
      </c>
      <c r="J249" s="137">
        <v>2987.33</v>
      </c>
      <c r="K249" s="136">
        <v>26.26</v>
      </c>
      <c r="L249" s="137">
        <v>2987.33</v>
      </c>
      <c r="M249" s="125">
        <v>8.7904583691791674E-3</v>
      </c>
      <c r="N249" s="138">
        <v>61.5</v>
      </c>
      <c r="O249" s="127">
        <v>0.54061318970451877</v>
      </c>
      <c r="P249" s="127">
        <v>527.42750215075012</v>
      </c>
      <c r="Q249" s="317">
        <v>32.436791382271132</v>
      </c>
    </row>
    <row r="250" spans="1:17" s="4" customFormat="1" ht="12.75" customHeight="1">
      <c r="A250" s="358"/>
      <c r="B250" s="118" t="s">
        <v>98</v>
      </c>
      <c r="C250" s="140" t="s">
        <v>330</v>
      </c>
      <c r="D250" s="141">
        <v>30</v>
      </c>
      <c r="E250" s="135" t="s">
        <v>40</v>
      </c>
      <c r="F250" s="136">
        <v>28.14</v>
      </c>
      <c r="G250" s="136">
        <v>5.28</v>
      </c>
      <c r="H250" s="136">
        <v>4.8</v>
      </c>
      <c r="I250" s="136">
        <v>18.059999999999999</v>
      </c>
      <c r="J250" s="136">
        <v>2051.9499999999998</v>
      </c>
      <c r="K250" s="136">
        <v>18.059999999999999</v>
      </c>
      <c r="L250" s="136">
        <v>2051.9499999999998</v>
      </c>
      <c r="M250" s="125">
        <v>8.8013840493189402E-3</v>
      </c>
      <c r="N250" s="138">
        <v>61.5</v>
      </c>
      <c r="O250" s="127">
        <v>0.54128511903311483</v>
      </c>
      <c r="P250" s="127">
        <v>528.08304295913649</v>
      </c>
      <c r="Q250" s="317">
        <v>32.477107141986892</v>
      </c>
    </row>
    <row r="251" spans="1:17" s="4" customFormat="1" ht="12.75" customHeight="1">
      <c r="A251" s="358"/>
      <c r="B251" s="118" t="s">
        <v>87</v>
      </c>
      <c r="C251" s="57" t="s">
        <v>737</v>
      </c>
      <c r="D251" s="58">
        <v>45</v>
      </c>
      <c r="E251" s="58">
        <v>2009</v>
      </c>
      <c r="F251" s="124">
        <v>29.268999999999998</v>
      </c>
      <c r="G251" s="124">
        <v>6.6649000000000003</v>
      </c>
      <c r="H251" s="124">
        <v>0</v>
      </c>
      <c r="I251" s="124">
        <v>22.604099999999999</v>
      </c>
      <c r="J251" s="124">
        <v>2525.37</v>
      </c>
      <c r="K251" s="124">
        <v>22.604099999999999</v>
      </c>
      <c r="L251" s="124">
        <v>2525.37</v>
      </c>
      <c r="M251" s="125">
        <v>8.9508072084486627E-3</v>
      </c>
      <c r="N251" s="126">
        <v>60.4</v>
      </c>
      <c r="O251" s="127">
        <v>0.5406287553902992</v>
      </c>
      <c r="P251" s="127">
        <v>537.04843250691977</v>
      </c>
      <c r="Q251" s="317">
        <v>32.437725323417951</v>
      </c>
    </row>
    <row r="252" spans="1:17" s="4" customFormat="1" ht="12.75" customHeight="1">
      <c r="A252" s="358"/>
      <c r="B252" s="120" t="s">
        <v>212</v>
      </c>
      <c r="C252" s="57" t="s">
        <v>848</v>
      </c>
      <c r="D252" s="58">
        <v>8</v>
      </c>
      <c r="E252" s="58">
        <v>1961</v>
      </c>
      <c r="F252" s="124">
        <v>5.31</v>
      </c>
      <c r="G252" s="124">
        <v>0.755</v>
      </c>
      <c r="H252" s="124">
        <v>1.28</v>
      </c>
      <c r="I252" s="124">
        <f>F252-G252-H252</f>
        <v>3.2749999999999995</v>
      </c>
      <c r="J252" s="124">
        <v>365.15</v>
      </c>
      <c r="K252" s="124">
        <v>3.2749999999999999</v>
      </c>
      <c r="L252" s="124">
        <v>365.15</v>
      </c>
      <c r="M252" s="125">
        <f>K252/L252</f>
        <v>8.9689168834725455E-3</v>
      </c>
      <c r="N252" s="126">
        <v>50.9</v>
      </c>
      <c r="O252" s="127">
        <f>M252*N252</f>
        <v>0.45651786936875255</v>
      </c>
      <c r="P252" s="127">
        <f>M252*60*1000</f>
        <v>538.13501300835276</v>
      </c>
      <c r="Q252" s="317">
        <f>P252*N252/1000</f>
        <v>27.391072162125155</v>
      </c>
    </row>
    <row r="253" spans="1:17" s="4" customFormat="1" ht="12.75" customHeight="1">
      <c r="A253" s="358"/>
      <c r="B253" s="120" t="s">
        <v>100</v>
      </c>
      <c r="C253" s="133" t="s">
        <v>344</v>
      </c>
      <c r="D253" s="134">
        <v>56</v>
      </c>
      <c r="E253" s="135" t="s">
        <v>40</v>
      </c>
      <c r="F253" s="136">
        <v>40.68</v>
      </c>
      <c r="G253" s="136">
        <v>4.6900000000000004</v>
      </c>
      <c r="H253" s="136">
        <v>8.64</v>
      </c>
      <c r="I253" s="136">
        <v>27.35</v>
      </c>
      <c r="J253" s="137">
        <v>3028.84</v>
      </c>
      <c r="K253" s="136">
        <v>27.35</v>
      </c>
      <c r="L253" s="137">
        <v>3028.84</v>
      </c>
      <c r="M253" s="125">
        <v>9.0298596162227129E-3</v>
      </c>
      <c r="N253" s="138">
        <v>61.5</v>
      </c>
      <c r="O253" s="127">
        <v>0.5553363663976969</v>
      </c>
      <c r="P253" s="127">
        <v>541.79157697336279</v>
      </c>
      <c r="Q253" s="317">
        <v>33.320181983861808</v>
      </c>
    </row>
    <row r="254" spans="1:17" s="4" customFormat="1" ht="12.75" customHeight="1">
      <c r="A254" s="358"/>
      <c r="B254" s="118" t="s">
        <v>446</v>
      </c>
      <c r="C254" s="128" t="s">
        <v>404</v>
      </c>
      <c r="D254" s="129">
        <v>49</v>
      </c>
      <c r="E254" s="129">
        <v>2007</v>
      </c>
      <c r="F254" s="130">
        <v>33.561999999999998</v>
      </c>
      <c r="G254" s="130">
        <v>6.6376939999999998</v>
      </c>
      <c r="H254" s="130">
        <v>4</v>
      </c>
      <c r="I254" s="130">
        <v>22.924306000000001</v>
      </c>
      <c r="J254" s="130">
        <v>2531.39</v>
      </c>
      <c r="K254" s="130">
        <v>22.924306000000001</v>
      </c>
      <c r="L254" s="130">
        <v>2531.39</v>
      </c>
      <c r="M254" s="131">
        <v>9.0560150747217936E-3</v>
      </c>
      <c r="N254" s="132">
        <v>64.637</v>
      </c>
      <c r="O254" s="132">
        <v>0.58535364638479259</v>
      </c>
      <c r="P254" s="132">
        <v>543.36090448330765</v>
      </c>
      <c r="Q254" s="318">
        <v>35.121218783087556</v>
      </c>
    </row>
    <row r="255" spans="1:17" s="4" customFormat="1" ht="12.75" customHeight="1">
      <c r="A255" s="358"/>
      <c r="B255" s="118" t="s">
        <v>46</v>
      </c>
      <c r="C255" s="57" t="s">
        <v>41</v>
      </c>
      <c r="D255" s="58">
        <v>30</v>
      </c>
      <c r="E255" s="58" t="s">
        <v>40</v>
      </c>
      <c r="F255" s="124">
        <f>G255+H255+I255</f>
        <v>22.261000000000003</v>
      </c>
      <c r="G255" s="124">
        <v>3.7395600000000004</v>
      </c>
      <c r="H255" s="124">
        <v>4.8</v>
      </c>
      <c r="I255" s="124">
        <v>13.721440000000001</v>
      </c>
      <c r="J255" s="124">
        <v>1511.9</v>
      </c>
      <c r="K255" s="124">
        <v>13.721440000000001</v>
      </c>
      <c r="L255" s="124">
        <v>1511.9</v>
      </c>
      <c r="M255" s="125">
        <f>K255/L255</f>
        <v>9.0756266948872275E-3</v>
      </c>
      <c r="N255" s="126">
        <v>52.537999999999997</v>
      </c>
      <c r="O255" s="127">
        <f>M255*N255</f>
        <v>0.47681527529598511</v>
      </c>
      <c r="P255" s="127">
        <f>M255*60*1000</f>
        <v>544.53760169323357</v>
      </c>
      <c r="Q255" s="317">
        <f>P255*N255/1000</f>
        <v>28.608916517759102</v>
      </c>
    </row>
    <row r="256" spans="1:17" s="4" customFormat="1" ht="12.75" customHeight="1">
      <c r="A256" s="358"/>
      <c r="B256" s="120" t="s">
        <v>212</v>
      </c>
      <c r="C256" s="57" t="s">
        <v>849</v>
      </c>
      <c r="D256" s="58">
        <v>20</v>
      </c>
      <c r="E256" s="58">
        <v>1980</v>
      </c>
      <c r="F256" s="124">
        <v>14.4</v>
      </c>
      <c r="G256" s="124">
        <v>1.617</v>
      </c>
      <c r="H256" s="124">
        <v>3.2</v>
      </c>
      <c r="I256" s="124">
        <f>F256-G256-H256</f>
        <v>9.583000000000002</v>
      </c>
      <c r="J256" s="124">
        <v>1047.1400000000001</v>
      </c>
      <c r="K256" s="124">
        <v>9.5830000000000002</v>
      </c>
      <c r="L256" s="124">
        <v>1047.1400000000001</v>
      </c>
      <c r="M256" s="125">
        <f>K256/L256</f>
        <v>9.151593865194721E-3</v>
      </c>
      <c r="N256" s="126">
        <v>50.9</v>
      </c>
      <c r="O256" s="127">
        <f>M256*N256</f>
        <v>0.4658161277384113</v>
      </c>
      <c r="P256" s="127">
        <f>M256*60*1000</f>
        <v>549.09563191168331</v>
      </c>
      <c r="Q256" s="317">
        <f>P256*N256/1000</f>
        <v>27.948967664304682</v>
      </c>
    </row>
    <row r="257" spans="1:17" s="4" customFormat="1" ht="12.75" customHeight="1">
      <c r="A257" s="358"/>
      <c r="B257" s="118" t="s">
        <v>572</v>
      </c>
      <c r="C257" s="142" t="s">
        <v>553</v>
      </c>
      <c r="D257" s="143">
        <v>40</v>
      </c>
      <c r="E257" s="143">
        <v>1985</v>
      </c>
      <c r="F257" s="144">
        <v>31.617999999999999</v>
      </c>
      <c r="G257" s="144">
        <v>3.9722369999999998</v>
      </c>
      <c r="H257" s="144">
        <v>6.4</v>
      </c>
      <c r="I257" s="144">
        <v>21.245761999999999</v>
      </c>
      <c r="J257" s="144">
        <v>2285.42</v>
      </c>
      <c r="K257" s="144">
        <v>21.245761999999999</v>
      </c>
      <c r="L257" s="144">
        <v>2285.42</v>
      </c>
      <c r="M257" s="145">
        <v>9.2962177630369902E-3</v>
      </c>
      <c r="N257" s="146">
        <v>83.603000000000009</v>
      </c>
      <c r="O257" s="146">
        <v>0.77719169364318152</v>
      </c>
      <c r="P257" s="146">
        <v>557.77306578221942</v>
      </c>
      <c r="Q257" s="319">
        <v>46.631501618590896</v>
      </c>
    </row>
    <row r="258" spans="1:17" s="4" customFormat="1" ht="12.75" customHeight="1">
      <c r="A258" s="358"/>
      <c r="B258" s="118" t="s">
        <v>446</v>
      </c>
      <c r="C258" s="128" t="s">
        <v>405</v>
      </c>
      <c r="D258" s="129">
        <v>34</v>
      </c>
      <c r="E258" s="129">
        <v>2003</v>
      </c>
      <c r="F258" s="130">
        <v>32.033999999999999</v>
      </c>
      <c r="G258" s="130">
        <v>4.7158410000000002</v>
      </c>
      <c r="H258" s="130">
        <v>5.44</v>
      </c>
      <c r="I258" s="130">
        <v>21.878157999999999</v>
      </c>
      <c r="J258" s="130">
        <v>2349.59</v>
      </c>
      <c r="K258" s="130">
        <v>21.878157999999999</v>
      </c>
      <c r="L258" s="130">
        <v>2349.59</v>
      </c>
      <c r="M258" s="131">
        <v>9.3114790239999315E-3</v>
      </c>
      <c r="N258" s="132">
        <v>64.637</v>
      </c>
      <c r="O258" s="132">
        <v>0.60186606967428358</v>
      </c>
      <c r="P258" s="132">
        <v>558.68874143999597</v>
      </c>
      <c r="Q258" s="318">
        <v>36.111964180457022</v>
      </c>
    </row>
    <row r="259" spans="1:17" s="4" customFormat="1" ht="12.75" customHeight="1">
      <c r="A259" s="358"/>
      <c r="B259" s="118" t="s">
        <v>96</v>
      </c>
      <c r="C259" s="57" t="s">
        <v>314</v>
      </c>
      <c r="D259" s="58">
        <v>11</v>
      </c>
      <c r="E259" s="58" t="s">
        <v>40</v>
      </c>
      <c r="F259" s="124">
        <v>7.3888049999999996</v>
      </c>
      <c r="G259" s="124">
        <v>0.905505</v>
      </c>
      <c r="H259" s="124">
        <v>1.46</v>
      </c>
      <c r="I259" s="124">
        <v>5.0232999999999999</v>
      </c>
      <c r="J259" s="124">
        <v>538.45000000000005</v>
      </c>
      <c r="K259" s="124">
        <v>5.0232999999999999</v>
      </c>
      <c r="L259" s="124">
        <v>538.45000000000005</v>
      </c>
      <c r="M259" s="125">
        <v>9.3291856254062583E-3</v>
      </c>
      <c r="N259" s="126">
        <v>48.9</v>
      </c>
      <c r="O259" s="127">
        <v>0.45619717708236601</v>
      </c>
      <c r="P259" s="127">
        <v>559.75113752437551</v>
      </c>
      <c r="Q259" s="317">
        <v>27.371830624941961</v>
      </c>
    </row>
    <row r="260" spans="1:17" s="4" customFormat="1" ht="12.75" customHeight="1">
      <c r="A260" s="358"/>
      <c r="B260" s="120" t="s">
        <v>580</v>
      </c>
      <c r="C260" s="147" t="s">
        <v>983</v>
      </c>
      <c r="D260" s="148">
        <v>32</v>
      </c>
      <c r="E260" s="148">
        <v>1967</v>
      </c>
      <c r="F260" s="121">
        <v>14.406000000000001</v>
      </c>
      <c r="G260" s="121">
        <v>0</v>
      </c>
      <c r="H260" s="121">
        <v>0</v>
      </c>
      <c r="I260" s="121">
        <v>14.406002000000001</v>
      </c>
      <c r="J260" s="121">
        <v>1535</v>
      </c>
      <c r="K260" s="121">
        <v>14.406002000000001</v>
      </c>
      <c r="L260" s="121">
        <v>1535</v>
      </c>
      <c r="M260" s="122">
        <v>9.385017589576548E-3</v>
      </c>
      <c r="N260" s="123">
        <v>78.588999999999999</v>
      </c>
      <c r="O260" s="123">
        <v>0.73755914734723127</v>
      </c>
      <c r="P260" s="123">
        <v>563.10105537459287</v>
      </c>
      <c r="Q260" s="316">
        <v>44.253548840833879</v>
      </c>
    </row>
    <row r="261" spans="1:17" s="4" customFormat="1" ht="12.75" customHeight="1">
      <c r="A261" s="358"/>
      <c r="B261" s="120" t="s">
        <v>581</v>
      </c>
      <c r="C261" s="149" t="s">
        <v>976</v>
      </c>
      <c r="D261" s="150">
        <v>12</v>
      </c>
      <c r="E261" s="150">
        <v>1963</v>
      </c>
      <c r="F261" s="151">
        <v>7.9589999999999996</v>
      </c>
      <c r="G261" s="151">
        <v>1.0065360000000001</v>
      </c>
      <c r="H261" s="151">
        <v>1.92</v>
      </c>
      <c r="I261" s="151">
        <v>5.032464</v>
      </c>
      <c r="J261" s="151">
        <v>528.35</v>
      </c>
      <c r="K261" s="151">
        <v>5.032464</v>
      </c>
      <c r="L261" s="151">
        <v>528.35</v>
      </c>
      <c r="M261" s="152">
        <v>9.524867985237058E-3</v>
      </c>
      <c r="N261" s="153">
        <v>65.727000000000004</v>
      </c>
      <c r="O261" s="153">
        <v>0.62604099806567615</v>
      </c>
      <c r="P261" s="153">
        <v>571.49207911422354</v>
      </c>
      <c r="Q261" s="320">
        <v>37.562459883940576</v>
      </c>
    </row>
    <row r="262" spans="1:17" s="4" customFormat="1" ht="12.75" customHeight="1">
      <c r="A262" s="358"/>
      <c r="B262" s="118" t="s">
        <v>446</v>
      </c>
      <c r="C262" s="128" t="s">
        <v>402</v>
      </c>
      <c r="D262" s="129">
        <v>28</v>
      </c>
      <c r="E262" s="129">
        <v>2001</v>
      </c>
      <c r="F262" s="130">
        <v>33.225000000000001</v>
      </c>
      <c r="G262" s="130">
        <v>4.966043</v>
      </c>
      <c r="H262" s="130">
        <v>4.8</v>
      </c>
      <c r="I262" s="130">
        <v>23.458954000000002</v>
      </c>
      <c r="J262" s="130">
        <v>2440.5300000000002</v>
      </c>
      <c r="K262" s="130">
        <v>23.458954000000002</v>
      </c>
      <c r="L262" s="130">
        <v>2440.5300000000002</v>
      </c>
      <c r="M262" s="131">
        <v>9.6122375057876765E-3</v>
      </c>
      <c r="N262" s="132">
        <v>64.637</v>
      </c>
      <c r="O262" s="132">
        <v>0.62130619566159806</v>
      </c>
      <c r="P262" s="132">
        <v>576.73425034726051</v>
      </c>
      <c r="Q262" s="318">
        <v>37.278371739695878</v>
      </c>
    </row>
    <row r="263" spans="1:17" s="4" customFormat="1" ht="12.75" customHeight="1">
      <c r="A263" s="358"/>
      <c r="B263" s="118" t="s">
        <v>87</v>
      </c>
      <c r="C263" s="57" t="s">
        <v>738</v>
      </c>
      <c r="D263" s="58">
        <v>35</v>
      </c>
      <c r="E263" s="58">
        <v>2008</v>
      </c>
      <c r="F263" s="124">
        <v>23</v>
      </c>
      <c r="G263" s="124">
        <v>3.6720000000000002</v>
      </c>
      <c r="H263" s="124">
        <v>0</v>
      </c>
      <c r="I263" s="124">
        <v>19.327999999999999</v>
      </c>
      <c r="J263" s="124">
        <v>2000.03</v>
      </c>
      <c r="K263" s="124">
        <v>19.327999999999999</v>
      </c>
      <c r="L263" s="124">
        <v>2000.03</v>
      </c>
      <c r="M263" s="125">
        <v>9.6638550421743671E-3</v>
      </c>
      <c r="N263" s="126">
        <v>60.4</v>
      </c>
      <c r="O263" s="127">
        <v>0.58369684454733173</v>
      </c>
      <c r="P263" s="127">
        <v>579.83130253046204</v>
      </c>
      <c r="Q263" s="317">
        <v>35.021810672839905</v>
      </c>
    </row>
    <row r="264" spans="1:17" s="4" customFormat="1" ht="12.75" customHeight="1">
      <c r="A264" s="358"/>
      <c r="B264" s="118" t="s">
        <v>938</v>
      </c>
      <c r="C264" s="128" t="s">
        <v>495</v>
      </c>
      <c r="D264" s="129">
        <v>80</v>
      </c>
      <c r="E264" s="129">
        <v>1964</v>
      </c>
      <c r="F264" s="130">
        <v>56.213999999999999</v>
      </c>
      <c r="G264" s="130">
        <v>6.3110790000000003</v>
      </c>
      <c r="H264" s="130">
        <v>12.8</v>
      </c>
      <c r="I264" s="130">
        <v>37.102924999999999</v>
      </c>
      <c r="J264" s="130">
        <v>3831.94</v>
      </c>
      <c r="K264" s="130">
        <v>37.102924999999999</v>
      </c>
      <c r="L264" s="130">
        <v>3831.94</v>
      </c>
      <c r="M264" s="131">
        <v>9.6825433070455175E-3</v>
      </c>
      <c r="N264" s="132">
        <v>80.333000000000013</v>
      </c>
      <c r="O264" s="132">
        <v>0.7778277514848877</v>
      </c>
      <c r="P264" s="132">
        <v>580.95259842273106</v>
      </c>
      <c r="Q264" s="318">
        <v>46.669665089093257</v>
      </c>
    </row>
    <row r="265" spans="1:17" s="4" customFormat="1" ht="12.75" customHeight="1">
      <c r="A265" s="358"/>
      <c r="B265" s="118" t="s">
        <v>98</v>
      </c>
      <c r="C265" s="133" t="s">
        <v>331</v>
      </c>
      <c r="D265" s="134">
        <v>30</v>
      </c>
      <c r="E265" s="135" t="s">
        <v>40</v>
      </c>
      <c r="F265" s="136">
        <v>28.75</v>
      </c>
      <c r="G265" s="136">
        <v>4.25</v>
      </c>
      <c r="H265" s="136">
        <v>4.8</v>
      </c>
      <c r="I265" s="136">
        <v>19.7</v>
      </c>
      <c r="J265" s="137">
        <v>2013.33</v>
      </c>
      <c r="K265" s="136">
        <v>19.7</v>
      </c>
      <c r="L265" s="137">
        <v>2013.33</v>
      </c>
      <c r="M265" s="125">
        <v>9.784784411894721E-3</v>
      </c>
      <c r="N265" s="138">
        <v>61.5</v>
      </c>
      <c r="O265" s="127">
        <v>0.60176424133152528</v>
      </c>
      <c r="P265" s="127">
        <v>587.08706471368316</v>
      </c>
      <c r="Q265" s="317">
        <v>36.105854479891519</v>
      </c>
    </row>
    <row r="266" spans="1:17" s="4" customFormat="1" ht="12.75" customHeight="1">
      <c r="A266" s="358"/>
      <c r="B266" s="118" t="s">
        <v>938</v>
      </c>
      <c r="C266" s="128" t="s">
        <v>498</v>
      </c>
      <c r="D266" s="129">
        <v>55</v>
      </c>
      <c r="E266" s="129">
        <v>1995</v>
      </c>
      <c r="F266" s="130">
        <v>47.158000000000001</v>
      </c>
      <c r="G266" s="130">
        <v>6.0654810000000001</v>
      </c>
      <c r="H266" s="130">
        <v>8.7200000000000006</v>
      </c>
      <c r="I266" s="130">
        <v>32.372520000000002</v>
      </c>
      <c r="J266" s="130">
        <v>3308.16</v>
      </c>
      <c r="K266" s="130">
        <v>32.372520000000002</v>
      </c>
      <c r="L266" s="130">
        <v>3308.16</v>
      </c>
      <c r="M266" s="131">
        <v>9.7856572838073141E-3</v>
      </c>
      <c r="N266" s="132">
        <v>80.333000000000013</v>
      </c>
      <c r="O266" s="132">
        <v>0.78611120658009304</v>
      </c>
      <c r="P266" s="132">
        <v>587.13943702843881</v>
      </c>
      <c r="Q266" s="318">
        <v>47.16667239480558</v>
      </c>
    </row>
    <row r="267" spans="1:17" s="4" customFormat="1" ht="12.75" customHeight="1">
      <c r="A267" s="358"/>
      <c r="B267" s="120" t="s">
        <v>471</v>
      </c>
      <c r="C267" s="128" t="s">
        <v>460</v>
      </c>
      <c r="D267" s="129">
        <v>60</v>
      </c>
      <c r="E267" s="129">
        <v>1968</v>
      </c>
      <c r="F267" s="130">
        <v>47.405000000000001</v>
      </c>
      <c r="G267" s="130">
        <v>5.8659749999999997</v>
      </c>
      <c r="H267" s="130">
        <v>9.6</v>
      </c>
      <c r="I267" s="130">
        <v>31.939033999999999</v>
      </c>
      <c r="J267" s="130">
        <v>3261.72</v>
      </c>
      <c r="K267" s="130">
        <v>31.939033999999999</v>
      </c>
      <c r="L267" s="130">
        <v>3261.72</v>
      </c>
      <c r="M267" s="131">
        <v>9.7920833180039982E-3</v>
      </c>
      <c r="N267" s="132">
        <v>84.14800000000001</v>
      </c>
      <c r="O267" s="132">
        <v>0.82398422704340057</v>
      </c>
      <c r="P267" s="132">
        <v>587.52499908023992</v>
      </c>
      <c r="Q267" s="318">
        <v>49.439053622604035</v>
      </c>
    </row>
    <row r="268" spans="1:17" s="4" customFormat="1" ht="12.75" customHeight="1">
      <c r="A268" s="358"/>
      <c r="B268" s="118" t="s">
        <v>938</v>
      </c>
      <c r="C268" s="128" t="s">
        <v>496</v>
      </c>
      <c r="D268" s="129">
        <v>101</v>
      </c>
      <c r="E268" s="129">
        <v>1966</v>
      </c>
      <c r="F268" s="130">
        <v>68.442999999999998</v>
      </c>
      <c r="G268" s="130">
        <v>8.5478970000000007</v>
      </c>
      <c r="H268" s="130">
        <v>15.84</v>
      </c>
      <c r="I268" s="130">
        <v>44.055104</v>
      </c>
      <c r="J268" s="130">
        <v>4481.51</v>
      </c>
      <c r="K268" s="130">
        <v>44.055104</v>
      </c>
      <c r="L268" s="130">
        <v>4481.51</v>
      </c>
      <c r="M268" s="131">
        <v>9.8304151948785112E-3</v>
      </c>
      <c r="N268" s="132">
        <v>80.333000000000013</v>
      </c>
      <c r="O268" s="132">
        <v>0.78970674385017559</v>
      </c>
      <c r="P268" s="132">
        <v>589.82491169271066</v>
      </c>
      <c r="Q268" s="318">
        <v>47.38240463101053</v>
      </c>
    </row>
    <row r="269" spans="1:17" s="4" customFormat="1" ht="12.75" customHeight="1">
      <c r="A269" s="358"/>
      <c r="B269" s="118" t="s">
        <v>98</v>
      </c>
      <c r="C269" s="133" t="s">
        <v>329</v>
      </c>
      <c r="D269" s="134">
        <v>20</v>
      </c>
      <c r="E269" s="135" t="s">
        <v>40</v>
      </c>
      <c r="F269" s="136">
        <v>15.42</v>
      </c>
      <c r="G269" s="136">
        <v>0.48</v>
      </c>
      <c r="H269" s="136">
        <v>3.2</v>
      </c>
      <c r="I269" s="136">
        <v>11.74</v>
      </c>
      <c r="J269" s="137">
        <v>1189.8399999999999</v>
      </c>
      <c r="K269" s="136">
        <v>11.75</v>
      </c>
      <c r="L269" s="137">
        <v>1189.8399999999999</v>
      </c>
      <c r="M269" s="125">
        <v>9.8752773482148875E-3</v>
      </c>
      <c r="N269" s="138">
        <v>61.5</v>
      </c>
      <c r="O269" s="127">
        <v>0.60732955691521562</v>
      </c>
      <c r="P269" s="127">
        <v>592.51664089289329</v>
      </c>
      <c r="Q269" s="317">
        <v>36.439773414912942</v>
      </c>
    </row>
    <row r="270" spans="1:17" s="4" customFormat="1" ht="12.75" customHeight="1">
      <c r="A270" s="358"/>
      <c r="B270" s="118" t="s">
        <v>938</v>
      </c>
      <c r="C270" s="128" t="s">
        <v>494</v>
      </c>
      <c r="D270" s="129">
        <v>101</v>
      </c>
      <c r="E270" s="129">
        <v>1968</v>
      </c>
      <c r="F270" s="130">
        <v>67.825999999999993</v>
      </c>
      <c r="G270" s="130">
        <v>7.5631110000000001</v>
      </c>
      <c r="H270" s="130">
        <v>15.92</v>
      </c>
      <c r="I270" s="130">
        <v>44.342886</v>
      </c>
      <c r="J270" s="130">
        <v>4482.08</v>
      </c>
      <c r="K270" s="130">
        <v>44.342886</v>
      </c>
      <c r="L270" s="130">
        <v>4482.08</v>
      </c>
      <c r="M270" s="131">
        <v>9.8933722735872632E-3</v>
      </c>
      <c r="N270" s="132">
        <v>80.333000000000013</v>
      </c>
      <c r="O270" s="132">
        <v>0.79476427485408574</v>
      </c>
      <c r="P270" s="132">
        <v>593.60233641523575</v>
      </c>
      <c r="Q270" s="318">
        <v>47.68585649124514</v>
      </c>
    </row>
    <row r="271" spans="1:17" s="4" customFormat="1" ht="25.5" customHeight="1">
      <c r="A271" s="358"/>
      <c r="B271" s="118" t="s">
        <v>180</v>
      </c>
      <c r="C271" s="154" t="s">
        <v>159</v>
      </c>
      <c r="D271" s="155">
        <v>39</v>
      </c>
      <c r="E271" s="155">
        <v>1992</v>
      </c>
      <c r="F271" s="156">
        <f>SUM(G271+H271+I271)</f>
        <v>35</v>
      </c>
      <c r="G271" s="156">
        <v>6.2</v>
      </c>
      <c r="H271" s="156">
        <v>6.2</v>
      </c>
      <c r="I271" s="156">
        <v>22.6</v>
      </c>
      <c r="J271" s="156">
        <v>2279.6999999999998</v>
      </c>
      <c r="K271" s="156">
        <v>22.6</v>
      </c>
      <c r="L271" s="156">
        <v>2279.6999999999998</v>
      </c>
      <c r="M271" s="125">
        <f>K271/L271</f>
        <v>9.9135851208492359E-3</v>
      </c>
      <c r="N271" s="126">
        <v>55.8</v>
      </c>
      <c r="O271" s="127">
        <f>M271*N271</f>
        <v>0.55317804974338736</v>
      </c>
      <c r="P271" s="127">
        <f>M271*60*1000</f>
        <v>594.81510725095416</v>
      </c>
      <c r="Q271" s="317">
        <f>P271*N271/1000</f>
        <v>33.190682984603242</v>
      </c>
    </row>
    <row r="272" spans="1:17" s="4" customFormat="1" ht="12.75" customHeight="1">
      <c r="A272" s="358"/>
      <c r="B272" s="118" t="s">
        <v>96</v>
      </c>
      <c r="C272" s="57" t="s">
        <v>316</v>
      </c>
      <c r="D272" s="58">
        <v>22</v>
      </c>
      <c r="E272" s="58" t="s">
        <v>40</v>
      </c>
      <c r="F272" s="124">
        <v>16.049998000000002</v>
      </c>
      <c r="G272" s="124">
        <v>1.1220000000000001</v>
      </c>
      <c r="H272" s="124">
        <v>3.52</v>
      </c>
      <c r="I272" s="124">
        <v>11.407998000000001</v>
      </c>
      <c r="J272" s="124">
        <v>1131.55</v>
      </c>
      <c r="K272" s="124">
        <v>11.407998000000001</v>
      </c>
      <c r="L272" s="124">
        <v>1131.55</v>
      </c>
      <c r="M272" s="125">
        <v>1.0081744509743274E-2</v>
      </c>
      <c r="N272" s="126">
        <v>48.9</v>
      </c>
      <c r="O272" s="127">
        <v>0.49299730652644608</v>
      </c>
      <c r="P272" s="127">
        <v>604.90467058459637</v>
      </c>
      <c r="Q272" s="317">
        <v>29.579838391586762</v>
      </c>
    </row>
    <row r="273" spans="1:17" s="4" customFormat="1" ht="12.75" customHeight="1">
      <c r="A273" s="358"/>
      <c r="B273" s="118" t="s">
        <v>584</v>
      </c>
      <c r="C273" s="157" t="s">
        <v>949</v>
      </c>
      <c r="D273" s="158">
        <v>38</v>
      </c>
      <c r="E273" s="158">
        <v>1978</v>
      </c>
      <c r="F273" s="159">
        <v>29.503</v>
      </c>
      <c r="G273" s="159">
        <v>4.0144140000000004</v>
      </c>
      <c r="H273" s="159">
        <v>5.92</v>
      </c>
      <c r="I273" s="159">
        <v>19.568587000000001</v>
      </c>
      <c r="J273" s="159">
        <v>1934.43</v>
      </c>
      <c r="K273" s="159">
        <v>19.568587000000001</v>
      </c>
      <c r="L273" s="159">
        <v>1934.43</v>
      </c>
      <c r="M273" s="160">
        <v>1.0115944748582269E-2</v>
      </c>
      <c r="N273" s="161">
        <v>65.727000000000004</v>
      </c>
      <c r="O273" s="161">
        <v>0.66489070049006682</v>
      </c>
      <c r="P273" s="161">
        <v>606.9566849149362</v>
      </c>
      <c r="Q273" s="321">
        <v>39.893442029404021</v>
      </c>
    </row>
    <row r="274" spans="1:17" s="4" customFormat="1" ht="12.75" customHeight="1">
      <c r="A274" s="358"/>
      <c r="B274" s="120" t="s">
        <v>149</v>
      </c>
      <c r="C274" s="57" t="s">
        <v>361</v>
      </c>
      <c r="D274" s="58">
        <v>45</v>
      </c>
      <c r="E274" s="58">
        <v>1973</v>
      </c>
      <c r="F274" s="124">
        <f>G274+H274+I274</f>
        <v>30.683002000000002</v>
      </c>
      <c r="G274" s="124">
        <v>4.2168000000000001</v>
      </c>
      <c r="H274" s="124">
        <v>7.2</v>
      </c>
      <c r="I274" s="124">
        <v>19.266202</v>
      </c>
      <c r="J274" s="124">
        <v>1892.31</v>
      </c>
      <c r="K274" s="124">
        <f>I274</f>
        <v>19.266202</v>
      </c>
      <c r="L274" s="124">
        <f>J274</f>
        <v>1892.31</v>
      </c>
      <c r="M274" s="125">
        <f>K274/L274</f>
        <v>1.0181313843926208E-2</v>
      </c>
      <c r="N274" s="126">
        <v>60.603999999999999</v>
      </c>
      <c r="O274" s="127">
        <f>M274*N274</f>
        <v>0.6170283441973039</v>
      </c>
      <c r="P274" s="127">
        <f>M274*60*1000</f>
        <v>610.87883063557251</v>
      </c>
      <c r="Q274" s="317">
        <f>P274*N274/1000</f>
        <v>37.021700651838231</v>
      </c>
    </row>
    <row r="275" spans="1:17" s="4" customFormat="1" ht="12.75" customHeight="1">
      <c r="A275" s="358"/>
      <c r="B275" s="118" t="s">
        <v>446</v>
      </c>
      <c r="C275" s="128" t="s">
        <v>408</v>
      </c>
      <c r="D275" s="129">
        <v>50</v>
      </c>
      <c r="E275" s="129">
        <v>2006</v>
      </c>
      <c r="F275" s="130">
        <v>36.654000000000003</v>
      </c>
      <c r="G275" s="130">
        <v>6.8569810000000002</v>
      </c>
      <c r="H275" s="130">
        <v>4</v>
      </c>
      <c r="I275" s="130">
        <v>25.797029000000002</v>
      </c>
      <c r="J275" s="130">
        <v>2532.42</v>
      </c>
      <c r="K275" s="130">
        <v>25.797029000000002</v>
      </c>
      <c r="L275" s="130">
        <v>2532.42</v>
      </c>
      <c r="M275" s="131">
        <v>1.0186710340306901E-2</v>
      </c>
      <c r="N275" s="132">
        <v>64.637</v>
      </c>
      <c r="O275" s="132">
        <v>0.65843839626641709</v>
      </c>
      <c r="P275" s="132">
        <v>611.20262041841397</v>
      </c>
      <c r="Q275" s="318">
        <v>39.506303775985025</v>
      </c>
    </row>
    <row r="276" spans="1:17" s="4" customFormat="1" ht="18.75" customHeight="1">
      <c r="A276" s="358"/>
      <c r="B276" s="118" t="s">
        <v>446</v>
      </c>
      <c r="C276" s="128" t="s">
        <v>409</v>
      </c>
      <c r="D276" s="129">
        <v>46</v>
      </c>
      <c r="E276" s="129">
        <v>2007</v>
      </c>
      <c r="F276" s="130">
        <v>41.786000000000001</v>
      </c>
      <c r="G276" s="130">
        <v>9.3379069999999995</v>
      </c>
      <c r="H276" s="130">
        <v>3.68</v>
      </c>
      <c r="I276" s="130">
        <v>28.768095000000002</v>
      </c>
      <c r="J276" s="130">
        <v>2821.98</v>
      </c>
      <c r="K276" s="130">
        <v>28.768095000000002</v>
      </c>
      <c r="L276" s="130">
        <v>2821.98</v>
      </c>
      <c r="M276" s="131">
        <v>1.0194294431569325E-2</v>
      </c>
      <c r="N276" s="132">
        <v>64.637</v>
      </c>
      <c r="O276" s="132">
        <v>0.6589286091733465</v>
      </c>
      <c r="P276" s="132">
        <v>611.65766589415944</v>
      </c>
      <c r="Q276" s="318">
        <v>39.535716550400785</v>
      </c>
    </row>
    <row r="277" spans="1:17" s="4" customFormat="1" ht="12.75" customHeight="1">
      <c r="A277" s="358"/>
      <c r="B277" s="118" t="s">
        <v>938</v>
      </c>
      <c r="C277" s="128" t="s">
        <v>497</v>
      </c>
      <c r="D277" s="129">
        <v>103</v>
      </c>
      <c r="E277" s="129">
        <v>1965</v>
      </c>
      <c r="F277" s="130">
        <v>71.040000000000006</v>
      </c>
      <c r="G277" s="130">
        <v>9.1911159999999992</v>
      </c>
      <c r="H277" s="130">
        <v>15.92</v>
      </c>
      <c r="I277" s="130">
        <v>45.928874999999998</v>
      </c>
      <c r="J277" s="130">
        <v>4447.51</v>
      </c>
      <c r="K277" s="130">
        <v>45.928874999999998</v>
      </c>
      <c r="L277" s="130">
        <v>4447.51</v>
      </c>
      <c r="M277" s="131">
        <v>1.0326873913718011E-2</v>
      </c>
      <c r="N277" s="132">
        <v>80.333000000000013</v>
      </c>
      <c r="O277" s="132">
        <v>0.82958876211070909</v>
      </c>
      <c r="P277" s="132">
        <v>619.61243482308066</v>
      </c>
      <c r="Q277" s="318">
        <v>49.775325726642549</v>
      </c>
    </row>
    <row r="278" spans="1:17" s="4" customFormat="1" ht="12.75" customHeight="1">
      <c r="A278" s="358"/>
      <c r="B278" s="118" t="s">
        <v>87</v>
      </c>
      <c r="C278" s="57" t="s">
        <v>739</v>
      </c>
      <c r="D278" s="58">
        <v>38</v>
      </c>
      <c r="E278" s="58">
        <v>1999</v>
      </c>
      <c r="F278" s="124">
        <v>42.769599999999997</v>
      </c>
      <c r="G278" s="124">
        <v>3.9015</v>
      </c>
      <c r="H278" s="124">
        <v>3.04</v>
      </c>
      <c r="I278" s="124">
        <v>35.828099999999999</v>
      </c>
      <c r="J278" s="124">
        <v>3440.47</v>
      </c>
      <c r="K278" s="124">
        <v>35.828099999999999</v>
      </c>
      <c r="L278" s="124">
        <v>3440.47</v>
      </c>
      <c r="M278" s="125">
        <v>1.0413722543722224E-2</v>
      </c>
      <c r="N278" s="126">
        <v>60.4</v>
      </c>
      <c r="O278" s="127">
        <v>0.62898884164082225</v>
      </c>
      <c r="P278" s="127">
        <v>624.82335262333345</v>
      </c>
      <c r="Q278" s="317">
        <v>37.739330498449334</v>
      </c>
    </row>
    <row r="279" spans="1:17" s="4" customFormat="1" ht="12.75" customHeight="1">
      <c r="A279" s="358"/>
      <c r="B279" s="118" t="s">
        <v>100</v>
      </c>
      <c r="C279" s="133" t="s">
        <v>346</v>
      </c>
      <c r="D279" s="134">
        <v>54</v>
      </c>
      <c r="E279" s="135" t="s">
        <v>40</v>
      </c>
      <c r="F279" s="136">
        <v>45.28</v>
      </c>
      <c r="G279" s="136">
        <v>5.2</v>
      </c>
      <c r="H279" s="136">
        <v>8.64</v>
      </c>
      <c r="I279" s="136">
        <v>31.44</v>
      </c>
      <c r="J279" s="137">
        <v>3008.9</v>
      </c>
      <c r="K279" s="136">
        <v>31.44</v>
      </c>
      <c r="L279" s="137">
        <v>3008.9</v>
      </c>
      <c r="M279" s="125">
        <v>1.0449001296154741E-2</v>
      </c>
      <c r="N279" s="138">
        <v>61.5</v>
      </c>
      <c r="O279" s="127">
        <v>0.64261357971351651</v>
      </c>
      <c r="P279" s="127">
        <v>626.94007776928436</v>
      </c>
      <c r="Q279" s="317">
        <v>38.556814782810989</v>
      </c>
    </row>
    <row r="280" spans="1:17" s="4" customFormat="1" ht="23.25" customHeight="1">
      <c r="A280" s="358"/>
      <c r="B280" s="118" t="s">
        <v>446</v>
      </c>
      <c r="C280" s="128" t="s">
        <v>410</v>
      </c>
      <c r="D280" s="129">
        <v>16</v>
      </c>
      <c r="E280" s="129">
        <v>2005</v>
      </c>
      <c r="F280" s="130">
        <v>16.547999999999998</v>
      </c>
      <c r="G280" s="130">
        <v>3.1350189999999998</v>
      </c>
      <c r="H280" s="130">
        <v>1.36</v>
      </c>
      <c r="I280" s="130">
        <v>12.052979000000001</v>
      </c>
      <c r="J280" s="130">
        <v>1150.31</v>
      </c>
      <c r="K280" s="130">
        <v>12.052979000000001</v>
      </c>
      <c r="L280" s="130">
        <v>1150.31</v>
      </c>
      <c r="M280" s="131">
        <v>1.04780267927776E-2</v>
      </c>
      <c r="N280" s="132">
        <v>64.637</v>
      </c>
      <c r="O280" s="132">
        <v>0.67726821780476576</v>
      </c>
      <c r="P280" s="132">
        <v>628.681607566656</v>
      </c>
      <c r="Q280" s="318">
        <v>40.636093068285945</v>
      </c>
    </row>
    <row r="281" spans="1:17" s="4" customFormat="1" ht="12.75" customHeight="1">
      <c r="A281" s="358"/>
      <c r="B281" s="120" t="s">
        <v>471</v>
      </c>
      <c r="C281" s="128" t="s">
        <v>464</v>
      </c>
      <c r="D281" s="129">
        <v>31</v>
      </c>
      <c r="E281" s="129">
        <v>1972</v>
      </c>
      <c r="F281" s="130">
        <v>25.763999999999999</v>
      </c>
      <c r="G281" s="130">
        <v>2.913573</v>
      </c>
      <c r="H281" s="130">
        <v>4.8</v>
      </c>
      <c r="I281" s="130">
        <v>18.050425000000001</v>
      </c>
      <c r="J281" s="130">
        <v>1718.52</v>
      </c>
      <c r="K281" s="130">
        <v>18.050425000000001</v>
      </c>
      <c r="L281" s="130">
        <v>1718.52</v>
      </c>
      <c r="M281" s="131">
        <v>1.0503471009938785E-2</v>
      </c>
      <c r="N281" s="132">
        <v>84.14800000000001</v>
      </c>
      <c r="O281" s="132">
        <v>0.88384607854432895</v>
      </c>
      <c r="P281" s="132">
        <v>630.20826059632702</v>
      </c>
      <c r="Q281" s="318">
        <v>53.030764712659732</v>
      </c>
    </row>
    <row r="282" spans="1:17" s="4" customFormat="1" ht="12.75" customHeight="1">
      <c r="A282" s="358"/>
      <c r="B282" s="118" t="s">
        <v>46</v>
      </c>
      <c r="C282" s="57" t="s">
        <v>661</v>
      </c>
      <c r="D282" s="58">
        <v>60</v>
      </c>
      <c r="E282" s="58">
        <v>1963</v>
      </c>
      <c r="F282" s="124">
        <f>G282+H282+I282</f>
        <v>45.793000000000006</v>
      </c>
      <c r="G282" s="124">
        <v>5.5526800000000005</v>
      </c>
      <c r="H282" s="124">
        <v>9.6</v>
      </c>
      <c r="I282" s="124">
        <v>30.640320000000003</v>
      </c>
      <c r="J282" s="124">
        <v>2908.85</v>
      </c>
      <c r="K282" s="124">
        <v>30.640320000000003</v>
      </c>
      <c r="L282" s="124">
        <v>2908.85</v>
      </c>
      <c r="M282" s="125">
        <f>K282/L282</f>
        <v>1.0533482304003302E-2</v>
      </c>
      <c r="N282" s="126">
        <v>52.537999999999997</v>
      </c>
      <c r="O282" s="127">
        <f>M282*N282</f>
        <v>0.55340809328772544</v>
      </c>
      <c r="P282" s="127">
        <f>M282*60*1000</f>
        <v>632.00893824019806</v>
      </c>
      <c r="Q282" s="317">
        <f>P282*N282/1000</f>
        <v>33.204485597263528</v>
      </c>
    </row>
    <row r="283" spans="1:17" s="4" customFormat="1" ht="12.75" customHeight="1">
      <c r="A283" s="358"/>
      <c r="B283" s="118" t="s">
        <v>100</v>
      </c>
      <c r="C283" s="133" t="s">
        <v>347</v>
      </c>
      <c r="D283" s="134">
        <v>52</v>
      </c>
      <c r="E283" s="135" t="s">
        <v>40</v>
      </c>
      <c r="F283" s="136">
        <v>45.1</v>
      </c>
      <c r="G283" s="136">
        <v>4.97</v>
      </c>
      <c r="H283" s="136">
        <v>8.48</v>
      </c>
      <c r="I283" s="136">
        <v>31.65</v>
      </c>
      <c r="J283" s="137">
        <v>3000.73</v>
      </c>
      <c r="K283" s="136">
        <v>30.93</v>
      </c>
      <c r="L283" s="137">
        <v>2936.04</v>
      </c>
      <c r="M283" s="125">
        <v>1.0534597621285814E-2</v>
      </c>
      <c r="N283" s="138">
        <v>61.5</v>
      </c>
      <c r="O283" s="127">
        <v>0.64787775370907752</v>
      </c>
      <c r="P283" s="127">
        <v>632.07585727714888</v>
      </c>
      <c r="Q283" s="317">
        <v>38.872665222544661</v>
      </c>
    </row>
    <row r="284" spans="1:17" s="4" customFormat="1" ht="12.75" customHeight="1">
      <c r="A284" s="358"/>
      <c r="B284" s="120" t="s">
        <v>149</v>
      </c>
      <c r="C284" s="57" t="s">
        <v>798</v>
      </c>
      <c r="D284" s="58">
        <v>55</v>
      </c>
      <c r="E284" s="58">
        <v>1989</v>
      </c>
      <c r="F284" s="124">
        <f>G284+H284+I284</f>
        <v>37.382989000000002</v>
      </c>
      <c r="G284" s="124">
        <v>3.9532500000000002</v>
      </c>
      <c r="H284" s="124">
        <v>8.8000000000000007</v>
      </c>
      <c r="I284" s="124">
        <v>24.629739000000001</v>
      </c>
      <c r="J284" s="124">
        <v>2337.42</v>
      </c>
      <c r="K284" s="124">
        <f>I284</f>
        <v>24.629739000000001</v>
      </c>
      <c r="L284" s="124">
        <f>J284</f>
        <v>2337.42</v>
      </c>
      <c r="M284" s="125">
        <f>K284/L284</f>
        <v>1.0537147367610442E-2</v>
      </c>
      <c r="N284" s="126">
        <v>60.603999999999999</v>
      </c>
      <c r="O284" s="127">
        <f>M284*N284</f>
        <v>0.63859327906666319</v>
      </c>
      <c r="P284" s="127">
        <f>M284*60*1000</f>
        <v>632.2288420566266</v>
      </c>
      <c r="Q284" s="317">
        <f>P284*N284/1000</f>
        <v>38.315596743999798</v>
      </c>
    </row>
    <row r="285" spans="1:17" s="4" customFormat="1" ht="12.75" customHeight="1">
      <c r="A285" s="358"/>
      <c r="B285" s="118" t="s">
        <v>938</v>
      </c>
      <c r="C285" s="128" t="s">
        <v>500</v>
      </c>
      <c r="D285" s="129">
        <v>80</v>
      </c>
      <c r="E285" s="129">
        <v>1964</v>
      </c>
      <c r="F285" s="130">
        <v>59.116999999999997</v>
      </c>
      <c r="G285" s="130">
        <v>5.8140000000000001</v>
      </c>
      <c r="H285" s="130">
        <v>12.72</v>
      </c>
      <c r="I285" s="130">
        <v>40.583002999999998</v>
      </c>
      <c r="J285" s="130">
        <v>3830.86</v>
      </c>
      <c r="K285" s="130">
        <v>40.583002999999998</v>
      </c>
      <c r="L285" s="130">
        <v>3830.86</v>
      </c>
      <c r="M285" s="131">
        <v>1.05937055909117E-2</v>
      </c>
      <c r="N285" s="132">
        <v>80.333000000000013</v>
      </c>
      <c r="O285" s="132">
        <v>0.85102415123470976</v>
      </c>
      <c r="P285" s="132">
        <v>635.62233545470201</v>
      </c>
      <c r="Q285" s="318">
        <v>51.061449074082589</v>
      </c>
    </row>
    <row r="286" spans="1:17" s="4" customFormat="1" ht="12.75" customHeight="1">
      <c r="A286" s="358"/>
      <c r="B286" s="118" t="s">
        <v>312</v>
      </c>
      <c r="C286" s="57" t="s">
        <v>295</v>
      </c>
      <c r="D286" s="58">
        <v>40</v>
      </c>
      <c r="E286" s="58">
        <v>1992</v>
      </c>
      <c r="F286" s="124">
        <v>33.5</v>
      </c>
      <c r="G286" s="124">
        <v>3.1829999999999998</v>
      </c>
      <c r="H286" s="124">
        <v>6.4</v>
      </c>
      <c r="I286" s="124">
        <v>23.917000000000002</v>
      </c>
      <c r="J286" s="124">
        <v>2256.0300000000002</v>
      </c>
      <c r="K286" s="124">
        <v>23.917000000000002</v>
      </c>
      <c r="L286" s="124">
        <v>2256.0300000000002</v>
      </c>
      <c r="M286" s="125">
        <v>1.0601366116585329E-2</v>
      </c>
      <c r="N286" s="126">
        <v>56.7</v>
      </c>
      <c r="O286" s="127">
        <v>0.65519623010332317</v>
      </c>
      <c r="P286" s="127">
        <v>636.08196699511973</v>
      </c>
      <c r="Q286" s="317">
        <v>36.065847528623294</v>
      </c>
    </row>
    <row r="287" spans="1:17" s="4" customFormat="1" ht="12.75" customHeight="1">
      <c r="A287" s="358"/>
      <c r="B287" s="118" t="s">
        <v>446</v>
      </c>
      <c r="C287" s="128" t="s">
        <v>407</v>
      </c>
      <c r="D287" s="129">
        <v>23</v>
      </c>
      <c r="E287" s="129">
        <v>2002</v>
      </c>
      <c r="F287" s="130">
        <v>18.623999999999999</v>
      </c>
      <c r="G287" s="130">
        <v>0</v>
      </c>
      <c r="H287" s="130">
        <v>0</v>
      </c>
      <c r="I287" s="130">
        <v>18.624000000000002</v>
      </c>
      <c r="J287" s="130">
        <v>1743.26</v>
      </c>
      <c r="K287" s="130">
        <v>18.624000000000002</v>
      </c>
      <c r="L287" s="130">
        <v>1743.26</v>
      </c>
      <c r="M287" s="131">
        <v>1.0683432190264219E-2</v>
      </c>
      <c r="N287" s="132">
        <v>64.637</v>
      </c>
      <c r="O287" s="132">
        <v>0.69054500648210837</v>
      </c>
      <c r="P287" s="132">
        <v>641.00593141585318</v>
      </c>
      <c r="Q287" s="318">
        <v>41.432700388926506</v>
      </c>
    </row>
    <row r="288" spans="1:17" s="4" customFormat="1" ht="12.75" customHeight="1">
      <c r="A288" s="358"/>
      <c r="B288" s="118" t="s">
        <v>46</v>
      </c>
      <c r="C288" s="57" t="s">
        <v>662</v>
      </c>
      <c r="D288" s="58">
        <v>22</v>
      </c>
      <c r="E288" s="58">
        <v>1984</v>
      </c>
      <c r="F288" s="124">
        <f>G288+H288+I288</f>
        <v>19.056000000000001</v>
      </c>
      <c r="G288" s="124">
        <v>2.9463200000000001</v>
      </c>
      <c r="H288" s="124">
        <v>3.52</v>
      </c>
      <c r="I288" s="124">
        <v>12.589680000000001</v>
      </c>
      <c r="J288" s="124">
        <v>1177.69</v>
      </c>
      <c r="K288" s="124">
        <v>12.589680000000001</v>
      </c>
      <c r="L288" s="124">
        <v>1177.69</v>
      </c>
      <c r="M288" s="125">
        <f>K288/L288</f>
        <v>1.0690147661948391E-2</v>
      </c>
      <c r="N288" s="126">
        <v>52.537999999999997</v>
      </c>
      <c r="O288" s="127">
        <f>M288*N288</f>
        <v>0.56163897786344452</v>
      </c>
      <c r="P288" s="127">
        <f>M288*60*1000</f>
        <v>641.40885971690341</v>
      </c>
      <c r="Q288" s="317">
        <f>P288*N288/1000</f>
        <v>33.698338671806667</v>
      </c>
    </row>
    <row r="289" spans="1:17" s="4" customFormat="1" ht="12.75" customHeight="1">
      <c r="A289" s="358"/>
      <c r="B289" s="118" t="s">
        <v>46</v>
      </c>
      <c r="C289" s="57" t="s">
        <v>281</v>
      </c>
      <c r="D289" s="58">
        <v>100</v>
      </c>
      <c r="E289" s="58">
        <v>1973</v>
      </c>
      <c r="F289" s="124">
        <f>G289+H289+I289</f>
        <v>73.84</v>
      </c>
      <c r="G289" s="124">
        <v>11.105360000000001</v>
      </c>
      <c r="H289" s="124">
        <v>16</v>
      </c>
      <c r="I289" s="124">
        <v>46.734639999999999</v>
      </c>
      <c r="J289" s="124">
        <v>4370.55</v>
      </c>
      <c r="K289" s="124">
        <v>46.734639999999999</v>
      </c>
      <c r="L289" s="124">
        <v>4370.55</v>
      </c>
      <c r="M289" s="125">
        <f>K289/L289</f>
        <v>1.0693079818329501E-2</v>
      </c>
      <c r="N289" s="126">
        <v>52.537999999999997</v>
      </c>
      <c r="O289" s="127">
        <f>M289*N289</f>
        <v>0.56179302749539528</v>
      </c>
      <c r="P289" s="127">
        <f>M289*60*1000</f>
        <v>641.58478909976998</v>
      </c>
      <c r="Q289" s="317">
        <f>P289*N289/1000</f>
        <v>33.707581649723707</v>
      </c>
    </row>
    <row r="290" spans="1:17" s="4" customFormat="1" ht="12.75" customHeight="1">
      <c r="A290" s="358"/>
      <c r="B290" s="118" t="s">
        <v>446</v>
      </c>
      <c r="C290" s="128" t="s">
        <v>411</v>
      </c>
      <c r="D290" s="129">
        <v>46</v>
      </c>
      <c r="E290" s="129">
        <v>2006</v>
      </c>
      <c r="F290" s="130">
        <v>45.085999999999999</v>
      </c>
      <c r="G290" s="130">
        <v>9.2180929999999996</v>
      </c>
      <c r="H290" s="130">
        <v>3.68</v>
      </c>
      <c r="I290" s="130">
        <v>32.187910000000002</v>
      </c>
      <c r="J290" s="130">
        <v>2989.78</v>
      </c>
      <c r="K290" s="130">
        <v>32.187910000000002</v>
      </c>
      <c r="L290" s="130">
        <v>2989.78</v>
      </c>
      <c r="M290" s="131">
        <v>1.0765979436614065E-2</v>
      </c>
      <c r="N290" s="132">
        <v>64.637</v>
      </c>
      <c r="O290" s="132">
        <v>0.69588061284442326</v>
      </c>
      <c r="P290" s="132">
        <v>645.95876619684384</v>
      </c>
      <c r="Q290" s="318">
        <v>41.752836770665397</v>
      </c>
    </row>
    <row r="291" spans="1:17" s="4" customFormat="1" ht="12.75" customHeight="1">
      <c r="A291" s="358"/>
      <c r="B291" s="118" t="s">
        <v>46</v>
      </c>
      <c r="C291" s="57" t="s">
        <v>663</v>
      </c>
      <c r="D291" s="58">
        <v>45</v>
      </c>
      <c r="E291" s="58">
        <v>1980</v>
      </c>
      <c r="F291" s="124">
        <f>G291+H291+I291</f>
        <v>35.850999999999999</v>
      </c>
      <c r="G291" s="124">
        <v>4.3061600000000002</v>
      </c>
      <c r="H291" s="124">
        <v>6.3724050000000005</v>
      </c>
      <c r="I291" s="124">
        <v>25.172435</v>
      </c>
      <c r="J291" s="124">
        <v>2333.0700000000002</v>
      </c>
      <c r="K291" s="124">
        <v>25.172435</v>
      </c>
      <c r="L291" s="124">
        <v>2333.0700000000002</v>
      </c>
      <c r="M291" s="125">
        <f>K291/L291</f>
        <v>1.0789404089890145E-2</v>
      </c>
      <c r="N291" s="126">
        <v>52.537999999999997</v>
      </c>
      <c r="O291" s="127">
        <f>M291*N291</f>
        <v>0.56685371207464841</v>
      </c>
      <c r="P291" s="127">
        <f>M291*60*1000</f>
        <v>647.36424539340862</v>
      </c>
      <c r="Q291" s="317">
        <f>P291*N291/1000</f>
        <v>34.011222724478905</v>
      </c>
    </row>
    <row r="292" spans="1:17" s="4" customFormat="1" ht="12.75" customHeight="1">
      <c r="A292" s="358"/>
      <c r="B292" s="118" t="s">
        <v>235</v>
      </c>
      <c r="C292" s="57" t="s">
        <v>863</v>
      </c>
      <c r="D292" s="58">
        <v>20</v>
      </c>
      <c r="E292" s="58">
        <v>1979</v>
      </c>
      <c r="F292" s="124">
        <v>19</v>
      </c>
      <c r="G292" s="124">
        <v>1.1399999999999999</v>
      </c>
      <c r="H292" s="124">
        <v>3.04</v>
      </c>
      <c r="I292" s="124">
        <v>11.4</v>
      </c>
      <c r="J292" s="124">
        <v>1052.0999999999999</v>
      </c>
      <c r="K292" s="124">
        <v>11.4</v>
      </c>
      <c r="L292" s="124">
        <v>1052.0999999999999</v>
      </c>
      <c r="M292" s="125">
        <f>K292/L292</f>
        <v>1.0835471913316226E-2</v>
      </c>
      <c r="N292" s="126">
        <v>72.599999999999994</v>
      </c>
      <c r="O292" s="127">
        <f>M292*N292</f>
        <v>0.78665526090675797</v>
      </c>
      <c r="P292" s="127">
        <f>M292*60*1000</f>
        <v>650.12831479897363</v>
      </c>
      <c r="Q292" s="317">
        <f>P292*N292/1000</f>
        <v>47.199315654405481</v>
      </c>
    </row>
    <row r="293" spans="1:17" s="4" customFormat="1" ht="12.75" customHeight="1">
      <c r="A293" s="358"/>
      <c r="B293" s="118" t="s">
        <v>859</v>
      </c>
      <c r="C293" s="57" t="s">
        <v>876</v>
      </c>
      <c r="D293" s="58">
        <v>40</v>
      </c>
      <c r="E293" s="58">
        <v>1991</v>
      </c>
      <c r="F293" s="124">
        <v>35</v>
      </c>
      <c r="G293" s="124">
        <v>4.3600000000000003</v>
      </c>
      <c r="H293" s="124">
        <v>6.4</v>
      </c>
      <c r="I293" s="124">
        <v>23.9</v>
      </c>
      <c r="J293" s="124">
        <v>2204.21</v>
      </c>
      <c r="K293" s="124">
        <v>23.9</v>
      </c>
      <c r="L293" s="124">
        <v>2204.21</v>
      </c>
      <c r="M293" s="125">
        <f>K293/L293</f>
        <v>1.0842887020746662E-2</v>
      </c>
      <c r="N293" s="126">
        <v>72.599999999999994</v>
      </c>
      <c r="O293" s="127">
        <f>M293*N293</f>
        <v>0.78719359770620756</v>
      </c>
      <c r="P293" s="127">
        <f>M293*60*1000</f>
        <v>650.57322124479981</v>
      </c>
      <c r="Q293" s="317">
        <f>P293*N293/1000</f>
        <v>47.231615862372465</v>
      </c>
    </row>
    <row r="294" spans="1:17" s="4" customFormat="1" ht="12.75" customHeight="1">
      <c r="A294" s="358"/>
      <c r="B294" s="118" t="s">
        <v>46</v>
      </c>
      <c r="C294" s="57" t="s">
        <v>664</v>
      </c>
      <c r="D294" s="58">
        <v>60</v>
      </c>
      <c r="E294" s="58">
        <v>1970</v>
      </c>
      <c r="F294" s="124">
        <f>G294+H294+I294</f>
        <v>44.606000999999999</v>
      </c>
      <c r="G294" s="124">
        <v>5.7040759999999997</v>
      </c>
      <c r="H294" s="124">
        <v>9.6</v>
      </c>
      <c r="I294" s="124">
        <v>29.301925000000001</v>
      </c>
      <c r="J294" s="124">
        <v>2700.7400000000002</v>
      </c>
      <c r="K294" s="124">
        <v>29.301925000000001</v>
      </c>
      <c r="L294" s="124">
        <v>2700.7400000000002</v>
      </c>
      <c r="M294" s="125">
        <f>K294/L294</f>
        <v>1.0849591223146248E-2</v>
      </c>
      <c r="N294" s="126">
        <v>52.537999999999997</v>
      </c>
      <c r="O294" s="127">
        <f>M294*N294</f>
        <v>0.5700158236816576</v>
      </c>
      <c r="P294" s="127">
        <f>M294*60*1000</f>
        <v>650.97547338877496</v>
      </c>
      <c r="Q294" s="317">
        <f>P294*N294/1000</f>
        <v>34.200949420899455</v>
      </c>
    </row>
    <row r="295" spans="1:17" s="4" customFormat="1" ht="12.75" customHeight="1">
      <c r="A295" s="358"/>
      <c r="B295" s="118" t="s">
        <v>572</v>
      </c>
      <c r="C295" s="142" t="s">
        <v>554</v>
      </c>
      <c r="D295" s="143">
        <v>59</v>
      </c>
      <c r="E295" s="143">
        <v>1975</v>
      </c>
      <c r="F295" s="144">
        <v>44.432000000000002</v>
      </c>
      <c r="G295" s="144">
        <v>5.2111289999999997</v>
      </c>
      <c r="H295" s="144">
        <v>9.6</v>
      </c>
      <c r="I295" s="144">
        <v>29.620873</v>
      </c>
      <c r="J295" s="144">
        <v>2729.69</v>
      </c>
      <c r="K295" s="144">
        <v>29.620873</v>
      </c>
      <c r="L295" s="144">
        <v>2729.69</v>
      </c>
      <c r="M295" s="145">
        <v>1.0851368836754357E-2</v>
      </c>
      <c r="N295" s="146">
        <v>83.603000000000009</v>
      </c>
      <c r="O295" s="146">
        <v>0.90720698885917461</v>
      </c>
      <c r="P295" s="146">
        <v>651.08213020526136</v>
      </c>
      <c r="Q295" s="319">
        <v>54.432419331550477</v>
      </c>
    </row>
    <row r="296" spans="1:17" s="4" customFormat="1" ht="12.75" customHeight="1">
      <c r="A296" s="358"/>
      <c r="B296" s="118" t="s">
        <v>938</v>
      </c>
      <c r="C296" s="128" t="s">
        <v>501</v>
      </c>
      <c r="D296" s="129">
        <v>60</v>
      </c>
      <c r="E296" s="129">
        <v>1988</v>
      </c>
      <c r="F296" s="130">
        <v>40.1</v>
      </c>
      <c r="G296" s="130">
        <v>4.7875709999999998</v>
      </c>
      <c r="H296" s="130">
        <v>9.6</v>
      </c>
      <c r="I296" s="130">
        <v>25.712427000000002</v>
      </c>
      <c r="J296" s="130">
        <v>2363.7600000000002</v>
      </c>
      <c r="K296" s="130">
        <v>25.712427000000002</v>
      </c>
      <c r="L296" s="130">
        <v>2363.7600000000002</v>
      </c>
      <c r="M296" s="131">
        <v>1.087776550918875E-2</v>
      </c>
      <c r="N296" s="132">
        <v>80.333000000000013</v>
      </c>
      <c r="O296" s="132">
        <v>0.87384353664965997</v>
      </c>
      <c r="P296" s="132">
        <v>652.66593055132489</v>
      </c>
      <c r="Q296" s="318">
        <v>52.430612198979595</v>
      </c>
    </row>
    <row r="297" spans="1:17" s="4" customFormat="1" ht="12.75" customHeight="1">
      <c r="A297" s="358"/>
      <c r="B297" s="118" t="s">
        <v>87</v>
      </c>
      <c r="C297" s="57" t="s">
        <v>740</v>
      </c>
      <c r="D297" s="58">
        <v>36</v>
      </c>
      <c r="E297" s="58">
        <v>2005</v>
      </c>
      <c r="F297" s="124">
        <v>34.741599999999998</v>
      </c>
      <c r="G297" s="124">
        <v>4.1310000000000002</v>
      </c>
      <c r="H297" s="124">
        <v>0</v>
      </c>
      <c r="I297" s="124">
        <v>30.610599999999998</v>
      </c>
      <c r="J297" s="124">
        <v>2803.59</v>
      </c>
      <c r="K297" s="124">
        <v>30.610599999999998</v>
      </c>
      <c r="L297" s="124">
        <v>2803.59</v>
      </c>
      <c r="M297" s="125">
        <v>1.0918358247817976E-2</v>
      </c>
      <c r="N297" s="126">
        <v>60.4</v>
      </c>
      <c r="O297" s="127">
        <v>0.65946883816820567</v>
      </c>
      <c r="P297" s="127">
        <v>655.10149486907858</v>
      </c>
      <c r="Q297" s="317">
        <v>39.568130290092348</v>
      </c>
    </row>
    <row r="298" spans="1:17" s="4" customFormat="1" ht="12.75" customHeight="1">
      <c r="A298" s="358"/>
      <c r="B298" s="118" t="s">
        <v>938</v>
      </c>
      <c r="C298" s="128" t="s">
        <v>503</v>
      </c>
      <c r="D298" s="129">
        <v>75</v>
      </c>
      <c r="E298" s="129">
        <v>1987</v>
      </c>
      <c r="F298" s="130">
        <v>63.24</v>
      </c>
      <c r="G298" s="130">
        <v>7.284789</v>
      </c>
      <c r="H298" s="130">
        <v>12</v>
      </c>
      <c r="I298" s="130">
        <v>43.955210999999998</v>
      </c>
      <c r="J298" s="130">
        <v>4017.2</v>
      </c>
      <c r="K298" s="130">
        <v>43.955210999999998</v>
      </c>
      <c r="L298" s="130">
        <v>4017.2</v>
      </c>
      <c r="M298" s="131">
        <v>1.0941753211191875E-2</v>
      </c>
      <c r="N298" s="132">
        <v>80.333000000000013</v>
      </c>
      <c r="O298" s="132">
        <v>0.87898386071467705</v>
      </c>
      <c r="P298" s="132">
        <v>656.50519267151253</v>
      </c>
      <c r="Q298" s="318">
        <v>52.739031642880626</v>
      </c>
    </row>
    <row r="299" spans="1:17" s="4" customFormat="1" ht="12.75" customHeight="1">
      <c r="A299" s="358"/>
      <c r="B299" s="120" t="s">
        <v>247</v>
      </c>
      <c r="C299" s="72" t="s">
        <v>897</v>
      </c>
      <c r="D299" s="73">
        <v>48</v>
      </c>
      <c r="E299" s="73" t="s">
        <v>40</v>
      </c>
      <c r="F299" s="162">
        <f>G299+H299+I299</f>
        <v>24.308599999999998</v>
      </c>
      <c r="G299" s="162">
        <v>2.9746000000000001</v>
      </c>
      <c r="H299" s="162">
        <v>0.48</v>
      </c>
      <c r="I299" s="162">
        <v>20.853999999999999</v>
      </c>
      <c r="J299" s="162">
        <v>1904.25</v>
      </c>
      <c r="K299" s="162">
        <f>I299</f>
        <v>20.853999999999999</v>
      </c>
      <c r="L299" s="162">
        <f>J299</f>
        <v>1904.25</v>
      </c>
      <c r="M299" s="163">
        <f>K299/L299</f>
        <v>1.0951293160036759E-2</v>
      </c>
      <c r="N299" s="164">
        <v>48.7</v>
      </c>
      <c r="O299" s="165">
        <f>M299*N299</f>
        <v>0.53332797689379019</v>
      </c>
      <c r="P299" s="165">
        <f>M299*60*1000</f>
        <v>657.07758960220553</v>
      </c>
      <c r="Q299" s="322">
        <f>P299*N299/1000</f>
        <v>31.999678613627413</v>
      </c>
    </row>
    <row r="300" spans="1:17" s="4" customFormat="1" ht="12.75" customHeight="1">
      <c r="A300" s="358"/>
      <c r="B300" s="118" t="s">
        <v>46</v>
      </c>
      <c r="C300" s="57" t="s">
        <v>665</v>
      </c>
      <c r="D300" s="58">
        <v>45</v>
      </c>
      <c r="E300" s="58">
        <v>1980</v>
      </c>
      <c r="F300" s="124">
        <f>G300+H300+I300</f>
        <v>38.512</v>
      </c>
      <c r="G300" s="124">
        <v>5.6093399999999995</v>
      </c>
      <c r="H300" s="124">
        <v>7.2</v>
      </c>
      <c r="I300" s="124">
        <v>25.702660000000002</v>
      </c>
      <c r="J300" s="124">
        <v>2337.62</v>
      </c>
      <c r="K300" s="124">
        <v>25.702660000000002</v>
      </c>
      <c r="L300" s="124">
        <v>2337.62</v>
      </c>
      <c r="M300" s="125">
        <f>K300/L300</f>
        <v>1.0995225913535991E-2</v>
      </c>
      <c r="N300" s="126">
        <v>52.537999999999997</v>
      </c>
      <c r="O300" s="127">
        <f>M300*N300</f>
        <v>0.57766717904535381</v>
      </c>
      <c r="P300" s="127">
        <f>M300*60*1000</f>
        <v>659.71355481215949</v>
      </c>
      <c r="Q300" s="317">
        <f>P300*N300/1000</f>
        <v>34.660030742721233</v>
      </c>
    </row>
    <row r="301" spans="1:17" s="4" customFormat="1" ht="12.75" customHeight="1">
      <c r="A301" s="358"/>
      <c r="B301" s="118" t="s">
        <v>46</v>
      </c>
      <c r="C301" s="57" t="s">
        <v>280</v>
      </c>
      <c r="D301" s="58">
        <v>75</v>
      </c>
      <c r="E301" s="58">
        <v>1973</v>
      </c>
      <c r="F301" s="124">
        <f>G301+H301+I301</f>
        <v>63.531999999999996</v>
      </c>
      <c r="G301" s="124">
        <v>7.3658000000000001</v>
      </c>
      <c r="H301" s="124">
        <v>12</v>
      </c>
      <c r="I301" s="124">
        <v>44.166199999999996</v>
      </c>
      <c r="J301" s="124">
        <v>4015.42</v>
      </c>
      <c r="K301" s="124">
        <v>44.166199999999996</v>
      </c>
      <c r="L301" s="124">
        <v>4015.42</v>
      </c>
      <c r="M301" s="125">
        <f>K301/L301</f>
        <v>1.0999148283367616E-2</v>
      </c>
      <c r="N301" s="126">
        <v>52.537999999999997</v>
      </c>
      <c r="O301" s="127">
        <f>M301*N301</f>
        <v>0.57787325251156774</v>
      </c>
      <c r="P301" s="127">
        <f>M301*60*1000</f>
        <v>659.94889700205692</v>
      </c>
      <c r="Q301" s="317">
        <f>P301*N301/1000</f>
        <v>34.672395150694065</v>
      </c>
    </row>
    <row r="302" spans="1:17" s="4" customFormat="1" ht="12.75" customHeight="1">
      <c r="A302" s="358"/>
      <c r="B302" s="120" t="s">
        <v>149</v>
      </c>
      <c r="C302" s="57" t="s">
        <v>799</v>
      </c>
      <c r="D302" s="58">
        <v>12</v>
      </c>
      <c r="E302" s="58">
        <v>1975</v>
      </c>
      <c r="F302" s="124">
        <f>G302+H302+I302</f>
        <v>9.7299980000000001</v>
      </c>
      <c r="G302" s="124">
        <v>1.1121810000000001</v>
      </c>
      <c r="H302" s="124">
        <v>1.92</v>
      </c>
      <c r="I302" s="124">
        <v>6.6978169999999997</v>
      </c>
      <c r="J302" s="124">
        <v>608.16</v>
      </c>
      <c r="K302" s="124">
        <f>I302</f>
        <v>6.6978169999999997</v>
      </c>
      <c r="L302" s="124">
        <f>J302</f>
        <v>608.16</v>
      </c>
      <c r="M302" s="125">
        <f>K302/L302</f>
        <v>1.1013248158379374E-2</v>
      </c>
      <c r="N302" s="126">
        <v>60.603999999999999</v>
      </c>
      <c r="O302" s="127">
        <f>M302*N302</f>
        <v>0.66744689139042357</v>
      </c>
      <c r="P302" s="127">
        <f>M302*60*1000</f>
        <v>660.79488950276243</v>
      </c>
      <c r="Q302" s="317">
        <f>P302*N302/1000</f>
        <v>40.046813483425417</v>
      </c>
    </row>
    <row r="303" spans="1:17" s="4" customFormat="1" ht="12.75" customHeight="1">
      <c r="A303" s="358"/>
      <c r="B303" s="118" t="s">
        <v>46</v>
      </c>
      <c r="C303" s="57" t="s">
        <v>666</v>
      </c>
      <c r="D303" s="58">
        <v>54</v>
      </c>
      <c r="E303" s="58">
        <v>1978</v>
      </c>
      <c r="F303" s="124">
        <f>G303+H303+I303</f>
        <v>47.646000000000001</v>
      </c>
      <c r="G303" s="124">
        <v>6.0626199999999999</v>
      </c>
      <c r="H303" s="124">
        <v>8.64</v>
      </c>
      <c r="I303" s="124">
        <v>32.943380000000005</v>
      </c>
      <c r="J303" s="124">
        <v>2984.27</v>
      </c>
      <c r="K303" s="124">
        <v>32.943380000000005</v>
      </c>
      <c r="L303" s="124">
        <v>2984.27</v>
      </c>
      <c r="M303" s="125">
        <f>K303/L303</f>
        <v>1.1039007864569897E-2</v>
      </c>
      <c r="N303" s="126">
        <v>52.537999999999997</v>
      </c>
      <c r="O303" s="127">
        <f>M303*N303</f>
        <v>0.57996739518877316</v>
      </c>
      <c r="P303" s="127">
        <f>M303*60*1000</f>
        <v>662.34047187419378</v>
      </c>
      <c r="Q303" s="317">
        <f>P303*N303/1000</f>
        <v>34.798043711326393</v>
      </c>
    </row>
    <row r="304" spans="1:17" s="4" customFormat="1" ht="12.75" customHeight="1">
      <c r="A304" s="358"/>
      <c r="B304" s="118" t="s">
        <v>235</v>
      </c>
      <c r="C304" s="57" t="s">
        <v>864</v>
      </c>
      <c r="D304" s="58">
        <v>12</v>
      </c>
      <c r="E304" s="58">
        <v>1962</v>
      </c>
      <c r="F304" s="124">
        <v>9.3000000000000007</v>
      </c>
      <c r="G304" s="124">
        <v>1.25</v>
      </c>
      <c r="H304" s="124">
        <v>1.92</v>
      </c>
      <c r="I304" s="124">
        <v>6.15</v>
      </c>
      <c r="J304" s="124">
        <v>555.63</v>
      </c>
      <c r="K304" s="124">
        <v>6.15</v>
      </c>
      <c r="L304" s="124">
        <v>555.63</v>
      </c>
      <c r="M304" s="125">
        <f>K304/L304</f>
        <v>1.1068516818746288E-2</v>
      </c>
      <c r="N304" s="126">
        <v>72.599999999999994</v>
      </c>
      <c r="O304" s="127">
        <f>M304*N304</f>
        <v>0.80357432104098048</v>
      </c>
      <c r="P304" s="127">
        <f>M304*60*1000</f>
        <v>664.1110091247773</v>
      </c>
      <c r="Q304" s="317">
        <f>P304*N304/1000</f>
        <v>48.214459262458824</v>
      </c>
    </row>
    <row r="305" spans="1:17" s="4" customFormat="1" ht="12.75" customHeight="1">
      <c r="A305" s="358"/>
      <c r="B305" s="118" t="s">
        <v>584</v>
      </c>
      <c r="C305" s="166" t="s">
        <v>943</v>
      </c>
      <c r="D305" s="167">
        <v>33</v>
      </c>
      <c r="E305" s="167">
        <v>1985</v>
      </c>
      <c r="F305" s="159">
        <v>31.210999999999999</v>
      </c>
      <c r="G305" s="159">
        <v>3.0430679999999999</v>
      </c>
      <c r="H305" s="159">
        <v>5.28</v>
      </c>
      <c r="I305" s="159">
        <v>22.887936</v>
      </c>
      <c r="J305" s="159">
        <v>2059.6</v>
      </c>
      <c r="K305" s="159">
        <v>22.887936</v>
      </c>
      <c r="L305" s="159">
        <v>2059.6</v>
      </c>
      <c r="M305" s="160">
        <v>1.1112806370168966E-2</v>
      </c>
      <c r="N305" s="161">
        <v>65.727000000000004</v>
      </c>
      <c r="O305" s="161">
        <v>0.73041142429209571</v>
      </c>
      <c r="P305" s="161">
        <v>666.76838221013804</v>
      </c>
      <c r="Q305" s="321">
        <v>43.824685457525746</v>
      </c>
    </row>
    <row r="306" spans="1:17" s="4" customFormat="1" ht="12.75" customHeight="1">
      <c r="A306" s="358"/>
      <c r="B306" s="118" t="s">
        <v>938</v>
      </c>
      <c r="C306" s="128" t="s">
        <v>502</v>
      </c>
      <c r="D306" s="129">
        <v>100</v>
      </c>
      <c r="E306" s="129">
        <v>1973</v>
      </c>
      <c r="F306" s="130">
        <v>73.013000000000005</v>
      </c>
      <c r="G306" s="130">
        <v>8.4725789999999996</v>
      </c>
      <c r="H306" s="130">
        <v>15.971</v>
      </c>
      <c r="I306" s="130">
        <v>48.569437999999998</v>
      </c>
      <c r="J306" s="130">
        <v>4362.3100000000004</v>
      </c>
      <c r="K306" s="130">
        <v>48.569437999999998</v>
      </c>
      <c r="L306" s="130">
        <v>4362.3100000000004</v>
      </c>
      <c r="M306" s="131">
        <v>1.1133880444076646E-2</v>
      </c>
      <c r="N306" s="132">
        <v>80.333000000000013</v>
      </c>
      <c r="O306" s="132">
        <v>0.89441801771400931</v>
      </c>
      <c r="P306" s="132">
        <v>668.03282664459869</v>
      </c>
      <c r="Q306" s="318">
        <v>53.665081062840549</v>
      </c>
    </row>
    <row r="307" spans="1:17" s="4" customFormat="1" ht="12.75" customHeight="1">
      <c r="A307" s="358"/>
      <c r="B307" s="120" t="s">
        <v>247</v>
      </c>
      <c r="C307" s="74" t="s">
        <v>898</v>
      </c>
      <c r="D307" s="73">
        <v>19</v>
      </c>
      <c r="E307" s="73" t="s">
        <v>40</v>
      </c>
      <c r="F307" s="162">
        <f>G307+H307+I307</f>
        <v>19.930800000000001</v>
      </c>
      <c r="G307" s="162">
        <v>1.462</v>
      </c>
      <c r="H307" s="162">
        <v>3.04</v>
      </c>
      <c r="I307" s="162">
        <v>15.428800000000001</v>
      </c>
      <c r="J307" s="162">
        <v>1384.8</v>
      </c>
      <c r="K307" s="162">
        <f>I307</f>
        <v>15.428800000000001</v>
      </c>
      <c r="L307" s="162">
        <f>J307</f>
        <v>1384.8</v>
      </c>
      <c r="M307" s="163">
        <f>K307/L307</f>
        <v>1.1141536683997691E-2</v>
      </c>
      <c r="N307" s="164">
        <v>48.7</v>
      </c>
      <c r="O307" s="165">
        <f>M307*N307</f>
        <v>0.54259283651068757</v>
      </c>
      <c r="P307" s="165">
        <f>M307*60*1000</f>
        <v>668.49220103986136</v>
      </c>
      <c r="Q307" s="322">
        <f>P307*N307/1000</f>
        <v>32.555570190641248</v>
      </c>
    </row>
    <row r="308" spans="1:17" s="4" customFormat="1" ht="12.75" customHeight="1">
      <c r="A308" s="358"/>
      <c r="B308" s="120" t="s">
        <v>149</v>
      </c>
      <c r="C308" s="57" t="s">
        <v>800</v>
      </c>
      <c r="D308" s="58">
        <v>60</v>
      </c>
      <c r="E308" s="58">
        <v>1972</v>
      </c>
      <c r="F308" s="124">
        <f>G308+H308+I308</f>
        <v>44.204998000000003</v>
      </c>
      <c r="G308" s="124">
        <v>4.1377350000000002</v>
      </c>
      <c r="H308" s="124">
        <v>9.6</v>
      </c>
      <c r="I308" s="124">
        <v>30.467262999999999</v>
      </c>
      <c r="J308" s="124">
        <v>2732.36</v>
      </c>
      <c r="K308" s="124">
        <f>I308</f>
        <v>30.467262999999999</v>
      </c>
      <c r="L308" s="124">
        <f>J308</f>
        <v>2732.36</v>
      </c>
      <c r="M308" s="125">
        <f>K308/L308</f>
        <v>1.1150530310793598E-2</v>
      </c>
      <c r="N308" s="126">
        <v>60.603999999999999</v>
      </c>
      <c r="O308" s="127">
        <f>M308*N308</f>
        <v>0.67576673895533523</v>
      </c>
      <c r="P308" s="127">
        <f>M308*60*1000</f>
        <v>669.03181864761586</v>
      </c>
      <c r="Q308" s="317">
        <f>P308*N308/1000</f>
        <v>40.546004337320113</v>
      </c>
    </row>
    <row r="309" spans="1:17" s="4" customFormat="1" ht="12.75" customHeight="1">
      <c r="A309" s="358"/>
      <c r="B309" s="118" t="s">
        <v>46</v>
      </c>
      <c r="C309" s="57" t="s">
        <v>667</v>
      </c>
      <c r="D309" s="58">
        <v>14</v>
      </c>
      <c r="E309" s="58" t="s">
        <v>40</v>
      </c>
      <c r="F309" s="124">
        <f>G309+H309+I309</f>
        <v>13.64</v>
      </c>
      <c r="G309" s="124">
        <v>2.7763400000000003</v>
      </c>
      <c r="H309" s="124">
        <v>2.2400000000000002</v>
      </c>
      <c r="I309" s="124">
        <v>8.6236599999999992</v>
      </c>
      <c r="J309" s="124">
        <v>772.96</v>
      </c>
      <c r="K309" s="124">
        <v>8.6236599999999992</v>
      </c>
      <c r="L309" s="124">
        <v>772.96</v>
      </c>
      <c r="M309" s="125">
        <f>K309/L309</f>
        <v>1.1156670461602151E-2</v>
      </c>
      <c r="N309" s="126">
        <v>52.537999999999997</v>
      </c>
      <c r="O309" s="127">
        <f>M309*N309</f>
        <v>0.5861491527116538</v>
      </c>
      <c r="P309" s="127">
        <f>M309*60*1000</f>
        <v>669.40022769612904</v>
      </c>
      <c r="Q309" s="317">
        <f>P309*N309/1000</f>
        <v>35.168949162699221</v>
      </c>
    </row>
    <row r="310" spans="1:17" s="4" customFormat="1" ht="12.75" customHeight="1">
      <c r="A310" s="358"/>
      <c r="B310" s="118" t="s">
        <v>446</v>
      </c>
      <c r="C310" s="128" t="s">
        <v>413</v>
      </c>
      <c r="D310" s="129">
        <v>37</v>
      </c>
      <c r="E310" s="129">
        <v>1985</v>
      </c>
      <c r="F310" s="130">
        <v>38.398000000000003</v>
      </c>
      <c r="G310" s="130">
        <v>5.0665360000000002</v>
      </c>
      <c r="H310" s="130">
        <v>8.64</v>
      </c>
      <c r="I310" s="130">
        <v>24.691461999999998</v>
      </c>
      <c r="J310" s="130">
        <v>2212.4</v>
      </c>
      <c r="K310" s="130">
        <v>24.691461999999998</v>
      </c>
      <c r="L310" s="130">
        <v>2212.4</v>
      </c>
      <c r="M310" s="131">
        <v>1.1160487253661181E-2</v>
      </c>
      <c r="N310" s="132">
        <v>64.637</v>
      </c>
      <c r="O310" s="132">
        <v>0.72138041461489777</v>
      </c>
      <c r="P310" s="132">
        <v>669.62923521967093</v>
      </c>
      <c r="Q310" s="318">
        <v>43.282824876893869</v>
      </c>
    </row>
    <row r="311" spans="1:17" s="4" customFormat="1" ht="12.75" customHeight="1">
      <c r="A311" s="358"/>
      <c r="B311" s="120" t="s">
        <v>149</v>
      </c>
      <c r="C311" s="57" t="s">
        <v>801</v>
      </c>
      <c r="D311" s="58">
        <v>60</v>
      </c>
      <c r="E311" s="58">
        <v>1968</v>
      </c>
      <c r="F311" s="124">
        <f>G311+H311+I311</f>
        <v>43.977007</v>
      </c>
      <c r="G311" s="124">
        <v>4.0692120000000003</v>
      </c>
      <c r="H311" s="124">
        <v>9.5329999999999995</v>
      </c>
      <c r="I311" s="124">
        <v>30.374794999999999</v>
      </c>
      <c r="J311" s="124">
        <v>2721.28</v>
      </c>
      <c r="K311" s="124">
        <f>I311</f>
        <v>30.374794999999999</v>
      </c>
      <c r="L311" s="124">
        <f>J311</f>
        <v>2721.28</v>
      </c>
      <c r="M311" s="125">
        <f>K311/L311</f>
        <v>1.1161951361124176E-2</v>
      </c>
      <c r="N311" s="126">
        <v>60.603999999999999</v>
      </c>
      <c r="O311" s="127">
        <f>M311*N311</f>
        <v>0.67645890028956956</v>
      </c>
      <c r="P311" s="127">
        <f>M311*60*1000</f>
        <v>669.71708166745043</v>
      </c>
      <c r="Q311" s="317">
        <f>P311*N311/1000</f>
        <v>40.587534017374168</v>
      </c>
    </row>
    <row r="312" spans="1:17" s="4" customFormat="1" ht="12.75" customHeight="1">
      <c r="A312" s="358"/>
      <c r="B312" s="120" t="s">
        <v>471</v>
      </c>
      <c r="C312" s="128" t="s">
        <v>461</v>
      </c>
      <c r="D312" s="129">
        <v>60</v>
      </c>
      <c r="E312" s="129">
        <v>1969</v>
      </c>
      <c r="F312" s="130">
        <v>50.459000000000003</v>
      </c>
      <c r="G312" s="130">
        <v>5.4569999999999999</v>
      </c>
      <c r="H312" s="130">
        <v>9.6</v>
      </c>
      <c r="I312" s="130">
        <v>35.402000000000001</v>
      </c>
      <c r="J312" s="130">
        <v>3165.62</v>
      </c>
      <c r="K312" s="130">
        <v>35.402000000000001</v>
      </c>
      <c r="L312" s="130">
        <v>3165.62</v>
      </c>
      <c r="M312" s="131">
        <v>1.1183275314156469E-2</v>
      </c>
      <c r="N312" s="132">
        <v>84.14800000000001</v>
      </c>
      <c r="O312" s="132">
        <v>0.94105025113563867</v>
      </c>
      <c r="P312" s="132">
        <v>670.99651884938817</v>
      </c>
      <c r="Q312" s="318">
        <v>56.463015068138326</v>
      </c>
    </row>
    <row r="313" spans="1:17" s="4" customFormat="1" ht="12.75" customHeight="1">
      <c r="A313" s="358"/>
      <c r="B313" s="118" t="s">
        <v>100</v>
      </c>
      <c r="C313" s="133" t="s">
        <v>348</v>
      </c>
      <c r="D313" s="134">
        <v>53</v>
      </c>
      <c r="E313" s="135" t="s">
        <v>40</v>
      </c>
      <c r="F313" s="136">
        <v>46.76</v>
      </c>
      <c r="G313" s="136">
        <v>4.75</v>
      </c>
      <c r="H313" s="136">
        <v>8.56</v>
      </c>
      <c r="I313" s="136">
        <v>33.450000000000003</v>
      </c>
      <c r="J313" s="137">
        <v>2993.98</v>
      </c>
      <c r="K313" s="136">
        <v>33.020000000000003</v>
      </c>
      <c r="L313" s="137">
        <v>2943.21</v>
      </c>
      <c r="M313" s="125">
        <v>1.1219043153563627E-2</v>
      </c>
      <c r="N313" s="138">
        <v>61.5</v>
      </c>
      <c r="O313" s="127">
        <v>0.68997115394416308</v>
      </c>
      <c r="P313" s="127">
        <v>673.1425892138177</v>
      </c>
      <c r="Q313" s="317">
        <v>41.398269236649789</v>
      </c>
    </row>
    <row r="314" spans="1:17" s="4" customFormat="1" ht="12.75" customHeight="1">
      <c r="A314" s="358"/>
      <c r="B314" s="120" t="s">
        <v>149</v>
      </c>
      <c r="C314" s="57" t="s">
        <v>802</v>
      </c>
      <c r="D314" s="58">
        <v>45</v>
      </c>
      <c r="E314" s="58">
        <v>1975</v>
      </c>
      <c r="F314" s="124">
        <f>G314+H314+I314</f>
        <v>36.738004000000004</v>
      </c>
      <c r="G314" s="124">
        <v>3.557925</v>
      </c>
      <c r="H314" s="124">
        <v>7.2</v>
      </c>
      <c r="I314" s="124">
        <v>25.980079</v>
      </c>
      <c r="J314" s="124">
        <v>2311.2800000000002</v>
      </c>
      <c r="K314" s="124">
        <f>I314</f>
        <v>25.980079</v>
      </c>
      <c r="L314" s="124">
        <f>J314</f>
        <v>2311.2800000000002</v>
      </c>
      <c r="M314" s="125">
        <f>K314/L314</f>
        <v>1.1240558911079574E-2</v>
      </c>
      <c r="N314" s="126">
        <v>60.603999999999999</v>
      </c>
      <c r="O314" s="127">
        <f>M314*N314</f>
        <v>0.68122283224706648</v>
      </c>
      <c r="P314" s="127">
        <f>M314*60*1000</f>
        <v>674.43353466477436</v>
      </c>
      <c r="Q314" s="317">
        <f>P314*N314/1000</f>
        <v>40.873369934823984</v>
      </c>
    </row>
    <row r="315" spans="1:17" s="4" customFormat="1" ht="12.75" customHeight="1">
      <c r="A315" s="358"/>
      <c r="B315" s="120" t="s">
        <v>471</v>
      </c>
      <c r="C315" s="128" t="s">
        <v>459</v>
      </c>
      <c r="D315" s="129">
        <v>8</v>
      </c>
      <c r="E315" s="129">
        <v>1994</v>
      </c>
      <c r="F315" s="130">
        <v>11.582000000000001</v>
      </c>
      <c r="G315" s="130">
        <v>0.96899999999999997</v>
      </c>
      <c r="H315" s="130">
        <v>1.2</v>
      </c>
      <c r="I315" s="130">
        <v>9.4130000000000003</v>
      </c>
      <c r="J315" s="130">
        <v>832.8</v>
      </c>
      <c r="K315" s="130">
        <v>9.4130000000000003</v>
      </c>
      <c r="L315" s="130">
        <v>832.8</v>
      </c>
      <c r="M315" s="131">
        <v>1.1302833813640731E-2</v>
      </c>
      <c r="N315" s="132">
        <v>84.14800000000001</v>
      </c>
      <c r="O315" s="132">
        <v>0.95111085975024035</v>
      </c>
      <c r="P315" s="132">
        <v>678.17002881844394</v>
      </c>
      <c r="Q315" s="318">
        <v>57.066651585014426</v>
      </c>
    </row>
    <row r="316" spans="1:17" s="4" customFormat="1" ht="12.75" customHeight="1">
      <c r="A316" s="358"/>
      <c r="B316" s="118" t="s">
        <v>312</v>
      </c>
      <c r="C316" s="57" t="s">
        <v>301</v>
      </c>
      <c r="D316" s="58">
        <v>39</v>
      </c>
      <c r="E316" s="58">
        <v>1973</v>
      </c>
      <c r="F316" s="124">
        <v>30.542000000000002</v>
      </c>
      <c r="G316" s="124">
        <v>2.9409999999999998</v>
      </c>
      <c r="H316" s="124">
        <v>6.24</v>
      </c>
      <c r="I316" s="124">
        <v>21.361000000000001</v>
      </c>
      <c r="J316" s="124">
        <v>1952.48</v>
      </c>
      <c r="K316" s="124">
        <v>21.361000000000001</v>
      </c>
      <c r="L316" s="124">
        <v>1882.15</v>
      </c>
      <c r="M316" s="125">
        <v>1.1349254841537603E-2</v>
      </c>
      <c r="N316" s="126">
        <v>56.7</v>
      </c>
      <c r="O316" s="127">
        <v>0.70141799697154861</v>
      </c>
      <c r="P316" s="127">
        <v>680.95529049225627</v>
      </c>
      <c r="Q316" s="317">
        <v>38.610164970910937</v>
      </c>
    </row>
    <row r="317" spans="1:17" s="4" customFormat="1" ht="12.75" customHeight="1">
      <c r="A317" s="358"/>
      <c r="B317" s="120" t="s">
        <v>149</v>
      </c>
      <c r="C317" s="57" t="s">
        <v>359</v>
      </c>
      <c r="D317" s="58">
        <v>40</v>
      </c>
      <c r="E317" s="58">
        <v>1982</v>
      </c>
      <c r="F317" s="124">
        <f>G317+H317+I317</f>
        <v>35.041999000000004</v>
      </c>
      <c r="G317" s="124">
        <v>2.9570310000000002</v>
      </c>
      <c r="H317" s="124">
        <v>6.4</v>
      </c>
      <c r="I317" s="124">
        <v>25.684968000000001</v>
      </c>
      <c r="J317" s="124">
        <v>2259.52</v>
      </c>
      <c r="K317" s="124">
        <f>I317</f>
        <v>25.684968000000001</v>
      </c>
      <c r="L317" s="124">
        <f>J317</f>
        <v>2259.52</v>
      </c>
      <c r="M317" s="125">
        <f>K317/L317</f>
        <v>1.1367444412972667E-2</v>
      </c>
      <c r="N317" s="126">
        <v>60.603999999999999</v>
      </c>
      <c r="O317" s="127">
        <f>M317*N317</f>
        <v>0.68891260120379549</v>
      </c>
      <c r="P317" s="127">
        <f>M317*60*1000</f>
        <v>682.04666477836008</v>
      </c>
      <c r="Q317" s="317">
        <f>P317*N317/1000</f>
        <v>41.334756072227734</v>
      </c>
    </row>
    <row r="318" spans="1:17" s="4" customFormat="1" ht="12.75" customHeight="1">
      <c r="A318" s="358"/>
      <c r="B318" s="120" t="s">
        <v>247</v>
      </c>
      <c r="C318" s="74" t="s">
        <v>241</v>
      </c>
      <c r="D318" s="73">
        <v>20</v>
      </c>
      <c r="E318" s="73">
        <v>1995</v>
      </c>
      <c r="F318" s="162">
        <f>G318+H318+I318</f>
        <v>18</v>
      </c>
      <c r="G318" s="162">
        <v>3.0019</v>
      </c>
      <c r="H318" s="162">
        <v>3.2</v>
      </c>
      <c r="I318" s="162">
        <v>11.7981</v>
      </c>
      <c r="J318" s="162">
        <v>1035.75</v>
      </c>
      <c r="K318" s="162">
        <f>I318</f>
        <v>11.7981</v>
      </c>
      <c r="L318" s="162">
        <f>J318</f>
        <v>1035.75</v>
      </c>
      <c r="M318" s="163">
        <f>K318/L318</f>
        <v>1.1390876176683563E-2</v>
      </c>
      <c r="N318" s="164">
        <v>48.7</v>
      </c>
      <c r="O318" s="165">
        <f>M318*N318</f>
        <v>0.55473566980448952</v>
      </c>
      <c r="P318" s="165">
        <f>M318*60*1000</f>
        <v>683.4525706010138</v>
      </c>
      <c r="Q318" s="322">
        <f>P318*N318/1000</f>
        <v>33.284140188269376</v>
      </c>
    </row>
    <row r="319" spans="1:17" s="4" customFormat="1" ht="12.75" customHeight="1">
      <c r="A319" s="358"/>
      <c r="B319" s="118" t="s">
        <v>36</v>
      </c>
      <c r="C319" s="57" t="s">
        <v>267</v>
      </c>
      <c r="D319" s="58">
        <v>12</v>
      </c>
      <c r="E319" s="58">
        <v>1987</v>
      </c>
      <c r="F319" s="124">
        <v>9.9</v>
      </c>
      <c r="G319" s="124">
        <v>0.8</v>
      </c>
      <c r="H319" s="124">
        <v>1.9</v>
      </c>
      <c r="I319" s="124">
        <v>7.1</v>
      </c>
      <c r="J319" s="124">
        <v>622</v>
      </c>
      <c r="K319" s="124">
        <v>7.1</v>
      </c>
      <c r="L319" s="124">
        <v>622</v>
      </c>
      <c r="M319" s="125">
        <f>K319/L319</f>
        <v>1.1414790996784566E-2</v>
      </c>
      <c r="N319" s="126">
        <v>54.17</v>
      </c>
      <c r="O319" s="127">
        <f>M319*N319</f>
        <v>0.61833922829581989</v>
      </c>
      <c r="P319" s="127">
        <f>M319*60*1000</f>
        <v>684.88745980707404</v>
      </c>
      <c r="Q319" s="317">
        <f>P319*N319/1000</f>
        <v>37.100353697749206</v>
      </c>
    </row>
    <row r="320" spans="1:17" s="4" customFormat="1" ht="12.75" customHeight="1">
      <c r="A320" s="358"/>
      <c r="B320" s="120" t="s">
        <v>149</v>
      </c>
      <c r="C320" s="57" t="s">
        <v>365</v>
      </c>
      <c r="D320" s="58">
        <v>60</v>
      </c>
      <c r="E320" s="58">
        <v>1966</v>
      </c>
      <c r="F320" s="124">
        <f>G320+H320+I320</f>
        <v>44.493009000000001</v>
      </c>
      <c r="G320" s="124">
        <v>3.7951199999999998</v>
      </c>
      <c r="H320" s="124">
        <v>9.4659999999999993</v>
      </c>
      <c r="I320" s="124">
        <v>31.231888999999999</v>
      </c>
      <c r="J320" s="124">
        <v>2733.17</v>
      </c>
      <c r="K320" s="124">
        <f>I320</f>
        <v>31.231888999999999</v>
      </c>
      <c r="L320" s="124">
        <f>J320</f>
        <v>2733.17</v>
      </c>
      <c r="M320" s="125">
        <f>K320/L320</f>
        <v>1.1426983685610482E-2</v>
      </c>
      <c r="N320" s="126">
        <v>60.603999999999999</v>
      </c>
      <c r="O320" s="127">
        <f>M320*N320</f>
        <v>0.69252091928273762</v>
      </c>
      <c r="P320" s="127">
        <f>M320*60*1000</f>
        <v>685.61902113662882</v>
      </c>
      <c r="Q320" s="317">
        <f>P320*N320/1000</f>
        <v>41.551255156964253</v>
      </c>
    </row>
    <row r="321" spans="1:17" s="4" customFormat="1" ht="12.75" customHeight="1">
      <c r="A321" s="358"/>
      <c r="B321" s="118" t="s">
        <v>859</v>
      </c>
      <c r="C321" s="57" t="s">
        <v>877</v>
      </c>
      <c r="D321" s="58">
        <v>9</v>
      </c>
      <c r="E321" s="58">
        <v>1979</v>
      </c>
      <c r="F321" s="124">
        <v>7.8</v>
      </c>
      <c r="G321" s="124">
        <v>0.6</v>
      </c>
      <c r="H321" s="124">
        <v>1.44</v>
      </c>
      <c r="I321" s="124">
        <v>5.87</v>
      </c>
      <c r="J321" s="124">
        <v>513.1</v>
      </c>
      <c r="K321" s="124">
        <v>5.87</v>
      </c>
      <c r="L321" s="124">
        <v>513.1</v>
      </c>
      <c r="M321" s="125">
        <f>K321/L321</f>
        <v>1.1440265055544728E-2</v>
      </c>
      <c r="N321" s="126">
        <v>72.599999999999994</v>
      </c>
      <c r="O321" s="127">
        <f>M321*N321</f>
        <v>0.83056324303254725</v>
      </c>
      <c r="P321" s="127">
        <f>M321*60*1000</f>
        <v>686.41590333268368</v>
      </c>
      <c r="Q321" s="317">
        <f>P321*N321/1000</f>
        <v>49.83379458195283</v>
      </c>
    </row>
    <row r="322" spans="1:17" s="4" customFormat="1" ht="12.75" customHeight="1">
      <c r="A322" s="358"/>
      <c r="B322" s="118" t="s">
        <v>180</v>
      </c>
      <c r="C322" s="57" t="s">
        <v>150</v>
      </c>
      <c r="D322" s="58">
        <v>40</v>
      </c>
      <c r="E322" s="58">
        <v>1998</v>
      </c>
      <c r="F322" s="124">
        <f>SUM(G322+H322+I322)</f>
        <v>34.6</v>
      </c>
      <c r="G322" s="124">
        <v>3.2</v>
      </c>
      <c r="H322" s="124">
        <v>6.4</v>
      </c>
      <c r="I322" s="124">
        <v>25</v>
      </c>
      <c r="J322" s="124">
        <v>2183.6999999999998</v>
      </c>
      <c r="K322" s="124">
        <v>24.434000000000001</v>
      </c>
      <c r="L322" s="124">
        <v>2133.8000000000002</v>
      </c>
      <c r="M322" s="125">
        <f>K322/L322</f>
        <v>1.1450932608491893E-2</v>
      </c>
      <c r="N322" s="126">
        <v>55.8</v>
      </c>
      <c r="O322" s="127">
        <f>M322*N322</f>
        <v>0.63896203955384756</v>
      </c>
      <c r="P322" s="127">
        <f>M322*60*1000</f>
        <v>687.05595650951352</v>
      </c>
      <c r="Q322" s="317">
        <f>P322*N322/1000</f>
        <v>38.337722373230854</v>
      </c>
    </row>
    <row r="323" spans="1:17" s="4" customFormat="1" ht="12.75" customHeight="1">
      <c r="A323" s="358"/>
      <c r="B323" s="120" t="s">
        <v>149</v>
      </c>
      <c r="C323" s="57" t="s">
        <v>363</v>
      </c>
      <c r="D323" s="58">
        <v>100</v>
      </c>
      <c r="E323" s="58">
        <v>1970</v>
      </c>
      <c r="F323" s="124">
        <f>G323+H323+I323</f>
        <v>73.335005999999993</v>
      </c>
      <c r="G323" s="124">
        <v>6.7474069999999999</v>
      </c>
      <c r="H323" s="124">
        <v>16</v>
      </c>
      <c r="I323" s="124">
        <v>50.587598999999997</v>
      </c>
      <c r="J323" s="124">
        <v>4416.97</v>
      </c>
      <c r="K323" s="124">
        <f>I323</f>
        <v>50.587598999999997</v>
      </c>
      <c r="L323" s="124">
        <f>J323</f>
        <v>4416.97</v>
      </c>
      <c r="M323" s="125">
        <f>K323/L323</f>
        <v>1.1453009415957092E-2</v>
      </c>
      <c r="N323" s="126">
        <v>60.603999999999999</v>
      </c>
      <c r="O323" s="127">
        <f>M323*N323</f>
        <v>0.69409818264466361</v>
      </c>
      <c r="P323" s="127">
        <f>M323*60*1000</f>
        <v>687.18056495742553</v>
      </c>
      <c r="Q323" s="317">
        <f>P323*N323/1000</f>
        <v>41.645890958679821</v>
      </c>
    </row>
    <row r="324" spans="1:17" s="4" customFormat="1" ht="12.75" customHeight="1">
      <c r="A324" s="358"/>
      <c r="B324" s="118" t="s">
        <v>837</v>
      </c>
      <c r="C324" s="147" t="s">
        <v>828</v>
      </c>
      <c r="D324" s="148">
        <v>28</v>
      </c>
      <c r="E324" s="148">
        <v>1977</v>
      </c>
      <c r="F324" s="121">
        <v>23.501999999999999</v>
      </c>
      <c r="G324" s="121">
        <v>2.5219999999999998</v>
      </c>
      <c r="H324" s="121">
        <v>4.4800000000000004</v>
      </c>
      <c r="I324" s="121">
        <v>16.5</v>
      </c>
      <c r="J324" s="121">
        <v>1436.93</v>
      </c>
      <c r="K324" s="121">
        <v>16.5</v>
      </c>
      <c r="L324" s="121">
        <v>1436.93</v>
      </c>
      <c r="M324" s="122">
        <v>1.1482814054964402E-2</v>
      </c>
      <c r="N324" s="123">
        <v>72.59</v>
      </c>
      <c r="O324" s="123">
        <v>0.83353747224986596</v>
      </c>
      <c r="P324" s="123">
        <v>688.96884329786417</v>
      </c>
      <c r="Q324" s="316">
        <v>50.012248334991966</v>
      </c>
    </row>
    <row r="325" spans="1:17" s="4" customFormat="1" ht="12.75" customHeight="1">
      <c r="A325" s="358"/>
      <c r="B325" s="118" t="s">
        <v>87</v>
      </c>
      <c r="C325" s="57" t="s">
        <v>741</v>
      </c>
      <c r="D325" s="58">
        <v>19</v>
      </c>
      <c r="E325" s="58">
        <v>2007</v>
      </c>
      <c r="F325" s="124">
        <v>11.0975</v>
      </c>
      <c r="G325" s="124">
        <v>1.2186999999999999</v>
      </c>
      <c r="H325" s="124">
        <v>0</v>
      </c>
      <c r="I325" s="124">
        <v>9.8788</v>
      </c>
      <c r="J325" s="124">
        <v>856.06</v>
      </c>
      <c r="K325" s="124">
        <v>9.8788</v>
      </c>
      <c r="L325" s="124">
        <v>856.06</v>
      </c>
      <c r="M325" s="125">
        <v>1.1539845337943604E-2</v>
      </c>
      <c r="N325" s="126">
        <v>60.4</v>
      </c>
      <c r="O325" s="127">
        <v>0.69700665841179366</v>
      </c>
      <c r="P325" s="127">
        <v>692.39072027661621</v>
      </c>
      <c r="Q325" s="317">
        <v>41.820399504707616</v>
      </c>
    </row>
    <row r="326" spans="1:17" s="4" customFormat="1" ht="12.75" customHeight="1">
      <c r="A326" s="358"/>
      <c r="B326" s="120" t="s">
        <v>471</v>
      </c>
      <c r="C326" s="128" t="s">
        <v>463</v>
      </c>
      <c r="D326" s="129">
        <v>30</v>
      </c>
      <c r="E326" s="129">
        <v>1977</v>
      </c>
      <c r="F326" s="130">
        <v>25.667999999999999</v>
      </c>
      <c r="G326" s="130">
        <v>2.8559999999999999</v>
      </c>
      <c r="H326" s="130">
        <v>4.8</v>
      </c>
      <c r="I326" s="130">
        <v>18.012</v>
      </c>
      <c r="J326" s="130">
        <v>1557.06</v>
      </c>
      <c r="K326" s="130">
        <v>18.012</v>
      </c>
      <c r="L326" s="130">
        <v>1557.06</v>
      </c>
      <c r="M326" s="131">
        <v>1.1567954992100497E-2</v>
      </c>
      <c r="N326" s="132">
        <v>84.14800000000001</v>
      </c>
      <c r="O326" s="132">
        <v>0.97342027667527276</v>
      </c>
      <c r="P326" s="132">
        <v>694.07729952602983</v>
      </c>
      <c r="Q326" s="318">
        <v>58.405216600516368</v>
      </c>
    </row>
    <row r="327" spans="1:17" s="4" customFormat="1" ht="12.75" customHeight="1">
      <c r="A327" s="358"/>
      <c r="B327" s="118" t="s">
        <v>584</v>
      </c>
      <c r="C327" s="166" t="s">
        <v>944</v>
      </c>
      <c r="D327" s="167">
        <v>24</v>
      </c>
      <c r="E327" s="167">
        <v>1965</v>
      </c>
      <c r="F327" s="159">
        <v>15.1915</v>
      </c>
      <c r="G327" s="159">
        <v>2.04</v>
      </c>
      <c r="H327" s="159">
        <v>0.24</v>
      </c>
      <c r="I327" s="159">
        <v>12.911498999999999</v>
      </c>
      <c r="J327" s="159">
        <v>1110.8699999999999</v>
      </c>
      <c r="K327" s="159">
        <v>12.911498999999999</v>
      </c>
      <c r="L327" s="159">
        <v>1110.8699999999999</v>
      </c>
      <c r="M327" s="160">
        <v>1.1622871263064086E-2</v>
      </c>
      <c r="N327" s="161">
        <v>65.727000000000004</v>
      </c>
      <c r="O327" s="161">
        <v>0.76393645950741318</v>
      </c>
      <c r="P327" s="161">
        <v>697.37227578384523</v>
      </c>
      <c r="Q327" s="321">
        <v>45.836187570444793</v>
      </c>
    </row>
    <row r="328" spans="1:17" s="4" customFormat="1" ht="12.75" customHeight="1">
      <c r="A328" s="358"/>
      <c r="B328" s="120" t="s">
        <v>581</v>
      </c>
      <c r="C328" s="149" t="s">
        <v>977</v>
      </c>
      <c r="D328" s="150">
        <v>10</v>
      </c>
      <c r="E328" s="150">
        <v>1959</v>
      </c>
      <c r="F328" s="151">
        <v>7.8940000000000001</v>
      </c>
      <c r="G328" s="151">
        <v>0.771783</v>
      </c>
      <c r="H328" s="151">
        <v>1.92</v>
      </c>
      <c r="I328" s="151">
        <v>5.2022150000000007</v>
      </c>
      <c r="J328" s="151">
        <v>543.35</v>
      </c>
      <c r="K328" s="151">
        <v>5.2022150000000007</v>
      </c>
      <c r="L328" s="151">
        <v>446.8</v>
      </c>
      <c r="M328" s="152">
        <v>1.1643274395702776E-2</v>
      </c>
      <c r="N328" s="153">
        <v>65.727000000000004</v>
      </c>
      <c r="O328" s="153">
        <v>0.76527749620635643</v>
      </c>
      <c r="P328" s="153">
        <v>698.59646374216652</v>
      </c>
      <c r="Q328" s="320">
        <v>45.916649772381383</v>
      </c>
    </row>
    <row r="329" spans="1:17" s="4" customFormat="1" ht="12.75" customHeight="1">
      <c r="A329" s="358"/>
      <c r="B329" s="118" t="s">
        <v>234</v>
      </c>
      <c r="C329" s="168" t="s">
        <v>221</v>
      </c>
      <c r="D329" s="58">
        <v>48</v>
      </c>
      <c r="E329" s="58" t="s">
        <v>40</v>
      </c>
      <c r="F329" s="124">
        <f>G329+H329+I329</f>
        <v>45.209999999999994</v>
      </c>
      <c r="G329" s="124">
        <v>4.0599999999999996</v>
      </c>
      <c r="H329" s="124">
        <v>7.32</v>
      </c>
      <c r="I329" s="124">
        <v>33.83</v>
      </c>
      <c r="J329" s="124">
        <v>2902.63</v>
      </c>
      <c r="K329" s="124">
        <v>33.83</v>
      </c>
      <c r="L329" s="124">
        <v>2902.63</v>
      </c>
      <c r="M329" s="125">
        <f>K329/L329</f>
        <v>1.165494740976287E-2</v>
      </c>
      <c r="N329" s="126">
        <v>49.92</v>
      </c>
      <c r="O329" s="127">
        <f>M329*N329</f>
        <v>0.58181497469536247</v>
      </c>
      <c r="P329" s="127">
        <f>M329*60*1000</f>
        <v>699.29684458577219</v>
      </c>
      <c r="Q329" s="317">
        <f>P329*N329/1000</f>
        <v>34.908898481721749</v>
      </c>
    </row>
    <row r="330" spans="1:17" s="4" customFormat="1" ht="12.75" customHeight="1">
      <c r="A330" s="358"/>
      <c r="B330" s="120" t="s">
        <v>471</v>
      </c>
      <c r="C330" s="128" t="s">
        <v>458</v>
      </c>
      <c r="D330" s="129">
        <v>30</v>
      </c>
      <c r="E330" s="129">
        <v>1973</v>
      </c>
      <c r="F330" s="130">
        <v>27.911000000000001</v>
      </c>
      <c r="G330" s="130">
        <v>3.06</v>
      </c>
      <c r="H330" s="130">
        <v>4.8</v>
      </c>
      <c r="I330" s="130">
        <v>20.050999999999998</v>
      </c>
      <c r="J330" s="130">
        <v>1715.3</v>
      </c>
      <c r="K330" s="130">
        <v>20.050999999999998</v>
      </c>
      <c r="L330" s="130">
        <v>1715.3</v>
      </c>
      <c r="M330" s="131">
        <v>1.1689500378942459E-2</v>
      </c>
      <c r="N330" s="132">
        <v>84.14800000000001</v>
      </c>
      <c r="O330" s="132">
        <v>0.98364807788725017</v>
      </c>
      <c r="P330" s="132">
        <v>701.37002273654753</v>
      </c>
      <c r="Q330" s="318">
        <v>59.018884673235007</v>
      </c>
    </row>
    <row r="331" spans="1:17" s="4" customFormat="1" ht="12.75" customHeight="1">
      <c r="A331" s="358"/>
      <c r="B331" s="118" t="s">
        <v>312</v>
      </c>
      <c r="C331" s="57" t="s">
        <v>296</v>
      </c>
      <c r="D331" s="58">
        <v>40</v>
      </c>
      <c r="E331" s="58">
        <v>1992</v>
      </c>
      <c r="F331" s="124">
        <v>36.400000000000006</v>
      </c>
      <c r="G331" s="124">
        <v>3.226</v>
      </c>
      <c r="H331" s="124">
        <v>6.4</v>
      </c>
      <c r="I331" s="124">
        <v>26.774000000000001</v>
      </c>
      <c r="J331" s="124">
        <v>2289.4899999999998</v>
      </c>
      <c r="K331" s="124">
        <v>26.774000000000001</v>
      </c>
      <c r="L331" s="124">
        <v>2289.4899999999998</v>
      </c>
      <c r="M331" s="125">
        <v>1.1694307465854842E-2</v>
      </c>
      <c r="N331" s="126">
        <v>56.7</v>
      </c>
      <c r="O331" s="127">
        <v>0.7227432843122269</v>
      </c>
      <c r="P331" s="127">
        <v>701.65844795129055</v>
      </c>
      <c r="Q331" s="317">
        <v>39.784033998838176</v>
      </c>
    </row>
    <row r="332" spans="1:17" s="4" customFormat="1" ht="12.75" customHeight="1">
      <c r="A332" s="358"/>
      <c r="B332" s="120" t="s">
        <v>471</v>
      </c>
      <c r="C332" s="128" t="s">
        <v>462</v>
      </c>
      <c r="D332" s="129">
        <v>79</v>
      </c>
      <c r="E332" s="129">
        <v>1976</v>
      </c>
      <c r="F332" s="130">
        <v>64.682000000000002</v>
      </c>
      <c r="G332" s="130">
        <v>7.0014919999999998</v>
      </c>
      <c r="H332" s="130">
        <v>12.64</v>
      </c>
      <c r="I332" s="130">
        <v>45.040512</v>
      </c>
      <c r="J332" s="130">
        <v>3845.02</v>
      </c>
      <c r="K332" s="130">
        <v>45.040512</v>
      </c>
      <c r="L332" s="130">
        <v>3845.02</v>
      </c>
      <c r="M332" s="131">
        <v>1.1713986403191661E-2</v>
      </c>
      <c r="N332" s="132">
        <v>84.14800000000001</v>
      </c>
      <c r="O332" s="132">
        <v>0.98570852785577201</v>
      </c>
      <c r="P332" s="132">
        <v>702.83918419149973</v>
      </c>
      <c r="Q332" s="318">
        <v>59.142511671346327</v>
      </c>
    </row>
    <row r="333" spans="1:17" s="4" customFormat="1" ht="12.75" customHeight="1">
      <c r="A333" s="358"/>
      <c r="B333" s="118" t="s">
        <v>837</v>
      </c>
      <c r="C333" s="119" t="s">
        <v>829</v>
      </c>
      <c r="D333" s="120">
        <v>40</v>
      </c>
      <c r="E333" s="120">
        <v>1991</v>
      </c>
      <c r="F333" s="121">
        <v>37.49</v>
      </c>
      <c r="G333" s="121">
        <v>4.5049999999999999</v>
      </c>
      <c r="H333" s="121">
        <v>6.4</v>
      </c>
      <c r="I333" s="121">
        <v>26.585000000000001</v>
      </c>
      <c r="J333" s="121">
        <v>2268.5300000000002</v>
      </c>
      <c r="K333" s="121">
        <v>26.585000000000001</v>
      </c>
      <c r="L333" s="121">
        <v>2268.5300000000002</v>
      </c>
      <c r="M333" s="122">
        <v>1.1719042728110274E-2</v>
      </c>
      <c r="N333" s="123">
        <v>72.593999999999994</v>
      </c>
      <c r="O333" s="123">
        <v>0.85073218780443716</v>
      </c>
      <c r="P333" s="123">
        <v>703.14256368661643</v>
      </c>
      <c r="Q333" s="316">
        <v>51.043931268266228</v>
      </c>
    </row>
    <row r="334" spans="1:17" s="4" customFormat="1" ht="12.75" customHeight="1">
      <c r="A334" s="358"/>
      <c r="B334" s="120" t="s">
        <v>580</v>
      </c>
      <c r="C334" s="147" t="s">
        <v>984</v>
      </c>
      <c r="D334" s="148">
        <v>20</v>
      </c>
      <c r="E334" s="148">
        <v>1973</v>
      </c>
      <c r="F334" s="121">
        <v>15.585000000000001</v>
      </c>
      <c r="G334" s="121">
        <v>1.481244</v>
      </c>
      <c r="H334" s="121">
        <v>3.2</v>
      </c>
      <c r="I334" s="121">
        <v>10.903756</v>
      </c>
      <c r="J334" s="121">
        <v>929.05</v>
      </c>
      <c r="K334" s="121">
        <v>10.903756</v>
      </c>
      <c r="L334" s="121">
        <v>929.05</v>
      </c>
      <c r="M334" s="122">
        <v>1.1736457671815295E-2</v>
      </c>
      <c r="N334" s="123">
        <v>78.588999999999999</v>
      </c>
      <c r="O334" s="123">
        <v>0.92235647197029225</v>
      </c>
      <c r="P334" s="123">
        <v>704.18746030891771</v>
      </c>
      <c r="Q334" s="316">
        <v>55.341388318217533</v>
      </c>
    </row>
    <row r="335" spans="1:17" s="4" customFormat="1" ht="12.75" customHeight="1">
      <c r="A335" s="358"/>
      <c r="B335" s="120" t="s">
        <v>148</v>
      </c>
      <c r="C335" s="119" t="s">
        <v>132</v>
      </c>
      <c r="D335" s="120">
        <v>100</v>
      </c>
      <c r="E335" s="120">
        <v>1973</v>
      </c>
      <c r="F335" s="169">
        <v>65.540000000000006</v>
      </c>
      <c r="G335" s="121">
        <v>6.1275199999999996</v>
      </c>
      <c r="H335" s="121">
        <v>16</v>
      </c>
      <c r="I335" s="121">
        <v>43.412480000000002</v>
      </c>
      <c r="J335" s="121">
        <v>3676.85</v>
      </c>
      <c r="K335" s="121">
        <v>43.412480000000002</v>
      </c>
      <c r="L335" s="121">
        <v>3676.85</v>
      </c>
      <c r="M335" s="122">
        <f>K335/L335</f>
        <v>1.1806976080068537E-2</v>
      </c>
      <c r="N335" s="123">
        <v>62.021000000000001</v>
      </c>
      <c r="O335" s="123">
        <f>M335*N335</f>
        <v>0.73228046346193076</v>
      </c>
      <c r="P335" s="123">
        <f>M335*1000*60</f>
        <v>708.41856480411229</v>
      </c>
      <c r="Q335" s="316">
        <f>O335*60</f>
        <v>43.936827807715844</v>
      </c>
    </row>
    <row r="336" spans="1:17" s="4" customFormat="1" ht="12.75" customHeight="1">
      <c r="A336" s="358"/>
      <c r="B336" s="118" t="s">
        <v>180</v>
      </c>
      <c r="C336" s="57" t="s">
        <v>156</v>
      </c>
      <c r="D336" s="58">
        <v>11</v>
      </c>
      <c r="E336" s="58">
        <v>1962</v>
      </c>
      <c r="F336" s="124">
        <f>SUM(G336+H336+I336)</f>
        <v>9.16</v>
      </c>
      <c r="G336" s="124">
        <v>0.6</v>
      </c>
      <c r="H336" s="124">
        <v>1.76</v>
      </c>
      <c r="I336" s="124">
        <v>6.8</v>
      </c>
      <c r="J336" s="124">
        <v>537.08000000000004</v>
      </c>
      <c r="K336" s="124">
        <v>5.343</v>
      </c>
      <c r="L336" s="124">
        <v>451.69</v>
      </c>
      <c r="M336" s="125">
        <f>K336/L336</f>
        <v>1.1828909207642409E-2</v>
      </c>
      <c r="N336" s="126">
        <v>55.8</v>
      </c>
      <c r="O336" s="127">
        <f>M336*N336</f>
        <v>0.66005313378644637</v>
      </c>
      <c r="P336" s="127">
        <f>M336*60*1000</f>
        <v>709.7345524585445</v>
      </c>
      <c r="Q336" s="317">
        <f>P336*N336/1000</f>
        <v>39.603188027186775</v>
      </c>
    </row>
    <row r="337" spans="1:17" s="4" customFormat="1" ht="12.75" customHeight="1">
      <c r="A337" s="358"/>
      <c r="B337" s="118" t="s">
        <v>86</v>
      </c>
      <c r="C337" s="119" t="s">
        <v>65</v>
      </c>
      <c r="D337" s="120">
        <v>54</v>
      </c>
      <c r="E337" s="120">
        <v>1985</v>
      </c>
      <c r="F337" s="121">
        <v>61.47</v>
      </c>
      <c r="G337" s="121">
        <v>8.83</v>
      </c>
      <c r="H337" s="121">
        <v>11.46</v>
      </c>
      <c r="I337" s="121">
        <v>41.18</v>
      </c>
      <c r="J337" s="121">
        <v>3480.02</v>
      </c>
      <c r="K337" s="121">
        <v>41.18</v>
      </c>
      <c r="L337" s="121">
        <v>3480.02</v>
      </c>
      <c r="M337" s="122">
        <v>1.1833265326061344E-2</v>
      </c>
      <c r="N337" s="123">
        <v>59.95</v>
      </c>
      <c r="O337" s="123">
        <v>0.70940425629737758</v>
      </c>
      <c r="P337" s="123">
        <v>709.99591956368056</v>
      </c>
      <c r="Q337" s="316">
        <v>42.564255377842649</v>
      </c>
    </row>
    <row r="338" spans="1:17" s="4" customFormat="1" ht="12.75" customHeight="1">
      <c r="A338" s="358"/>
      <c r="B338" s="118" t="s">
        <v>859</v>
      </c>
      <c r="C338" s="57" t="s">
        <v>878</v>
      </c>
      <c r="D338" s="58">
        <v>42</v>
      </c>
      <c r="E338" s="58">
        <v>1994</v>
      </c>
      <c r="F338" s="124">
        <v>40</v>
      </c>
      <c r="G338" s="124">
        <v>4.1900000000000004</v>
      </c>
      <c r="H338" s="124">
        <v>6.72</v>
      </c>
      <c r="I338" s="124">
        <v>29.13</v>
      </c>
      <c r="J338" s="124">
        <v>2426.81</v>
      </c>
      <c r="K338" s="124">
        <v>29.1</v>
      </c>
      <c r="L338" s="124">
        <v>2426.81</v>
      </c>
      <c r="M338" s="125">
        <f>K338/L338</f>
        <v>1.1991049979190791E-2</v>
      </c>
      <c r="N338" s="126">
        <v>72.599999999999994</v>
      </c>
      <c r="O338" s="127">
        <f>M338*N338</f>
        <v>0.87055022848925134</v>
      </c>
      <c r="P338" s="127">
        <f>M338*60*1000</f>
        <v>719.46299875144746</v>
      </c>
      <c r="Q338" s="317">
        <f>P338*N338/1000</f>
        <v>52.233013709355077</v>
      </c>
    </row>
    <row r="339" spans="1:17" s="4" customFormat="1" ht="12.75" customHeight="1">
      <c r="A339" s="358"/>
      <c r="B339" s="118" t="s">
        <v>725</v>
      </c>
      <c r="C339" s="57" t="s">
        <v>700</v>
      </c>
      <c r="D339" s="120">
        <v>8</v>
      </c>
      <c r="E339" s="120">
        <v>1966</v>
      </c>
      <c r="F339" s="121">
        <f>SUM(G339:I339)</f>
        <v>4.2320000000000002</v>
      </c>
      <c r="G339" s="121">
        <v>0</v>
      </c>
      <c r="H339" s="121">
        <v>0</v>
      </c>
      <c r="I339" s="121">
        <v>4.2320000000000002</v>
      </c>
      <c r="J339" s="121">
        <v>350.21</v>
      </c>
      <c r="K339" s="121">
        <v>4.2320000000000002</v>
      </c>
      <c r="L339" s="121">
        <v>350.21</v>
      </c>
      <c r="M339" s="122">
        <f>K339/L339</f>
        <v>1.2084178064589819E-2</v>
      </c>
      <c r="N339" s="123">
        <v>74</v>
      </c>
      <c r="O339" s="123">
        <f>M339*N339</f>
        <v>0.89422917677964664</v>
      </c>
      <c r="P339" s="123">
        <f>M339*60*1000</f>
        <v>725.05068387538915</v>
      </c>
      <c r="Q339" s="316">
        <f>P339*N339/1000</f>
        <v>53.6537506067788</v>
      </c>
    </row>
    <row r="340" spans="1:17" s="4" customFormat="1" ht="12.75" customHeight="1">
      <c r="A340" s="358"/>
      <c r="B340" s="120" t="s">
        <v>247</v>
      </c>
      <c r="C340" s="74" t="s">
        <v>379</v>
      </c>
      <c r="D340" s="73">
        <v>20</v>
      </c>
      <c r="E340" s="73">
        <v>1992</v>
      </c>
      <c r="F340" s="162">
        <f>G340+H340+I340</f>
        <v>19.535</v>
      </c>
      <c r="G340" s="162">
        <v>2.8382000000000001</v>
      </c>
      <c r="H340" s="162">
        <v>3.2</v>
      </c>
      <c r="I340" s="162">
        <v>13.4968</v>
      </c>
      <c r="J340" s="162">
        <v>1116.28</v>
      </c>
      <c r="K340" s="162">
        <f>I340</f>
        <v>13.4968</v>
      </c>
      <c r="L340" s="162">
        <f>J340</f>
        <v>1116.28</v>
      </c>
      <c r="M340" s="163">
        <f>K340/L340</f>
        <v>1.2090873257605619E-2</v>
      </c>
      <c r="N340" s="164">
        <v>48.7</v>
      </c>
      <c r="O340" s="165">
        <f>M340*N340</f>
        <v>0.58882552764539364</v>
      </c>
      <c r="P340" s="165">
        <f>M340*60*1000</f>
        <v>725.45239545633717</v>
      </c>
      <c r="Q340" s="322">
        <f>P340*N340/1000</f>
        <v>35.329531658723624</v>
      </c>
    </row>
    <row r="341" spans="1:17" s="4" customFormat="1" ht="12.75" customHeight="1">
      <c r="A341" s="358"/>
      <c r="B341" s="118" t="s">
        <v>87</v>
      </c>
      <c r="C341" s="57" t="s">
        <v>742</v>
      </c>
      <c r="D341" s="58">
        <v>55</v>
      </c>
      <c r="E341" s="58">
        <v>1965</v>
      </c>
      <c r="F341" s="124">
        <v>42.2</v>
      </c>
      <c r="G341" s="124">
        <v>5.7572000000000001</v>
      </c>
      <c r="H341" s="124">
        <v>5.5</v>
      </c>
      <c r="I341" s="124">
        <v>30.942800000000005</v>
      </c>
      <c r="J341" s="124">
        <v>2553.64</v>
      </c>
      <c r="K341" s="124">
        <v>30.942800000000005</v>
      </c>
      <c r="L341" s="124">
        <v>2553.64</v>
      </c>
      <c r="M341" s="125">
        <v>1.2117134756661083E-2</v>
      </c>
      <c r="N341" s="126">
        <v>60.4</v>
      </c>
      <c r="O341" s="127">
        <v>0.73187493930232939</v>
      </c>
      <c r="P341" s="127">
        <v>727.02808539966486</v>
      </c>
      <c r="Q341" s="317">
        <v>43.912496358139755</v>
      </c>
    </row>
    <row r="342" spans="1:17" s="4" customFormat="1" ht="12.75" customHeight="1">
      <c r="A342" s="358"/>
      <c r="B342" s="120" t="s">
        <v>471</v>
      </c>
      <c r="C342" s="128" t="s">
        <v>465</v>
      </c>
      <c r="D342" s="129">
        <v>30</v>
      </c>
      <c r="E342" s="129">
        <v>1975</v>
      </c>
      <c r="F342" s="130">
        <v>26.823</v>
      </c>
      <c r="G342" s="130">
        <v>2.6775000000000002</v>
      </c>
      <c r="H342" s="130">
        <v>4.8</v>
      </c>
      <c r="I342" s="130">
        <v>19.345497000000002</v>
      </c>
      <c r="J342" s="130">
        <v>1582.74</v>
      </c>
      <c r="K342" s="130">
        <v>19.345497000000002</v>
      </c>
      <c r="L342" s="130">
        <v>1582.74</v>
      </c>
      <c r="M342" s="131">
        <v>1.2222788960915882E-2</v>
      </c>
      <c r="N342" s="132">
        <v>84.14800000000001</v>
      </c>
      <c r="O342" s="132">
        <v>1.0285232454831497</v>
      </c>
      <c r="P342" s="132">
        <v>733.36733765495285</v>
      </c>
      <c r="Q342" s="318">
        <v>61.711394728988978</v>
      </c>
    </row>
    <row r="343" spans="1:17" s="4" customFormat="1" ht="12.75" customHeight="1">
      <c r="A343" s="358"/>
      <c r="B343" s="118" t="s">
        <v>837</v>
      </c>
      <c r="C343" s="119" t="s">
        <v>831</v>
      </c>
      <c r="D343" s="120">
        <v>41</v>
      </c>
      <c r="E343" s="120">
        <v>1981</v>
      </c>
      <c r="F343" s="121">
        <v>32.195</v>
      </c>
      <c r="G343" s="121">
        <v>4.8550000000000004</v>
      </c>
      <c r="H343" s="121">
        <v>1.6</v>
      </c>
      <c r="I343" s="121">
        <v>25.74</v>
      </c>
      <c r="J343" s="121">
        <v>2053.2800000000002</v>
      </c>
      <c r="K343" s="121">
        <v>21.373999999999999</v>
      </c>
      <c r="L343" s="121">
        <v>1743.66</v>
      </c>
      <c r="M343" s="122">
        <v>1.2258123716779645E-2</v>
      </c>
      <c r="N343" s="123">
        <v>72.59</v>
      </c>
      <c r="O343" s="123">
        <v>0.88981720060103453</v>
      </c>
      <c r="P343" s="123">
        <v>735.48742300677873</v>
      </c>
      <c r="Q343" s="316">
        <v>53.389032036062069</v>
      </c>
    </row>
    <row r="344" spans="1:17" s="4" customFormat="1" ht="12.75" customHeight="1">
      <c r="A344" s="358"/>
      <c r="B344" s="118" t="s">
        <v>312</v>
      </c>
      <c r="C344" s="57" t="s">
        <v>297</v>
      </c>
      <c r="D344" s="58">
        <v>39</v>
      </c>
      <c r="E344" s="58">
        <v>1988</v>
      </c>
      <c r="F344" s="124">
        <v>37</v>
      </c>
      <c r="G344" s="124">
        <v>2.839</v>
      </c>
      <c r="H344" s="124">
        <v>6.24</v>
      </c>
      <c r="I344" s="124">
        <v>27.920999999999999</v>
      </c>
      <c r="J344" s="124">
        <v>2275.19</v>
      </c>
      <c r="K344" s="124">
        <v>27.920999999999999</v>
      </c>
      <c r="L344" s="124">
        <v>2275.19</v>
      </c>
      <c r="M344" s="125">
        <v>1.2271942123514958E-2</v>
      </c>
      <c r="N344" s="126">
        <v>56.7</v>
      </c>
      <c r="O344" s="127">
        <v>0.75844283905959498</v>
      </c>
      <c r="P344" s="127">
        <v>736.31652741089749</v>
      </c>
      <c r="Q344" s="317">
        <v>41.749147104197888</v>
      </c>
    </row>
    <row r="345" spans="1:17" s="4" customFormat="1" ht="12.75" customHeight="1">
      <c r="A345" s="358"/>
      <c r="B345" s="118" t="s">
        <v>859</v>
      </c>
      <c r="C345" s="57" t="s">
        <v>880</v>
      </c>
      <c r="D345" s="58">
        <v>80</v>
      </c>
      <c r="E345" s="58">
        <v>1970</v>
      </c>
      <c r="F345" s="124">
        <v>47</v>
      </c>
      <c r="G345" s="124">
        <v>0</v>
      </c>
      <c r="H345" s="124">
        <v>0</v>
      </c>
      <c r="I345" s="124">
        <v>46.9</v>
      </c>
      <c r="J345" s="124">
        <v>3810.59</v>
      </c>
      <c r="K345" s="124">
        <v>46.9</v>
      </c>
      <c r="L345" s="124">
        <v>3810.59</v>
      </c>
      <c r="M345" s="125">
        <f>K345/L345</f>
        <v>1.2307805352976835E-2</v>
      </c>
      <c r="N345" s="126">
        <v>72.599999999999994</v>
      </c>
      <c r="O345" s="127">
        <f>M345*N345</f>
        <v>0.8935466686261182</v>
      </c>
      <c r="P345" s="127">
        <f>M345*60*1000</f>
        <v>738.46832117861004</v>
      </c>
      <c r="Q345" s="317">
        <f>P345*N345/1000</f>
        <v>53.61280011756709</v>
      </c>
    </row>
    <row r="346" spans="1:17" s="4" customFormat="1" ht="12.75" customHeight="1">
      <c r="A346" s="358"/>
      <c r="B346" s="118" t="s">
        <v>837</v>
      </c>
      <c r="C346" s="119" t="s">
        <v>830</v>
      </c>
      <c r="D346" s="120">
        <v>45</v>
      </c>
      <c r="E346" s="120">
        <v>1988</v>
      </c>
      <c r="F346" s="121">
        <v>35.97</v>
      </c>
      <c r="G346" s="121">
        <v>3.3290000000000002</v>
      </c>
      <c r="H346" s="121">
        <v>6.88</v>
      </c>
      <c r="I346" s="121">
        <v>25.760999999999999</v>
      </c>
      <c r="J346" s="121">
        <v>2187.56</v>
      </c>
      <c r="K346" s="121">
        <v>25.512</v>
      </c>
      <c r="L346" s="121">
        <v>2070</v>
      </c>
      <c r="M346" s="122">
        <v>1.232463768115942E-2</v>
      </c>
      <c r="N346" s="123">
        <v>72.59</v>
      </c>
      <c r="O346" s="123">
        <v>0.89464544927536238</v>
      </c>
      <c r="P346" s="123">
        <v>739.47826086956513</v>
      </c>
      <c r="Q346" s="316">
        <v>53.678726956521736</v>
      </c>
    </row>
    <row r="347" spans="1:17" s="4" customFormat="1" ht="12.75" customHeight="1">
      <c r="A347" s="358"/>
      <c r="B347" s="118" t="s">
        <v>859</v>
      </c>
      <c r="C347" s="57" t="s">
        <v>879</v>
      </c>
      <c r="D347" s="58">
        <v>40</v>
      </c>
      <c r="E347" s="58">
        <v>1983</v>
      </c>
      <c r="F347" s="124">
        <v>38</v>
      </c>
      <c r="G347" s="124">
        <v>4.1900000000000004</v>
      </c>
      <c r="H347" s="124">
        <v>5.6</v>
      </c>
      <c r="I347" s="124">
        <v>27.6</v>
      </c>
      <c r="J347" s="124">
        <v>2236.29</v>
      </c>
      <c r="K347" s="124">
        <v>27.6</v>
      </c>
      <c r="L347" s="124">
        <v>2236.29</v>
      </c>
      <c r="M347" s="125">
        <f>K347/L347</f>
        <v>1.2341869793273681E-2</v>
      </c>
      <c r="N347" s="126">
        <v>72.599999999999994</v>
      </c>
      <c r="O347" s="127">
        <f>M347*N347</f>
        <v>0.8960197469916692</v>
      </c>
      <c r="P347" s="127">
        <f>M347*60*1000</f>
        <v>740.51218759642086</v>
      </c>
      <c r="Q347" s="317">
        <f>P347*N347/1000</f>
        <v>53.761184819500151</v>
      </c>
    </row>
    <row r="348" spans="1:17" s="4" customFormat="1" ht="12.75" customHeight="1">
      <c r="A348" s="358"/>
      <c r="B348" s="120" t="s">
        <v>247</v>
      </c>
      <c r="C348" s="74" t="s">
        <v>240</v>
      </c>
      <c r="D348" s="73">
        <v>19</v>
      </c>
      <c r="E348" s="73" t="s">
        <v>40</v>
      </c>
      <c r="F348" s="162">
        <f>G348+H348+I348</f>
        <v>18.783999999999999</v>
      </c>
      <c r="G348" s="162">
        <v>1.8284</v>
      </c>
      <c r="H348" s="162">
        <v>3.04</v>
      </c>
      <c r="I348" s="162">
        <v>13.9156</v>
      </c>
      <c r="J348" s="162">
        <v>1124.4000000000001</v>
      </c>
      <c r="K348" s="162">
        <f>I348</f>
        <v>13.9156</v>
      </c>
      <c r="L348" s="162">
        <f>J348</f>
        <v>1124.4000000000001</v>
      </c>
      <c r="M348" s="163">
        <f>K348/L348</f>
        <v>1.2376022767698327E-2</v>
      </c>
      <c r="N348" s="164">
        <v>48.7</v>
      </c>
      <c r="O348" s="165">
        <f>M348*N348</f>
        <v>0.60271230878690862</v>
      </c>
      <c r="P348" s="165">
        <f>M348*60*1000</f>
        <v>742.56136606189955</v>
      </c>
      <c r="Q348" s="322">
        <f>P348*N348/1000</f>
        <v>36.162738527214508</v>
      </c>
    </row>
    <row r="349" spans="1:17" s="4" customFormat="1" ht="12.75" customHeight="1">
      <c r="A349" s="358"/>
      <c r="B349" s="118" t="s">
        <v>86</v>
      </c>
      <c r="C349" s="119" t="s">
        <v>61</v>
      </c>
      <c r="D349" s="120">
        <v>63</v>
      </c>
      <c r="E349" s="120">
        <v>1960</v>
      </c>
      <c r="F349" s="121">
        <v>17.309999999999999</v>
      </c>
      <c r="G349" s="121">
        <v>3.39</v>
      </c>
      <c r="H349" s="121">
        <v>2.46</v>
      </c>
      <c r="I349" s="121">
        <v>11.46</v>
      </c>
      <c r="J349" s="121">
        <v>923.99</v>
      </c>
      <c r="K349" s="121">
        <v>11.46</v>
      </c>
      <c r="L349" s="121">
        <v>923.99</v>
      </c>
      <c r="M349" s="122">
        <v>1.2402731631294711E-2</v>
      </c>
      <c r="N349" s="123">
        <v>59.95</v>
      </c>
      <c r="O349" s="123">
        <v>0.74354376129611799</v>
      </c>
      <c r="P349" s="123">
        <v>744.16389787768264</v>
      </c>
      <c r="Q349" s="316">
        <v>44.612625677767078</v>
      </c>
    </row>
    <row r="350" spans="1:17" s="4" customFormat="1" ht="12.75" customHeight="1">
      <c r="A350" s="358"/>
      <c r="B350" s="120" t="s">
        <v>581</v>
      </c>
      <c r="C350" s="149" t="s">
        <v>978</v>
      </c>
      <c r="D350" s="150">
        <v>9</v>
      </c>
      <c r="E350" s="150">
        <v>1960</v>
      </c>
      <c r="F350" s="151">
        <v>7.4589999999999996</v>
      </c>
      <c r="G350" s="151">
        <v>0.62255700000000003</v>
      </c>
      <c r="H350" s="151">
        <v>1.84</v>
      </c>
      <c r="I350" s="151">
        <v>4.9964440000000003</v>
      </c>
      <c r="J350" s="151">
        <v>536.88</v>
      </c>
      <c r="K350" s="151">
        <v>4.9964440000000003</v>
      </c>
      <c r="L350" s="151">
        <v>400.83</v>
      </c>
      <c r="M350" s="152">
        <v>1.2465244617418858E-2</v>
      </c>
      <c r="N350" s="153">
        <v>65.727000000000004</v>
      </c>
      <c r="O350" s="153">
        <v>0.8193031329690893</v>
      </c>
      <c r="P350" s="153">
        <v>747.9146770451315</v>
      </c>
      <c r="Q350" s="320">
        <v>49.158187978145364</v>
      </c>
    </row>
    <row r="351" spans="1:17" s="4" customFormat="1" ht="12.75" customHeight="1">
      <c r="A351" s="358"/>
      <c r="B351" s="118" t="s">
        <v>725</v>
      </c>
      <c r="C351" s="147" t="s">
        <v>701</v>
      </c>
      <c r="D351" s="148">
        <v>75</v>
      </c>
      <c r="E351" s="148">
        <v>1990</v>
      </c>
      <c r="F351" s="121">
        <f>SUM(G351:I351)</f>
        <v>59.842999999999996</v>
      </c>
      <c r="G351" s="121">
        <v>4.8959999999999999</v>
      </c>
      <c r="H351" s="121">
        <v>10.94</v>
      </c>
      <c r="I351" s="121">
        <v>44.006999999999998</v>
      </c>
      <c r="J351" s="121">
        <v>3527.11</v>
      </c>
      <c r="K351" s="121">
        <v>44.006999999999998</v>
      </c>
      <c r="L351" s="121">
        <v>3527.11</v>
      </c>
      <c r="M351" s="122">
        <f>K351/L351</f>
        <v>1.2476786944552338E-2</v>
      </c>
      <c r="N351" s="123">
        <v>74</v>
      </c>
      <c r="O351" s="123">
        <f>M351*N351</f>
        <v>0.92328223389687303</v>
      </c>
      <c r="P351" s="123">
        <f>M351*60*1000</f>
        <v>748.60721667314021</v>
      </c>
      <c r="Q351" s="316">
        <f>P351*N351/1000</f>
        <v>55.396934033812371</v>
      </c>
    </row>
    <row r="352" spans="1:17" s="4" customFormat="1" ht="12.75" customHeight="1">
      <c r="A352" s="358"/>
      <c r="B352" s="118" t="s">
        <v>270</v>
      </c>
      <c r="C352" s="57" t="s">
        <v>622</v>
      </c>
      <c r="D352" s="58">
        <v>60</v>
      </c>
      <c r="E352" s="58">
        <v>1968</v>
      </c>
      <c r="F352" s="124">
        <v>55.078000000000003</v>
      </c>
      <c r="G352" s="124">
        <v>6.31</v>
      </c>
      <c r="H352" s="124">
        <v>9.6</v>
      </c>
      <c r="I352" s="124">
        <v>39.167999999999999</v>
      </c>
      <c r="J352" s="124">
        <v>3133.18</v>
      </c>
      <c r="K352" s="124">
        <v>39.167999999999999</v>
      </c>
      <c r="L352" s="124">
        <v>3133.18</v>
      </c>
      <c r="M352" s="125">
        <f>K352/L352</f>
        <v>1.2501037284803299E-2</v>
      </c>
      <c r="N352" s="126">
        <v>52.3</v>
      </c>
      <c r="O352" s="127">
        <f>M352*N352</f>
        <v>0.65380424999521247</v>
      </c>
      <c r="P352" s="127">
        <f>M352*60*1000</f>
        <v>750.062237088198</v>
      </c>
      <c r="Q352" s="317">
        <f>P352*N352/1000</f>
        <v>39.228254999712753</v>
      </c>
    </row>
    <row r="353" spans="1:17" s="4" customFormat="1" ht="12.75" customHeight="1">
      <c r="A353" s="358"/>
      <c r="B353" s="118" t="s">
        <v>39</v>
      </c>
      <c r="C353" s="57" t="s">
        <v>643</v>
      </c>
      <c r="D353" s="58">
        <v>8</v>
      </c>
      <c r="E353" s="58">
        <v>1976</v>
      </c>
      <c r="F353" s="124">
        <v>6.3680000000000003</v>
      </c>
      <c r="G353" s="124">
        <v>1.1399999999999999</v>
      </c>
      <c r="H353" s="124">
        <v>0.08</v>
      </c>
      <c r="I353" s="124">
        <v>5.1479999999999997</v>
      </c>
      <c r="J353" s="124">
        <v>409.16</v>
      </c>
      <c r="K353" s="124">
        <v>5.1479999999999997</v>
      </c>
      <c r="L353" s="124">
        <v>409.16</v>
      </c>
      <c r="M353" s="125">
        <f>K353/L353</f>
        <v>1.258187506110079E-2</v>
      </c>
      <c r="N353" s="126">
        <v>65.400000000000006</v>
      </c>
      <c r="O353" s="127">
        <f>M353*N353</f>
        <v>0.82285462899599171</v>
      </c>
      <c r="P353" s="127">
        <f>M353*60*1000</f>
        <v>754.91250366604743</v>
      </c>
      <c r="Q353" s="317">
        <f>P353*N353/1000</f>
        <v>49.371277739759506</v>
      </c>
    </row>
    <row r="354" spans="1:17" s="4" customFormat="1" ht="12.75" customHeight="1">
      <c r="A354" s="358"/>
      <c r="B354" s="118" t="s">
        <v>39</v>
      </c>
      <c r="C354" s="57" t="s">
        <v>645</v>
      </c>
      <c r="D354" s="58">
        <v>6</v>
      </c>
      <c r="E354" s="58">
        <v>1983</v>
      </c>
      <c r="F354" s="124">
        <v>5.1980000000000004</v>
      </c>
      <c r="G354" s="124">
        <v>0.36299999999999999</v>
      </c>
      <c r="H354" s="124">
        <v>0.96</v>
      </c>
      <c r="I354" s="124">
        <v>3.875</v>
      </c>
      <c r="J354" s="124">
        <v>306.61</v>
      </c>
      <c r="K354" s="124">
        <v>3.875</v>
      </c>
      <c r="L354" s="124">
        <v>306.61</v>
      </c>
      <c r="M354" s="125">
        <f>K354/L354</f>
        <v>1.2638204885685398E-2</v>
      </c>
      <c r="N354" s="126">
        <v>65.400000000000006</v>
      </c>
      <c r="O354" s="127">
        <f>M354*N354</f>
        <v>0.82653859952382513</v>
      </c>
      <c r="P354" s="127">
        <f>M354*60*1000</f>
        <v>758.29229314112388</v>
      </c>
      <c r="Q354" s="317">
        <f>P354*N354/1000</f>
        <v>49.592315971429507</v>
      </c>
    </row>
    <row r="355" spans="1:17" s="4" customFormat="1" ht="12.75" customHeight="1">
      <c r="A355" s="358"/>
      <c r="B355" s="118" t="s">
        <v>39</v>
      </c>
      <c r="C355" s="57" t="s">
        <v>644</v>
      </c>
      <c r="D355" s="58">
        <v>11</v>
      </c>
      <c r="E355" s="58">
        <v>1969</v>
      </c>
      <c r="F355" s="124">
        <v>9.8249999999999993</v>
      </c>
      <c r="G355" s="124">
        <v>1.1399999999999999</v>
      </c>
      <c r="H355" s="124">
        <v>1.76</v>
      </c>
      <c r="I355" s="124">
        <v>6.9249999999999998</v>
      </c>
      <c r="J355" s="124">
        <v>546.94000000000005</v>
      </c>
      <c r="K355" s="124">
        <v>6.9249999999999998</v>
      </c>
      <c r="L355" s="124">
        <v>546.94000000000005</v>
      </c>
      <c r="M355" s="125">
        <f>K355/L355</f>
        <v>1.2661352250703915E-2</v>
      </c>
      <c r="N355" s="126">
        <v>65.400000000000006</v>
      </c>
      <c r="O355" s="127">
        <f>M355*N355</f>
        <v>0.82805243719603616</v>
      </c>
      <c r="P355" s="127">
        <f>M355*60*1000</f>
        <v>759.68113504223493</v>
      </c>
      <c r="Q355" s="317">
        <f>P355*N355/1000</f>
        <v>49.683146231762173</v>
      </c>
    </row>
    <row r="356" spans="1:17" s="4" customFormat="1" ht="12.75" customHeight="1">
      <c r="A356" s="358"/>
      <c r="B356" s="118" t="s">
        <v>86</v>
      </c>
      <c r="C356" s="119" t="s">
        <v>64</v>
      </c>
      <c r="D356" s="120">
        <v>54</v>
      </c>
      <c r="E356" s="120">
        <v>1980</v>
      </c>
      <c r="F356" s="121">
        <v>61.05</v>
      </c>
      <c r="G356" s="121">
        <v>6.1</v>
      </c>
      <c r="H356" s="121">
        <v>10.46</v>
      </c>
      <c r="I356" s="121">
        <v>44.49</v>
      </c>
      <c r="J356" s="121">
        <v>3508.9</v>
      </c>
      <c r="K356" s="121">
        <v>44.49</v>
      </c>
      <c r="L356" s="121">
        <v>3508.9</v>
      </c>
      <c r="M356" s="122">
        <v>1.2679187209666848E-2</v>
      </c>
      <c r="N356" s="123">
        <v>59.95</v>
      </c>
      <c r="O356" s="123">
        <v>0.7601172732195276</v>
      </c>
      <c r="P356" s="123">
        <v>760.75123258001088</v>
      </c>
      <c r="Q356" s="316">
        <v>45.607036393171654</v>
      </c>
    </row>
    <row r="357" spans="1:17" s="4" customFormat="1" ht="12.75" customHeight="1">
      <c r="A357" s="358"/>
      <c r="B357" s="120" t="s">
        <v>247</v>
      </c>
      <c r="C357" s="74" t="s">
        <v>239</v>
      </c>
      <c r="D357" s="73">
        <v>40</v>
      </c>
      <c r="E357" s="73">
        <v>1992</v>
      </c>
      <c r="F357" s="162">
        <f>G357+H357+I357</f>
        <v>39.895000000000003</v>
      </c>
      <c r="G357" s="162">
        <v>5.1921999999999997</v>
      </c>
      <c r="H357" s="162">
        <v>6.4</v>
      </c>
      <c r="I357" s="162">
        <v>28.302800000000001</v>
      </c>
      <c r="J357" s="162">
        <v>2229.96</v>
      </c>
      <c r="K357" s="162">
        <f>I357</f>
        <v>28.302800000000001</v>
      </c>
      <c r="L357" s="162">
        <f>J357</f>
        <v>2229.96</v>
      </c>
      <c r="M357" s="163">
        <f>K357/L357</f>
        <v>1.2692066225403146E-2</v>
      </c>
      <c r="N357" s="164">
        <v>48.7</v>
      </c>
      <c r="O357" s="165">
        <f>M357*N357</f>
        <v>0.61810362517713324</v>
      </c>
      <c r="P357" s="165">
        <f>M357*60*1000</f>
        <v>761.52397352418882</v>
      </c>
      <c r="Q357" s="322">
        <f>P357*N357/1000</f>
        <v>37.086217510627996</v>
      </c>
    </row>
    <row r="358" spans="1:17" s="4" customFormat="1" ht="12.75" customHeight="1">
      <c r="A358" s="358"/>
      <c r="B358" s="118" t="s">
        <v>87</v>
      </c>
      <c r="C358" s="57" t="s">
        <v>743</v>
      </c>
      <c r="D358" s="58">
        <v>36</v>
      </c>
      <c r="E358" s="58">
        <v>1988</v>
      </c>
      <c r="F358" s="124">
        <v>38.135100000000001</v>
      </c>
      <c r="G358" s="124">
        <v>6.2298999999999998</v>
      </c>
      <c r="H358" s="124">
        <v>3.6</v>
      </c>
      <c r="I358" s="124">
        <v>28.305199999999999</v>
      </c>
      <c r="J358" s="124">
        <v>2224.4499999999998</v>
      </c>
      <c r="K358" s="124">
        <v>28.305199999999999</v>
      </c>
      <c r="L358" s="124">
        <v>2224.4499999999998</v>
      </c>
      <c r="M358" s="125">
        <v>1.2724583604936052E-2</v>
      </c>
      <c r="N358" s="126">
        <v>60.4</v>
      </c>
      <c r="O358" s="127">
        <v>0.76856484973813755</v>
      </c>
      <c r="P358" s="127">
        <v>763.47501629616306</v>
      </c>
      <c r="Q358" s="317">
        <v>46.113890984288247</v>
      </c>
    </row>
    <row r="359" spans="1:17" s="4" customFormat="1" ht="12.75" customHeight="1">
      <c r="A359" s="358"/>
      <c r="B359" s="118" t="s">
        <v>180</v>
      </c>
      <c r="C359" s="154" t="s">
        <v>158</v>
      </c>
      <c r="D359" s="155">
        <v>16</v>
      </c>
      <c r="E359" s="155">
        <v>1991</v>
      </c>
      <c r="F359" s="156">
        <f>SUM(G359+H359+I359)</f>
        <v>18.3</v>
      </c>
      <c r="G359" s="156">
        <v>2</v>
      </c>
      <c r="H359" s="156">
        <v>2.7</v>
      </c>
      <c r="I359" s="156">
        <v>13.6</v>
      </c>
      <c r="J359" s="156">
        <v>1069.04</v>
      </c>
      <c r="K359" s="156">
        <v>13.645</v>
      </c>
      <c r="L359" s="156">
        <v>1069.04</v>
      </c>
      <c r="M359" s="125">
        <f>K359/L359</f>
        <v>1.2763788071540822E-2</v>
      </c>
      <c r="N359" s="126">
        <v>55.8</v>
      </c>
      <c r="O359" s="127">
        <f>M359*N359</f>
        <v>0.7122193743919778</v>
      </c>
      <c r="P359" s="127">
        <f>M359*60*1000</f>
        <v>765.82728429244924</v>
      </c>
      <c r="Q359" s="317">
        <f>P359*N359/1000</f>
        <v>42.733162463518667</v>
      </c>
    </row>
    <row r="360" spans="1:17" s="4" customFormat="1" ht="12.75" customHeight="1">
      <c r="A360" s="358"/>
      <c r="B360" s="120" t="s">
        <v>247</v>
      </c>
      <c r="C360" s="74" t="s">
        <v>238</v>
      </c>
      <c r="D360" s="73">
        <v>22</v>
      </c>
      <c r="E360" s="73" t="s">
        <v>40</v>
      </c>
      <c r="F360" s="162">
        <f>G360+H360+I360</f>
        <v>20.62</v>
      </c>
      <c r="G360" s="162">
        <v>1.8546</v>
      </c>
      <c r="H360" s="162">
        <v>3.52</v>
      </c>
      <c r="I360" s="162">
        <v>15.2454</v>
      </c>
      <c r="J360" s="162">
        <v>1189.94</v>
      </c>
      <c r="K360" s="162">
        <f>I360</f>
        <v>15.2454</v>
      </c>
      <c r="L360" s="162">
        <f>J360</f>
        <v>1189.94</v>
      </c>
      <c r="M360" s="163">
        <f>K360/L360</f>
        <v>1.2811906482679799E-2</v>
      </c>
      <c r="N360" s="164">
        <v>48.7</v>
      </c>
      <c r="O360" s="165">
        <f>M360*N360</f>
        <v>0.62393984570650618</v>
      </c>
      <c r="P360" s="165">
        <f>M360*60*1000</f>
        <v>768.71438896078791</v>
      </c>
      <c r="Q360" s="322">
        <f>P360*N360/1000</f>
        <v>37.436390742390373</v>
      </c>
    </row>
    <row r="361" spans="1:17" s="4" customFormat="1" ht="12.75" customHeight="1">
      <c r="A361" s="358"/>
      <c r="B361" s="118" t="s">
        <v>234</v>
      </c>
      <c r="C361" s="168" t="s">
        <v>223</v>
      </c>
      <c r="D361" s="58">
        <v>80</v>
      </c>
      <c r="E361" s="58" t="s">
        <v>40</v>
      </c>
      <c r="F361" s="124">
        <f>G361+H361+I361</f>
        <v>68.490000000000009</v>
      </c>
      <c r="G361" s="124">
        <v>5.56</v>
      </c>
      <c r="H361" s="124">
        <v>12.19</v>
      </c>
      <c r="I361" s="124">
        <v>50.74</v>
      </c>
      <c r="J361" s="124">
        <v>3952.95</v>
      </c>
      <c r="K361" s="124">
        <v>46.64</v>
      </c>
      <c r="L361" s="124">
        <v>3635.24</v>
      </c>
      <c r="M361" s="125">
        <f>K361/L361</f>
        <v>1.2829964459017837E-2</v>
      </c>
      <c r="N361" s="126">
        <v>49.92</v>
      </c>
      <c r="O361" s="127">
        <f>M361*N361</f>
        <v>0.64047182579417039</v>
      </c>
      <c r="P361" s="127">
        <f>M361*60*1000</f>
        <v>769.7978675410701</v>
      </c>
      <c r="Q361" s="317">
        <f>P361*N361/1000</f>
        <v>38.428309547650223</v>
      </c>
    </row>
    <row r="362" spans="1:17" s="4" customFormat="1" ht="12.75" customHeight="1">
      <c r="A362" s="358"/>
      <c r="B362" s="120" t="s">
        <v>247</v>
      </c>
      <c r="C362" s="74" t="s">
        <v>899</v>
      </c>
      <c r="D362" s="73">
        <v>30</v>
      </c>
      <c r="E362" s="73" t="s">
        <v>40</v>
      </c>
      <c r="F362" s="162">
        <f>G362+H362+I362</f>
        <v>28.34</v>
      </c>
      <c r="G362" s="162">
        <v>3.2202000000000002</v>
      </c>
      <c r="H362" s="162">
        <v>4.8</v>
      </c>
      <c r="I362" s="162">
        <v>20.319800000000001</v>
      </c>
      <c r="J362" s="162">
        <v>1575.42</v>
      </c>
      <c r="K362" s="162">
        <f>I362</f>
        <v>20.319800000000001</v>
      </c>
      <c r="L362" s="162">
        <f>J362</f>
        <v>1575.42</v>
      </c>
      <c r="M362" s="163">
        <f>K362/L362</f>
        <v>1.2898020845234922E-2</v>
      </c>
      <c r="N362" s="164">
        <v>48.7</v>
      </c>
      <c r="O362" s="165">
        <f>M362*N362</f>
        <v>0.62813361516294075</v>
      </c>
      <c r="P362" s="165">
        <f>M362*60*1000</f>
        <v>773.88125071409536</v>
      </c>
      <c r="Q362" s="322">
        <f>P362*N362/1000</f>
        <v>37.688016909776444</v>
      </c>
    </row>
    <row r="363" spans="1:17" s="4" customFormat="1" ht="12.75" customHeight="1">
      <c r="A363" s="358"/>
      <c r="B363" s="118" t="s">
        <v>312</v>
      </c>
      <c r="C363" s="57" t="s">
        <v>299</v>
      </c>
      <c r="D363" s="58">
        <v>40</v>
      </c>
      <c r="E363" s="58">
        <v>1987</v>
      </c>
      <c r="F363" s="124">
        <v>38.4</v>
      </c>
      <c r="G363" s="124">
        <v>2.6320000000000001</v>
      </c>
      <c r="H363" s="124">
        <v>6.4</v>
      </c>
      <c r="I363" s="124">
        <v>29.367999999999999</v>
      </c>
      <c r="J363" s="124">
        <v>2272</v>
      </c>
      <c r="K363" s="124">
        <v>29.367999999999999</v>
      </c>
      <c r="L363" s="124">
        <v>2272</v>
      </c>
      <c r="M363" s="125">
        <v>1.2926056338028168E-2</v>
      </c>
      <c r="N363" s="126">
        <v>56.7</v>
      </c>
      <c r="O363" s="127">
        <v>0.79886905985915491</v>
      </c>
      <c r="P363" s="127">
        <v>775.56338028169</v>
      </c>
      <c r="Q363" s="317">
        <v>43.974443661971826</v>
      </c>
    </row>
    <row r="364" spans="1:17" s="4" customFormat="1" ht="12.75" customHeight="1">
      <c r="A364" s="358"/>
      <c r="B364" s="118" t="s">
        <v>270</v>
      </c>
      <c r="C364" s="57" t="s">
        <v>272</v>
      </c>
      <c r="D364" s="58">
        <v>64</v>
      </c>
      <c r="E364" s="58">
        <v>1961</v>
      </c>
      <c r="F364" s="124">
        <v>53.698</v>
      </c>
      <c r="G364" s="124">
        <v>5.1929999999999996</v>
      </c>
      <c r="H364" s="124">
        <v>10.24</v>
      </c>
      <c r="I364" s="124">
        <v>38.265000000000001</v>
      </c>
      <c r="J364" s="124">
        <v>2955.81</v>
      </c>
      <c r="K364" s="124">
        <v>38.265000000000001</v>
      </c>
      <c r="L364" s="124">
        <v>2955.81</v>
      </c>
      <c r="M364" s="125">
        <f>K364/L364</f>
        <v>1.2945690013904818E-2</v>
      </c>
      <c r="N364" s="126">
        <v>52.3</v>
      </c>
      <c r="O364" s="127">
        <f>M364*N364</f>
        <v>0.67705958772722197</v>
      </c>
      <c r="P364" s="127">
        <f>M364*60*1000</f>
        <v>776.74140083428904</v>
      </c>
      <c r="Q364" s="317">
        <f>P364*N364/1000</f>
        <v>40.623575263633313</v>
      </c>
    </row>
    <row r="365" spans="1:17" s="4" customFormat="1" ht="12.75" customHeight="1">
      <c r="A365" s="358"/>
      <c r="B365" s="118" t="s">
        <v>180</v>
      </c>
      <c r="C365" s="154" t="s">
        <v>165</v>
      </c>
      <c r="D365" s="155">
        <v>20</v>
      </c>
      <c r="E365" s="155">
        <v>1991</v>
      </c>
      <c r="F365" s="156">
        <f>SUM(G365+H365+I365)</f>
        <v>18.100000000000001</v>
      </c>
      <c r="G365" s="156">
        <v>1</v>
      </c>
      <c r="H365" s="156">
        <v>3.2</v>
      </c>
      <c r="I365" s="156">
        <v>13.9</v>
      </c>
      <c r="J365" s="156">
        <v>1074.5999999999999</v>
      </c>
      <c r="K365" s="156">
        <v>13.945</v>
      </c>
      <c r="L365" s="156">
        <v>1074.5999999999999</v>
      </c>
      <c r="M365" s="125">
        <f>K365/L365</f>
        <v>1.2976921645263356E-2</v>
      </c>
      <c r="N365" s="126">
        <v>55.8</v>
      </c>
      <c r="O365" s="127">
        <f>M365*N365</f>
        <v>0.72411222780569517</v>
      </c>
      <c r="P365" s="127">
        <f>M365*60*1000</f>
        <v>778.61529871580137</v>
      </c>
      <c r="Q365" s="317">
        <f>P365*N365/1000</f>
        <v>43.446733668341714</v>
      </c>
    </row>
    <row r="366" spans="1:17" s="4" customFormat="1" ht="12.75" customHeight="1">
      <c r="A366" s="358"/>
      <c r="B366" s="120" t="s">
        <v>247</v>
      </c>
      <c r="C366" s="74" t="s">
        <v>900</v>
      </c>
      <c r="D366" s="73">
        <v>40</v>
      </c>
      <c r="E366" s="73" t="s">
        <v>40</v>
      </c>
      <c r="F366" s="162">
        <f>G366+H366+I366</f>
        <v>39.783999999999999</v>
      </c>
      <c r="G366" s="162">
        <v>4.1753999999999998</v>
      </c>
      <c r="H366" s="162">
        <v>6.4</v>
      </c>
      <c r="I366" s="162">
        <v>29.208600000000001</v>
      </c>
      <c r="J366" s="162">
        <v>2236.75</v>
      </c>
      <c r="K366" s="162">
        <f>I366</f>
        <v>29.208600000000001</v>
      </c>
      <c r="L366" s="162">
        <f>J366</f>
        <v>2236.75</v>
      </c>
      <c r="M366" s="163">
        <f>K366/L366</f>
        <v>1.3058500055884653E-2</v>
      </c>
      <c r="N366" s="164">
        <v>48.7</v>
      </c>
      <c r="O366" s="165">
        <f>M366*N366</f>
        <v>0.63594895272158269</v>
      </c>
      <c r="P366" s="165">
        <f>M366*60*1000</f>
        <v>783.51000335307924</v>
      </c>
      <c r="Q366" s="322">
        <f>P366*N366/1000</f>
        <v>38.156937163294963</v>
      </c>
    </row>
    <row r="367" spans="1:17" s="4" customFormat="1" ht="12.75" customHeight="1">
      <c r="A367" s="358"/>
      <c r="B367" s="118" t="s">
        <v>235</v>
      </c>
      <c r="C367" s="57" t="s">
        <v>865</v>
      </c>
      <c r="D367" s="58">
        <v>52</v>
      </c>
      <c r="E367" s="58">
        <v>1968</v>
      </c>
      <c r="F367" s="124">
        <v>48</v>
      </c>
      <c r="G367" s="124">
        <v>4.3600000000000003</v>
      </c>
      <c r="H367" s="124">
        <v>8</v>
      </c>
      <c r="I367" s="124">
        <v>35.200000000000003</v>
      </c>
      <c r="J367" s="124">
        <v>2686.64</v>
      </c>
      <c r="K367" s="124">
        <v>35.200000000000003</v>
      </c>
      <c r="L367" s="124">
        <v>2686.64</v>
      </c>
      <c r="M367" s="125">
        <f>K367/L367</f>
        <v>1.3101867016049788E-2</v>
      </c>
      <c r="N367" s="126">
        <v>72.599999999999994</v>
      </c>
      <c r="O367" s="127">
        <f>M367*N367</f>
        <v>0.95119554536521456</v>
      </c>
      <c r="P367" s="127">
        <f>M367*60*1000</f>
        <v>786.11202096298723</v>
      </c>
      <c r="Q367" s="317">
        <f>P367*N367/1000</f>
        <v>57.071732721912873</v>
      </c>
    </row>
    <row r="368" spans="1:17" s="4" customFormat="1" ht="12.75" customHeight="1">
      <c r="A368" s="358"/>
      <c r="B368" s="120" t="s">
        <v>148</v>
      </c>
      <c r="C368" s="119" t="s">
        <v>127</v>
      </c>
      <c r="D368" s="120">
        <v>30</v>
      </c>
      <c r="E368" s="120">
        <v>1992</v>
      </c>
      <c r="F368" s="121">
        <v>31</v>
      </c>
      <c r="G368" s="121">
        <v>5.5257100000000001</v>
      </c>
      <c r="H368" s="121">
        <v>4.8</v>
      </c>
      <c r="I368" s="121">
        <v>20.674289999999999</v>
      </c>
      <c r="J368" s="121">
        <v>1576.72</v>
      </c>
      <c r="K368" s="121">
        <v>20.674289999999999</v>
      </c>
      <c r="L368" s="121">
        <v>1576.72</v>
      </c>
      <c r="M368" s="122">
        <f>K368/L368</f>
        <v>1.3112213963164036E-2</v>
      </c>
      <c r="N368" s="123">
        <v>62.021000000000001</v>
      </c>
      <c r="O368" s="123">
        <f>M368*N368</f>
        <v>0.81323262220939663</v>
      </c>
      <c r="P368" s="123">
        <f>M368*1000*60</f>
        <v>786.73283778984216</v>
      </c>
      <c r="Q368" s="316">
        <f>O368*60</f>
        <v>48.793957332563799</v>
      </c>
    </row>
    <row r="369" spans="1:17" s="4" customFormat="1" ht="12.75" customHeight="1">
      <c r="A369" s="358"/>
      <c r="B369" s="118" t="s">
        <v>87</v>
      </c>
      <c r="C369" s="57" t="s">
        <v>744</v>
      </c>
      <c r="D369" s="58">
        <v>60</v>
      </c>
      <c r="E369" s="58">
        <v>1967</v>
      </c>
      <c r="F369" s="124">
        <v>52.3553</v>
      </c>
      <c r="G369" s="124">
        <v>10.550599999999999</v>
      </c>
      <c r="H369" s="124">
        <v>5.94</v>
      </c>
      <c r="I369" s="124">
        <v>35.864699999999999</v>
      </c>
      <c r="J369" s="124">
        <v>2725.05</v>
      </c>
      <c r="K369" s="124">
        <v>35.864699999999999</v>
      </c>
      <c r="L369" s="124">
        <v>2725.05</v>
      </c>
      <c r="M369" s="125">
        <v>1.316111630979248E-2</v>
      </c>
      <c r="N369" s="126">
        <v>60.4</v>
      </c>
      <c r="O369" s="127">
        <v>0.79493142511146575</v>
      </c>
      <c r="P369" s="127">
        <v>789.6669785875489</v>
      </c>
      <c r="Q369" s="317">
        <v>47.695885506687958</v>
      </c>
    </row>
    <row r="370" spans="1:17" s="4" customFormat="1" ht="12.75" customHeight="1">
      <c r="A370" s="358"/>
      <c r="B370" s="118" t="s">
        <v>859</v>
      </c>
      <c r="C370" s="57" t="s">
        <v>881</v>
      </c>
      <c r="D370" s="58">
        <v>40</v>
      </c>
      <c r="E370" s="58">
        <v>1992</v>
      </c>
      <c r="F370" s="124">
        <v>40</v>
      </c>
      <c r="G370" s="124">
        <v>3.8</v>
      </c>
      <c r="H370" s="124">
        <v>6.4</v>
      </c>
      <c r="I370" s="124">
        <v>29.9</v>
      </c>
      <c r="J370" s="124">
        <v>2264.86</v>
      </c>
      <c r="K370" s="124">
        <v>29.9</v>
      </c>
      <c r="L370" s="124">
        <v>2264.86</v>
      </c>
      <c r="M370" s="125">
        <f>K370/L370</f>
        <v>1.320169900126277E-2</v>
      </c>
      <c r="N370" s="126">
        <v>72.599999999999994</v>
      </c>
      <c r="O370" s="127">
        <f>M370*N370</f>
        <v>0.95844334749167703</v>
      </c>
      <c r="P370" s="127">
        <f>M370*60*1000</f>
        <v>792.10194007576615</v>
      </c>
      <c r="Q370" s="317">
        <f>P370*N370/1000</f>
        <v>57.506600849500614</v>
      </c>
    </row>
    <row r="371" spans="1:17" s="4" customFormat="1" ht="12.75" customHeight="1">
      <c r="A371" s="358"/>
      <c r="B371" s="118" t="s">
        <v>235</v>
      </c>
      <c r="C371" s="57" t="s">
        <v>866</v>
      </c>
      <c r="D371" s="58">
        <v>12</v>
      </c>
      <c r="E371" s="58">
        <v>1985</v>
      </c>
      <c r="F371" s="124">
        <v>12</v>
      </c>
      <c r="G371" s="124">
        <v>1.32</v>
      </c>
      <c r="H371" s="124">
        <v>1.92</v>
      </c>
      <c r="I371" s="124">
        <v>9.06</v>
      </c>
      <c r="J371" s="124">
        <v>684.9</v>
      </c>
      <c r="K371" s="124">
        <v>9.06</v>
      </c>
      <c r="L371" s="124">
        <v>684.9</v>
      </c>
      <c r="M371" s="125">
        <f>K371/L371</f>
        <v>1.322820849759089E-2</v>
      </c>
      <c r="N371" s="126">
        <v>72.599999999999994</v>
      </c>
      <c r="O371" s="127">
        <f>M371*N371</f>
        <v>0.96036793692509859</v>
      </c>
      <c r="P371" s="127">
        <f>M371*60*1000</f>
        <v>793.69250985545352</v>
      </c>
      <c r="Q371" s="317">
        <f>P371*N371/1000</f>
        <v>57.622076215505921</v>
      </c>
    </row>
    <row r="372" spans="1:17" s="4" customFormat="1" ht="12.75" customHeight="1">
      <c r="A372" s="358"/>
      <c r="B372" s="118" t="s">
        <v>837</v>
      </c>
      <c r="C372" s="119" t="s">
        <v>832</v>
      </c>
      <c r="D372" s="120">
        <v>32</v>
      </c>
      <c r="E372" s="120">
        <v>1986</v>
      </c>
      <c r="F372" s="121">
        <v>31.164000000000001</v>
      </c>
      <c r="G372" s="121">
        <v>3.2029999999999998</v>
      </c>
      <c r="H372" s="121">
        <v>4.8</v>
      </c>
      <c r="I372" s="121">
        <v>23.161000000000001</v>
      </c>
      <c r="J372" s="121">
        <v>1810.74</v>
      </c>
      <c r="K372" s="121">
        <v>22.981000000000002</v>
      </c>
      <c r="L372" s="121">
        <v>1732.55</v>
      </c>
      <c r="M372" s="122">
        <v>1.3264263657614499E-2</v>
      </c>
      <c r="N372" s="123">
        <v>72.59</v>
      </c>
      <c r="O372" s="123">
        <v>0.9628528989062366</v>
      </c>
      <c r="P372" s="123">
        <v>795.85581945686999</v>
      </c>
      <c r="Q372" s="316">
        <v>57.771173934374197</v>
      </c>
    </row>
    <row r="373" spans="1:17" s="4" customFormat="1" ht="11.25" customHeight="1">
      <c r="A373" s="358"/>
      <c r="B373" s="118" t="s">
        <v>312</v>
      </c>
      <c r="C373" s="57" t="s">
        <v>300</v>
      </c>
      <c r="D373" s="58">
        <v>24</v>
      </c>
      <c r="E373" s="58">
        <v>1993</v>
      </c>
      <c r="F373" s="124">
        <v>21.41</v>
      </c>
      <c r="G373" s="124">
        <v>0</v>
      </c>
      <c r="H373" s="124">
        <v>0</v>
      </c>
      <c r="I373" s="124">
        <v>21.41</v>
      </c>
      <c r="J373" s="124">
        <v>1614.06</v>
      </c>
      <c r="K373" s="124">
        <v>21.41</v>
      </c>
      <c r="L373" s="124">
        <v>1614.06</v>
      </c>
      <c r="M373" s="125">
        <v>1.3264686566794295E-2</v>
      </c>
      <c r="N373" s="126">
        <v>56.7</v>
      </c>
      <c r="O373" s="127">
        <v>0.81979742388758792</v>
      </c>
      <c r="P373" s="127">
        <v>795.88119400765765</v>
      </c>
      <c r="Q373" s="317">
        <v>45.12646370023419</v>
      </c>
    </row>
    <row r="374" spans="1:17" s="4" customFormat="1" ht="12.75" customHeight="1">
      <c r="A374" s="358"/>
      <c r="B374" s="120" t="s">
        <v>247</v>
      </c>
      <c r="C374" s="74" t="s">
        <v>901</v>
      </c>
      <c r="D374" s="73">
        <v>9</v>
      </c>
      <c r="E374" s="73" t="s">
        <v>40</v>
      </c>
      <c r="F374" s="162">
        <f>G374+H374+I374</f>
        <v>11.462</v>
      </c>
      <c r="G374" s="162">
        <v>1.6374</v>
      </c>
      <c r="H374" s="162">
        <v>1.44</v>
      </c>
      <c r="I374" s="162">
        <v>8.3846000000000007</v>
      </c>
      <c r="J374" s="162">
        <v>624.82000000000005</v>
      </c>
      <c r="K374" s="162">
        <f>I374</f>
        <v>8.3846000000000007</v>
      </c>
      <c r="L374" s="162">
        <f>J374</f>
        <v>624.82000000000005</v>
      </c>
      <c r="M374" s="163">
        <f>K374/L374</f>
        <v>1.3419224736724177E-2</v>
      </c>
      <c r="N374" s="164">
        <v>48.7</v>
      </c>
      <c r="O374" s="165">
        <f>M374*N374</f>
        <v>0.65351624467846747</v>
      </c>
      <c r="P374" s="165">
        <f>M374*60*1000</f>
        <v>805.1534842034506</v>
      </c>
      <c r="Q374" s="322">
        <f>P374*N374/1000</f>
        <v>39.210974680708041</v>
      </c>
    </row>
    <row r="375" spans="1:17" s="4" customFormat="1" ht="12.75" customHeight="1">
      <c r="A375" s="358"/>
      <c r="B375" s="120" t="s">
        <v>148</v>
      </c>
      <c r="C375" s="119" t="s">
        <v>126</v>
      </c>
      <c r="D375" s="120">
        <v>50</v>
      </c>
      <c r="E375" s="120">
        <v>1975</v>
      </c>
      <c r="F375" s="121">
        <v>45.29</v>
      </c>
      <c r="G375" s="121">
        <v>4.2329999999999997</v>
      </c>
      <c r="H375" s="121">
        <v>7.68</v>
      </c>
      <c r="I375" s="121">
        <v>33.377000000000002</v>
      </c>
      <c r="J375" s="121">
        <v>2485.16</v>
      </c>
      <c r="K375" s="121">
        <v>33.377000000000002</v>
      </c>
      <c r="L375" s="121">
        <v>2485.16</v>
      </c>
      <c r="M375" s="122">
        <f>K375/L375</f>
        <v>1.3430523588018479E-2</v>
      </c>
      <c r="N375" s="123">
        <v>62.021000000000001</v>
      </c>
      <c r="O375" s="123">
        <f>M375*N375</f>
        <v>0.83297450345249413</v>
      </c>
      <c r="P375" s="123">
        <f>M375*1000*60</f>
        <v>805.83141528110878</v>
      </c>
      <c r="Q375" s="316">
        <f>O375*60</f>
        <v>49.978470207149648</v>
      </c>
    </row>
    <row r="376" spans="1:17" s="4" customFormat="1" ht="12.75" customHeight="1">
      <c r="A376" s="358"/>
      <c r="B376" s="120" t="s">
        <v>148</v>
      </c>
      <c r="C376" s="119" t="s">
        <v>129</v>
      </c>
      <c r="D376" s="120">
        <v>40</v>
      </c>
      <c r="E376" s="120">
        <v>1973</v>
      </c>
      <c r="F376" s="121">
        <v>44.5</v>
      </c>
      <c r="G376" s="121">
        <v>3.8844099999999999</v>
      </c>
      <c r="H376" s="121">
        <v>6.16</v>
      </c>
      <c r="I376" s="121">
        <v>34.455590000000001</v>
      </c>
      <c r="J376" s="121">
        <v>2565.4</v>
      </c>
      <c r="K376" s="121">
        <v>34.455590000000001</v>
      </c>
      <c r="L376" s="121">
        <v>2565.4</v>
      </c>
      <c r="M376" s="122">
        <f>K376/L376</f>
        <v>1.3430884072659235E-2</v>
      </c>
      <c r="N376" s="123">
        <v>62.021000000000001</v>
      </c>
      <c r="O376" s="123">
        <f>M376*N376</f>
        <v>0.83299686107039839</v>
      </c>
      <c r="P376" s="123">
        <f>M376*1000*60</f>
        <v>805.85304435955413</v>
      </c>
      <c r="Q376" s="316">
        <f>O376*60</f>
        <v>49.979811664223902</v>
      </c>
    </row>
    <row r="377" spans="1:17" s="4" customFormat="1" ht="12.75" customHeight="1">
      <c r="A377" s="358"/>
      <c r="B377" s="118" t="s">
        <v>234</v>
      </c>
      <c r="C377" s="168" t="s">
        <v>222</v>
      </c>
      <c r="D377" s="58">
        <v>36</v>
      </c>
      <c r="E377" s="58" t="s">
        <v>40</v>
      </c>
      <c r="F377" s="124">
        <f>G377+H377+I377</f>
        <v>38.85</v>
      </c>
      <c r="G377" s="124">
        <v>2.8</v>
      </c>
      <c r="H377" s="124">
        <v>5.57</v>
      </c>
      <c r="I377" s="124">
        <v>30.48</v>
      </c>
      <c r="J377" s="124">
        <v>2268.86</v>
      </c>
      <c r="K377" s="124">
        <v>27.81</v>
      </c>
      <c r="L377" s="124">
        <v>2070.59</v>
      </c>
      <c r="M377" s="125">
        <f>K377/L377</f>
        <v>1.3430954462254717E-2</v>
      </c>
      <c r="N377" s="126">
        <v>49.92</v>
      </c>
      <c r="O377" s="127">
        <f>M377*N377</f>
        <v>0.67047324675575548</v>
      </c>
      <c r="P377" s="127">
        <f>M377*60*1000</f>
        <v>805.85726773528302</v>
      </c>
      <c r="Q377" s="317">
        <f>P377*N377/1000</f>
        <v>40.228394805345324</v>
      </c>
    </row>
    <row r="378" spans="1:17" s="4" customFormat="1" ht="12.75" customHeight="1">
      <c r="A378" s="358"/>
      <c r="B378" s="118" t="s">
        <v>837</v>
      </c>
      <c r="C378" s="57" t="s">
        <v>827</v>
      </c>
      <c r="D378" s="58">
        <v>24</v>
      </c>
      <c r="E378" s="58">
        <v>2011</v>
      </c>
      <c r="F378" s="124">
        <v>19.43</v>
      </c>
      <c r="G378" s="124">
        <v>2.3889999999999998</v>
      </c>
      <c r="H378" s="124">
        <v>1.92</v>
      </c>
      <c r="I378" s="124">
        <v>15.121</v>
      </c>
      <c r="J378" s="124">
        <v>1123.75</v>
      </c>
      <c r="K378" s="124">
        <v>15.121</v>
      </c>
      <c r="L378" s="124">
        <v>1123.75</v>
      </c>
      <c r="M378" s="125">
        <f>K378/L378</f>
        <v>1.3455839822024472E-2</v>
      </c>
      <c r="N378" s="126">
        <v>72.59</v>
      </c>
      <c r="O378" s="127">
        <f>M378*N378</f>
        <v>0.9767594126807565</v>
      </c>
      <c r="P378" s="127">
        <f>M378*60*1000</f>
        <v>807.35038932146824</v>
      </c>
      <c r="Q378" s="317">
        <f>P378*N378/1000</f>
        <v>58.605564760845382</v>
      </c>
    </row>
    <row r="379" spans="1:17" s="4" customFormat="1" ht="12.75" customHeight="1">
      <c r="A379" s="358"/>
      <c r="B379" s="118" t="s">
        <v>270</v>
      </c>
      <c r="C379" s="57" t="s">
        <v>621</v>
      </c>
      <c r="D379" s="58">
        <v>48</v>
      </c>
      <c r="E379" s="58">
        <v>1961</v>
      </c>
      <c r="F379" s="124">
        <v>44.332000000000001</v>
      </c>
      <c r="G379" s="124">
        <v>4.4109999999999996</v>
      </c>
      <c r="H379" s="124">
        <v>7.68</v>
      </c>
      <c r="I379" s="124">
        <v>32.241</v>
      </c>
      <c r="J379" s="124">
        <v>2393.12</v>
      </c>
      <c r="K379" s="124">
        <v>32.241</v>
      </c>
      <c r="L379" s="124">
        <v>2393.12</v>
      </c>
      <c r="M379" s="125">
        <f>K379/L379</f>
        <v>1.3472370796282678E-2</v>
      </c>
      <c r="N379" s="126">
        <v>52.3</v>
      </c>
      <c r="O379" s="127">
        <f>M379*N379</f>
        <v>0.70460499264558396</v>
      </c>
      <c r="P379" s="127">
        <f>M379*60*1000</f>
        <v>808.34224777696068</v>
      </c>
      <c r="Q379" s="317">
        <f>P379*N379/1000</f>
        <v>42.27629955873504</v>
      </c>
    </row>
    <row r="380" spans="1:17" ht="12.75" customHeight="1">
      <c r="A380" s="358"/>
      <c r="B380" s="118" t="s">
        <v>180</v>
      </c>
      <c r="C380" s="154" t="s">
        <v>161</v>
      </c>
      <c r="D380" s="155">
        <v>20</v>
      </c>
      <c r="E380" s="155">
        <v>1997</v>
      </c>
      <c r="F380" s="156">
        <f>SUM(G380+H380+I380)</f>
        <v>21.2</v>
      </c>
      <c r="G380" s="156">
        <v>2</v>
      </c>
      <c r="H380" s="156">
        <v>3.2</v>
      </c>
      <c r="I380" s="156">
        <v>16</v>
      </c>
      <c r="J380" s="156">
        <v>1186.4000000000001</v>
      </c>
      <c r="K380" s="156">
        <v>16</v>
      </c>
      <c r="L380" s="156">
        <v>1186.4000000000001</v>
      </c>
      <c r="M380" s="125">
        <f>K380/L380</f>
        <v>1.3486176668914362E-2</v>
      </c>
      <c r="N380" s="126">
        <v>55.8</v>
      </c>
      <c r="O380" s="127">
        <f>M380*N380</f>
        <v>0.75252865812542136</v>
      </c>
      <c r="P380" s="127">
        <f>M380*60*1000</f>
        <v>809.17060013486173</v>
      </c>
      <c r="Q380" s="317">
        <f>P380*N380/1000</f>
        <v>45.151719487525284</v>
      </c>
    </row>
    <row r="381" spans="1:17" ht="12.75" customHeight="1">
      <c r="A381" s="358"/>
      <c r="B381" s="118" t="s">
        <v>790</v>
      </c>
      <c r="C381" s="170" t="s">
        <v>327</v>
      </c>
      <c r="D381" s="134">
        <v>4</v>
      </c>
      <c r="E381" s="135" t="s">
        <v>40</v>
      </c>
      <c r="F381" s="136">
        <v>3.07</v>
      </c>
      <c r="G381" s="136">
        <v>0.4</v>
      </c>
      <c r="H381" s="136">
        <v>0.04</v>
      </c>
      <c r="I381" s="136">
        <v>2.63</v>
      </c>
      <c r="J381" s="137">
        <v>193.25</v>
      </c>
      <c r="K381" s="136">
        <v>2.63</v>
      </c>
      <c r="L381" s="137">
        <v>193.25</v>
      </c>
      <c r="M381" s="125">
        <v>1.3609314359637774E-2</v>
      </c>
      <c r="N381" s="138">
        <v>61.5</v>
      </c>
      <c r="O381" s="127">
        <v>0.83697283311772308</v>
      </c>
      <c r="P381" s="127">
        <v>816.55886157826637</v>
      </c>
      <c r="Q381" s="317">
        <v>50.218369987063376</v>
      </c>
    </row>
    <row r="382" spans="1:17" ht="13.5" customHeight="1">
      <c r="A382" s="358"/>
      <c r="B382" s="118" t="s">
        <v>263</v>
      </c>
      <c r="C382" s="57" t="s">
        <v>257</v>
      </c>
      <c r="D382" s="58">
        <v>45</v>
      </c>
      <c r="E382" s="58">
        <v>1992</v>
      </c>
      <c r="F382" s="124">
        <f>SUM(G382+H382+I382)</f>
        <v>42</v>
      </c>
      <c r="G382" s="124">
        <v>4.6920000000000002</v>
      </c>
      <c r="H382" s="124">
        <v>7.2</v>
      </c>
      <c r="I382" s="124">
        <v>30.108000000000001</v>
      </c>
      <c r="J382" s="124">
        <v>2192.8000000000002</v>
      </c>
      <c r="K382" s="124">
        <v>30.108000000000001</v>
      </c>
      <c r="L382" s="124">
        <v>2192.8000000000002</v>
      </c>
      <c r="M382" s="125">
        <f>K382/L382</f>
        <v>1.3730390368478656E-2</v>
      </c>
      <c r="N382" s="126">
        <v>52.32</v>
      </c>
      <c r="O382" s="127">
        <f>M382*N382</f>
        <v>0.71837402407880324</v>
      </c>
      <c r="P382" s="127">
        <f>M382*60*1000</f>
        <v>823.82342210871934</v>
      </c>
      <c r="Q382" s="317">
        <f>P382*N382/1000</f>
        <v>43.102441444728193</v>
      </c>
    </row>
    <row r="383" spans="1:17" ht="11.25" customHeight="1">
      <c r="A383" s="358"/>
      <c r="B383" s="118" t="s">
        <v>263</v>
      </c>
      <c r="C383" s="57" t="s">
        <v>917</v>
      </c>
      <c r="D383" s="58">
        <v>50</v>
      </c>
      <c r="E383" s="58">
        <v>1971</v>
      </c>
      <c r="F383" s="124">
        <f>SUM(G383+H383+I383)</f>
        <v>45.110999999999997</v>
      </c>
      <c r="G383" s="124">
        <v>3.3149999999999999</v>
      </c>
      <c r="H383" s="124">
        <v>8</v>
      </c>
      <c r="I383" s="124">
        <v>33.795999999999999</v>
      </c>
      <c r="J383" s="124">
        <v>2459.61</v>
      </c>
      <c r="K383" s="124">
        <v>33.795999999999999</v>
      </c>
      <c r="L383" s="124">
        <v>2459.61</v>
      </c>
      <c r="M383" s="125">
        <f>K383/L383</f>
        <v>1.3740389736584254E-2</v>
      </c>
      <c r="N383" s="126">
        <v>52.32</v>
      </c>
      <c r="O383" s="127">
        <f>M383*N383</f>
        <v>0.71889719101808813</v>
      </c>
      <c r="P383" s="127">
        <f>M383*60*1000</f>
        <v>824.42338419505518</v>
      </c>
      <c r="Q383" s="317">
        <f>P383*N383/1000</f>
        <v>43.133831461085293</v>
      </c>
    </row>
    <row r="384" spans="1:17" ht="12.75" customHeight="1">
      <c r="A384" s="358"/>
      <c r="B384" s="118" t="s">
        <v>270</v>
      </c>
      <c r="C384" s="57" t="s">
        <v>275</v>
      </c>
      <c r="D384" s="58">
        <v>36</v>
      </c>
      <c r="E384" s="58">
        <v>1988</v>
      </c>
      <c r="F384" s="124">
        <v>45.587000000000003</v>
      </c>
      <c r="G384" s="124">
        <v>6.2539999999999996</v>
      </c>
      <c r="H384" s="124">
        <v>8.64</v>
      </c>
      <c r="I384" s="124">
        <v>30.693000000000001</v>
      </c>
      <c r="J384" s="124">
        <v>2231.4499999999998</v>
      </c>
      <c r="K384" s="124">
        <v>30.693000000000001</v>
      </c>
      <c r="L384" s="124">
        <v>2231.4499999999998</v>
      </c>
      <c r="M384" s="125">
        <f>K384/L384</f>
        <v>1.3754733469268863E-2</v>
      </c>
      <c r="N384" s="126">
        <v>52.3</v>
      </c>
      <c r="O384" s="127">
        <f>M384*N384</f>
        <v>0.71937256044276154</v>
      </c>
      <c r="P384" s="127">
        <f>M384*60*1000</f>
        <v>825.28400815613179</v>
      </c>
      <c r="Q384" s="317">
        <f>P384*N384/1000</f>
        <v>43.16235362656569</v>
      </c>
    </row>
    <row r="385" spans="1:17" ht="12.75" customHeight="1">
      <c r="A385" s="358"/>
      <c r="B385" s="118" t="s">
        <v>837</v>
      </c>
      <c r="C385" s="119" t="s">
        <v>833</v>
      </c>
      <c r="D385" s="120">
        <v>55</v>
      </c>
      <c r="E385" s="120">
        <v>1986</v>
      </c>
      <c r="F385" s="121">
        <v>51.33</v>
      </c>
      <c r="G385" s="121">
        <v>5.0209999999999999</v>
      </c>
      <c r="H385" s="121">
        <v>8.8000000000000007</v>
      </c>
      <c r="I385" s="121">
        <v>37.509</v>
      </c>
      <c r="J385" s="121">
        <v>2708.93</v>
      </c>
      <c r="K385" s="121">
        <v>37.509</v>
      </c>
      <c r="L385" s="121">
        <v>2708.93</v>
      </c>
      <c r="M385" s="122">
        <v>1.3846426448819277E-2</v>
      </c>
      <c r="N385" s="123">
        <v>72.59</v>
      </c>
      <c r="O385" s="123">
        <v>1.0051120959197914</v>
      </c>
      <c r="P385" s="123">
        <v>830.78558692915658</v>
      </c>
      <c r="Q385" s="316">
        <v>60.306725755187479</v>
      </c>
    </row>
    <row r="386" spans="1:17" ht="12.75" customHeight="1">
      <c r="A386" s="358"/>
      <c r="B386" s="118" t="s">
        <v>87</v>
      </c>
      <c r="C386" s="57" t="s">
        <v>745</v>
      </c>
      <c r="D386" s="58">
        <v>60</v>
      </c>
      <c r="E386" s="58">
        <v>1983</v>
      </c>
      <c r="F386" s="124">
        <v>58.781999999999996</v>
      </c>
      <c r="G386" s="124">
        <v>9.1504999999999992</v>
      </c>
      <c r="H386" s="124">
        <v>6.16</v>
      </c>
      <c r="I386" s="124">
        <v>43.471499999999992</v>
      </c>
      <c r="J386" s="124">
        <v>3137.98</v>
      </c>
      <c r="K386" s="124">
        <v>43.471499999999992</v>
      </c>
      <c r="L386" s="124">
        <v>3137.98</v>
      </c>
      <c r="M386" s="125">
        <v>1.3853338772076302E-2</v>
      </c>
      <c r="N386" s="126">
        <v>60.4</v>
      </c>
      <c r="O386" s="127">
        <v>0.83674166183340859</v>
      </c>
      <c r="P386" s="127">
        <v>831.2003263245781</v>
      </c>
      <c r="Q386" s="317">
        <v>50.204499710004512</v>
      </c>
    </row>
    <row r="387" spans="1:17" ht="12.75" customHeight="1">
      <c r="A387" s="358"/>
      <c r="B387" s="118" t="s">
        <v>837</v>
      </c>
      <c r="C387" s="119" t="s">
        <v>834</v>
      </c>
      <c r="D387" s="120">
        <v>45</v>
      </c>
      <c r="E387" s="120">
        <v>1975</v>
      </c>
      <c r="F387" s="121">
        <v>43.789000000000001</v>
      </c>
      <c r="G387" s="121">
        <v>4.2329999999999997</v>
      </c>
      <c r="H387" s="121">
        <v>7.1680000000000001</v>
      </c>
      <c r="I387" s="121">
        <v>32.387999999999998</v>
      </c>
      <c r="J387" s="121">
        <v>2328.37</v>
      </c>
      <c r="K387" s="121">
        <v>32.234999999999999</v>
      </c>
      <c r="L387" s="121">
        <v>2317.34</v>
      </c>
      <c r="M387" s="122">
        <v>1.3910345482320246E-2</v>
      </c>
      <c r="N387" s="123">
        <v>72.59</v>
      </c>
      <c r="O387" s="123">
        <v>1.0097519785616267</v>
      </c>
      <c r="P387" s="123">
        <v>834.6207289392147</v>
      </c>
      <c r="Q387" s="316">
        <v>60.585118713697604</v>
      </c>
    </row>
    <row r="388" spans="1:17" ht="12.75" customHeight="1">
      <c r="A388" s="358"/>
      <c r="B388" s="118" t="s">
        <v>263</v>
      </c>
      <c r="C388" s="57" t="s">
        <v>386</v>
      </c>
      <c r="D388" s="58">
        <v>50</v>
      </c>
      <c r="E388" s="58">
        <v>1969</v>
      </c>
      <c r="F388" s="124">
        <f>SUM(G388+H388+I388)</f>
        <v>47.7</v>
      </c>
      <c r="G388" s="124">
        <v>4.7430000000000003</v>
      </c>
      <c r="H388" s="124">
        <v>6.85</v>
      </c>
      <c r="I388" s="124">
        <v>36.106999999999999</v>
      </c>
      <c r="J388" s="124">
        <v>2594.3200000000002</v>
      </c>
      <c r="K388" s="124">
        <v>36.106999999999999</v>
      </c>
      <c r="L388" s="124">
        <v>2594.3200000000002</v>
      </c>
      <c r="M388" s="125">
        <f>K388/L388</f>
        <v>1.3917712541243948E-2</v>
      </c>
      <c r="N388" s="126">
        <v>52.32</v>
      </c>
      <c r="O388" s="127">
        <f>M388*N388</f>
        <v>0.72817472015788332</v>
      </c>
      <c r="P388" s="127">
        <f>M388*60*1000</f>
        <v>835.06275247463691</v>
      </c>
      <c r="Q388" s="317">
        <f>P388*N388/1000</f>
        <v>43.690483209473001</v>
      </c>
    </row>
    <row r="389" spans="1:17" ht="12.75" customHeight="1">
      <c r="A389" s="358"/>
      <c r="B389" s="120" t="s">
        <v>35</v>
      </c>
      <c r="C389" s="57" t="s">
        <v>588</v>
      </c>
      <c r="D389" s="58">
        <v>75</v>
      </c>
      <c r="E389" s="58" t="s">
        <v>586</v>
      </c>
      <c r="F389" s="124">
        <f>+G389+H389+I389</f>
        <v>73.600001000000006</v>
      </c>
      <c r="G389" s="124">
        <v>6.3398649999999996</v>
      </c>
      <c r="H389" s="124">
        <v>11.68</v>
      </c>
      <c r="I389" s="124">
        <v>55.580136000000003</v>
      </c>
      <c r="J389" s="124">
        <v>3993.36</v>
      </c>
      <c r="K389" s="124">
        <v>55.580136000000003</v>
      </c>
      <c r="L389" s="124">
        <v>3993.36</v>
      </c>
      <c r="M389" s="125">
        <f>K389/L389</f>
        <v>1.3918138109261374E-2</v>
      </c>
      <c r="N389" s="126">
        <v>59.186999999999998</v>
      </c>
      <c r="O389" s="127">
        <f>M389*N389</f>
        <v>0.82377284027285291</v>
      </c>
      <c r="P389" s="127">
        <f>M389*60*1000</f>
        <v>835.08828655568243</v>
      </c>
      <c r="Q389" s="317">
        <f>P389*N389/1000</f>
        <v>49.426370416371171</v>
      </c>
    </row>
    <row r="390" spans="1:17" ht="12.75" customHeight="1">
      <c r="A390" s="358"/>
      <c r="B390" s="118" t="s">
        <v>837</v>
      </c>
      <c r="C390" s="171" t="s">
        <v>836</v>
      </c>
      <c r="D390" s="120">
        <v>20</v>
      </c>
      <c r="E390" s="120">
        <v>1984</v>
      </c>
      <c r="F390" s="121">
        <v>14.329000000000001</v>
      </c>
      <c r="G390" s="121">
        <v>0.96299999999999997</v>
      </c>
      <c r="H390" s="121">
        <v>3.2</v>
      </c>
      <c r="I390" s="121">
        <v>10.166</v>
      </c>
      <c r="J390" s="121">
        <v>728.56</v>
      </c>
      <c r="K390" s="121">
        <v>8.6229999999999993</v>
      </c>
      <c r="L390" s="121">
        <v>618</v>
      </c>
      <c r="M390" s="122">
        <v>1.3953074433656957E-2</v>
      </c>
      <c r="N390" s="123">
        <v>72.59</v>
      </c>
      <c r="O390" s="123">
        <v>1.0128536731391586</v>
      </c>
      <c r="P390" s="123">
        <v>837.18446601941741</v>
      </c>
      <c r="Q390" s="316">
        <v>60.771220388349512</v>
      </c>
    </row>
    <row r="391" spans="1:17" ht="12.75" customHeight="1">
      <c r="A391" s="358"/>
      <c r="B391" s="118" t="s">
        <v>837</v>
      </c>
      <c r="C391" s="119" t="s">
        <v>835</v>
      </c>
      <c r="D391" s="120">
        <v>19</v>
      </c>
      <c r="E391" s="120">
        <v>1989</v>
      </c>
      <c r="F391" s="121">
        <v>18.279</v>
      </c>
      <c r="G391" s="121">
        <v>1.42</v>
      </c>
      <c r="H391" s="121">
        <v>2.88</v>
      </c>
      <c r="I391" s="121">
        <v>13.978999999999999</v>
      </c>
      <c r="J391" s="121">
        <v>1068.04</v>
      </c>
      <c r="K391" s="121">
        <v>12.675000000000001</v>
      </c>
      <c r="L391" s="121">
        <v>908.39</v>
      </c>
      <c r="M391" s="122">
        <v>1.3953257961888618E-2</v>
      </c>
      <c r="N391" s="123">
        <v>72.59</v>
      </c>
      <c r="O391" s="123">
        <v>1.0128669954534948</v>
      </c>
      <c r="P391" s="123">
        <v>837.19547771331702</v>
      </c>
      <c r="Q391" s="316">
        <v>60.772019727209688</v>
      </c>
    </row>
    <row r="392" spans="1:17" ht="12.75" customHeight="1">
      <c r="A392" s="358"/>
      <c r="B392" s="120" t="s">
        <v>581</v>
      </c>
      <c r="C392" s="149" t="s">
        <v>975</v>
      </c>
      <c r="D392" s="150">
        <v>10</v>
      </c>
      <c r="E392" s="150">
        <v>1984</v>
      </c>
      <c r="F392" s="151">
        <v>14.212999999999999</v>
      </c>
      <c r="G392" s="151">
        <v>1.264953</v>
      </c>
      <c r="H392" s="151">
        <v>4.32</v>
      </c>
      <c r="I392" s="151">
        <v>8.6280479999999997</v>
      </c>
      <c r="J392" s="151">
        <v>609.70000000000005</v>
      </c>
      <c r="K392" s="151">
        <v>8.6280479999999997</v>
      </c>
      <c r="L392" s="151">
        <v>609.70000000000005</v>
      </c>
      <c r="M392" s="152">
        <v>1.4151300639658847E-2</v>
      </c>
      <c r="N392" s="153">
        <v>65.727000000000004</v>
      </c>
      <c r="O392" s="153">
        <v>0.93012253714285709</v>
      </c>
      <c r="P392" s="153">
        <v>849.07803837953077</v>
      </c>
      <c r="Q392" s="320">
        <v>55.807352228571418</v>
      </c>
    </row>
    <row r="393" spans="1:17" ht="12.75" customHeight="1">
      <c r="A393" s="358"/>
      <c r="B393" s="118" t="s">
        <v>263</v>
      </c>
      <c r="C393" s="57" t="s">
        <v>388</v>
      </c>
      <c r="D393" s="58">
        <v>30</v>
      </c>
      <c r="E393" s="58"/>
      <c r="F393" s="124">
        <f>SUM(G393+H393+I393)</f>
        <v>31.070999999999998</v>
      </c>
      <c r="G393" s="124">
        <v>3.0939999999999999</v>
      </c>
      <c r="H393" s="124">
        <v>4.8</v>
      </c>
      <c r="I393" s="124">
        <v>23.177</v>
      </c>
      <c r="J393" s="124">
        <v>1636.16</v>
      </c>
      <c r="K393" s="124">
        <v>23.177</v>
      </c>
      <c r="L393" s="124">
        <v>1636.16</v>
      </c>
      <c r="M393" s="125">
        <f>K393/L393</f>
        <v>1.4165485038138078E-2</v>
      </c>
      <c r="N393" s="126">
        <v>52.32</v>
      </c>
      <c r="O393" s="127">
        <f>M393*N393</f>
        <v>0.74113817719538422</v>
      </c>
      <c r="P393" s="127">
        <f>M393*60*1000</f>
        <v>849.92910228828464</v>
      </c>
      <c r="Q393" s="317">
        <f>P393*N393/1000</f>
        <v>44.46829063172305</v>
      </c>
    </row>
    <row r="394" spans="1:17" ht="12.75" customHeight="1">
      <c r="A394" s="358"/>
      <c r="B394" s="118" t="s">
        <v>263</v>
      </c>
      <c r="C394" s="57" t="s">
        <v>256</v>
      </c>
      <c r="D394" s="58">
        <v>40</v>
      </c>
      <c r="E394" s="58">
        <v>1990</v>
      </c>
      <c r="F394" s="124">
        <f>SUM(G394+H394+I394)</f>
        <v>42.6</v>
      </c>
      <c r="G394" s="124">
        <v>4.4909999999999997</v>
      </c>
      <c r="H394" s="124">
        <v>6.4</v>
      </c>
      <c r="I394" s="124">
        <v>31.709</v>
      </c>
      <c r="J394" s="124">
        <v>2238</v>
      </c>
      <c r="K394" s="124">
        <v>31.709</v>
      </c>
      <c r="L394" s="124">
        <v>2238</v>
      </c>
      <c r="M394" s="125">
        <f>K394/L394</f>
        <v>1.4168453976764969E-2</v>
      </c>
      <c r="N394" s="126">
        <v>52.32</v>
      </c>
      <c r="O394" s="127">
        <f>M394*N394</f>
        <v>0.74129351206434313</v>
      </c>
      <c r="P394" s="127">
        <f>M394*60*1000</f>
        <v>850.10723860589815</v>
      </c>
      <c r="Q394" s="317">
        <f>P394*N394/1000</f>
        <v>44.477610723860593</v>
      </c>
    </row>
    <row r="395" spans="1:17" ht="12.75" customHeight="1">
      <c r="A395" s="358"/>
      <c r="B395" s="118" t="s">
        <v>263</v>
      </c>
      <c r="C395" s="57" t="s">
        <v>389</v>
      </c>
      <c r="D395" s="58">
        <v>20</v>
      </c>
      <c r="E395" s="58">
        <v>1974</v>
      </c>
      <c r="F395" s="124">
        <f>SUM(G395+H395+I395)</f>
        <v>18.957999999999998</v>
      </c>
      <c r="G395" s="124">
        <v>2.1930000000000001</v>
      </c>
      <c r="H395" s="124">
        <v>3.12</v>
      </c>
      <c r="I395" s="124">
        <v>13.645</v>
      </c>
      <c r="J395" s="124">
        <v>961.24</v>
      </c>
      <c r="K395" s="124">
        <v>13.645</v>
      </c>
      <c r="L395" s="124">
        <v>961.24</v>
      </c>
      <c r="M395" s="125">
        <f>K395/L395</f>
        <v>1.4195206192001996E-2</v>
      </c>
      <c r="N395" s="126">
        <v>52.32</v>
      </c>
      <c r="O395" s="127">
        <f>M395*N395</f>
        <v>0.7426931879655444</v>
      </c>
      <c r="P395" s="127">
        <f>M395*60*1000</f>
        <v>851.71237152011986</v>
      </c>
      <c r="Q395" s="317">
        <f>P395*N395/1000</f>
        <v>44.561591277932671</v>
      </c>
    </row>
    <row r="396" spans="1:17" ht="12.75" customHeight="1">
      <c r="A396" s="358"/>
      <c r="B396" s="120" t="s">
        <v>35</v>
      </c>
      <c r="C396" s="57" t="s">
        <v>589</v>
      </c>
      <c r="D396" s="58">
        <v>90</v>
      </c>
      <c r="E396" s="58" t="s">
        <v>586</v>
      </c>
      <c r="F396" s="124">
        <f>+G396+H396+I396</f>
        <v>84.900001000000003</v>
      </c>
      <c r="G396" s="124">
        <v>6.2011950000000002</v>
      </c>
      <c r="H396" s="124">
        <v>13.17</v>
      </c>
      <c r="I396" s="124">
        <v>65.528806000000003</v>
      </c>
      <c r="J396" s="124">
        <v>4581.34</v>
      </c>
      <c r="K396" s="124">
        <v>65.528806000000003</v>
      </c>
      <c r="L396" s="124">
        <v>4581.34</v>
      </c>
      <c r="M396" s="125">
        <f>K396/L396</f>
        <v>1.430341472145704E-2</v>
      </c>
      <c r="N396" s="126">
        <v>59.186999999999998</v>
      </c>
      <c r="O396" s="127">
        <f>M396*N396</f>
        <v>0.84657620711887782</v>
      </c>
      <c r="P396" s="127">
        <f>M396*60*1000</f>
        <v>858.20488328742238</v>
      </c>
      <c r="Q396" s="317">
        <f>P396*N396/1000</f>
        <v>50.794572427132671</v>
      </c>
    </row>
    <row r="397" spans="1:17" ht="12.75" customHeight="1">
      <c r="A397" s="358"/>
      <c r="B397" s="118" t="s">
        <v>180</v>
      </c>
      <c r="C397" s="154" t="s">
        <v>163</v>
      </c>
      <c r="D397" s="155">
        <v>40</v>
      </c>
      <c r="E397" s="155">
        <v>1986</v>
      </c>
      <c r="F397" s="156">
        <f>SUM(G397+H397+I397)</f>
        <v>44.9</v>
      </c>
      <c r="G397" s="156">
        <v>6.2</v>
      </c>
      <c r="H397" s="156">
        <v>6.4</v>
      </c>
      <c r="I397" s="156">
        <v>32.299999999999997</v>
      </c>
      <c r="J397" s="156">
        <v>2246.36</v>
      </c>
      <c r="K397" s="156">
        <v>32.299999999999997</v>
      </c>
      <c r="L397" s="156">
        <v>2246.4</v>
      </c>
      <c r="M397" s="125">
        <f>K397/L397</f>
        <v>1.4378561253561252E-2</v>
      </c>
      <c r="N397" s="126">
        <v>55.8</v>
      </c>
      <c r="O397" s="127">
        <f>M397*N397</f>
        <v>0.80232371794871782</v>
      </c>
      <c r="P397" s="127">
        <f>M397*60*1000</f>
        <v>862.71367521367517</v>
      </c>
      <c r="Q397" s="317">
        <f>P397*N397/1000</f>
        <v>48.139423076923073</v>
      </c>
    </row>
    <row r="398" spans="1:17" ht="12.75" customHeight="1">
      <c r="A398" s="358"/>
      <c r="B398" s="118" t="s">
        <v>87</v>
      </c>
      <c r="C398" s="57" t="s">
        <v>746</v>
      </c>
      <c r="D398" s="58">
        <v>135</v>
      </c>
      <c r="E398" s="58">
        <v>1980</v>
      </c>
      <c r="F398" s="124">
        <v>135.995</v>
      </c>
      <c r="G398" s="124">
        <v>19.415600000000001</v>
      </c>
      <c r="H398" s="124">
        <v>13.5</v>
      </c>
      <c r="I398" s="124">
        <v>103.07940000000001</v>
      </c>
      <c r="J398" s="124">
        <v>7163.57</v>
      </c>
      <c r="K398" s="124">
        <v>103.07940000000001</v>
      </c>
      <c r="L398" s="124">
        <v>7163.57</v>
      </c>
      <c r="M398" s="125">
        <v>1.4389389647899023E-2</v>
      </c>
      <c r="N398" s="126">
        <v>60.4</v>
      </c>
      <c r="O398" s="127">
        <v>0.86911913473310098</v>
      </c>
      <c r="P398" s="127">
        <v>863.36337887394143</v>
      </c>
      <c r="Q398" s="317">
        <v>52.14714808398606</v>
      </c>
    </row>
    <row r="399" spans="1:17" ht="12.75" customHeight="1">
      <c r="A399" s="358"/>
      <c r="B399" s="118" t="s">
        <v>263</v>
      </c>
      <c r="C399" s="57" t="s">
        <v>254</v>
      </c>
      <c r="D399" s="58">
        <v>50</v>
      </c>
      <c r="E399" s="58">
        <v>1972</v>
      </c>
      <c r="F399" s="124">
        <f>SUM(G399+H399+I399)</f>
        <v>51.05</v>
      </c>
      <c r="G399" s="124">
        <v>5.8239999999999998</v>
      </c>
      <c r="H399" s="124">
        <v>8</v>
      </c>
      <c r="I399" s="124">
        <v>37.225999999999999</v>
      </c>
      <c r="J399" s="124">
        <v>2569.46</v>
      </c>
      <c r="K399" s="124">
        <v>37.225999999999999</v>
      </c>
      <c r="L399" s="124">
        <v>2569.46</v>
      </c>
      <c r="M399" s="125">
        <f>K399/L399</f>
        <v>1.4487869046414421E-2</v>
      </c>
      <c r="N399" s="126">
        <v>52.32</v>
      </c>
      <c r="O399" s="127">
        <f>M399*N399</f>
        <v>0.75800530850840253</v>
      </c>
      <c r="P399" s="127">
        <f>M399*60*1000</f>
        <v>869.27214278486531</v>
      </c>
      <c r="Q399" s="317">
        <f>P399*N399/1000</f>
        <v>45.480318510504155</v>
      </c>
    </row>
    <row r="400" spans="1:17" ht="12.75" customHeight="1">
      <c r="A400" s="358"/>
      <c r="B400" s="118" t="s">
        <v>263</v>
      </c>
      <c r="C400" s="57" t="s">
        <v>916</v>
      </c>
      <c r="D400" s="58">
        <v>40</v>
      </c>
      <c r="E400" s="58"/>
      <c r="F400" s="124">
        <f>SUM(G400+H400+I400)</f>
        <v>42.933999999999997</v>
      </c>
      <c r="G400" s="124">
        <v>3.0579999999999998</v>
      </c>
      <c r="H400" s="124">
        <v>6.4</v>
      </c>
      <c r="I400" s="124">
        <v>33.475999999999999</v>
      </c>
      <c r="J400" s="124">
        <v>2283.1</v>
      </c>
      <c r="K400" s="124">
        <v>33.475999999999999</v>
      </c>
      <c r="L400" s="124">
        <v>2283.1</v>
      </c>
      <c r="M400" s="125">
        <f>K400/L400</f>
        <v>1.4662520257544567E-2</v>
      </c>
      <c r="N400" s="126">
        <v>52.32</v>
      </c>
      <c r="O400" s="127">
        <f>M400*N400</f>
        <v>0.76714305987473175</v>
      </c>
      <c r="P400" s="127">
        <f>M400*60*1000</f>
        <v>879.75121545267405</v>
      </c>
      <c r="Q400" s="317">
        <f>P400*N400/1000</f>
        <v>46.028583592483905</v>
      </c>
    </row>
    <row r="401" spans="1:17" ht="12.75" customHeight="1">
      <c r="A401" s="358"/>
      <c r="B401" s="120" t="s">
        <v>148</v>
      </c>
      <c r="C401" s="119" t="s">
        <v>123</v>
      </c>
      <c r="D401" s="120">
        <v>45</v>
      </c>
      <c r="E401" s="120">
        <v>1992</v>
      </c>
      <c r="F401" s="121">
        <v>52.73</v>
      </c>
      <c r="G401" s="121">
        <v>3.6929249999999998</v>
      </c>
      <c r="H401" s="121">
        <v>7.2</v>
      </c>
      <c r="I401" s="121">
        <v>41.83708</v>
      </c>
      <c r="J401" s="121">
        <v>2843.99</v>
      </c>
      <c r="K401" s="121">
        <v>41.83708</v>
      </c>
      <c r="L401" s="121">
        <v>2843.99</v>
      </c>
      <c r="M401" s="122">
        <f>K401/L401</f>
        <v>1.4710698701472229E-2</v>
      </c>
      <c r="N401" s="123">
        <v>62.021000000000001</v>
      </c>
      <c r="O401" s="123">
        <f>M401*N401</f>
        <v>0.91237224416400908</v>
      </c>
      <c r="P401" s="123">
        <f>M401*1000*60</f>
        <v>882.64192208833367</v>
      </c>
      <c r="Q401" s="316">
        <f>O401*60</f>
        <v>54.742334649840544</v>
      </c>
    </row>
    <row r="402" spans="1:17" ht="12.75" customHeight="1">
      <c r="A402" s="358"/>
      <c r="B402" s="118" t="s">
        <v>263</v>
      </c>
      <c r="C402" s="57" t="s">
        <v>387</v>
      </c>
      <c r="D402" s="58">
        <v>40</v>
      </c>
      <c r="E402" s="58">
        <v>1984</v>
      </c>
      <c r="F402" s="124">
        <f>SUM(G402+H402+I402)</f>
        <v>44.292000000000002</v>
      </c>
      <c r="G402" s="124">
        <v>3.9780000000000002</v>
      </c>
      <c r="H402" s="124">
        <v>6.4</v>
      </c>
      <c r="I402" s="124">
        <v>33.914000000000001</v>
      </c>
      <c r="J402" s="124">
        <v>2304.94</v>
      </c>
      <c r="K402" s="124">
        <v>33.914000000000001</v>
      </c>
      <c r="L402" s="124">
        <v>2304.94</v>
      </c>
      <c r="M402" s="125">
        <f>K402/L402</f>
        <v>1.4713615104948502E-2</v>
      </c>
      <c r="N402" s="126">
        <v>52.32</v>
      </c>
      <c r="O402" s="127">
        <f>M402*N402</f>
        <v>0.76981634229090568</v>
      </c>
      <c r="P402" s="127">
        <f>M402*60*1000</f>
        <v>882.81690629691013</v>
      </c>
      <c r="Q402" s="317">
        <f>P402*N402/1000</f>
        <v>46.188980537454334</v>
      </c>
    </row>
    <row r="403" spans="1:17" ht="12.75" customHeight="1">
      <c r="A403" s="358"/>
      <c r="B403" s="118" t="s">
        <v>938</v>
      </c>
      <c r="C403" s="128" t="s">
        <v>504</v>
      </c>
      <c r="D403" s="129">
        <v>51</v>
      </c>
      <c r="E403" s="129">
        <v>1988</v>
      </c>
      <c r="F403" s="130">
        <v>38.308999999999997</v>
      </c>
      <c r="G403" s="130">
        <v>2.9451480000000001</v>
      </c>
      <c r="H403" s="130">
        <v>8</v>
      </c>
      <c r="I403" s="130">
        <v>27.363845000000001</v>
      </c>
      <c r="J403" s="130">
        <v>1853.38</v>
      </c>
      <c r="K403" s="130">
        <v>27.363845000000001</v>
      </c>
      <c r="L403" s="130">
        <v>1853.38</v>
      </c>
      <c r="M403" s="131">
        <v>1.4764292805576838E-2</v>
      </c>
      <c r="N403" s="132">
        <v>80.333000000000013</v>
      </c>
      <c r="O403" s="132">
        <v>1.1860599339504043</v>
      </c>
      <c r="P403" s="132">
        <v>885.85756833461028</v>
      </c>
      <c r="Q403" s="318">
        <v>71.163596037024249</v>
      </c>
    </row>
    <row r="404" spans="1:17" ht="12.75" customHeight="1">
      <c r="A404" s="358"/>
      <c r="B404" s="118" t="s">
        <v>263</v>
      </c>
      <c r="C404" s="57" t="s">
        <v>255</v>
      </c>
      <c r="D404" s="58">
        <v>40</v>
      </c>
      <c r="E404" s="58">
        <v>1986</v>
      </c>
      <c r="F404" s="124">
        <f>SUM(G404+H404+I404)</f>
        <v>44.748999999999995</v>
      </c>
      <c r="G404" s="124">
        <v>4.7939999999999996</v>
      </c>
      <c r="H404" s="124">
        <v>6.4</v>
      </c>
      <c r="I404" s="124">
        <v>33.555</v>
      </c>
      <c r="J404" s="124">
        <v>2268.7399999999998</v>
      </c>
      <c r="K404" s="124">
        <v>33.555</v>
      </c>
      <c r="L404" s="124">
        <v>2268.7399999999998</v>
      </c>
      <c r="M404" s="125">
        <f>K404/L404</f>
        <v>1.4790147835362361E-2</v>
      </c>
      <c r="N404" s="126">
        <v>52.32</v>
      </c>
      <c r="O404" s="127">
        <f>M404*N404</f>
        <v>0.77382053474615875</v>
      </c>
      <c r="P404" s="127">
        <f>M404*60*1000</f>
        <v>887.40887012174164</v>
      </c>
      <c r="Q404" s="317">
        <f>P404*N404/1000</f>
        <v>46.429232084769524</v>
      </c>
    </row>
    <row r="405" spans="1:17" ht="12.75" customHeight="1">
      <c r="A405" s="358"/>
      <c r="B405" s="118" t="s">
        <v>312</v>
      </c>
      <c r="C405" s="57" t="s">
        <v>298</v>
      </c>
      <c r="D405" s="58">
        <v>50</v>
      </c>
      <c r="E405" s="58">
        <v>1980</v>
      </c>
      <c r="F405" s="124">
        <v>50.6</v>
      </c>
      <c r="G405" s="124">
        <v>3.8439999999999999</v>
      </c>
      <c r="H405" s="124">
        <v>8</v>
      </c>
      <c r="I405" s="124">
        <v>38.756</v>
      </c>
      <c r="J405" s="124">
        <v>2615.04</v>
      </c>
      <c r="K405" s="124">
        <v>38.756</v>
      </c>
      <c r="L405" s="124">
        <v>2615.04</v>
      </c>
      <c r="M405" s="125">
        <v>1.4820423396965248E-2</v>
      </c>
      <c r="N405" s="126">
        <v>56.7</v>
      </c>
      <c r="O405" s="127">
        <v>0.91594662720264342</v>
      </c>
      <c r="P405" s="127">
        <v>889.22540381791498</v>
      </c>
      <c r="Q405" s="317">
        <v>50.419080396475778</v>
      </c>
    </row>
    <row r="406" spans="1:17" ht="12.75" customHeight="1" thickBot="1">
      <c r="A406" s="359"/>
      <c r="B406" s="323" t="s">
        <v>312</v>
      </c>
      <c r="C406" s="324" t="s">
        <v>292</v>
      </c>
      <c r="D406" s="325">
        <v>6</v>
      </c>
      <c r="E406" s="325">
        <v>1970</v>
      </c>
      <c r="F406" s="326">
        <v>6.3</v>
      </c>
      <c r="G406" s="326">
        <v>0.65400000000000003</v>
      </c>
      <c r="H406" s="326">
        <v>0</v>
      </c>
      <c r="I406" s="326">
        <v>5.6459999999999999</v>
      </c>
      <c r="J406" s="326">
        <v>379.07</v>
      </c>
      <c r="K406" s="326">
        <v>5.6459999999999999</v>
      </c>
      <c r="L406" s="326">
        <v>379.07</v>
      </c>
      <c r="M406" s="327">
        <v>1.4894346690584852E-2</v>
      </c>
      <c r="N406" s="328">
        <v>56.7</v>
      </c>
      <c r="O406" s="328">
        <v>0.92051530851821584</v>
      </c>
      <c r="P406" s="328">
        <v>893.66080143509123</v>
      </c>
      <c r="Q406" s="329">
        <v>50.670567441369677</v>
      </c>
    </row>
    <row r="407" spans="1:17" ht="12.75" customHeight="1">
      <c r="A407" s="360" t="s">
        <v>25</v>
      </c>
      <c r="B407" s="44" t="s">
        <v>181</v>
      </c>
      <c r="C407" s="53" t="s">
        <v>839</v>
      </c>
      <c r="D407" s="44">
        <v>20</v>
      </c>
      <c r="E407" s="44">
        <v>1985</v>
      </c>
      <c r="F407" s="295">
        <v>14.782999999999999</v>
      </c>
      <c r="G407" s="295">
        <v>1.9550000000000001</v>
      </c>
      <c r="H407" s="295">
        <v>3.2010000000000001</v>
      </c>
      <c r="I407" s="295">
        <v>9.6270000000000007</v>
      </c>
      <c r="J407" s="296">
        <v>1056.2</v>
      </c>
      <c r="K407" s="295">
        <v>9.6270000000000007</v>
      </c>
      <c r="L407" s="296">
        <v>1056.2</v>
      </c>
      <c r="M407" s="297">
        <v>9.1147509941298995E-3</v>
      </c>
      <c r="N407" s="298">
        <v>73.793000000000006</v>
      </c>
      <c r="O407" s="299">
        <v>0.67260482010982769</v>
      </c>
      <c r="P407" s="299">
        <v>546.88505964779404</v>
      </c>
      <c r="Q407" s="300">
        <v>40.356289206589665</v>
      </c>
    </row>
    <row r="408" spans="1:17" ht="12.75" customHeight="1">
      <c r="A408" s="361"/>
      <c r="B408" s="10" t="s">
        <v>524</v>
      </c>
      <c r="C408" s="177" t="s">
        <v>506</v>
      </c>
      <c r="D408" s="37">
        <v>41</v>
      </c>
      <c r="E408" s="37">
        <v>1991</v>
      </c>
      <c r="F408" s="178">
        <v>30.5</v>
      </c>
      <c r="G408" s="178">
        <v>2.7029999999999998</v>
      </c>
      <c r="H408" s="178">
        <v>6.4</v>
      </c>
      <c r="I408" s="178">
        <v>21.397000999999999</v>
      </c>
      <c r="J408" s="178">
        <v>2281.19</v>
      </c>
      <c r="K408" s="178">
        <v>21.397000999999999</v>
      </c>
      <c r="L408" s="178">
        <v>2281.19</v>
      </c>
      <c r="M408" s="179">
        <v>9.379753988050096E-3</v>
      </c>
      <c r="N408" s="180">
        <v>100.28</v>
      </c>
      <c r="O408" s="180">
        <v>0.94060172992166369</v>
      </c>
      <c r="P408" s="180">
        <v>562.78523928300569</v>
      </c>
      <c r="Q408" s="301">
        <v>56.436103795299807</v>
      </c>
    </row>
    <row r="409" spans="1:17" ht="12.75" customHeight="1">
      <c r="A409" s="361"/>
      <c r="B409" s="10" t="s">
        <v>524</v>
      </c>
      <c r="C409" s="177" t="s">
        <v>505</v>
      </c>
      <c r="D409" s="37">
        <v>40</v>
      </c>
      <c r="E409" s="37">
        <v>1987</v>
      </c>
      <c r="F409" s="178">
        <v>32.948</v>
      </c>
      <c r="G409" s="178">
        <v>3.3660000000000001</v>
      </c>
      <c r="H409" s="178">
        <v>6.4</v>
      </c>
      <c r="I409" s="178">
        <v>23.181999999999999</v>
      </c>
      <c r="J409" s="178">
        <v>2280.42</v>
      </c>
      <c r="K409" s="178">
        <v>23.181999999999999</v>
      </c>
      <c r="L409" s="178">
        <v>2280.42</v>
      </c>
      <c r="M409" s="179">
        <v>1.0165671236000385E-2</v>
      </c>
      <c r="N409" s="180">
        <v>100.28</v>
      </c>
      <c r="O409" s="180">
        <v>1.0194135115461187</v>
      </c>
      <c r="P409" s="180">
        <v>609.94027416002314</v>
      </c>
      <c r="Q409" s="301">
        <v>61.164810692767119</v>
      </c>
    </row>
    <row r="410" spans="1:17" ht="12.75" customHeight="1">
      <c r="A410" s="361"/>
      <c r="B410" s="47" t="s">
        <v>545</v>
      </c>
      <c r="C410" s="181" t="s">
        <v>529</v>
      </c>
      <c r="D410" s="182">
        <v>15</v>
      </c>
      <c r="E410" s="182">
        <v>1979</v>
      </c>
      <c r="F410" s="178">
        <v>14.568</v>
      </c>
      <c r="G410" s="178">
        <v>5.0487399999999996</v>
      </c>
      <c r="H410" s="178">
        <v>1.93</v>
      </c>
      <c r="I410" s="178">
        <v>7.5892610000000005</v>
      </c>
      <c r="J410" s="178">
        <v>706.88</v>
      </c>
      <c r="K410" s="178">
        <v>7.5892610000000005</v>
      </c>
      <c r="L410" s="178">
        <v>706.88</v>
      </c>
      <c r="M410" s="179">
        <v>1.0736279142145769E-2</v>
      </c>
      <c r="N410" s="180">
        <v>89.707000000000008</v>
      </c>
      <c r="O410" s="180">
        <v>0.96311939300447058</v>
      </c>
      <c r="P410" s="180">
        <v>644.1767485287462</v>
      </c>
      <c r="Q410" s="301">
        <v>57.787163580268242</v>
      </c>
    </row>
    <row r="411" spans="1:17" ht="12.75" customHeight="1">
      <c r="A411" s="361"/>
      <c r="B411" s="47" t="s">
        <v>572</v>
      </c>
      <c r="C411" s="183" t="s">
        <v>555</v>
      </c>
      <c r="D411" s="48">
        <v>39</v>
      </c>
      <c r="E411" s="48">
        <v>1990</v>
      </c>
      <c r="F411" s="184">
        <v>36.116</v>
      </c>
      <c r="G411" s="184">
        <v>4.2742589999999998</v>
      </c>
      <c r="H411" s="184">
        <v>6.32</v>
      </c>
      <c r="I411" s="184">
        <v>25.521733000000001</v>
      </c>
      <c r="J411" s="184">
        <v>2218.0300000000002</v>
      </c>
      <c r="K411" s="184">
        <v>25.521733000000001</v>
      </c>
      <c r="L411" s="184">
        <v>2218.0300000000002</v>
      </c>
      <c r="M411" s="185">
        <v>1.150648683741879E-2</v>
      </c>
      <c r="N411" s="186">
        <v>83.603000000000009</v>
      </c>
      <c r="O411" s="186">
        <v>0.96197681906872323</v>
      </c>
      <c r="P411" s="186">
        <v>690.3892102451274</v>
      </c>
      <c r="Q411" s="302">
        <v>57.718609144123391</v>
      </c>
    </row>
    <row r="412" spans="1:17" ht="12.75" customHeight="1">
      <c r="A412" s="361"/>
      <c r="B412" s="47" t="s">
        <v>572</v>
      </c>
      <c r="C412" s="183" t="s">
        <v>557</v>
      </c>
      <c r="D412" s="48">
        <v>39</v>
      </c>
      <c r="E412" s="48">
        <v>1990</v>
      </c>
      <c r="F412" s="184">
        <v>36.963999999999999</v>
      </c>
      <c r="G412" s="184">
        <v>3.7199909999999998</v>
      </c>
      <c r="H412" s="184">
        <v>6.4</v>
      </c>
      <c r="I412" s="184">
        <v>26.844010000000001</v>
      </c>
      <c r="J412" s="184">
        <v>2294.0500000000002</v>
      </c>
      <c r="K412" s="184">
        <v>26.844010000000001</v>
      </c>
      <c r="L412" s="184">
        <v>2294.0500000000002</v>
      </c>
      <c r="M412" s="185">
        <v>1.1701580174800025E-2</v>
      </c>
      <c r="N412" s="186">
        <v>83.603000000000009</v>
      </c>
      <c r="O412" s="186">
        <v>0.97828720735380659</v>
      </c>
      <c r="P412" s="186">
        <v>702.09481048800149</v>
      </c>
      <c r="Q412" s="302">
        <v>58.697232441228394</v>
      </c>
    </row>
    <row r="413" spans="1:17" ht="12.75" customHeight="1">
      <c r="A413" s="361"/>
      <c r="B413" s="10" t="s">
        <v>181</v>
      </c>
      <c r="C413" s="18" t="s">
        <v>838</v>
      </c>
      <c r="D413" s="10">
        <v>20</v>
      </c>
      <c r="E413" s="10">
        <v>1975</v>
      </c>
      <c r="F413" s="172">
        <v>18.135999999999999</v>
      </c>
      <c r="G413" s="172">
        <v>2.8530000000000002</v>
      </c>
      <c r="H413" s="172">
        <v>3.2</v>
      </c>
      <c r="I413" s="172">
        <v>12.083</v>
      </c>
      <c r="J413" s="173">
        <v>1032.3</v>
      </c>
      <c r="K413" s="172">
        <v>12.083</v>
      </c>
      <c r="L413" s="173">
        <v>1032.3</v>
      </c>
      <c r="M413" s="174">
        <v>1.1704930737188802E-2</v>
      </c>
      <c r="N413" s="175">
        <v>73.793000000000006</v>
      </c>
      <c r="O413" s="176">
        <v>0.86374195388937336</v>
      </c>
      <c r="P413" s="176">
        <v>702.29584423132803</v>
      </c>
      <c r="Q413" s="303">
        <v>51.824517233362393</v>
      </c>
    </row>
    <row r="414" spans="1:17" ht="12.75" customHeight="1">
      <c r="A414" s="361"/>
      <c r="B414" s="10" t="s">
        <v>572</v>
      </c>
      <c r="C414" s="183" t="s">
        <v>559</v>
      </c>
      <c r="D414" s="48">
        <v>58</v>
      </c>
      <c r="E414" s="48">
        <v>1991</v>
      </c>
      <c r="F414" s="184">
        <v>43.43</v>
      </c>
      <c r="G414" s="184">
        <v>3.8901270000000001</v>
      </c>
      <c r="H414" s="184">
        <v>9.44</v>
      </c>
      <c r="I414" s="184">
        <v>30.099872999999999</v>
      </c>
      <c r="J414" s="184">
        <v>2439.79</v>
      </c>
      <c r="K414" s="184">
        <v>30.099872999999999</v>
      </c>
      <c r="L414" s="184">
        <v>2439.79</v>
      </c>
      <c r="M414" s="185">
        <v>1.2337075322056407E-2</v>
      </c>
      <c r="N414" s="186">
        <v>83.603000000000009</v>
      </c>
      <c r="O414" s="186">
        <v>1.0314165081498818</v>
      </c>
      <c r="P414" s="186">
        <v>740.22451932338436</v>
      </c>
      <c r="Q414" s="302">
        <v>61.884990488992912</v>
      </c>
    </row>
    <row r="415" spans="1:17" ht="12.75" customHeight="1">
      <c r="A415" s="361"/>
      <c r="B415" s="10" t="s">
        <v>524</v>
      </c>
      <c r="C415" s="177" t="s">
        <v>509</v>
      </c>
      <c r="D415" s="37">
        <v>40</v>
      </c>
      <c r="E415" s="37">
        <v>1981</v>
      </c>
      <c r="F415" s="178">
        <v>37.741999999999997</v>
      </c>
      <c r="G415" s="178">
        <v>3.468</v>
      </c>
      <c r="H415" s="178">
        <v>6.4</v>
      </c>
      <c r="I415" s="178">
        <v>27.873999000000001</v>
      </c>
      <c r="J415" s="178">
        <v>2251.3000000000002</v>
      </c>
      <c r="K415" s="178">
        <v>27.873999000000001</v>
      </c>
      <c r="L415" s="178">
        <v>2251.3000000000002</v>
      </c>
      <c r="M415" s="179">
        <v>1.2381290365566561E-2</v>
      </c>
      <c r="N415" s="180">
        <v>100.28</v>
      </c>
      <c r="O415" s="180">
        <v>1.2415957978590149</v>
      </c>
      <c r="P415" s="180">
        <v>742.87742193399367</v>
      </c>
      <c r="Q415" s="301">
        <v>74.495747871540885</v>
      </c>
    </row>
    <row r="416" spans="1:17" ht="12.75" customHeight="1">
      <c r="A416" s="361"/>
      <c r="B416" s="10" t="s">
        <v>149</v>
      </c>
      <c r="C416" s="59" t="s">
        <v>803</v>
      </c>
      <c r="D416" s="9">
        <v>40</v>
      </c>
      <c r="E416" s="9">
        <v>1995</v>
      </c>
      <c r="F416" s="172">
        <f>G416+H416+I416</f>
        <v>39.573</v>
      </c>
      <c r="G416" s="172">
        <v>6.2724900000000003</v>
      </c>
      <c r="H416" s="172">
        <v>6.4</v>
      </c>
      <c r="I416" s="172">
        <v>26.900510000000001</v>
      </c>
      <c r="J416" s="172">
        <v>2169.11</v>
      </c>
      <c r="K416" s="172">
        <f>I416</f>
        <v>26.900510000000001</v>
      </c>
      <c r="L416" s="172">
        <f>J416</f>
        <v>2169.11</v>
      </c>
      <c r="M416" s="174">
        <f>K416/L416</f>
        <v>1.2401634771864957E-2</v>
      </c>
      <c r="N416" s="175">
        <v>60.603999999999999</v>
      </c>
      <c r="O416" s="176">
        <f>M416*N416</f>
        <v>0.75158867371410387</v>
      </c>
      <c r="P416" s="176">
        <f>M416*60*1000</f>
        <v>744.09808631189742</v>
      </c>
      <c r="Q416" s="303">
        <f>P416*N416/1000</f>
        <v>45.095320422846228</v>
      </c>
    </row>
    <row r="417" spans="1:17" ht="12.75" customHeight="1">
      <c r="A417" s="361"/>
      <c r="B417" s="47" t="s">
        <v>149</v>
      </c>
      <c r="C417" s="59" t="s">
        <v>804</v>
      </c>
      <c r="D417" s="9">
        <v>12</v>
      </c>
      <c r="E417" s="9">
        <v>1992</v>
      </c>
      <c r="F417" s="172">
        <f>G417+H417+I417</f>
        <v>13.291998</v>
      </c>
      <c r="G417" s="172">
        <v>2.2665299999999999</v>
      </c>
      <c r="H417" s="172">
        <v>2.0129999999999999</v>
      </c>
      <c r="I417" s="172">
        <v>9.0124680000000001</v>
      </c>
      <c r="J417" s="172">
        <v>723.9</v>
      </c>
      <c r="K417" s="172">
        <f>I417</f>
        <v>9.0124680000000001</v>
      </c>
      <c r="L417" s="172">
        <f>J417</f>
        <v>723.9</v>
      </c>
      <c r="M417" s="174">
        <f>K417/L417</f>
        <v>1.2449879817654374E-2</v>
      </c>
      <c r="N417" s="175">
        <v>60.603999999999999</v>
      </c>
      <c r="O417" s="176">
        <f>M417*N417</f>
        <v>0.75451251646912565</v>
      </c>
      <c r="P417" s="176">
        <f>M417*60*1000</f>
        <v>746.99278905926235</v>
      </c>
      <c r="Q417" s="303">
        <f>P417*N417/1000</f>
        <v>45.270750988147533</v>
      </c>
    </row>
    <row r="418" spans="1:17" ht="12.75" customHeight="1">
      <c r="A418" s="361"/>
      <c r="B418" s="10" t="s">
        <v>149</v>
      </c>
      <c r="C418" s="59" t="s">
        <v>362</v>
      </c>
      <c r="D418" s="9">
        <v>40</v>
      </c>
      <c r="E418" s="9">
        <v>1988</v>
      </c>
      <c r="F418" s="172">
        <f>G418+H418+I418</f>
        <v>37.336084999999997</v>
      </c>
      <c r="G418" s="172">
        <v>2.766308</v>
      </c>
      <c r="H418" s="172">
        <v>6.4</v>
      </c>
      <c r="I418" s="172">
        <v>28.169777</v>
      </c>
      <c r="J418" s="172">
        <v>2258.8200000000002</v>
      </c>
      <c r="K418" s="172">
        <f>I418</f>
        <v>28.169777</v>
      </c>
      <c r="L418" s="172">
        <f>J418</f>
        <v>2258.8200000000002</v>
      </c>
      <c r="M418" s="174">
        <f>K418/L418</f>
        <v>1.2471014512001841E-2</v>
      </c>
      <c r="N418" s="175">
        <v>60.603999999999999</v>
      </c>
      <c r="O418" s="176">
        <f>M418*N418</f>
        <v>0.75579336348535953</v>
      </c>
      <c r="P418" s="176">
        <f>M418*60*1000</f>
        <v>748.26087072011046</v>
      </c>
      <c r="Q418" s="303">
        <f>P418*N418/1000</f>
        <v>45.347601809121571</v>
      </c>
    </row>
    <row r="419" spans="1:17" ht="12.75" customHeight="1">
      <c r="A419" s="361"/>
      <c r="B419" s="10" t="s">
        <v>446</v>
      </c>
      <c r="C419" s="187" t="s">
        <v>415</v>
      </c>
      <c r="D419" s="29">
        <v>20</v>
      </c>
      <c r="E419" s="29">
        <v>1982</v>
      </c>
      <c r="F419" s="188">
        <v>19.259</v>
      </c>
      <c r="G419" s="188">
        <v>2.6852879999999999</v>
      </c>
      <c r="H419" s="188">
        <v>3.2</v>
      </c>
      <c r="I419" s="188">
        <v>13.373709</v>
      </c>
      <c r="J419" s="188">
        <v>1071.97</v>
      </c>
      <c r="K419" s="188">
        <v>13.373709</v>
      </c>
      <c r="L419" s="188">
        <v>1071.97</v>
      </c>
      <c r="M419" s="189">
        <v>1.2475823950297116E-2</v>
      </c>
      <c r="N419" s="190">
        <v>64.637</v>
      </c>
      <c r="O419" s="190">
        <v>0.80639983267535464</v>
      </c>
      <c r="P419" s="190">
        <v>748.5494370178269</v>
      </c>
      <c r="Q419" s="304">
        <v>48.383989960521276</v>
      </c>
    </row>
    <row r="420" spans="1:17" ht="12.75" customHeight="1">
      <c r="A420" s="361"/>
      <c r="B420" s="10" t="s">
        <v>149</v>
      </c>
      <c r="C420" s="59" t="s">
        <v>805</v>
      </c>
      <c r="D420" s="9">
        <v>30</v>
      </c>
      <c r="E420" s="9">
        <v>1974</v>
      </c>
      <c r="F420" s="172">
        <f>G420+H420+I420</f>
        <v>29.249999000000003</v>
      </c>
      <c r="G420" s="172">
        <v>3.3708049999999998</v>
      </c>
      <c r="H420" s="172">
        <v>5.1719999999999997</v>
      </c>
      <c r="I420" s="172">
        <v>20.707194000000001</v>
      </c>
      <c r="J420" s="172">
        <v>1655.38</v>
      </c>
      <c r="K420" s="172">
        <f>I420</f>
        <v>20.707194000000001</v>
      </c>
      <c r="L420" s="172">
        <f>J420</f>
        <v>1655.38</v>
      </c>
      <c r="M420" s="174">
        <f>K420/L420</f>
        <v>1.2509027534463386E-2</v>
      </c>
      <c r="N420" s="175">
        <v>60.603999999999999</v>
      </c>
      <c r="O420" s="176">
        <f>M420*N420</f>
        <v>0.75809710469861902</v>
      </c>
      <c r="P420" s="176">
        <f>M420*60*1000</f>
        <v>750.54165206780306</v>
      </c>
      <c r="Q420" s="303">
        <f>P420*N420/1000</f>
        <v>45.485826281917134</v>
      </c>
    </row>
    <row r="421" spans="1:17" ht="12.75" customHeight="1">
      <c r="A421" s="361"/>
      <c r="B421" s="47" t="s">
        <v>524</v>
      </c>
      <c r="C421" s="177" t="s">
        <v>507</v>
      </c>
      <c r="D421" s="37">
        <v>50</v>
      </c>
      <c r="E421" s="37">
        <v>1974</v>
      </c>
      <c r="F421" s="178">
        <v>43.598999999999997</v>
      </c>
      <c r="G421" s="178">
        <v>3.1619999999999999</v>
      </c>
      <c r="H421" s="178">
        <v>8</v>
      </c>
      <c r="I421" s="178">
        <v>32.436999</v>
      </c>
      <c r="J421" s="178">
        <v>2591.85</v>
      </c>
      <c r="K421" s="178">
        <v>32.436999</v>
      </c>
      <c r="L421" s="178">
        <v>2591.85</v>
      </c>
      <c r="M421" s="179">
        <v>1.2514998553157013E-2</v>
      </c>
      <c r="N421" s="180">
        <v>100.28</v>
      </c>
      <c r="O421" s="180">
        <v>1.2550040549105852</v>
      </c>
      <c r="P421" s="180">
        <v>750.89991318942077</v>
      </c>
      <c r="Q421" s="301">
        <v>75.300243294635123</v>
      </c>
    </row>
    <row r="422" spans="1:17" ht="12.75" customHeight="1">
      <c r="A422" s="361"/>
      <c r="B422" s="47" t="s">
        <v>986</v>
      </c>
      <c r="C422" s="59" t="s">
        <v>806</v>
      </c>
      <c r="D422" s="9">
        <v>45</v>
      </c>
      <c r="E422" s="9">
        <v>1988</v>
      </c>
      <c r="F422" s="172">
        <f>G422+H422+I422</f>
        <v>40.981996000000002</v>
      </c>
      <c r="G422" s="172">
        <v>4.4487240000000003</v>
      </c>
      <c r="H422" s="172">
        <v>7.2</v>
      </c>
      <c r="I422" s="172">
        <v>29.333272000000001</v>
      </c>
      <c r="J422" s="172">
        <v>2336.4299999999998</v>
      </c>
      <c r="K422" s="172">
        <f>I422</f>
        <v>29.333272000000001</v>
      </c>
      <c r="L422" s="172">
        <f>J422</f>
        <v>2336.4299999999998</v>
      </c>
      <c r="M422" s="174">
        <f>K422/L422</f>
        <v>1.2554740351733202E-2</v>
      </c>
      <c r="N422" s="175">
        <v>60.603999999999999</v>
      </c>
      <c r="O422" s="176">
        <f>M422*N422</f>
        <v>0.76086748427643891</v>
      </c>
      <c r="P422" s="176">
        <f>M422*60*1000</f>
        <v>753.28442110399203</v>
      </c>
      <c r="Q422" s="303">
        <f>P422*N422/1000</f>
        <v>45.652049056586328</v>
      </c>
    </row>
    <row r="423" spans="1:17" ht="12.75" customHeight="1">
      <c r="A423" s="361"/>
      <c r="B423" s="10" t="s">
        <v>572</v>
      </c>
      <c r="C423" s="183" t="s">
        <v>558</v>
      </c>
      <c r="D423" s="48">
        <v>50</v>
      </c>
      <c r="E423" s="48">
        <v>1971</v>
      </c>
      <c r="F423" s="184">
        <v>43.859000000000002</v>
      </c>
      <c r="G423" s="184">
        <v>3.5026799999999998</v>
      </c>
      <c r="H423" s="184">
        <v>8</v>
      </c>
      <c r="I423" s="184">
        <v>32.356321000000001</v>
      </c>
      <c r="J423" s="184">
        <v>2564.8000000000002</v>
      </c>
      <c r="K423" s="184">
        <v>32.356321000000001</v>
      </c>
      <c r="L423" s="184">
        <v>2564.8000000000002</v>
      </c>
      <c r="M423" s="185">
        <v>1.2615533764815969E-2</v>
      </c>
      <c r="N423" s="186">
        <v>83.603000000000009</v>
      </c>
      <c r="O423" s="186">
        <v>1.0546964693399097</v>
      </c>
      <c r="P423" s="186">
        <v>756.93202588895815</v>
      </c>
      <c r="Q423" s="302">
        <v>63.281788160394569</v>
      </c>
    </row>
    <row r="424" spans="1:17" ht="12.75" customHeight="1">
      <c r="A424" s="361"/>
      <c r="B424" s="10" t="s">
        <v>86</v>
      </c>
      <c r="C424" s="62" t="s">
        <v>285</v>
      </c>
      <c r="D424" s="10">
        <v>41</v>
      </c>
      <c r="E424" s="10">
        <v>1987</v>
      </c>
      <c r="F424" s="173">
        <v>42.97</v>
      </c>
      <c r="G424" s="173">
        <v>4.8499999999999996</v>
      </c>
      <c r="H424" s="173">
        <v>8.36</v>
      </c>
      <c r="I424" s="173">
        <v>29.77</v>
      </c>
      <c r="J424" s="173">
        <v>2318.9</v>
      </c>
      <c r="K424" s="173">
        <v>21.229403079046101</v>
      </c>
      <c r="L424" s="173">
        <v>1653.64</v>
      </c>
      <c r="M424" s="191">
        <v>1.2837983526672129E-2</v>
      </c>
      <c r="N424" s="192">
        <v>59.95</v>
      </c>
      <c r="O424" s="192">
        <v>0.76963711242399413</v>
      </c>
      <c r="P424" s="192">
        <v>770.27901160032775</v>
      </c>
      <c r="Q424" s="305">
        <v>46.178226745439652</v>
      </c>
    </row>
    <row r="425" spans="1:17" ht="12.75" customHeight="1">
      <c r="A425" s="361"/>
      <c r="B425" s="10" t="s">
        <v>524</v>
      </c>
      <c r="C425" s="177" t="s">
        <v>510</v>
      </c>
      <c r="D425" s="37">
        <v>50</v>
      </c>
      <c r="E425" s="37">
        <v>1980</v>
      </c>
      <c r="F425" s="178">
        <v>51.173000000000002</v>
      </c>
      <c r="G425" s="178">
        <v>4.2839999999999998</v>
      </c>
      <c r="H425" s="178">
        <v>8.1193399999999993</v>
      </c>
      <c r="I425" s="178">
        <v>38.769663999999999</v>
      </c>
      <c r="J425" s="178">
        <v>3015.29</v>
      </c>
      <c r="K425" s="178">
        <v>38.769663999999999</v>
      </c>
      <c r="L425" s="178">
        <v>3015.29</v>
      </c>
      <c r="M425" s="179">
        <v>1.285768997343539E-2</v>
      </c>
      <c r="N425" s="180">
        <v>100.28</v>
      </c>
      <c r="O425" s="180">
        <v>1.2893691505361009</v>
      </c>
      <c r="P425" s="180">
        <v>771.46139840612341</v>
      </c>
      <c r="Q425" s="301">
        <v>77.362149032166059</v>
      </c>
    </row>
    <row r="426" spans="1:17" ht="12.75" customHeight="1">
      <c r="A426" s="361"/>
      <c r="B426" s="10" t="s">
        <v>524</v>
      </c>
      <c r="C426" s="177" t="s">
        <v>511</v>
      </c>
      <c r="D426" s="37">
        <v>22</v>
      </c>
      <c r="E426" s="37">
        <v>1989</v>
      </c>
      <c r="F426" s="178">
        <v>20.09</v>
      </c>
      <c r="G426" s="178">
        <v>1.7849999999999999</v>
      </c>
      <c r="H426" s="178">
        <v>3.52</v>
      </c>
      <c r="I426" s="178">
        <v>14.784998999999999</v>
      </c>
      <c r="J426" s="178">
        <v>1148.3</v>
      </c>
      <c r="K426" s="178">
        <v>14.784998999999999</v>
      </c>
      <c r="L426" s="178">
        <v>1148.3</v>
      </c>
      <c r="M426" s="179">
        <v>1.2875554297657407E-2</v>
      </c>
      <c r="N426" s="180">
        <v>100.28</v>
      </c>
      <c r="O426" s="180">
        <v>1.2911605849690848</v>
      </c>
      <c r="P426" s="180">
        <v>772.53325785944435</v>
      </c>
      <c r="Q426" s="301">
        <v>77.469635098145076</v>
      </c>
    </row>
    <row r="427" spans="1:17" ht="12.75" customHeight="1">
      <c r="A427" s="361"/>
      <c r="B427" s="47" t="s">
        <v>149</v>
      </c>
      <c r="C427" s="59" t="s">
        <v>807</v>
      </c>
      <c r="D427" s="9">
        <v>45</v>
      </c>
      <c r="E427" s="9">
        <v>1988</v>
      </c>
      <c r="F427" s="172">
        <f>G427+H427+I427</f>
        <v>41.421989000000004</v>
      </c>
      <c r="G427" s="172">
        <v>4.095567</v>
      </c>
      <c r="H427" s="172">
        <v>7.2</v>
      </c>
      <c r="I427" s="172">
        <v>30.126422000000002</v>
      </c>
      <c r="J427" s="172">
        <v>2339.39</v>
      </c>
      <c r="K427" s="172">
        <f>I427</f>
        <v>30.126422000000002</v>
      </c>
      <c r="L427" s="172">
        <f>J427</f>
        <v>2339.39</v>
      </c>
      <c r="M427" s="174">
        <f>K427/L427</f>
        <v>1.2877896374695968E-2</v>
      </c>
      <c r="N427" s="175">
        <v>60.603999999999999</v>
      </c>
      <c r="O427" s="176">
        <f>M427*N427</f>
        <v>0.78045203189207446</v>
      </c>
      <c r="P427" s="176">
        <f>M427*60*1000</f>
        <v>772.67378248175805</v>
      </c>
      <c r="Q427" s="303">
        <f>P427*N427/1000</f>
        <v>46.827121913524458</v>
      </c>
    </row>
    <row r="428" spans="1:17" ht="12.75" customHeight="1">
      <c r="A428" s="361"/>
      <c r="B428" s="10" t="s">
        <v>149</v>
      </c>
      <c r="C428" s="59" t="s">
        <v>808</v>
      </c>
      <c r="D428" s="9">
        <v>60</v>
      </c>
      <c r="E428" s="9">
        <v>1986</v>
      </c>
      <c r="F428" s="172">
        <f>G428+H428+I428</f>
        <v>43.484000999999999</v>
      </c>
      <c r="G428" s="172">
        <v>3.9005399999999999</v>
      </c>
      <c r="H428" s="172">
        <v>9.3989999999999991</v>
      </c>
      <c r="I428" s="172">
        <v>30.184460999999999</v>
      </c>
      <c r="J428" s="172">
        <v>2341.37</v>
      </c>
      <c r="K428" s="172">
        <f>I428</f>
        <v>30.184460999999999</v>
      </c>
      <c r="L428" s="172">
        <f>J428</f>
        <v>2341.37</v>
      </c>
      <c r="M428" s="174">
        <f>K428/L428</f>
        <v>1.2891794547636641E-2</v>
      </c>
      <c r="N428" s="175">
        <v>60.603999999999999</v>
      </c>
      <c r="O428" s="176">
        <f>M428*N428</f>
        <v>0.78129431676497096</v>
      </c>
      <c r="P428" s="176">
        <f>M428*60*1000</f>
        <v>773.50767285819848</v>
      </c>
      <c r="Q428" s="303">
        <f>P428*N428/1000</f>
        <v>46.877659005898259</v>
      </c>
    </row>
    <row r="429" spans="1:17" ht="12.75" customHeight="1">
      <c r="A429" s="361"/>
      <c r="B429" s="10" t="s">
        <v>446</v>
      </c>
      <c r="C429" s="187" t="s">
        <v>414</v>
      </c>
      <c r="D429" s="29">
        <v>72</v>
      </c>
      <c r="E429" s="29">
        <v>1985</v>
      </c>
      <c r="F429" s="188">
        <v>85.373000000000005</v>
      </c>
      <c r="G429" s="188">
        <v>10.254654</v>
      </c>
      <c r="H429" s="188">
        <v>17.28</v>
      </c>
      <c r="I429" s="188">
        <v>57.838355000000007</v>
      </c>
      <c r="J429" s="188">
        <v>4428.07</v>
      </c>
      <c r="K429" s="188">
        <v>57.838355000000007</v>
      </c>
      <c r="L429" s="188">
        <v>4428.07</v>
      </c>
      <c r="M429" s="189">
        <v>1.3061752637153435E-2</v>
      </c>
      <c r="N429" s="190">
        <v>64.637</v>
      </c>
      <c r="O429" s="190">
        <v>0.8442725052076866</v>
      </c>
      <c r="P429" s="190">
        <v>783.70515822920618</v>
      </c>
      <c r="Q429" s="304">
        <v>50.656350312461207</v>
      </c>
    </row>
    <row r="430" spans="1:17" ht="12.75" customHeight="1">
      <c r="A430" s="361"/>
      <c r="B430" s="10" t="s">
        <v>524</v>
      </c>
      <c r="C430" s="177" t="s">
        <v>512</v>
      </c>
      <c r="D430" s="37">
        <v>45</v>
      </c>
      <c r="E430" s="37">
        <v>1985</v>
      </c>
      <c r="F430" s="178">
        <v>42.081000000000003</v>
      </c>
      <c r="G430" s="178">
        <v>4.3860000000000001</v>
      </c>
      <c r="H430" s="178">
        <v>7.2</v>
      </c>
      <c r="I430" s="178">
        <v>30.495000999999998</v>
      </c>
      <c r="J430" s="178">
        <v>2334.15</v>
      </c>
      <c r="K430" s="178">
        <v>30.495000999999998</v>
      </c>
      <c r="L430" s="178">
        <v>2334.15</v>
      </c>
      <c r="M430" s="179">
        <v>1.3064713493134544E-2</v>
      </c>
      <c r="N430" s="180">
        <v>100.28</v>
      </c>
      <c r="O430" s="180">
        <v>1.3101294690915322</v>
      </c>
      <c r="P430" s="180">
        <v>783.88280958807263</v>
      </c>
      <c r="Q430" s="301">
        <v>78.607768145491917</v>
      </c>
    </row>
    <row r="431" spans="1:17" ht="12.75" customHeight="1">
      <c r="A431" s="361"/>
      <c r="B431" s="47" t="s">
        <v>149</v>
      </c>
      <c r="C431" s="59" t="s">
        <v>809</v>
      </c>
      <c r="D431" s="9">
        <v>40</v>
      </c>
      <c r="E431" s="9">
        <v>1993</v>
      </c>
      <c r="F431" s="172">
        <f>G431+H431+I431</f>
        <v>40.275002000000001</v>
      </c>
      <c r="G431" s="172">
        <v>4.2168000000000001</v>
      </c>
      <c r="H431" s="172">
        <v>6.4</v>
      </c>
      <c r="I431" s="172">
        <v>29.658201999999999</v>
      </c>
      <c r="J431" s="172">
        <v>2259.1799999999998</v>
      </c>
      <c r="K431" s="172">
        <f>I431</f>
        <v>29.658201999999999</v>
      </c>
      <c r="L431" s="172">
        <f>J431</f>
        <v>2259.1799999999998</v>
      </c>
      <c r="M431" s="174">
        <f>K431/L431</f>
        <v>1.3127861436450394E-2</v>
      </c>
      <c r="N431" s="175">
        <v>60.603999999999999</v>
      </c>
      <c r="O431" s="176">
        <f>M431*N431</f>
        <v>0.79560091449463965</v>
      </c>
      <c r="P431" s="176">
        <f>M431*60*1000</f>
        <v>787.67168618702362</v>
      </c>
      <c r="Q431" s="303">
        <f>P431*N431/1000</f>
        <v>47.736054869678384</v>
      </c>
    </row>
    <row r="432" spans="1:17" ht="12.75" customHeight="1">
      <c r="A432" s="361"/>
      <c r="B432" s="10" t="s">
        <v>471</v>
      </c>
      <c r="C432" s="187" t="s">
        <v>466</v>
      </c>
      <c r="D432" s="29">
        <v>20</v>
      </c>
      <c r="E432" s="29">
        <v>1987</v>
      </c>
      <c r="F432" s="188">
        <v>20.170999999999999</v>
      </c>
      <c r="G432" s="188">
        <v>2.435819</v>
      </c>
      <c r="H432" s="188">
        <v>3.2</v>
      </c>
      <c r="I432" s="188">
        <v>14.535175000000001</v>
      </c>
      <c r="J432" s="188">
        <v>1104.7</v>
      </c>
      <c r="K432" s="188">
        <v>14.535175000000001</v>
      </c>
      <c r="L432" s="188">
        <v>1104.7</v>
      </c>
      <c r="M432" s="189">
        <v>1.3157576717660904E-2</v>
      </c>
      <c r="N432" s="190">
        <v>84.14800000000001</v>
      </c>
      <c r="O432" s="190">
        <v>1.1071837656377299</v>
      </c>
      <c r="P432" s="190">
        <v>789.45460305965423</v>
      </c>
      <c r="Q432" s="304">
        <v>66.431025938263787</v>
      </c>
    </row>
    <row r="433" spans="1:17" ht="12.75" customHeight="1">
      <c r="A433" s="361"/>
      <c r="B433" s="47" t="s">
        <v>181</v>
      </c>
      <c r="C433" s="18" t="s">
        <v>840</v>
      </c>
      <c r="D433" s="10">
        <v>20</v>
      </c>
      <c r="E433" s="10">
        <v>1985</v>
      </c>
      <c r="F433" s="172">
        <v>19.100000000000001</v>
      </c>
      <c r="G433" s="172">
        <v>1.87</v>
      </c>
      <c r="H433" s="172">
        <v>3.2010000000000001</v>
      </c>
      <c r="I433" s="172">
        <v>14.029</v>
      </c>
      <c r="J433" s="173">
        <v>1056.3</v>
      </c>
      <c r="K433" s="172">
        <v>14.029</v>
      </c>
      <c r="L433" s="173">
        <v>1056.3</v>
      </c>
      <c r="M433" s="174">
        <v>1.3281264792199186E-2</v>
      </c>
      <c r="N433" s="175">
        <v>73.793000000000006</v>
      </c>
      <c r="O433" s="176">
        <v>0.98006437281075465</v>
      </c>
      <c r="P433" s="176">
        <v>796.87588753195121</v>
      </c>
      <c r="Q433" s="303">
        <v>58.803862368645277</v>
      </c>
    </row>
    <row r="434" spans="1:17" ht="12.75" customHeight="1">
      <c r="A434" s="361"/>
      <c r="B434" s="10" t="s">
        <v>234</v>
      </c>
      <c r="C434" s="59" t="s">
        <v>226</v>
      </c>
      <c r="D434" s="9">
        <v>45</v>
      </c>
      <c r="E434" s="9" t="s">
        <v>40</v>
      </c>
      <c r="F434" s="172">
        <f>SUM(G434:I434)</f>
        <v>43.55</v>
      </c>
      <c r="G434" s="172">
        <v>5.04</v>
      </c>
      <c r="H434" s="172">
        <v>6.86</v>
      </c>
      <c r="I434" s="172">
        <v>31.65</v>
      </c>
      <c r="J434" s="172">
        <v>2363.02</v>
      </c>
      <c r="K434" s="172">
        <v>31.65</v>
      </c>
      <c r="L434" s="172">
        <v>2363.02</v>
      </c>
      <c r="M434" s="174">
        <f>K434/L434</f>
        <v>1.3393877326472056E-2</v>
      </c>
      <c r="N434" s="175">
        <v>49.92</v>
      </c>
      <c r="O434" s="176">
        <f>M434*N434</f>
        <v>0.66862235613748511</v>
      </c>
      <c r="P434" s="176">
        <f>M434*60*1000</f>
        <v>803.63263958832329</v>
      </c>
      <c r="Q434" s="303">
        <f>P434*N434/1000</f>
        <v>40.1173413682491</v>
      </c>
    </row>
    <row r="435" spans="1:17" ht="12.75" customHeight="1">
      <c r="A435" s="361"/>
      <c r="B435" s="47" t="s">
        <v>149</v>
      </c>
      <c r="C435" s="59" t="s">
        <v>810</v>
      </c>
      <c r="D435" s="9">
        <v>12</v>
      </c>
      <c r="E435" s="9">
        <v>1990</v>
      </c>
      <c r="F435" s="172">
        <f>G435+H435+I435</f>
        <v>12.791995999999999</v>
      </c>
      <c r="G435" s="172">
        <v>1.37046</v>
      </c>
      <c r="H435" s="172">
        <v>1.92</v>
      </c>
      <c r="I435" s="172">
        <v>9.5015359999999998</v>
      </c>
      <c r="J435" s="172">
        <v>709.14</v>
      </c>
      <c r="K435" s="172">
        <f>I435</f>
        <v>9.5015359999999998</v>
      </c>
      <c r="L435" s="172">
        <f>J435</f>
        <v>709.14</v>
      </c>
      <c r="M435" s="174">
        <f>K435/L435</f>
        <v>1.3398674450743154E-2</v>
      </c>
      <c r="N435" s="175">
        <v>60.603999999999999</v>
      </c>
      <c r="O435" s="176">
        <f>M435*N435</f>
        <v>0.81201326641283811</v>
      </c>
      <c r="P435" s="176">
        <f>M435*60*1000</f>
        <v>803.92046704458915</v>
      </c>
      <c r="Q435" s="303">
        <f>P435*N435/1000</f>
        <v>48.720795984770284</v>
      </c>
    </row>
    <row r="436" spans="1:17" ht="12.75" customHeight="1">
      <c r="A436" s="361"/>
      <c r="B436" s="47" t="s">
        <v>98</v>
      </c>
      <c r="C436" s="193" t="s">
        <v>334</v>
      </c>
      <c r="D436" s="20">
        <v>108</v>
      </c>
      <c r="E436" s="21" t="s">
        <v>40</v>
      </c>
      <c r="F436" s="194">
        <v>57.08</v>
      </c>
      <c r="G436" s="194">
        <v>5.43</v>
      </c>
      <c r="H436" s="194">
        <v>17.28</v>
      </c>
      <c r="I436" s="194">
        <v>34.369999999999997</v>
      </c>
      <c r="J436" s="195">
        <v>2561.06</v>
      </c>
      <c r="K436" s="194">
        <v>34.369999999999997</v>
      </c>
      <c r="L436" s="195">
        <v>2561.06</v>
      </c>
      <c r="M436" s="174">
        <v>1.3420224438318508E-2</v>
      </c>
      <c r="N436" s="196">
        <v>61.5</v>
      </c>
      <c r="O436" s="176">
        <v>0.82534380295658827</v>
      </c>
      <c r="P436" s="176">
        <v>805.21346629911045</v>
      </c>
      <c r="Q436" s="303">
        <v>49.520628177395295</v>
      </c>
    </row>
    <row r="437" spans="1:17" ht="12.75" customHeight="1">
      <c r="A437" s="361"/>
      <c r="B437" s="47" t="s">
        <v>149</v>
      </c>
      <c r="C437" s="59" t="s">
        <v>811</v>
      </c>
      <c r="D437" s="9">
        <v>40</v>
      </c>
      <c r="E437" s="9">
        <v>1984</v>
      </c>
      <c r="F437" s="172">
        <f>G437+H437+I437</f>
        <v>40.240003000000002</v>
      </c>
      <c r="G437" s="172">
        <v>3.473589</v>
      </c>
      <c r="H437" s="172">
        <v>6.4</v>
      </c>
      <c r="I437" s="172">
        <v>30.366413999999999</v>
      </c>
      <c r="J437" s="172">
        <v>2258.06</v>
      </c>
      <c r="K437" s="172">
        <f>I437</f>
        <v>30.366413999999999</v>
      </c>
      <c r="L437" s="172">
        <f>J437</f>
        <v>2258.06</v>
      </c>
      <c r="M437" s="174">
        <f>K437/L437</f>
        <v>1.3448010238877621E-2</v>
      </c>
      <c r="N437" s="175">
        <v>60.603999999999999</v>
      </c>
      <c r="O437" s="176">
        <f>M437*N437</f>
        <v>0.8150032125169393</v>
      </c>
      <c r="P437" s="176">
        <f>M437*60*1000</f>
        <v>806.88061433265727</v>
      </c>
      <c r="Q437" s="303">
        <f>P437*N437/1000</f>
        <v>48.900192751016355</v>
      </c>
    </row>
    <row r="438" spans="1:17" ht="12.75" customHeight="1">
      <c r="A438" s="361"/>
      <c r="B438" s="47" t="s">
        <v>938</v>
      </c>
      <c r="C438" s="197" t="s">
        <v>475</v>
      </c>
      <c r="D438" s="49">
        <v>5</v>
      </c>
      <c r="E438" s="49">
        <v>1951</v>
      </c>
      <c r="F438" s="188">
        <v>3.8845000000000001</v>
      </c>
      <c r="G438" s="188">
        <v>0.81599999999999995</v>
      </c>
      <c r="H438" s="188">
        <v>0.05</v>
      </c>
      <c r="I438" s="188">
        <v>3.0185</v>
      </c>
      <c r="J438" s="188">
        <v>223.63</v>
      </c>
      <c r="K438" s="188">
        <v>3.0185</v>
      </c>
      <c r="L438" s="188">
        <v>223.63</v>
      </c>
      <c r="M438" s="189">
        <v>1.3497741805661137E-2</v>
      </c>
      <c r="N438" s="190">
        <v>80.333000000000013</v>
      </c>
      <c r="O438" s="190">
        <v>1.0843140924741763</v>
      </c>
      <c r="P438" s="190">
        <v>809.8645083396683</v>
      </c>
      <c r="Q438" s="304">
        <v>65.058845548450577</v>
      </c>
    </row>
    <row r="439" spans="1:17" ht="12.75" customHeight="1">
      <c r="A439" s="361"/>
      <c r="B439" s="47" t="s">
        <v>572</v>
      </c>
      <c r="C439" s="183" t="s">
        <v>560</v>
      </c>
      <c r="D439" s="48">
        <v>50</v>
      </c>
      <c r="E439" s="48">
        <v>1972</v>
      </c>
      <c r="F439" s="184">
        <v>47.71</v>
      </c>
      <c r="G439" s="184">
        <v>4.4955990000000003</v>
      </c>
      <c r="H439" s="184">
        <v>8</v>
      </c>
      <c r="I439" s="184">
        <v>35.214402999999997</v>
      </c>
      <c r="J439" s="184">
        <v>2601.9</v>
      </c>
      <c r="K439" s="184">
        <v>35.214402999999997</v>
      </c>
      <c r="L439" s="184">
        <v>2601.9</v>
      </c>
      <c r="M439" s="185">
        <v>1.3534110842076941E-2</v>
      </c>
      <c r="N439" s="186">
        <v>83.603000000000009</v>
      </c>
      <c r="O439" s="186">
        <v>1.1314922687301587</v>
      </c>
      <c r="P439" s="186">
        <v>812.04665052461644</v>
      </c>
      <c r="Q439" s="302">
        <v>67.889536123809521</v>
      </c>
    </row>
    <row r="440" spans="1:17" ht="12.75" customHeight="1">
      <c r="A440" s="361"/>
      <c r="B440" s="47" t="s">
        <v>572</v>
      </c>
      <c r="C440" s="183" t="s">
        <v>561</v>
      </c>
      <c r="D440" s="48">
        <v>51</v>
      </c>
      <c r="E440" s="48">
        <v>1972</v>
      </c>
      <c r="F440" s="184">
        <v>48.332999999999998</v>
      </c>
      <c r="G440" s="184">
        <v>4.9502129999999998</v>
      </c>
      <c r="H440" s="184">
        <v>8</v>
      </c>
      <c r="I440" s="184">
        <v>35.382789000000002</v>
      </c>
      <c r="J440" s="184">
        <v>2608.15</v>
      </c>
      <c r="K440" s="184">
        <v>35.382789000000002</v>
      </c>
      <c r="L440" s="184">
        <v>2608.15</v>
      </c>
      <c r="M440" s="185">
        <v>1.3566240055211549E-2</v>
      </c>
      <c r="N440" s="186">
        <v>83.603000000000009</v>
      </c>
      <c r="O440" s="186">
        <v>1.1341783673358512</v>
      </c>
      <c r="P440" s="186">
        <v>813.97440331269297</v>
      </c>
      <c r="Q440" s="302">
        <v>68.05070204015108</v>
      </c>
    </row>
    <row r="441" spans="1:17" ht="12.75" customHeight="1">
      <c r="A441" s="361"/>
      <c r="B441" s="47" t="s">
        <v>572</v>
      </c>
      <c r="C441" s="183" t="s">
        <v>562</v>
      </c>
      <c r="D441" s="48">
        <v>59</v>
      </c>
      <c r="E441" s="48">
        <v>1991</v>
      </c>
      <c r="F441" s="184">
        <v>47.316000000000003</v>
      </c>
      <c r="G441" s="184">
        <v>4.3224030000000004</v>
      </c>
      <c r="H441" s="184">
        <v>9.6</v>
      </c>
      <c r="I441" s="184">
        <v>33.393597</v>
      </c>
      <c r="J441" s="184">
        <v>2442.5500000000002</v>
      </c>
      <c r="K441" s="184">
        <v>33.393597</v>
      </c>
      <c r="L441" s="184">
        <v>2442.5500000000002</v>
      </c>
      <c r="M441" s="185">
        <v>1.3671612454197457E-2</v>
      </c>
      <c r="N441" s="186">
        <v>83.603000000000009</v>
      </c>
      <c r="O441" s="186">
        <v>1.14298781600827</v>
      </c>
      <c r="P441" s="186">
        <v>820.29674725184748</v>
      </c>
      <c r="Q441" s="302">
        <v>68.579268960496208</v>
      </c>
    </row>
    <row r="442" spans="1:17" ht="12.75" customHeight="1">
      <c r="A442" s="361"/>
      <c r="B442" s="47" t="s">
        <v>234</v>
      </c>
      <c r="C442" s="59" t="s">
        <v>227</v>
      </c>
      <c r="D442" s="9">
        <v>30</v>
      </c>
      <c r="E442" s="9">
        <v>1989</v>
      </c>
      <c r="F442" s="172">
        <f>SUM(G442:I442)</f>
        <v>30.46</v>
      </c>
      <c r="G442" s="172">
        <v>3.51</v>
      </c>
      <c r="H442" s="172">
        <v>4.58</v>
      </c>
      <c r="I442" s="172">
        <v>22.37</v>
      </c>
      <c r="J442" s="172">
        <v>1628.32</v>
      </c>
      <c r="K442" s="172">
        <v>22.37</v>
      </c>
      <c r="L442" s="172">
        <v>1628.32</v>
      </c>
      <c r="M442" s="174">
        <f>K442/L442</f>
        <v>1.3738085879925322E-2</v>
      </c>
      <c r="N442" s="175">
        <v>49.92</v>
      </c>
      <c r="O442" s="176">
        <f>M442*N442</f>
        <v>0.6858052471258721</v>
      </c>
      <c r="P442" s="176">
        <f>M442*60*1000</f>
        <v>824.28515279551937</v>
      </c>
      <c r="Q442" s="303">
        <f>P442*N442/1000</f>
        <v>41.148314827552326</v>
      </c>
    </row>
    <row r="443" spans="1:17" ht="12.75" customHeight="1">
      <c r="A443" s="361"/>
      <c r="B443" s="10" t="s">
        <v>312</v>
      </c>
      <c r="C443" s="59" t="s">
        <v>304</v>
      </c>
      <c r="D443" s="9">
        <v>18</v>
      </c>
      <c r="E443" s="9">
        <v>1977</v>
      </c>
      <c r="F443" s="172">
        <v>15.32</v>
      </c>
      <c r="G443" s="172">
        <v>1.5589999999999999</v>
      </c>
      <c r="H443" s="172">
        <v>2.88</v>
      </c>
      <c r="I443" s="172">
        <v>10.881</v>
      </c>
      <c r="J443" s="172">
        <v>787</v>
      </c>
      <c r="K443" s="172">
        <v>10.881</v>
      </c>
      <c r="L443" s="172">
        <v>787.7</v>
      </c>
      <c r="M443" s="174">
        <v>1.3813634632474292E-2</v>
      </c>
      <c r="N443" s="175">
        <v>56.7</v>
      </c>
      <c r="O443" s="176">
        <v>0.85372406119080879</v>
      </c>
      <c r="P443" s="176">
        <v>828.81807794845747</v>
      </c>
      <c r="Q443" s="303">
        <v>46.993985019677545</v>
      </c>
    </row>
    <row r="444" spans="1:17" ht="12.75" customHeight="1">
      <c r="A444" s="361"/>
      <c r="B444" s="47" t="s">
        <v>234</v>
      </c>
      <c r="C444" s="59" t="s">
        <v>225</v>
      </c>
      <c r="D444" s="9">
        <v>60</v>
      </c>
      <c r="E444" s="9" t="s">
        <v>40</v>
      </c>
      <c r="F444" s="172">
        <f>SUM(G444:I444)</f>
        <v>47.174999999999997</v>
      </c>
      <c r="G444" s="172">
        <v>4.7949999999999999</v>
      </c>
      <c r="H444" s="172">
        <v>9.15</v>
      </c>
      <c r="I444" s="172">
        <v>33.229999999999997</v>
      </c>
      <c r="J444" s="172">
        <v>2404.54</v>
      </c>
      <c r="K444" s="172">
        <v>33.229999999999997</v>
      </c>
      <c r="L444" s="172">
        <v>2404.54</v>
      </c>
      <c r="M444" s="174">
        <f>K444/L444</f>
        <v>1.3819691084365407E-2</v>
      </c>
      <c r="N444" s="175">
        <v>49.92</v>
      </c>
      <c r="O444" s="176">
        <f>M444*N444</f>
        <v>0.68987897893152117</v>
      </c>
      <c r="P444" s="176">
        <f>M444*60*1000</f>
        <v>829.18146506192443</v>
      </c>
      <c r="Q444" s="303">
        <f>P444*N444/1000</f>
        <v>41.392738735891264</v>
      </c>
    </row>
    <row r="445" spans="1:17" ht="12.75" customHeight="1">
      <c r="A445" s="361"/>
      <c r="B445" s="10" t="s">
        <v>572</v>
      </c>
      <c r="C445" s="183" t="s">
        <v>556</v>
      </c>
      <c r="D445" s="48">
        <v>30</v>
      </c>
      <c r="E445" s="48">
        <v>1990</v>
      </c>
      <c r="F445" s="184">
        <v>30.241</v>
      </c>
      <c r="G445" s="184">
        <v>3.100698</v>
      </c>
      <c r="H445" s="184">
        <v>4.8</v>
      </c>
      <c r="I445" s="184">
        <v>22.340298000000001</v>
      </c>
      <c r="J445" s="184">
        <v>1613.04</v>
      </c>
      <c r="K445" s="184">
        <v>22.340298000000001</v>
      </c>
      <c r="L445" s="184">
        <v>1613.04</v>
      </c>
      <c r="M445" s="185">
        <v>1.3849810296086892E-2</v>
      </c>
      <c r="N445" s="186">
        <v>83.603000000000009</v>
      </c>
      <c r="O445" s="186">
        <v>1.1578856901837524</v>
      </c>
      <c r="P445" s="186">
        <v>830.98861776521346</v>
      </c>
      <c r="Q445" s="302">
        <v>69.473141411025154</v>
      </c>
    </row>
    <row r="446" spans="1:17" ht="12.75" customHeight="1">
      <c r="A446" s="361"/>
      <c r="B446" s="10" t="s">
        <v>524</v>
      </c>
      <c r="C446" s="177" t="s">
        <v>508</v>
      </c>
      <c r="D446" s="37">
        <v>46</v>
      </c>
      <c r="E446" s="37">
        <v>1988</v>
      </c>
      <c r="F446" s="178">
        <v>32.731999999999999</v>
      </c>
      <c r="G446" s="178">
        <v>1.92066</v>
      </c>
      <c r="H446" s="178">
        <v>0.46</v>
      </c>
      <c r="I446" s="178">
        <v>30.35134</v>
      </c>
      <c r="J446" s="178">
        <v>2184.25</v>
      </c>
      <c r="K446" s="178">
        <v>30.35134</v>
      </c>
      <c r="L446" s="178">
        <v>2184.25</v>
      </c>
      <c r="M446" s="179">
        <v>1.3895543092594713E-2</v>
      </c>
      <c r="N446" s="180">
        <v>100.28</v>
      </c>
      <c r="O446" s="180">
        <v>1.3934450613253979</v>
      </c>
      <c r="P446" s="180">
        <v>833.7325855556827</v>
      </c>
      <c r="Q446" s="301">
        <v>83.606703679523861</v>
      </c>
    </row>
    <row r="447" spans="1:17" ht="12.75" customHeight="1">
      <c r="A447" s="361"/>
      <c r="B447" s="47" t="s">
        <v>524</v>
      </c>
      <c r="C447" s="177" t="s">
        <v>513</v>
      </c>
      <c r="D447" s="37">
        <v>40</v>
      </c>
      <c r="E447" s="37">
        <v>1973</v>
      </c>
      <c r="F447" s="178">
        <v>40.348999999999997</v>
      </c>
      <c r="G447" s="178">
        <v>2.5499999999999998</v>
      </c>
      <c r="H447" s="178">
        <v>6.4</v>
      </c>
      <c r="I447" s="178">
        <v>31.399000000000001</v>
      </c>
      <c r="J447" s="178">
        <v>2247.54</v>
      </c>
      <c r="K447" s="178">
        <v>31.399000000000001</v>
      </c>
      <c r="L447" s="178">
        <v>2247.54</v>
      </c>
      <c r="M447" s="179">
        <v>1.3970385399147514E-2</v>
      </c>
      <c r="N447" s="180">
        <v>100.28</v>
      </c>
      <c r="O447" s="180">
        <v>1.4009502478265128</v>
      </c>
      <c r="P447" s="180">
        <v>838.2231239488508</v>
      </c>
      <c r="Q447" s="301">
        <v>84.057014869590759</v>
      </c>
    </row>
    <row r="448" spans="1:17" ht="12.75" customHeight="1">
      <c r="A448" s="361"/>
      <c r="B448" s="47" t="s">
        <v>524</v>
      </c>
      <c r="C448" s="177" t="s">
        <v>514</v>
      </c>
      <c r="D448" s="37">
        <v>45</v>
      </c>
      <c r="E448" s="37">
        <v>1979</v>
      </c>
      <c r="F448" s="178">
        <v>43.947000000000003</v>
      </c>
      <c r="G448" s="178">
        <v>3.6720000000000002</v>
      </c>
      <c r="H448" s="178">
        <v>7.2</v>
      </c>
      <c r="I448" s="178">
        <v>33.075001</v>
      </c>
      <c r="J448" s="178">
        <v>2335.3000000000002</v>
      </c>
      <c r="K448" s="178">
        <v>33.075001</v>
      </c>
      <c r="L448" s="178">
        <v>2335.3000000000002</v>
      </c>
      <c r="M448" s="179">
        <v>1.4163062989765768E-2</v>
      </c>
      <c r="N448" s="180">
        <v>100.28</v>
      </c>
      <c r="O448" s="180">
        <v>1.4202719566137112</v>
      </c>
      <c r="P448" s="180">
        <v>849.7837793859461</v>
      </c>
      <c r="Q448" s="301">
        <v>85.216317396822674</v>
      </c>
    </row>
    <row r="449" spans="1:17" ht="12.75" customHeight="1">
      <c r="A449" s="361"/>
      <c r="B449" s="47" t="s">
        <v>234</v>
      </c>
      <c r="C449" s="59" t="s">
        <v>224</v>
      </c>
      <c r="D449" s="9">
        <v>40</v>
      </c>
      <c r="E449" s="9" t="s">
        <v>40</v>
      </c>
      <c r="F449" s="172">
        <f>SUM(G449:I449)</f>
        <v>42.396000000000001</v>
      </c>
      <c r="G449" s="172">
        <v>4.08</v>
      </c>
      <c r="H449" s="172">
        <v>6.101</v>
      </c>
      <c r="I449" s="172">
        <v>32.215000000000003</v>
      </c>
      <c r="J449" s="172">
        <v>2256</v>
      </c>
      <c r="K449" s="172">
        <v>32.215000000000003</v>
      </c>
      <c r="L449" s="172">
        <v>2256</v>
      </c>
      <c r="M449" s="174">
        <f>K449/L449</f>
        <v>1.4279698581560285E-2</v>
      </c>
      <c r="N449" s="175">
        <v>49.92</v>
      </c>
      <c r="O449" s="176">
        <f>M449*N449</f>
        <v>0.71284255319148948</v>
      </c>
      <c r="P449" s="176">
        <f>M449*60*1000</f>
        <v>856.78191489361711</v>
      </c>
      <c r="Q449" s="303">
        <f>P449*N449/1000</f>
        <v>42.770553191489363</v>
      </c>
    </row>
    <row r="450" spans="1:17" ht="12.75" customHeight="1">
      <c r="A450" s="361"/>
      <c r="B450" s="47" t="s">
        <v>471</v>
      </c>
      <c r="C450" s="187" t="s">
        <v>467</v>
      </c>
      <c r="D450" s="29">
        <v>20</v>
      </c>
      <c r="E450" s="29">
        <v>1983</v>
      </c>
      <c r="F450" s="188">
        <v>20.381</v>
      </c>
      <c r="G450" s="188">
        <v>2.3075429999999999</v>
      </c>
      <c r="H450" s="188">
        <v>3.2</v>
      </c>
      <c r="I450" s="188">
        <v>14.873455</v>
      </c>
      <c r="J450" s="188">
        <v>1037.5</v>
      </c>
      <c r="K450" s="188">
        <v>14.873455</v>
      </c>
      <c r="L450" s="188">
        <v>1037.5</v>
      </c>
      <c r="M450" s="189">
        <v>1.4335860240963855E-2</v>
      </c>
      <c r="N450" s="190">
        <v>84.14800000000001</v>
      </c>
      <c r="O450" s="190">
        <v>1.2063339675566267</v>
      </c>
      <c r="P450" s="190">
        <v>860.15161445783133</v>
      </c>
      <c r="Q450" s="304">
        <v>72.380038053397598</v>
      </c>
    </row>
    <row r="451" spans="1:17" ht="12.75" customHeight="1">
      <c r="A451" s="361"/>
      <c r="B451" s="10" t="s">
        <v>101</v>
      </c>
      <c r="C451" s="198" t="s">
        <v>351</v>
      </c>
      <c r="D451" s="20">
        <v>45</v>
      </c>
      <c r="E451" s="21" t="s">
        <v>40</v>
      </c>
      <c r="F451" s="194">
        <v>44.65</v>
      </c>
      <c r="G451" s="194">
        <v>3.75</v>
      </c>
      <c r="H451" s="194">
        <v>7.2</v>
      </c>
      <c r="I451" s="194">
        <v>33.700000000000003</v>
      </c>
      <c r="J451" s="195">
        <v>2350.1</v>
      </c>
      <c r="K451" s="194">
        <v>33.71</v>
      </c>
      <c r="L451" s="195">
        <v>2350.1</v>
      </c>
      <c r="M451" s="174">
        <v>1.4344070465086593E-2</v>
      </c>
      <c r="N451" s="196">
        <v>61.5</v>
      </c>
      <c r="O451" s="176">
        <v>0.88216033360282542</v>
      </c>
      <c r="P451" s="176">
        <v>860.64422790519552</v>
      </c>
      <c r="Q451" s="303">
        <v>52.929620016169523</v>
      </c>
    </row>
    <row r="452" spans="1:17" ht="12.75" customHeight="1">
      <c r="A452" s="361"/>
      <c r="B452" s="10" t="s">
        <v>312</v>
      </c>
      <c r="C452" s="59" t="s">
        <v>302</v>
      </c>
      <c r="D452" s="9">
        <v>39</v>
      </c>
      <c r="E452" s="9">
        <v>1982</v>
      </c>
      <c r="F452" s="172">
        <v>37.51</v>
      </c>
      <c r="G452" s="172">
        <v>3.109</v>
      </c>
      <c r="H452" s="172">
        <v>5.76</v>
      </c>
      <c r="I452" s="172">
        <v>28.640999999999998</v>
      </c>
      <c r="J452" s="172">
        <v>2093.63</v>
      </c>
      <c r="K452" s="172">
        <v>28.640999999999998</v>
      </c>
      <c r="L452" s="172">
        <v>1965.02</v>
      </c>
      <c r="M452" s="174">
        <v>1.457542416871075E-2</v>
      </c>
      <c r="N452" s="175">
        <v>56.7</v>
      </c>
      <c r="O452" s="176">
        <v>0.9008049398988307</v>
      </c>
      <c r="P452" s="176">
        <v>874.525450122645</v>
      </c>
      <c r="Q452" s="303">
        <v>49.585593021953976</v>
      </c>
    </row>
    <row r="453" spans="1:17" ht="12.75" customHeight="1">
      <c r="A453" s="361"/>
      <c r="B453" s="47" t="s">
        <v>446</v>
      </c>
      <c r="C453" s="187" t="s">
        <v>417</v>
      </c>
      <c r="D453" s="29">
        <v>40</v>
      </c>
      <c r="E453" s="29">
        <v>1983</v>
      </c>
      <c r="F453" s="188">
        <v>43.743000000000002</v>
      </c>
      <c r="G453" s="188">
        <v>5.1109270000000002</v>
      </c>
      <c r="H453" s="188">
        <v>6.4</v>
      </c>
      <c r="I453" s="188">
        <v>32.232078000000001</v>
      </c>
      <c r="J453" s="188">
        <v>2186.7199999999998</v>
      </c>
      <c r="K453" s="188">
        <v>32.232078000000001</v>
      </c>
      <c r="L453" s="188">
        <v>2186.7199999999998</v>
      </c>
      <c r="M453" s="189">
        <v>1.4739920062925297E-2</v>
      </c>
      <c r="N453" s="190">
        <v>64.637</v>
      </c>
      <c r="O453" s="190">
        <v>0.9527442131073024</v>
      </c>
      <c r="P453" s="190">
        <v>884.39520377551787</v>
      </c>
      <c r="Q453" s="304">
        <v>57.164652786438147</v>
      </c>
    </row>
    <row r="454" spans="1:17" ht="12.75" customHeight="1">
      <c r="A454" s="361"/>
      <c r="B454" s="47" t="s">
        <v>446</v>
      </c>
      <c r="C454" s="187" t="s">
        <v>416</v>
      </c>
      <c r="D454" s="29">
        <v>35</v>
      </c>
      <c r="E454" s="29" t="s">
        <v>40</v>
      </c>
      <c r="F454" s="188">
        <v>46.234000000000002</v>
      </c>
      <c r="G454" s="188">
        <v>4.9243889999999997</v>
      </c>
      <c r="H454" s="188">
        <v>8.64</v>
      </c>
      <c r="I454" s="188">
        <v>32.669609999999999</v>
      </c>
      <c r="J454" s="188">
        <v>2212.0500000000002</v>
      </c>
      <c r="K454" s="188">
        <v>32.669609999999999</v>
      </c>
      <c r="L454" s="188">
        <v>2212.0500000000002</v>
      </c>
      <c r="M454" s="189">
        <v>1.4768929273750592E-2</v>
      </c>
      <c r="N454" s="190">
        <v>64.637</v>
      </c>
      <c r="O454" s="190">
        <v>0.95461928146741704</v>
      </c>
      <c r="P454" s="190">
        <v>886.13575642503554</v>
      </c>
      <c r="Q454" s="304">
        <v>57.27715688804502</v>
      </c>
    </row>
    <row r="455" spans="1:17" ht="12.75" customHeight="1">
      <c r="A455" s="361"/>
      <c r="B455" s="10" t="s">
        <v>572</v>
      </c>
      <c r="C455" s="183" t="s">
        <v>962</v>
      </c>
      <c r="D455" s="48">
        <v>11</v>
      </c>
      <c r="E455" s="48">
        <v>1976</v>
      </c>
      <c r="F455" s="184">
        <v>7.3339999999999996</v>
      </c>
      <c r="G455" s="184">
        <v>0</v>
      </c>
      <c r="H455" s="184">
        <v>0</v>
      </c>
      <c r="I455" s="184">
        <v>7.3340019999999999</v>
      </c>
      <c r="J455" s="184">
        <v>496.05</v>
      </c>
      <c r="K455" s="184">
        <v>7.3340019999999999</v>
      </c>
      <c r="L455" s="184">
        <v>496.05</v>
      </c>
      <c r="M455" s="185">
        <v>1.4784803951214594E-2</v>
      </c>
      <c r="N455" s="186">
        <v>83.603000000000009</v>
      </c>
      <c r="O455" s="186">
        <v>1.2360539647333939</v>
      </c>
      <c r="P455" s="186">
        <v>887.0882370728757</v>
      </c>
      <c r="Q455" s="302">
        <v>74.163237884003635</v>
      </c>
    </row>
    <row r="456" spans="1:17" ht="12.75" customHeight="1">
      <c r="A456" s="361"/>
      <c r="B456" s="47" t="s">
        <v>86</v>
      </c>
      <c r="C456" s="62" t="s">
        <v>68</v>
      </c>
      <c r="D456" s="10">
        <v>59</v>
      </c>
      <c r="E456" s="10">
        <v>1981</v>
      </c>
      <c r="F456" s="173">
        <v>68.400000000000006</v>
      </c>
      <c r="G456" s="173">
        <v>8.06</v>
      </c>
      <c r="H456" s="173">
        <v>9.6</v>
      </c>
      <c r="I456" s="173">
        <v>50.74</v>
      </c>
      <c r="J456" s="173">
        <v>3418.76</v>
      </c>
      <c r="K456" s="173">
        <v>49.812694427219228</v>
      </c>
      <c r="L456" s="173">
        <v>3356.28</v>
      </c>
      <c r="M456" s="191">
        <v>1.4841638488808808E-2</v>
      </c>
      <c r="N456" s="192">
        <v>59.95</v>
      </c>
      <c r="O456" s="192">
        <v>0.88975622740408811</v>
      </c>
      <c r="P456" s="192">
        <v>890.49830932852842</v>
      </c>
      <c r="Q456" s="305">
        <v>53.385373644245277</v>
      </c>
    </row>
    <row r="457" spans="1:17" ht="12.75" customHeight="1">
      <c r="A457" s="361"/>
      <c r="B457" s="10" t="s">
        <v>545</v>
      </c>
      <c r="C457" s="181" t="s">
        <v>528</v>
      </c>
      <c r="D457" s="182">
        <v>26</v>
      </c>
      <c r="E457" s="182">
        <v>1984</v>
      </c>
      <c r="F457" s="178">
        <v>25.757000000000001</v>
      </c>
      <c r="G457" s="178">
        <v>1.801865</v>
      </c>
      <c r="H457" s="178">
        <v>3.76</v>
      </c>
      <c r="I457" s="178">
        <v>20.195139000000001</v>
      </c>
      <c r="J457" s="178">
        <v>1357.72</v>
      </c>
      <c r="K457" s="178">
        <v>20.195139000000001</v>
      </c>
      <c r="L457" s="178">
        <v>1357.72</v>
      </c>
      <c r="M457" s="179">
        <v>1.4874303243673217E-2</v>
      </c>
      <c r="N457" s="180">
        <v>89.707000000000008</v>
      </c>
      <c r="O457" s="180">
        <v>1.3343291210801933</v>
      </c>
      <c r="P457" s="180">
        <v>892.45819462039299</v>
      </c>
      <c r="Q457" s="301">
        <v>80.059747264811591</v>
      </c>
    </row>
    <row r="458" spans="1:17" ht="12.75" customHeight="1">
      <c r="A458" s="361"/>
      <c r="B458" s="47" t="s">
        <v>35</v>
      </c>
      <c r="C458" s="59" t="s">
        <v>590</v>
      </c>
      <c r="D458" s="9">
        <v>8</v>
      </c>
      <c r="E458" s="9" t="s">
        <v>586</v>
      </c>
      <c r="F458" s="172">
        <f>+G458+H458+I458</f>
        <v>5.7400010000000004</v>
      </c>
      <c r="G458" s="172">
        <v>0</v>
      </c>
      <c r="H458" s="172">
        <v>0</v>
      </c>
      <c r="I458" s="172">
        <v>5.7400010000000004</v>
      </c>
      <c r="J458" s="172">
        <v>383.39</v>
      </c>
      <c r="K458" s="172">
        <v>5.7400010000000004</v>
      </c>
      <c r="L458" s="172">
        <v>383.39</v>
      </c>
      <c r="M458" s="174">
        <f>K458/L458</f>
        <v>1.4971702443986542E-2</v>
      </c>
      <c r="N458" s="175">
        <v>59.186999999999998</v>
      </c>
      <c r="O458" s="176">
        <f>M458*N458</f>
        <v>0.88613015255223138</v>
      </c>
      <c r="P458" s="176">
        <f>M458*60*1000</f>
        <v>898.30214663919253</v>
      </c>
      <c r="Q458" s="303">
        <f>P458*N458/1000</f>
        <v>53.167809153133888</v>
      </c>
    </row>
    <row r="459" spans="1:17" ht="12.75" customHeight="1">
      <c r="A459" s="361"/>
      <c r="B459" s="47" t="s">
        <v>46</v>
      </c>
      <c r="C459" s="59" t="s">
        <v>42</v>
      </c>
      <c r="D459" s="9">
        <v>60</v>
      </c>
      <c r="E459" s="9">
        <v>1979</v>
      </c>
      <c r="F459" s="172">
        <f>G459+H459+I459</f>
        <v>61.629999999999995</v>
      </c>
      <c r="G459" s="172">
        <v>5.3826999999999998</v>
      </c>
      <c r="H459" s="172">
        <v>9.52</v>
      </c>
      <c r="I459" s="172">
        <v>46.7273</v>
      </c>
      <c r="J459" s="172">
        <v>3119</v>
      </c>
      <c r="K459" s="172">
        <v>46.7273</v>
      </c>
      <c r="L459" s="172">
        <v>3119</v>
      </c>
      <c r="M459" s="174">
        <f>K459/L459</f>
        <v>1.4981500480923372E-2</v>
      </c>
      <c r="N459" s="175">
        <v>52.537999999999997</v>
      </c>
      <c r="O459" s="176">
        <f>M459*N459</f>
        <v>0.7870980722667521</v>
      </c>
      <c r="P459" s="176">
        <f>M459*60*1000</f>
        <v>898.89002885540242</v>
      </c>
      <c r="Q459" s="303">
        <f>P459*N459/1000</f>
        <v>47.22588433600513</v>
      </c>
    </row>
    <row r="460" spans="1:17" ht="12.75" customHeight="1">
      <c r="A460" s="361"/>
      <c r="B460" s="47" t="s">
        <v>446</v>
      </c>
      <c r="C460" s="187" t="s">
        <v>418</v>
      </c>
      <c r="D460" s="29">
        <v>20</v>
      </c>
      <c r="E460" s="29">
        <v>1975</v>
      </c>
      <c r="F460" s="188">
        <v>21.93</v>
      </c>
      <c r="G460" s="188">
        <v>2.2727580000000001</v>
      </c>
      <c r="H460" s="188">
        <v>3.2</v>
      </c>
      <c r="I460" s="188">
        <v>16.457242000000001</v>
      </c>
      <c r="J460" s="188">
        <v>1098.2</v>
      </c>
      <c r="K460" s="188">
        <v>16.457242000000001</v>
      </c>
      <c r="L460" s="188">
        <v>1098.2</v>
      </c>
      <c r="M460" s="189">
        <v>1.4985651065379713E-2</v>
      </c>
      <c r="N460" s="190">
        <v>64.637</v>
      </c>
      <c r="O460" s="190">
        <v>0.96862752791294848</v>
      </c>
      <c r="P460" s="190">
        <v>899.13906392278273</v>
      </c>
      <c r="Q460" s="304">
        <v>58.117651674776909</v>
      </c>
    </row>
    <row r="461" spans="1:17" ht="12.75" customHeight="1">
      <c r="A461" s="361"/>
      <c r="B461" s="47" t="s">
        <v>181</v>
      </c>
      <c r="C461" s="18" t="s">
        <v>188</v>
      </c>
      <c r="D461" s="10">
        <v>45</v>
      </c>
      <c r="E461" s="10">
        <v>1985</v>
      </c>
      <c r="F461" s="172">
        <v>46.045000000000002</v>
      </c>
      <c r="G461" s="172">
        <v>4.5339999999999998</v>
      </c>
      <c r="H461" s="172">
        <v>7.2009999999999996</v>
      </c>
      <c r="I461" s="172">
        <v>34.31</v>
      </c>
      <c r="J461" s="173">
        <v>2283.6999999999998</v>
      </c>
      <c r="K461" s="172">
        <v>34.31</v>
      </c>
      <c r="L461" s="173">
        <v>2283.6999999999998</v>
      </c>
      <c r="M461" s="174">
        <v>1.5023864780838116E-2</v>
      </c>
      <c r="N461" s="175">
        <v>73.793000000000006</v>
      </c>
      <c r="O461" s="176">
        <v>1.1086560537723873</v>
      </c>
      <c r="P461" s="176">
        <v>901.43188685028701</v>
      </c>
      <c r="Q461" s="303">
        <v>66.519363226343231</v>
      </c>
    </row>
    <row r="462" spans="1:17" ht="12.75" customHeight="1">
      <c r="A462" s="361"/>
      <c r="B462" s="47" t="s">
        <v>46</v>
      </c>
      <c r="C462" s="59" t="s">
        <v>668</v>
      </c>
      <c r="D462" s="9">
        <v>45</v>
      </c>
      <c r="E462" s="9">
        <v>1977</v>
      </c>
      <c r="F462" s="172">
        <f>G462+H462+I462</f>
        <v>47.167000000000002</v>
      </c>
      <c r="G462" s="172">
        <v>4.9294200000000004</v>
      </c>
      <c r="H462" s="172">
        <v>7.2</v>
      </c>
      <c r="I462" s="172">
        <v>35.037579999999998</v>
      </c>
      <c r="J462" s="172">
        <v>2330.41</v>
      </c>
      <c r="K462" s="172">
        <v>35.037579999999998</v>
      </c>
      <c r="L462" s="172">
        <v>2330.41</v>
      </c>
      <c r="M462" s="174">
        <f>K462/L462</f>
        <v>1.5034942349200355E-2</v>
      </c>
      <c r="N462" s="175">
        <v>52.537999999999997</v>
      </c>
      <c r="O462" s="176">
        <f>M462*N462</f>
        <v>0.78990580114228826</v>
      </c>
      <c r="P462" s="176">
        <f>M462*60*1000</f>
        <v>902.09654095202131</v>
      </c>
      <c r="Q462" s="303">
        <f>P462*N462/1000</f>
        <v>47.39434806853729</v>
      </c>
    </row>
    <row r="463" spans="1:17" ht="12.75" customHeight="1">
      <c r="A463" s="361"/>
      <c r="B463" s="47" t="s">
        <v>148</v>
      </c>
      <c r="C463" s="62" t="s">
        <v>130</v>
      </c>
      <c r="D463" s="10">
        <v>60</v>
      </c>
      <c r="E463" s="10">
        <v>1974</v>
      </c>
      <c r="F463" s="173">
        <v>61.83</v>
      </c>
      <c r="G463" s="173">
        <v>5.2521599999999999</v>
      </c>
      <c r="H463" s="173">
        <v>9.6</v>
      </c>
      <c r="I463" s="173">
        <v>46.97784</v>
      </c>
      <c r="J463" s="173">
        <v>3118.24</v>
      </c>
      <c r="K463" s="173">
        <v>46.977849999999997</v>
      </c>
      <c r="L463" s="173">
        <v>3118.24</v>
      </c>
      <c r="M463" s="191">
        <f>K463/L463</f>
        <v>1.5065501693262866E-2</v>
      </c>
      <c r="N463" s="192">
        <v>62.021000000000001</v>
      </c>
      <c r="O463" s="192">
        <f>M463*N463</f>
        <v>0.93437748051785618</v>
      </c>
      <c r="P463" s="192">
        <f>M463*1000*60</f>
        <v>903.93010159577193</v>
      </c>
      <c r="Q463" s="305">
        <f>O463*60</f>
        <v>56.062648831071371</v>
      </c>
    </row>
    <row r="464" spans="1:17" ht="12.75" customHeight="1">
      <c r="A464" s="361"/>
      <c r="B464" s="10" t="s">
        <v>46</v>
      </c>
      <c r="C464" s="59" t="s">
        <v>669</v>
      </c>
      <c r="D464" s="9">
        <v>45</v>
      </c>
      <c r="E464" s="9" t="s">
        <v>40</v>
      </c>
      <c r="F464" s="172">
        <f>G464+H464+I464</f>
        <v>47.297000000000004</v>
      </c>
      <c r="G464" s="172">
        <v>4.6461200000000007</v>
      </c>
      <c r="H464" s="172">
        <v>7.2</v>
      </c>
      <c r="I464" s="172">
        <v>35.450880000000005</v>
      </c>
      <c r="J464" s="172">
        <v>2351.9</v>
      </c>
      <c r="K464" s="172">
        <v>35.450880000000005</v>
      </c>
      <c r="L464" s="172">
        <v>2351.9</v>
      </c>
      <c r="M464" s="174">
        <f>K464/L464</f>
        <v>1.5073293932565162E-2</v>
      </c>
      <c r="N464" s="175">
        <v>52.537999999999997</v>
      </c>
      <c r="O464" s="176">
        <f>M464*N464</f>
        <v>0.79192071662910846</v>
      </c>
      <c r="P464" s="176">
        <f>M464*60*1000</f>
        <v>904.3976359539098</v>
      </c>
      <c r="Q464" s="303">
        <f>P464*N464/1000</f>
        <v>47.515242997746505</v>
      </c>
    </row>
    <row r="465" spans="1:17" ht="12.75" customHeight="1">
      <c r="A465" s="361"/>
      <c r="B465" s="47" t="s">
        <v>50</v>
      </c>
      <c r="C465" s="59" t="s">
        <v>282</v>
      </c>
      <c r="D465" s="9">
        <v>60</v>
      </c>
      <c r="E465" s="9" t="s">
        <v>47</v>
      </c>
      <c r="F465" s="172">
        <v>52.39</v>
      </c>
      <c r="G465" s="172">
        <v>4.9400000000000004</v>
      </c>
      <c r="H465" s="172">
        <v>9.6</v>
      </c>
      <c r="I465" s="172">
        <v>37.85</v>
      </c>
      <c r="J465" s="172"/>
      <c r="K465" s="172">
        <v>37.85</v>
      </c>
      <c r="L465" s="172">
        <v>2501.58</v>
      </c>
      <c r="M465" s="174">
        <f>K465/L465</f>
        <v>1.5130437563459895E-2</v>
      </c>
      <c r="N465" s="175">
        <v>61.59</v>
      </c>
      <c r="O465" s="176">
        <f>M465*N465</f>
        <v>0.93188364953349501</v>
      </c>
      <c r="P465" s="176">
        <f>M465*60*1000</f>
        <v>907.82625380759373</v>
      </c>
      <c r="Q465" s="303">
        <f>P465*N465/1000</f>
        <v>55.913018972009702</v>
      </c>
    </row>
    <row r="466" spans="1:17" ht="12.75" customHeight="1">
      <c r="A466" s="361"/>
      <c r="B466" s="47" t="s">
        <v>46</v>
      </c>
      <c r="C466" s="59" t="s">
        <v>670</v>
      </c>
      <c r="D466" s="9">
        <v>22</v>
      </c>
      <c r="E466" s="9">
        <v>1990</v>
      </c>
      <c r="F466" s="172">
        <f>G466+H466+I466</f>
        <v>25.371000000000002</v>
      </c>
      <c r="G466" s="172">
        <v>3.2862800000000001</v>
      </c>
      <c r="H466" s="172">
        <v>3.52</v>
      </c>
      <c r="I466" s="172">
        <v>18.564720000000001</v>
      </c>
      <c r="J466" s="172">
        <v>1225.9000000000001</v>
      </c>
      <c r="K466" s="172">
        <v>18.564720000000001</v>
      </c>
      <c r="L466" s="172">
        <v>1225.9000000000001</v>
      </c>
      <c r="M466" s="174">
        <f>K466/L466</f>
        <v>1.5143747450852434E-2</v>
      </c>
      <c r="N466" s="175">
        <v>52.537999999999997</v>
      </c>
      <c r="O466" s="176">
        <f>M466*N466</f>
        <v>0.79562220357288516</v>
      </c>
      <c r="P466" s="176">
        <f>M466*60*1000</f>
        <v>908.62484705114605</v>
      </c>
      <c r="Q466" s="303">
        <f>P466*N466/1000</f>
        <v>47.737332214373104</v>
      </c>
    </row>
    <row r="467" spans="1:17" ht="12.75" customHeight="1">
      <c r="A467" s="361"/>
      <c r="B467" s="47" t="s">
        <v>87</v>
      </c>
      <c r="C467" s="59" t="s">
        <v>747</v>
      </c>
      <c r="D467" s="9">
        <v>59</v>
      </c>
      <c r="E467" s="9">
        <v>1987</v>
      </c>
      <c r="F467" s="172">
        <v>49.537500000000001</v>
      </c>
      <c r="G467" s="172">
        <v>8.2791999999999994</v>
      </c>
      <c r="H467" s="172">
        <v>5.9</v>
      </c>
      <c r="I467" s="172">
        <v>35.358300000000007</v>
      </c>
      <c r="J467" s="172">
        <v>2334.62</v>
      </c>
      <c r="K467" s="172">
        <v>35.358300000000007</v>
      </c>
      <c r="L467" s="172">
        <v>2334.62</v>
      </c>
      <c r="M467" s="174">
        <v>1.5145205643745024E-2</v>
      </c>
      <c r="N467" s="175">
        <v>60.4</v>
      </c>
      <c r="O467" s="176">
        <v>0.91477042088219951</v>
      </c>
      <c r="P467" s="176">
        <v>908.71233862470149</v>
      </c>
      <c r="Q467" s="303">
        <v>54.886225252931965</v>
      </c>
    </row>
    <row r="468" spans="1:17" ht="12.75" customHeight="1">
      <c r="A468" s="361"/>
      <c r="B468" s="10" t="s">
        <v>725</v>
      </c>
      <c r="C468" s="199" t="s">
        <v>702</v>
      </c>
      <c r="D468" s="200">
        <v>75</v>
      </c>
      <c r="E468" s="200">
        <v>1983</v>
      </c>
      <c r="F468" s="173">
        <f>SUM(G468:I468)</f>
        <v>68.268000000000001</v>
      </c>
      <c r="G468" s="173">
        <v>3.57</v>
      </c>
      <c r="H468" s="173">
        <v>12</v>
      </c>
      <c r="I468" s="173">
        <v>52.698</v>
      </c>
      <c r="J468" s="173">
        <v>3467.27</v>
      </c>
      <c r="K468" s="173">
        <v>52.698</v>
      </c>
      <c r="L468" s="173">
        <v>3467.27</v>
      </c>
      <c r="M468" s="191">
        <f>K468/L468</f>
        <v>1.5198700995307547E-2</v>
      </c>
      <c r="N468" s="192">
        <v>74</v>
      </c>
      <c r="O468" s="192">
        <f>M468*N468</f>
        <v>1.1247038736527586</v>
      </c>
      <c r="P468" s="192">
        <f>M468*60*1000</f>
        <v>911.92205971845283</v>
      </c>
      <c r="Q468" s="305">
        <f>P468*N468/1000</f>
        <v>67.482232419165513</v>
      </c>
    </row>
    <row r="469" spans="1:17" ht="12.75" customHeight="1">
      <c r="A469" s="361"/>
      <c r="B469" s="47" t="s">
        <v>46</v>
      </c>
      <c r="C469" s="59" t="s">
        <v>671</v>
      </c>
      <c r="D469" s="9">
        <v>65</v>
      </c>
      <c r="E469" s="9">
        <v>1984</v>
      </c>
      <c r="F469" s="172">
        <f>G469+H469+I469</f>
        <v>51.312000000000005</v>
      </c>
      <c r="G469" s="172">
        <v>5.4393600000000006</v>
      </c>
      <c r="H469" s="172">
        <v>10.4</v>
      </c>
      <c r="I469" s="172">
        <v>35.472640000000006</v>
      </c>
      <c r="J469" s="172">
        <v>2333.4700000000003</v>
      </c>
      <c r="K469" s="172">
        <v>35.472640000000006</v>
      </c>
      <c r="L469" s="172">
        <v>2333.4700000000003</v>
      </c>
      <c r="M469" s="174">
        <f>K469/L469</f>
        <v>1.5201669616493892E-2</v>
      </c>
      <c r="N469" s="175">
        <v>52.537999999999997</v>
      </c>
      <c r="O469" s="176">
        <f>M469*N469</f>
        <v>0.79866531831135601</v>
      </c>
      <c r="P469" s="176">
        <f>M469*60*1000</f>
        <v>912.1001769896335</v>
      </c>
      <c r="Q469" s="303">
        <f>P469*N469/1000</f>
        <v>47.919919098681362</v>
      </c>
    </row>
    <row r="470" spans="1:17" ht="12.75" customHeight="1">
      <c r="A470" s="361"/>
      <c r="B470" s="47" t="s">
        <v>35</v>
      </c>
      <c r="C470" s="59" t="s">
        <v>587</v>
      </c>
      <c r="D470" s="9">
        <v>101</v>
      </c>
      <c r="E470" s="9" t="s">
        <v>586</v>
      </c>
      <c r="F470" s="172">
        <f>+G470+H470+I470</f>
        <v>86.635998000000001</v>
      </c>
      <c r="G470" s="172">
        <v>5.5536110000000001</v>
      </c>
      <c r="H470" s="172">
        <v>13.86</v>
      </c>
      <c r="I470" s="172">
        <v>67.222386999999998</v>
      </c>
      <c r="J470" s="172">
        <v>4409.3900000000003</v>
      </c>
      <c r="K470" s="172">
        <v>67.222386999999998</v>
      </c>
      <c r="L470" s="172">
        <v>4409.3900000000003</v>
      </c>
      <c r="M470" s="174">
        <f>K470/L470</f>
        <v>1.5245280412936935E-2</v>
      </c>
      <c r="N470" s="175">
        <v>59.186999999999998</v>
      </c>
      <c r="O470" s="176">
        <f>M470*N470</f>
        <v>0.90232241180049833</v>
      </c>
      <c r="P470" s="176">
        <f>M470*60*1000</f>
        <v>914.71682477621607</v>
      </c>
      <c r="Q470" s="303">
        <f>P470*N470/1000</f>
        <v>54.139344708029903</v>
      </c>
    </row>
    <row r="471" spans="1:17" ht="12.75" customHeight="1">
      <c r="A471" s="361"/>
      <c r="B471" s="47" t="s">
        <v>524</v>
      </c>
      <c r="C471" s="177" t="s">
        <v>515</v>
      </c>
      <c r="D471" s="37">
        <v>22</v>
      </c>
      <c r="E471" s="37">
        <v>1991</v>
      </c>
      <c r="F471" s="178">
        <v>23.283999999999999</v>
      </c>
      <c r="G471" s="178">
        <v>1.9890000000000001</v>
      </c>
      <c r="H471" s="178">
        <v>3.52</v>
      </c>
      <c r="I471" s="178">
        <v>17.774999999999999</v>
      </c>
      <c r="J471" s="178">
        <v>1164.8399999999999</v>
      </c>
      <c r="K471" s="178">
        <v>17.774999999999999</v>
      </c>
      <c r="L471" s="178">
        <v>1164.8399999999999</v>
      </c>
      <c r="M471" s="179">
        <v>1.5259606469558051E-2</v>
      </c>
      <c r="N471" s="180">
        <v>100.28</v>
      </c>
      <c r="O471" s="180">
        <v>1.5302333367672813</v>
      </c>
      <c r="P471" s="180">
        <v>915.57638817348311</v>
      </c>
      <c r="Q471" s="301">
        <v>91.81400020603688</v>
      </c>
    </row>
    <row r="472" spans="1:17" ht="12.75" customHeight="1">
      <c r="A472" s="361"/>
      <c r="B472" s="47" t="s">
        <v>725</v>
      </c>
      <c r="C472" s="62" t="s">
        <v>703</v>
      </c>
      <c r="D472" s="10">
        <v>50</v>
      </c>
      <c r="E472" s="10">
        <v>1973</v>
      </c>
      <c r="F472" s="173">
        <f>SUM(G472:I472)</f>
        <v>40.49</v>
      </c>
      <c r="G472" s="173">
        <v>1.02</v>
      </c>
      <c r="H472" s="173">
        <v>0.5</v>
      </c>
      <c r="I472" s="173">
        <v>38.97</v>
      </c>
      <c r="J472" s="173">
        <v>2549.69</v>
      </c>
      <c r="K472" s="173">
        <v>38.97</v>
      </c>
      <c r="L472" s="173">
        <v>2549.69</v>
      </c>
      <c r="M472" s="191">
        <f>K472/L472</f>
        <v>1.5284211021732053E-2</v>
      </c>
      <c r="N472" s="192">
        <v>74</v>
      </c>
      <c r="O472" s="192">
        <f>M472*N472</f>
        <v>1.1310316156081719</v>
      </c>
      <c r="P472" s="192">
        <f>M472*60*1000</f>
        <v>917.05266130392317</v>
      </c>
      <c r="Q472" s="305">
        <f>P472*N472/1000</f>
        <v>67.861896936490311</v>
      </c>
    </row>
    <row r="473" spans="1:17" ht="12.75" customHeight="1">
      <c r="A473" s="361"/>
      <c r="B473" s="47" t="s">
        <v>46</v>
      </c>
      <c r="C473" s="59" t="s">
        <v>672</v>
      </c>
      <c r="D473" s="9">
        <v>18</v>
      </c>
      <c r="E473" s="9">
        <v>1974</v>
      </c>
      <c r="F473" s="172">
        <f>G473+H473+I473</f>
        <v>16.949000000000002</v>
      </c>
      <c r="G473" s="172">
        <v>1.9264400000000002</v>
      </c>
      <c r="H473" s="172">
        <v>2.88</v>
      </c>
      <c r="I473" s="172">
        <v>12.142560000000001</v>
      </c>
      <c r="J473" s="172">
        <v>794.45</v>
      </c>
      <c r="K473" s="172">
        <v>12.142560000000001</v>
      </c>
      <c r="L473" s="172">
        <v>794.45</v>
      </c>
      <c r="M473" s="174">
        <f>K473/L473</f>
        <v>1.5284234375983386E-2</v>
      </c>
      <c r="N473" s="175">
        <v>52.537999999999997</v>
      </c>
      <c r="O473" s="176">
        <f>M473*N473</f>
        <v>0.80300310564541511</v>
      </c>
      <c r="P473" s="176">
        <f>M473*60*1000</f>
        <v>917.05406255900311</v>
      </c>
      <c r="Q473" s="303">
        <f>P473*N473/1000</f>
        <v>48.180186338724901</v>
      </c>
    </row>
    <row r="474" spans="1:17" ht="12.75" customHeight="1">
      <c r="A474" s="361"/>
      <c r="B474" s="10" t="s">
        <v>180</v>
      </c>
      <c r="C474" s="201" t="s">
        <v>162</v>
      </c>
      <c r="D474" s="38">
        <v>40</v>
      </c>
      <c r="E474" s="38">
        <v>1984</v>
      </c>
      <c r="F474" s="202">
        <f>SUM(G474+H474+I474)</f>
        <v>43.9</v>
      </c>
      <c r="G474" s="202">
        <v>2.2000000000000002</v>
      </c>
      <c r="H474" s="202">
        <v>6.4</v>
      </c>
      <c r="I474" s="202">
        <v>35.299999999999997</v>
      </c>
      <c r="J474" s="202">
        <v>2307.27</v>
      </c>
      <c r="K474" s="202">
        <v>35.299999999999997</v>
      </c>
      <c r="L474" s="202">
        <v>2307.27</v>
      </c>
      <c r="M474" s="174">
        <f>K474/L474</f>
        <v>1.5299466469030498E-2</v>
      </c>
      <c r="N474" s="175">
        <v>55.8</v>
      </c>
      <c r="O474" s="176">
        <f>M474*N474</f>
        <v>0.85371022897190174</v>
      </c>
      <c r="P474" s="176">
        <f>M474*60*1000</f>
        <v>917.96798814182989</v>
      </c>
      <c r="Q474" s="303">
        <f>P474*N474/1000</f>
        <v>51.222613738314102</v>
      </c>
    </row>
    <row r="475" spans="1:17" ht="12.75" customHeight="1">
      <c r="A475" s="361"/>
      <c r="B475" s="47" t="s">
        <v>148</v>
      </c>
      <c r="C475" s="62" t="s">
        <v>128</v>
      </c>
      <c r="D475" s="10">
        <v>30</v>
      </c>
      <c r="E475" s="10">
        <v>1992</v>
      </c>
      <c r="F475" s="173">
        <v>31.82</v>
      </c>
      <c r="G475" s="173">
        <v>3.8296999999999999</v>
      </c>
      <c r="H475" s="173">
        <v>4.6399999999999997</v>
      </c>
      <c r="I475" s="173">
        <v>23.350300000000001</v>
      </c>
      <c r="J475" s="173">
        <v>1519.17</v>
      </c>
      <c r="K475" s="173">
        <v>23.350300000000001</v>
      </c>
      <c r="L475" s="173">
        <v>1519.17</v>
      </c>
      <c r="M475" s="191">
        <f>K475/L475</f>
        <v>1.537043253882054E-2</v>
      </c>
      <c r="N475" s="192">
        <v>62.021000000000001</v>
      </c>
      <c r="O475" s="192">
        <f>M475*N475</f>
        <v>0.95328959649018874</v>
      </c>
      <c r="P475" s="192">
        <f>M475*1000*60</f>
        <v>922.22595232923231</v>
      </c>
      <c r="Q475" s="305">
        <f>O475*60</f>
        <v>57.197375789411325</v>
      </c>
    </row>
    <row r="476" spans="1:17" ht="12.75" customHeight="1">
      <c r="A476" s="361"/>
      <c r="B476" s="47" t="s">
        <v>446</v>
      </c>
      <c r="C476" s="187" t="s">
        <v>931</v>
      </c>
      <c r="D476" s="29">
        <v>72</v>
      </c>
      <c r="E476" s="29">
        <v>1977</v>
      </c>
      <c r="F476" s="188">
        <v>79.531999999999996</v>
      </c>
      <c r="G476" s="188">
        <v>9.9062730000000006</v>
      </c>
      <c r="H476" s="188">
        <v>11.52</v>
      </c>
      <c r="I476" s="188">
        <v>58.105722999999998</v>
      </c>
      <c r="J476" s="188">
        <v>3773.19</v>
      </c>
      <c r="K476" s="188">
        <v>58.105722999999998</v>
      </c>
      <c r="L476" s="188">
        <v>3773.19</v>
      </c>
      <c r="M476" s="189">
        <v>1.539962816608758E-2</v>
      </c>
      <c r="N476" s="190">
        <v>64.637</v>
      </c>
      <c r="O476" s="190">
        <v>0.99538576577140292</v>
      </c>
      <c r="P476" s="190">
        <v>923.97768996525474</v>
      </c>
      <c r="Q476" s="304">
        <v>59.723145946284177</v>
      </c>
    </row>
    <row r="477" spans="1:17" ht="12.75" customHeight="1">
      <c r="A477" s="361"/>
      <c r="B477" s="10" t="s">
        <v>446</v>
      </c>
      <c r="C477" s="187" t="s">
        <v>423</v>
      </c>
      <c r="D477" s="29">
        <v>88</v>
      </c>
      <c r="E477" s="29">
        <v>1986</v>
      </c>
      <c r="F477" s="188">
        <v>111.792</v>
      </c>
      <c r="G477" s="188">
        <v>12.192551</v>
      </c>
      <c r="H477" s="188">
        <v>19.52</v>
      </c>
      <c r="I477" s="188">
        <v>80.079446000000004</v>
      </c>
      <c r="J477" s="188">
        <v>5195.53</v>
      </c>
      <c r="K477" s="188">
        <v>80.079446000000004</v>
      </c>
      <c r="L477" s="188">
        <v>5195.53</v>
      </c>
      <c r="M477" s="189">
        <v>1.5413142836245775E-2</v>
      </c>
      <c r="N477" s="190">
        <v>64.637</v>
      </c>
      <c r="O477" s="190">
        <v>0.99625931350641816</v>
      </c>
      <c r="P477" s="190">
        <v>924.7885701747465</v>
      </c>
      <c r="Q477" s="304">
        <v>59.775558810385093</v>
      </c>
    </row>
    <row r="478" spans="1:17" ht="12.75" customHeight="1">
      <c r="A478" s="361"/>
      <c r="B478" s="10" t="s">
        <v>46</v>
      </c>
      <c r="C478" s="59" t="s">
        <v>673</v>
      </c>
      <c r="D478" s="9">
        <v>10</v>
      </c>
      <c r="E478" s="9" t="s">
        <v>40</v>
      </c>
      <c r="F478" s="172">
        <f>G478+H478+I478</f>
        <v>11.958000000000002</v>
      </c>
      <c r="G478" s="172">
        <v>1.6998</v>
      </c>
      <c r="H478" s="172">
        <v>1.6</v>
      </c>
      <c r="I478" s="172">
        <v>8.6582000000000008</v>
      </c>
      <c r="J478" s="172">
        <v>561.57000000000005</v>
      </c>
      <c r="K478" s="172">
        <v>8.6582000000000008</v>
      </c>
      <c r="L478" s="172">
        <v>561.57000000000005</v>
      </c>
      <c r="M478" s="174">
        <f>K478/L478</f>
        <v>1.5417846394928504E-2</v>
      </c>
      <c r="N478" s="175">
        <v>52.537999999999997</v>
      </c>
      <c r="O478" s="176">
        <f>M478*N478</f>
        <v>0.81002281389675368</v>
      </c>
      <c r="P478" s="176">
        <f>M478*60*1000</f>
        <v>925.07078369571025</v>
      </c>
      <c r="Q478" s="303">
        <f>P478*N478/1000</f>
        <v>48.601368833805225</v>
      </c>
    </row>
    <row r="479" spans="1:17" ht="12.75" customHeight="1">
      <c r="A479" s="361"/>
      <c r="B479" s="10" t="s">
        <v>312</v>
      </c>
      <c r="C479" s="62" t="s">
        <v>293</v>
      </c>
      <c r="D479" s="10">
        <v>9</v>
      </c>
      <c r="E479" s="10">
        <v>1980</v>
      </c>
      <c r="F479" s="173">
        <v>11.85</v>
      </c>
      <c r="G479" s="173">
        <v>1.3080000000000001</v>
      </c>
      <c r="H479" s="173">
        <v>1.99</v>
      </c>
      <c r="I479" s="173">
        <v>8.5519999999999996</v>
      </c>
      <c r="J479" s="173">
        <v>553.67999999999995</v>
      </c>
      <c r="K479" s="173">
        <v>8.5519999999999996</v>
      </c>
      <c r="L479" s="173">
        <v>553.67999999999995</v>
      </c>
      <c r="M479" s="191">
        <v>1.544574483456148E-2</v>
      </c>
      <c r="N479" s="192">
        <v>56.7</v>
      </c>
      <c r="O479" s="192">
        <v>0.95459336801040329</v>
      </c>
      <c r="P479" s="192">
        <v>926.74469007368873</v>
      </c>
      <c r="Q479" s="305">
        <v>52.546423927178154</v>
      </c>
    </row>
    <row r="480" spans="1:17" ht="12.75" customHeight="1">
      <c r="A480" s="361"/>
      <c r="B480" s="10" t="s">
        <v>584</v>
      </c>
      <c r="C480" s="203" t="s">
        <v>950</v>
      </c>
      <c r="D480" s="204">
        <v>19</v>
      </c>
      <c r="E480" s="204">
        <v>1969</v>
      </c>
      <c r="F480" s="205">
        <v>19.524000000000001</v>
      </c>
      <c r="G480" s="205">
        <v>1.7849999999999999</v>
      </c>
      <c r="H480" s="205">
        <v>0</v>
      </c>
      <c r="I480" s="205">
        <v>17.738997000000001</v>
      </c>
      <c r="J480" s="205">
        <v>1148.45</v>
      </c>
      <c r="K480" s="205">
        <v>17.738997000000001</v>
      </c>
      <c r="L480" s="205">
        <v>1148.45</v>
      </c>
      <c r="M480" s="206">
        <v>1.5446033349296879E-2</v>
      </c>
      <c r="N480" s="207">
        <v>65.727000000000004</v>
      </c>
      <c r="O480" s="207">
        <v>1.015221433949236</v>
      </c>
      <c r="P480" s="207">
        <v>926.7620009578128</v>
      </c>
      <c r="Q480" s="306">
        <v>60.913286036954169</v>
      </c>
    </row>
    <row r="481" spans="1:17" ht="12.75" customHeight="1">
      <c r="A481" s="361"/>
      <c r="B481" s="10" t="s">
        <v>990</v>
      </c>
      <c r="C481" s="181" t="s">
        <v>527</v>
      </c>
      <c r="D481" s="182">
        <v>37</v>
      </c>
      <c r="E481" s="182">
        <v>1983</v>
      </c>
      <c r="F481" s="178">
        <v>42.497999999999998</v>
      </c>
      <c r="G481" s="178">
        <v>4.0148239999999999</v>
      </c>
      <c r="H481" s="178">
        <v>5.76</v>
      </c>
      <c r="I481" s="178">
        <v>32.723177</v>
      </c>
      <c r="J481" s="178">
        <v>2108.85</v>
      </c>
      <c r="K481" s="178">
        <v>32.723177</v>
      </c>
      <c r="L481" s="178">
        <v>2108.85</v>
      </c>
      <c r="M481" s="179">
        <v>1.5517071863812031E-2</v>
      </c>
      <c r="N481" s="180">
        <v>89.707000000000008</v>
      </c>
      <c r="O481" s="180">
        <v>1.3919899656869861</v>
      </c>
      <c r="P481" s="180">
        <v>931.02431182872181</v>
      </c>
      <c r="Q481" s="301">
        <v>83.519397941219154</v>
      </c>
    </row>
    <row r="482" spans="1:17" ht="12.75" customHeight="1">
      <c r="A482" s="361"/>
      <c r="B482" s="47" t="s">
        <v>725</v>
      </c>
      <c r="C482" s="62" t="s">
        <v>704</v>
      </c>
      <c r="D482" s="10">
        <v>6</v>
      </c>
      <c r="E482" s="10">
        <v>1995</v>
      </c>
      <c r="F482" s="173">
        <f>SUM(G482:I482)</f>
        <v>4.16</v>
      </c>
      <c r="G482" s="173">
        <v>0</v>
      </c>
      <c r="H482" s="173">
        <v>0</v>
      </c>
      <c r="I482" s="173">
        <v>4.16</v>
      </c>
      <c r="J482" s="173">
        <v>267.45</v>
      </c>
      <c r="K482" s="173">
        <v>4.16</v>
      </c>
      <c r="L482" s="173">
        <v>267.45</v>
      </c>
      <c r="M482" s="191">
        <f>K482/L482</f>
        <v>1.5554309216676016E-2</v>
      </c>
      <c r="N482" s="192">
        <v>74</v>
      </c>
      <c r="O482" s="192">
        <f>M482*N482</f>
        <v>1.1510188820340252</v>
      </c>
      <c r="P482" s="192">
        <f>M482*60*1000</f>
        <v>933.25855300056094</v>
      </c>
      <c r="Q482" s="305">
        <f>P482*N482/1000</f>
        <v>69.061132922041509</v>
      </c>
    </row>
    <row r="483" spans="1:17" ht="12.75" customHeight="1">
      <c r="A483" s="361"/>
      <c r="B483" s="47" t="s">
        <v>46</v>
      </c>
      <c r="C483" s="59" t="s">
        <v>674</v>
      </c>
      <c r="D483" s="9">
        <v>30</v>
      </c>
      <c r="E483" s="9">
        <v>1987</v>
      </c>
      <c r="F483" s="172">
        <f>G483+H483+I483</f>
        <v>31.79</v>
      </c>
      <c r="G483" s="172">
        <v>3.4562599999999999</v>
      </c>
      <c r="H483" s="172">
        <v>4.8</v>
      </c>
      <c r="I483" s="172">
        <v>23.533739999999998</v>
      </c>
      <c r="J483" s="172">
        <v>1511.45</v>
      </c>
      <c r="K483" s="172">
        <v>23.533739999999998</v>
      </c>
      <c r="L483" s="172">
        <v>1511.45</v>
      </c>
      <c r="M483" s="174">
        <f>K483/L483</f>
        <v>1.5570306659168347E-2</v>
      </c>
      <c r="N483" s="175">
        <v>52.537999999999997</v>
      </c>
      <c r="O483" s="176">
        <f>M483*N483</f>
        <v>0.81803277125938656</v>
      </c>
      <c r="P483" s="176">
        <f>M483*60*1000</f>
        <v>934.21839955010091</v>
      </c>
      <c r="Q483" s="303">
        <f>P483*N483/1000</f>
        <v>49.081966275563204</v>
      </c>
    </row>
    <row r="484" spans="1:17" ht="12.75" customHeight="1">
      <c r="A484" s="361"/>
      <c r="B484" s="47" t="s">
        <v>181</v>
      </c>
      <c r="C484" s="18" t="s">
        <v>186</v>
      </c>
      <c r="D484" s="10">
        <v>30</v>
      </c>
      <c r="E484" s="10">
        <v>1993</v>
      </c>
      <c r="F484" s="172">
        <v>33.408999999999999</v>
      </c>
      <c r="G484" s="172">
        <v>3.4569999999999999</v>
      </c>
      <c r="H484" s="172">
        <v>4.8010000000000002</v>
      </c>
      <c r="I484" s="172">
        <v>25.151</v>
      </c>
      <c r="J484" s="173">
        <v>1614.9</v>
      </c>
      <c r="K484" s="172">
        <v>25.151</v>
      </c>
      <c r="L484" s="173">
        <v>1614.9</v>
      </c>
      <c r="M484" s="174">
        <v>1.5574338968357172E-2</v>
      </c>
      <c r="N484" s="175">
        <v>73.793000000000006</v>
      </c>
      <c r="O484" s="176">
        <v>1.1492771954919809</v>
      </c>
      <c r="P484" s="176">
        <v>934.46033810143035</v>
      </c>
      <c r="Q484" s="303">
        <v>68.956631729518847</v>
      </c>
    </row>
    <row r="485" spans="1:17" ht="12.75" customHeight="1">
      <c r="A485" s="361"/>
      <c r="B485" s="47" t="s">
        <v>181</v>
      </c>
      <c r="C485" s="18" t="s">
        <v>189</v>
      </c>
      <c r="D485" s="10">
        <v>37</v>
      </c>
      <c r="E485" s="10">
        <v>1972</v>
      </c>
      <c r="F485" s="172">
        <v>39.052999999999997</v>
      </c>
      <c r="G485" s="172">
        <v>2.9470000000000001</v>
      </c>
      <c r="H485" s="172">
        <v>5.92</v>
      </c>
      <c r="I485" s="172">
        <v>30.186</v>
      </c>
      <c r="J485" s="173">
        <v>1935.1</v>
      </c>
      <c r="K485" s="172">
        <v>30.186</v>
      </c>
      <c r="L485" s="173">
        <v>1935.1</v>
      </c>
      <c r="M485" s="174">
        <v>1.5599193840111623E-2</v>
      </c>
      <c r="N485" s="175">
        <v>73.793000000000006</v>
      </c>
      <c r="O485" s="176">
        <v>1.1511113110433571</v>
      </c>
      <c r="P485" s="176">
        <v>935.9516304066974</v>
      </c>
      <c r="Q485" s="303">
        <v>69.066678662601419</v>
      </c>
    </row>
    <row r="486" spans="1:17" ht="12.75" customHeight="1">
      <c r="A486" s="361"/>
      <c r="B486" s="47" t="s">
        <v>35</v>
      </c>
      <c r="C486" s="59" t="s">
        <v>264</v>
      </c>
      <c r="D486" s="9">
        <v>8</v>
      </c>
      <c r="E486" s="9" t="s">
        <v>586</v>
      </c>
      <c r="F486" s="172">
        <f>+G486+H486+I486</f>
        <v>5.6789990000000001</v>
      </c>
      <c r="G486" s="172">
        <v>0</v>
      </c>
      <c r="H486" s="172">
        <v>0</v>
      </c>
      <c r="I486" s="172">
        <v>5.6789990000000001</v>
      </c>
      <c r="J486" s="172">
        <v>363.56</v>
      </c>
      <c r="K486" s="172">
        <v>5.6789990000000001</v>
      </c>
      <c r="L486" s="172">
        <v>363.56</v>
      </c>
      <c r="M486" s="174">
        <f>K486/L486</f>
        <v>1.5620527560787766E-2</v>
      </c>
      <c r="N486" s="175">
        <v>59.186999999999998</v>
      </c>
      <c r="O486" s="176">
        <f>M486*N486</f>
        <v>0.9245321647403455</v>
      </c>
      <c r="P486" s="176">
        <f>M486*60*1000</f>
        <v>937.23165364726594</v>
      </c>
      <c r="Q486" s="303">
        <f>P486*N486/1000</f>
        <v>55.471929884420732</v>
      </c>
    </row>
    <row r="487" spans="1:17" ht="12.75" customHeight="1">
      <c r="A487" s="361"/>
      <c r="B487" s="47" t="s">
        <v>545</v>
      </c>
      <c r="C487" s="181" t="s">
        <v>526</v>
      </c>
      <c r="D487" s="182">
        <v>37</v>
      </c>
      <c r="E487" s="182">
        <v>1987</v>
      </c>
      <c r="F487" s="178">
        <v>36.055</v>
      </c>
      <c r="G487" s="178">
        <v>2.5780799999999999</v>
      </c>
      <c r="H487" s="178">
        <v>4.84</v>
      </c>
      <c r="I487" s="178">
        <v>28.636921000000001</v>
      </c>
      <c r="J487" s="178">
        <v>1832.06</v>
      </c>
      <c r="K487" s="178">
        <v>28.636921000000001</v>
      </c>
      <c r="L487" s="178">
        <v>1832.06</v>
      </c>
      <c r="M487" s="179">
        <v>1.5630995163913846E-2</v>
      </c>
      <c r="N487" s="180">
        <v>89.707000000000008</v>
      </c>
      <c r="O487" s="180">
        <v>1.4022096831692195</v>
      </c>
      <c r="P487" s="180">
        <v>937.85970983483082</v>
      </c>
      <c r="Q487" s="301">
        <v>84.132580990153173</v>
      </c>
    </row>
    <row r="488" spans="1:17" ht="12.75" customHeight="1">
      <c r="A488" s="361"/>
      <c r="B488" s="10" t="s">
        <v>181</v>
      </c>
      <c r="C488" s="18" t="s">
        <v>366</v>
      </c>
      <c r="D488" s="10">
        <v>45</v>
      </c>
      <c r="E488" s="10">
        <v>1985</v>
      </c>
      <c r="F488" s="172">
        <v>14.2</v>
      </c>
      <c r="G488" s="172">
        <v>1.7569999999999999</v>
      </c>
      <c r="H488" s="172">
        <v>1.92</v>
      </c>
      <c r="I488" s="172">
        <v>10.523</v>
      </c>
      <c r="J488" s="173">
        <v>672.3</v>
      </c>
      <c r="K488" s="172">
        <v>10.523</v>
      </c>
      <c r="L488" s="173">
        <v>672.3</v>
      </c>
      <c r="M488" s="174">
        <v>1.5652238583965493E-2</v>
      </c>
      <c r="N488" s="175">
        <v>73.793000000000006</v>
      </c>
      <c r="O488" s="176">
        <v>1.1550256418265656</v>
      </c>
      <c r="P488" s="176">
        <v>939.13431503792958</v>
      </c>
      <c r="Q488" s="303">
        <v>69.301538509593939</v>
      </c>
    </row>
    <row r="489" spans="1:17" ht="12.75" customHeight="1">
      <c r="A489" s="361"/>
      <c r="B489" s="10" t="s">
        <v>584</v>
      </c>
      <c r="C489" s="203" t="s">
        <v>951</v>
      </c>
      <c r="D489" s="204">
        <v>10</v>
      </c>
      <c r="E489" s="204">
        <v>1977</v>
      </c>
      <c r="F489" s="205">
        <v>11.417899999999999</v>
      </c>
      <c r="G489" s="205">
        <v>0.71399999999999997</v>
      </c>
      <c r="H489" s="205">
        <v>1.6</v>
      </c>
      <c r="I489" s="205">
        <v>9.1038999999999994</v>
      </c>
      <c r="J489" s="205">
        <v>580.30999999999995</v>
      </c>
      <c r="K489" s="205">
        <v>9.1038999999999994</v>
      </c>
      <c r="L489" s="205">
        <v>580.30999999999995</v>
      </c>
      <c r="M489" s="206">
        <v>1.5687994347848563E-2</v>
      </c>
      <c r="N489" s="207">
        <v>65.727000000000004</v>
      </c>
      <c r="O489" s="207">
        <v>1.0311248045010426</v>
      </c>
      <c r="P489" s="207">
        <v>941.27966087091374</v>
      </c>
      <c r="Q489" s="306">
        <v>61.867488270062552</v>
      </c>
    </row>
    <row r="490" spans="1:17" ht="12.75" customHeight="1">
      <c r="A490" s="361"/>
      <c r="B490" s="47" t="s">
        <v>180</v>
      </c>
      <c r="C490" s="201" t="s">
        <v>172</v>
      </c>
      <c r="D490" s="38">
        <v>50</v>
      </c>
      <c r="E490" s="38">
        <v>1973</v>
      </c>
      <c r="F490" s="202">
        <f>SUM(G490+H490+I490)</f>
        <v>51.4</v>
      </c>
      <c r="G490" s="202">
        <v>4.2</v>
      </c>
      <c r="H490" s="202">
        <v>7.8</v>
      </c>
      <c r="I490" s="202">
        <v>39.4</v>
      </c>
      <c r="J490" s="202">
        <v>2510.2199999999998</v>
      </c>
      <c r="K490" s="202">
        <v>39.4</v>
      </c>
      <c r="L490" s="202">
        <v>2510.1999999999998</v>
      </c>
      <c r="M490" s="174">
        <f>K490/L490</f>
        <v>1.5695960481236556E-2</v>
      </c>
      <c r="N490" s="175">
        <v>55.8</v>
      </c>
      <c r="O490" s="176">
        <f>M490*N490</f>
        <v>0.87583459485299975</v>
      </c>
      <c r="P490" s="176">
        <f>M490*60*1000</f>
        <v>941.7576288741933</v>
      </c>
      <c r="Q490" s="303">
        <f>P490*N490/1000</f>
        <v>52.550075691179984</v>
      </c>
    </row>
    <row r="491" spans="1:17" ht="12.75" customHeight="1">
      <c r="A491" s="361"/>
      <c r="B491" s="10" t="s">
        <v>87</v>
      </c>
      <c r="C491" s="59" t="s">
        <v>748</v>
      </c>
      <c r="D491" s="9">
        <v>75</v>
      </c>
      <c r="E491" s="9">
        <v>1988</v>
      </c>
      <c r="F491" s="172">
        <v>67.169799999999995</v>
      </c>
      <c r="G491" s="172">
        <v>13.125400000000001</v>
      </c>
      <c r="H491" s="172">
        <v>7.5</v>
      </c>
      <c r="I491" s="172">
        <v>46.544399999999996</v>
      </c>
      <c r="J491" s="172">
        <v>2957.67</v>
      </c>
      <c r="K491" s="172">
        <v>46.544399999999996</v>
      </c>
      <c r="L491" s="172">
        <v>2957.67</v>
      </c>
      <c r="M491" s="174">
        <v>1.5736846909898669E-2</v>
      </c>
      <c r="N491" s="175">
        <v>60.4</v>
      </c>
      <c r="O491" s="176">
        <v>0.95050555335787956</v>
      </c>
      <c r="P491" s="176">
        <v>944.21081459392008</v>
      </c>
      <c r="Q491" s="303">
        <v>57.030333201472772</v>
      </c>
    </row>
    <row r="492" spans="1:17" ht="12.75" customHeight="1">
      <c r="A492" s="361"/>
      <c r="B492" s="10" t="s">
        <v>46</v>
      </c>
      <c r="C492" s="59" t="s">
        <v>675</v>
      </c>
      <c r="D492" s="9">
        <v>72</v>
      </c>
      <c r="E492" s="9">
        <v>1982</v>
      </c>
      <c r="F492" s="172">
        <f>G492+H492+I492</f>
        <v>50.458999999999996</v>
      </c>
      <c r="G492" s="172">
        <v>5.6093399999999995</v>
      </c>
      <c r="H492" s="172">
        <v>11.52</v>
      </c>
      <c r="I492" s="172">
        <v>33.329659999999997</v>
      </c>
      <c r="J492" s="172">
        <v>2117.3200000000002</v>
      </c>
      <c r="K492" s="172">
        <v>33.329659999999997</v>
      </c>
      <c r="L492" s="172">
        <v>2117.3200000000002</v>
      </c>
      <c r="M492" s="174">
        <f>K492/L492</f>
        <v>1.5741437288647912E-2</v>
      </c>
      <c r="N492" s="175">
        <v>52.537999999999997</v>
      </c>
      <c r="O492" s="176">
        <f>M492*N492</f>
        <v>0.82702363227098397</v>
      </c>
      <c r="P492" s="176">
        <f>M492*60*1000</f>
        <v>944.48623731887471</v>
      </c>
      <c r="Q492" s="303">
        <f>P492*N492/1000</f>
        <v>49.621417936259036</v>
      </c>
    </row>
    <row r="493" spans="1:17" ht="12.75" customHeight="1">
      <c r="A493" s="361"/>
      <c r="B493" s="47" t="s">
        <v>46</v>
      </c>
      <c r="C493" s="59" t="s">
        <v>676</v>
      </c>
      <c r="D493" s="9">
        <v>45</v>
      </c>
      <c r="E493" s="9">
        <v>1980</v>
      </c>
      <c r="F493" s="172">
        <f>G493+H493+I493</f>
        <v>48.84</v>
      </c>
      <c r="G493" s="172">
        <v>4.5894600000000008</v>
      </c>
      <c r="H493" s="172">
        <v>7.2</v>
      </c>
      <c r="I493" s="172">
        <v>37.050540000000005</v>
      </c>
      <c r="J493" s="172">
        <v>2349.44</v>
      </c>
      <c r="K493" s="172">
        <v>37.050540000000005</v>
      </c>
      <c r="L493" s="172">
        <v>2349.44</v>
      </c>
      <c r="M493" s="174">
        <f>K493/L493</f>
        <v>1.5769945178425501E-2</v>
      </c>
      <c r="N493" s="175">
        <v>52.537999999999997</v>
      </c>
      <c r="O493" s="176">
        <f>M493*N493</f>
        <v>0.82852137978411888</v>
      </c>
      <c r="P493" s="176">
        <f>M493*60*1000</f>
        <v>946.19671070552999</v>
      </c>
      <c r="Q493" s="303">
        <f>P493*N493/1000</f>
        <v>49.711282787047132</v>
      </c>
    </row>
    <row r="494" spans="1:17" ht="12.75" customHeight="1">
      <c r="A494" s="361"/>
      <c r="B494" s="47" t="s">
        <v>584</v>
      </c>
      <c r="C494" s="203" t="s">
        <v>583</v>
      </c>
      <c r="D494" s="204">
        <v>37</v>
      </c>
      <c r="E494" s="204">
        <v>1983</v>
      </c>
      <c r="F494" s="205">
        <v>41.18</v>
      </c>
      <c r="G494" s="205">
        <v>3.0089999999999999</v>
      </c>
      <c r="H494" s="205">
        <v>6.08</v>
      </c>
      <c r="I494" s="205">
        <v>32.090997000000002</v>
      </c>
      <c r="J494" s="205">
        <v>2034.47</v>
      </c>
      <c r="K494" s="205">
        <v>32.090997000000002</v>
      </c>
      <c r="L494" s="205">
        <v>2034.47</v>
      </c>
      <c r="M494" s="206">
        <v>1.5773639817741231E-2</v>
      </c>
      <c r="N494" s="207">
        <v>65.727000000000004</v>
      </c>
      <c r="O494" s="207">
        <v>1.0367540243006779</v>
      </c>
      <c r="P494" s="207">
        <v>946.41838906447379</v>
      </c>
      <c r="Q494" s="306">
        <v>62.205241458040668</v>
      </c>
    </row>
    <row r="495" spans="1:17" ht="12.75" customHeight="1">
      <c r="A495" s="361"/>
      <c r="B495" s="47" t="s">
        <v>471</v>
      </c>
      <c r="C495" s="187" t="s">
        <v>469</v>
      </c>
      <c r="D495" s="29">
        <v>20</v>
      </c>
      <c r="E495" s="29">
        <v>1985</v>
      </c>
      <c r="F495" s="188">
        <v>22.097999999999999</v>
      </c>
      <c r="G495" s="188">
        <v>1.4893179999999999</v>
      </c>
      <c r="H495" s="188">
        <v>3.2</v>
      </c>
      <c r="I495" s="188">
        <v>17.408678999999999</v>
      </c>
      <c r="J495" s="188">
        <v>1099.8</v>
      </c>
      <c r="K495" s="188">
        <v>17.408678999999999</v>
      </c>
      <c r="L495" s="188">
        <v>1099.8</v>
      </c>
      <c r="M495" s="189">
        <v>1.5828949809056192E-2</v>
      </c>
      <c r="N495" s="190">
        <v>84.14800000000001</v>
      </c>
      <c r="O495" s="190">
        <v>1.3319744685324606</v>
      </c>
      <c r="P495" s="190">
        <v>949.73698854337147</v>
      </c>
      <c r="Q495" s="304">
        <v>79.918468111947632</v>
      </c>
    </row>
    <row r="496" spans="1:17" ht="12.75" customHeight="1">
      <c r="A496" s="361"/>
      <c r="B496" s="47" t="s">
        <v>471</v>
      </c>
      <c r="C496" s="187" t="s">
        <v>470</v>
      </c>
      <c r="D496" s="29">
        <v>20</v>
      </c>
      <c r="E496" s="29">
        <v>1986</v>
      </c>
      <c r="F496" s="188">
        <v>23.092300000000002</v>
      </c>
      <c r="G496" s="188">
        <v>2.561296</v>
      </c>
      <c r="H496" s="188">
        <v>3.2</v>
      </c>
      <c r="I496" s="188">
        <v>17.331002000000002</v>
      </c>
      <c r="J496" s="188">
        <v>1094.49</v>
      </c>
      <c r="K496" s="188">
        <v>17.331002000000002</v>
      </c>
      <c r="L496" s="188">
        <v>1094.49</v>
      </c>
      <c r="M496" s="189">
        <v>1.5834774187064297E-2</v>
      </c>
      <c r="N496" s="190">
        <v>84.14800000000001</v>
      </c>
      <c r="O496" s="190">
        <v>1.3324645782930866</v>
      </c>
      <c r="P496" s="190">
        <v>950.08645122385781</v>
      </c>
      <c r="Q496" s="304">
        <v>79.947874697585192</v>
      </c>
    </row>
    <row r="497" spans="1:17" ht="12.75" customHeight="1">
      <c r="A497" s="361"/>
      <c r="B497" s="47" t="s">
        <v>725</v>
      </c>
      <c r="C497" s="62" t="s">
        <v>705</v>
      </c>
      <c r="D497" s="10">
        <v>46</v>
      </c>
      <c r="E497" s="10">
        <v>1960</v>
      </c>
      <c r="F497" s="173">
        <f>SUM(G497:I497)</f>
        <v>29.039000000000001</v>
      </c>
      <c r="G497" s="173">
        <v>0</v>
      </c>
      <c r="H497" s="173">
        <v>0</v>
      </c>
      <c r="I497" s="173">
        <v>29.039000000000001</v>
      </c>
      <c r="J497" s="173">
        <v>1833.82</v>
      </c>
      <c r="K497" s="173">
        <v>29.039000000000001</v>
      </c>
      <c r="L497" s="173">
        <v>1833.82</v>
      </c>
      <c r="M497" s="191">
        <f>K497/L497</f>
        <v>1.5835251006096566E-2</v>
      </c>
      <c r="N497" s="192">
        <v>74</v>
      </c>
      <c r="O497" s="192">
        <f>M497*N497</f>
        <v>1.1718085744511459</v>
      </c>
      <c r="P497" s="192">
        <f>M497*60*1000</f>
        <v>950.11506036579397</v>
      </c>
      <c r="Q497" s="305">
        <f>P497*N497/1000</f>
        <v>70.308514467068761</v>
      </c>
    </row>
    <row r="498" spans="1:17" ht="12.75" customHeight="1">
      <c r="A498" s="361"/>
      <c r="B498" s="10" t="s">
        <v>990</v>
      </c>
      <c r="C498" s="181" t="s">
        <v>530</v>
      </c>
      <c r="D498" s="182">
        <v>26</v>
      </c>
      <c r="E498" s="182">
        <v>1982</v>
      </c>
      <c r="F498" s="178">
        <v>27.425999999999998</v>
      </c>
      <c r="G498" s="178">
        <v>2.1391640000000001</v>
      </c>
      <c r="H498" s="178">
        <v>3.84</v>
      </c>
      <c r="I498" s="178">
        <v>21.446838</v>
      </c>
      <c r="J498" s="178">
        <v>1351.11</v>
      </c>
      <c r="K498" s="178">
        <v>21.446838</v>
      </c>
      <c r="L498" s="178">
        <v>1351.11</v>
      </c>
      <c r="M498" s="179">
        <v>1.5873495126229546E-2</v>
      </c>
      <c r="N498" s="180">
        <v>89.707000000000008</v>
      </c>
      <c r="O498" s="180">
        <v>1.423963627288674</v>
      </c>
      <c r="P498" s="180">
        <v>952.40970757377272</v>
      </c>
      <c r="Q498" s="301">
        <v>85.437817637320435</v>
      </c>
    </row>
    <row r="499" spans="1:17" ht="12.75" customHeight="1">
      <c r="A499" s="361"/>
      <c r="B499" s="47" t="s">
        <v>312</v>
      </c>
      <c r="C499" s="181" t="s">
        <v>535</v>
      </c>
      <c r="D499" s="182">
        <v>14</v>
      </c>
      <c r="E499" s="182">
        <v>1981</v>
      </c>
      <c r="F499" s="178">
        <v>16.027999999999999</v>
      </c>
      <c r="G499" s="178">
        <v>1.55759</v>
      </c>
      <c r="H499" s="178">
        <v>2.08</v>
      </c>
      <c r="I499" s="178">
        <v>12.390409999999999</v>
      </c>
      <c r="J499" s="178">
        <v>779.03</v>
      </c>
      <c r="K499" s="178">
        <v>12.390409999999999</v>
      </c>
      <c r="L499" s="178">
        <v>779.03</v>
      </c>
      <c r="M499" s="179">
        <v>1.5904920221300849E-2</v>
      </c>
      <c r="N499" s="180">
        <v>89.707000000000008</v>
      </c>
      <c r="O499" s="180">
        <v>1.4267826782922353</v>
      </c>
      <c r="P499" s="180">
        <v>954.29521327805094</v>
      </c>
      <c r="Q499" s="301">
        <v>85.60696069753412</v>
      </c>
    </row>
    <row r="500" spans="1:17" ht="12.75" customHeight="1">
      <c r="A500" s="361"/>
      <c r="B500" s="47" t="s">
        <v>98</v>
      </c>
      <c r="C500" s="198" t="s">
        <v>337</v>
      </c>
      <c r="D500" s="20">
        <v>33</v>
      </c>
      <c r="E500" s="21" t="s">
        <v>40</v>
      </c>
      <c r="F500" s="194">
        <v>29.35</v>
      </c>
      <c r="G500" s="194">
        <v>1.54</v>
      </c>
      <c r="H500" s="194">
        <v>5.12</v>
      </c>
      <c r="I500" s="194">
        <v>22.69</v>
      </c>
      <c r="J500" s="195">
        <v>1419.26</v>
      </c>
      <c r="K500" s="194">
        <v>22.69</v>
      </c>
      <c r="L500" s="195">
        <v>1419.26</v>
      </c>
      <c r="M500" s="174">
        <v>1.5987204599580064E-2</v>
      </c>
      <c r="N500" s="196">
        <v>61.5</v>
      </c>
      <c r="O500" s="176">
        <v>0.98321308287417397</v>
      </c>
      <c r="P500" s="176">
        <v>959.23227597480388</v>
      </c>
      <c r="Q500" s="303">
        <v>58.992784972450444</v>
      </c>
    </row>
    <row r="501" spans="1:17" ht="12.75" customHeight="1">
      <c r="A501" s="361"/>
      <c r="B501" s="47" t="s">
        <v>312</v>
      </c>
      <c r="C501" s="59" t="s">
        <v>303</v>
      </c>
      <c r="D501" s="9">
        <v>20</v>
      </c>
      <c r="E501" s="9">
        <v>1970</v>
      </c>
      <c r="F501" s="172">
        <v>19.7</v>
      </c>
      <c r="G501" s="172">
        <v>1.1910000000000001</v>
      </c>
      <c r="H501" s="172">
        <v>3.2</v>
      </c>
      <c r="I501" s="172">
        <v>15.308999999999999</v>
      </c>
      <c r="J501" s="172">
        <v>957.46</v>
      </c>
      <c r="K501" s="172">
        <v>15.308999999999999</v>
      </c>
      <c r="L501" s="172">
        <v>957.46</v>
      </c>
      <c r="M501" s="174">
        <v>1.5989179704635179E-2</v>
      </c>
      <c r="N501" s="175">
        <v>56.7</v>
      </c>
      <c r="O501" s="176">
        <v>0.98817927328556809</v>
      </c>
      <c r="P501" s="176">
        <v>959.35078227811073</v>
      </c>
      <c r="Q501" s="303">
        <v>54.395189355168881</v>
      </c>
    </row>
    <row r="502" spans="1:17" ht="12.75" customHeight="1">
      <c r="A502" s="361"/>
      <c r="B502" s="10" t="s">
        <v>50</v>
      </c>
      <c r="C502" s="59" t="s">
        <v>48</v>
      </c>
      <c r="D502" s="9">
        <v>12</v>
      </c>
      <c r="E502" s="9" t="s">
        <v>47</v>
      </c>
      <c r="F502" s="172">
        <v>13.785</v>
      </c>
      <c r="G502" s="172">
        <v>0.70499999999999996</v>
      </c>
      <c r="H502" s="172">
        <v>1.92</v>
      </c>
      <c r="I502" s="172">
        <v>11.16</v>
      </c>
      <c r="J502" s="172"/>
      <c r="K502" s="172">
        <v>11.16</v>
      </c>
      <c r="L502" s="172">
        <v>696.86</v>
      </c>
      <c r="M502" s="174">
        <f>K502/L502</f>
        <v>1.601469448669747E-2</v>
      </c>
      <c r="N502" s="175">
        <v>61.59</v>
      </c>
      <c r="O502" s="176">
        <f>M502*N502</f>
        <v>0.98634503343569724</v>
      </c>
      <c r="P502" s="176">
        <f>M502*60*1000</f>
        <v>960.88166920184824</v>
      </c>
      <c r="Q502" s="303">
        <f>P502*N502/1000</f>
        <v>59.180702006141836</v>
      </c>
    </row>
    <row r="503" spans="1:17" ht="12.75" customHeight="1">
      <c r="A503" s="361"/>
      <c r="B503" s="10" t="s">
        <v>938</v>
      </c>
      <c r="C503" s="197" t="s">
        <v>476</v>
      </c>
      <c r="D503" s="49">
        <v>36</v>
      </c>
      <c r="E503" s="49">
        <v>1964</v>
      </c>
      <c r="F503" s="188">
        <v>31.782</v>
      </c>
      <c r="G503" s="188">
        <v>1.908639</v>
      </c>
      <c r="H503" s="188">
        <v>5.6</v>
      </c>
      <c r="I503" s="188">
        <v>24.273361000000001</v>
      </c>
      <c r="J503" s="188">
        <v>1514.36</v>
      </c>
      <c r="K503" s="188">
        <v>24.273361000000001</v>
      </c>
      <c r="L503" s="188">
        <v>1514.36</v>
      </c>
      <c r="M503" s="189">
        <v>1.602879170078449E-2</v>
      </c>
      <c r="N503" s="190">
        <v>80.333000000000013</v>
      </c>
      <c r="O503" s="190">
        <v>1.2876409236991206</v>
      </c>
      <c r="P503" s="190">
        <v>961.72750204706938</v>
      </c>
      <c r="Q503" s="304">
        <v>77.258455421947232</v>
      </c>
    </row>
    <row r="504" spans="1:17" ht="12.75" customHeight="1">
      <c r="A504" s="361"/>
      <c r="B504" s="10" t="s">
        <v>50</v>
      </c>
      <c r="C504" s="59" t="s">
        <v>684</v>
      </c>
      <c r="D504" s="9">
        <v>45</v>
      </c>
      <c r="E504" s="9" t="s">
        <v>47</v>
      </c>
      <c r="F504" s="172">
        <v>46.96</v>
      </c>
      <c r="G504" s="172">
        <v>4.4180000000000001</v>
      </c>
      <c r="H504" s="172">
        <v>7.2</v>
      </c>
      <c r="I504" s="172">
        <v>35.341999999999999</v>
      </c>
      <c r="J504" s="172"/>
      <c r="K504" s="172">
        <v>35.341999999999999</v>
      </c>
      <c r="L504" s="172">
        <v>2197.37</v>
      </c>
      <c r="M504" s="174">
        <f>K504/L504</f>
        <v>1.608377287393566E-2</v>
      </c>
      <c r="N504" s="175">
        <v>61.59</v>
      </c>
      <c r="O504" s="176">
        <f>M504*N504</f>
        <v>0.99059957130569731</v>
      </c>
      <c r="P504" s="176">
        <f>M504*60*1000</f>
        <v>965.02637243613958</v>
      </c>
      <c r="Q504" s="303">
        <f>P504*N504/1000</f>
        <v>59.435974278341838</v>
      </c>
    </row>
    <row r="505" spans="1:17" ht="12.75" customHeight="1">
      <c r="A505" s="361"/>
      <c r="B505" s="47" t="s">
        <v>181</v>
      </c>
      <c r="C505" s="18" t="s">
        <v>187</v>
      </c>
      <c r="D505" s="10">
        <v>30</v>
      </c>
      <c r="E505" s="10">
        <v>1992</v>
      </c>
      <c r="F505" s="172">
        <v>33.722000000000001</v>
      </c>
      <c r="G505" s="172">
        <v>3.117</v>
      </c>
      <c r="H505" s="172">
        <v>4.5599999999999996</v>
      </c>
      <c r="I505" s="172">
        <v>26.045000000000002</v>
      </c>
      <c r="J505" s="173">
        <v>1616.9</v>
      </c>
      <c r="K505" s="172">
        <v>26.045000000000002</v>
      </c>
      <c r="L505" s="173">
        <v>1616.9</v>
      </c>
      <c r="M505" s="174">
        <v>1.6107984414620569E-2</v>
      </c>
      <c r="N505" s="175">
        <v>73.793000000000006</v>
      </c>
      <c r="O505" s="176">
        <v>1.1886564939080957</v>
      </c>
      <c r="P505" s="176">
        <v>966.47906487723412</v>
      </c>
      <c r="Q505" s="303">
        <v>71.319389634485745</v>
      </c>
    </row>
    <row r="506" spans="1:17" ht="12.75" customHeight="1">
      <c r="A506" s="361"/>
      <c r="B506" s="47" t="s">
        <v>270</v>
      </c>
      <c r="C506" s="59" t="s">
        <v>633</v>
      </c>
      <c r="D506" s="9">
        <v>36</v>
      </c>
      <c r="E506" s="9">
        <v>1998</v>
      </c>
      <c r="F506" s="172">
        <v>44.05</v>
      </c>
      <c r="G506" s="172">
        <v>3.7970000000000002</v>
      </c>
      <c r="H506" s="172">
        <v>8.64</v>
      </c>
      <c r="I506" s="172">
        <v>31.613</v>
      </c>
      <c r="J506" s="172">
        <v>1958.7</v>
      </c>
      <c r="K506" s="172">
        <v>31.613</v>
      </c>
      <c r="L506" s="172">
        <v>1958.7</v>
      </c>
      <c r="M506" s="174">
        <f>K506/L506</f>
        <v>1.6139786593148516E-2</v>
      </c>
      <c r="N506" s="175">
        <v>52.3</v>
      </c>
      <c r="O506" s="176">
        <f>M506*N506</f>
        <v>0.84411083882166738</v>
      </c>
      <c r="P506" s="176">
        <f>M506*60*1000</f>
        <v>968.38719558891091</v>
      </c>
      <c r="Q506" s="303">
        <f>P506*N506/1000</f>
        <v>50.646650329300037</v>
      </c>
    </row>
    <row r="507" spans="1:17" ht="12.75" customHeight="1">
      <c r="A507" s="361"/>
      <c r="B507" s="10" t="s">
        <v>572</v>
      </c>
      <c r="C507" s="183" t="s">
        <v>563</v>
      </c>
      <c r="D507" s="48">
        <v>26</v>
      </c>
      <c r="E507" s="48">
        <v>1985</v>
      </c>
      <c r="F507" s="184">
        <v>22.878</v>
      </c>
      <c r="G507" s="184">
        <v>0</v>
      </c>
      <c r="H507" s="184">
        <v>0</v>
      </c>
      <c r="I507" s="184">
        <v>22.878</v>
      </c>
      <c r="J507" s="184">
        <v>1415.92</v>
      </c>
      <c r="K507" s="184">
        <v>22.878</v>
      </c>
      <c r="L507" s="184">
        <v>1415.92</v>
      </c>
      <c r="M507" s="185">
        <v>1.6157692525001412E-2</v>
      </c>
      <c r="N507" s="186">
        <v>83.603000000000009</v>
      </c>
      <c r="O507" s="186">
        <v>1.3508315681676932</v>
      </c>
      <c r="P507" s="186">
        <v>969.46155150008474</v>
      </c>
      <c r="Q507" s="302">
        <v>81.049894090061599</v>
      </c>
    </row>
    <row r="508" spans="1:17" ht="12.75" customHeight="1">
      <c r="A508" s="361"/>
      <c r="B508" s="47" t="s">
        <v>446</v>
      </c>
      <c r="C508" s="187" t="s">
        <v>419</v>
      </c>
      <c r="D508" s="29">
        <v>72</v>
      </c>
      <c r="E508" s="29">
        <v>1989</v>
      </c>
      <c r="F508" s="188">
        <v>94.22</v>
      </c>
      <c r="G508" s="188">
        <v>9.1309149999999999</v>
      </c>
      <c r="H508" s="188">
        <v>17.28</v>
      </c>
      <c r="I508" s="188">
        <v>67.809082000000004</v>
      </c>
      <c r="J508" s="188">
        <v>4195.87</v>
      </c>
      <c r="K508" s="188">
        <v>67.809082000000004</v>
      </c>
      <c r="L508" s="188">
        <v>4195.87</v>
      </c>
      <c r="M508" s="189">
        <v>1.6160911086377797E-2</v>
      </c>
      <c r="N508" s="190">
        <v>64.637</v>
      </c>
      <c r="O508" s="190">
        <v>1.0445928098902018</v>
      </c>
      <c r="P508" s="190">
        <v>969.65466518266783</v>
      </c>
      <c r="Q508" s="304">
        <v>62.675568593412102</v>
      </c>
    </row>
    <row r="509" spans="1:17" ht="12.75" customHeight="1">
      <c r="A509" s="361"/>
      <c r="B509" s="47" t="s">
        <v>181</v>
      </c>
      <c r="C509" s="18" t="s">
        <v>183</v>
      </c>
      <c r="D509" s="10">
        <v>49</v>
      </c>
      <c r="E509" s="10">
        <v>1974</v>
      </c>
      <c r="F509" s="172">
        <v>54.636000000000003</v>
      </c>
      <c r="G509" s="172">
        <v>5.5540000000000003</v>
      </c>
      <c r="H509" s="172">
        <v>7.8410000000000002</v>
      </c>
      <c r="I509" s="172">
        <v>41.241</v>
      </c>
      <c r="J509" s="173">
        <v>2550.1</v>
      </c>
      <c r="K509" s="172">
        <v>41.241</v>
      </c>
      <c r="L509" s="173">
        <v>2550.1</v>
      </c>
      <c r="M509" s="174">
        <v>1.6172306968354182E-2</v>
      </c>
      <c r="N509" s="175">
        <v>73.793000000000006</v>
      </c>
      <c r="O509" s="176">
        <v>1.1934030481157603</v>
      </c>
      <c r="P509" s="176">
        <v>970.33841810125102</v>
      </c>
      <c r="Q509" s="303">
        <v>71.604182886945622</v>
      </c>
    </row>
    <row r="510" spans="1:17" ht="12.75" customHeight="1">
      <c r="A510" s="361"/>
      <c r="B510" s="47" t="s">
        <v>181</v>
      </c>
      <c r="C510" s="18" t="s">
        <v>185</v>
      </c>
      <c r="D510" s="10">
        <v>30</v>
      </c>
      <c r="E510" s="10">
        <v>1993</v>
      </c>
      <c r="F510" s="172">
        <v>33.841000000000001</v>
      </c>
      <c r="G510" s="172">
        <v>3.23</v>
      </c>
      <c r="H510" s="172">
        <v>4.7210000000000001</v>
      </c>
      <c r="I510" s="172">
        <v>25.89</v>
      </c>
      <c r="J510" s="173">
        <v>1596.5</v>
      </c>
      <c r="K510" s="172">
        <v>25.89</v>
      </c>
      <c r="L510" s="173">
        <v>1596.5</v>
      </c>
      <c r="M510" s="174">
        <v>1.6216724083933605E-2</v>
      </c>
      <c r="N510" s="175">
        <v>73.793000000000006</v>
      </c>
      <c r="O510" s="176">
        <v>1.1966807203257126</v>
      </c>
      <c r="P510" s="176">
        <v>973.00344503601627</v>
      </c>
      <c r="Q510" s="303">
        <v>71.800843219542756</v>
      </c>
    </row>
    <row r="511" spans="1:17" ht="12.75" customHeight="1">
      <c r="A511" s="361"/>
      <c r="B511" s="47" t="s">
        <v>545</v>
      </c>
      <c r="C511" s="181" t="s">
        <v>532</v>
      </c>
      <c r="D511" s="182">
        <v>52</v>
      </c>
      <c r="E511" s="182">
        <v>1985</v>
      </c>
      <c r="F511" s="178">
        <v>56.776000000000003</v>
      </c>
      <c r="G511" s="178">
        <v>4.6190600000000002</v>
      </c>
      <c r="H511" s="178">
        <v>7.68</v>
      </c>
      <c r="I511" s="178">
        <v>44.476939999999999</v>
      </c>
      <c r="J511" s="178">
        <v>2741.26</v>
      </c>
      <c r="K511" s="178">
        <v>44.476939999999999</v>
      </c>
      <c r="L511" s="178">
        <v>2741.26</v>
      </c>
      <c r="M511" s="179">
        <v>1.6224998723214871E-2</v>
      </c>
      <c r="N511" s="180">
        <v>89.707000000000008</v>
      </c>
      <c r="O511" s="180">
        <v>1.4554959604634365</v>
      </c>
      <c r="P511" s="180">
        <v>973.49992339289224</v>
      </c>
      <c r="Q511" s="301">
        <v>87.329757627806188</v>
      </c>
    </row>
    <row r="512" spans="1:17" ht="12.75" customHeight="1">
      <c r="A512" s="361"/>
      <c r="B512" s="10" t="s">
        <v>98</v>
      </c>
      <c r="C512" s="198" t="s">
        <v>333</v>
      </c>
      <c r="D512" s="20">
        <v>76</v>
      </c>
      <c r="E512" s="21" t="s">
        <v>40</v>
      </c>
      <c r="F512" s="194">
        <v>35.409999999999997</v>
      </c>
      <c r="G512" s="194">
        <v>3.32</v>
      </c>
      <c r="H512" s="194">
        <v>0.74</v>
      </c>
      <c r="I512" s="194">
        <v>31.35</v>
      </c>
      <c r="J512" s="195">
        <v>1931.61</v>
      </c>
      <c r="K512" s="194">
        <v>31.35</v>
      </c>
      <c r="L512" s="195">
        <v>1931.61</v>
      </c>
      <c r="M512" s="174">
        <v>1.6229984313603681E-2</v>
      </c>
      <c r="N512" s="196">
        <v>61.5</v>
      </c>
      <c r="O512" s="176">
        <v>0.99814403528662632</v>
      </c>
      <c r="P512" s="176">
        <v>973.79905881622085</v>
      </c>
      <c r="Q512" s="303">
        <v>59.888642117197584</v>
      </c>
    </row>
    <row r="513" spans="1:17" ht="12.75" customHeight="1">
      <c r="A513" s="361"/>
      <c r="B513" s="10" t="s">
        <v>270</v>
      </c>
      <c r="C513" s="59" t="s">
        <v>634</v>
      </c>
      <c r="D513" s="9">
        <v>60</v>
      </c>
      <c r="E513" s="9">
        <v>1969</v>
      </c>
      <c r="F513" s="172">
        <v>65.096999999999994</v>
      </c>
      <c r="G513" s="172">
        <v>4.7460000000000004</v>
      </c>
      <c r="H513" s="172">
        <v>9.6</v>
      </c>
      <c r="I513" s="172">
        <v>50.750999999999998</v>
      </c>
      <c r="J513" s="172">
        <v>3126.6</v>
      </c>
      <c r="K513" s="172">
        <v>50.750999999999998</v>
      </c>
      <c r="L513" s="172">
        <v>3126.6</v>
      </c>
      <c r="M513" s="174">
        <f>K513/L513</f>
        <v>1.6232009211283822E-2</v>
      </c>
      <c r="N513" s="175">
        <v>52.3</v>
      </c>
      <c r="O513" s="176">
        <f>M513*N513</f>
        <v>0.84893408175014384</v>
      </c>
      <c r="P513" s="176">
        <f>M513*60*1000</f>
        <v>973.92055267702938</v>
      </c>
      <c r="Q513" s="303">
        <f>P513*N513/1000</f>
        <v>50.936044905008629</v>
      </c>
    </row>
    <row r="514" spans="1:17" ht="12.75" customHeight="1">
      <c r="A514" s="361"/>
      <c r="B514" s="10" t="s">
        <v>148</v>
      </c>
      <c r="C514" s="62" t="s">
        <v>131</v>
      </c>
      <c r="D514" s="10">
        <v>60</v>
      </c>
      <c r="E514" s="10">
        <v>1981</v>
      </c>
      <c r="F514" s="173">
        <v>65.69</v>
      </c>
      <c r="G514" s="173">
        <v>5.30687</v>
      </c>
      <c r="H514" s="173">
        <v>9.6</v>
      </c>
      <c r="I514" s="173">
        <v>50.78313</v>
      </c>
      <c r="J514" s="173">
        <v>3122.77</v>
      </c>
      <c r="K514" s="173">
        <v>50.78313</v>
      </c>
      <c r="L514" s="173">
        <v>3122.77</v>
      </c>
      <c r="M514" s="191">
        <f>K514/L514</f>
        <v>1.6262206310423119E-2</v>
      </c>
      <c r="N514" s="192">
        <v>62.021000000000001</v>
      </c>
      <c r="O514" s="192">
        <f>M514*N514</f>
        <v>1.0085982975787522</v>
      </c>
      <c r="P514" s="192">
        <f>M514*1000*60</f>
        <v>975.73237862538701</v>
      </c>
      <c r="Q514" s="305">
        <f>O514*60</f>
        <v>60.515897854725132</v>
      </c>
    </row>
    <row r="515" spans="1:17" ht="12.75" customHeight="1">
      <c r="A515" s="361"/>
      <c r="B515" s="10" t="s">
        <v>270</v>
      </c>
      <c r="C515" s="59" t="s">
        <v>631</v>
      </c>
      <c r="D515" s="9">
        <v>36</v>
      </c>
      <c r="E515" s="9">
        <v>1993</v>
      </c>
      <c r="F515" s="172">
        <v>47.482999999999997</v>
      </c>
      <c r="G515" s="172">
        <v>7.0919999999999996</v>
      </c>
      <c r="H515" s="172">
        <v>8.64</v>
      </c>
      <c r="I515" s="172">
        <v>31.751000000000001</v>
      </c>
      <c r="J515" s="172">
        <v>1950.96</v>
      </c>
      <c r="K515" s="172">
        <v>31.751000000000001</v>
      </c>
      <c r="L515" s="172">
        <v>1950.96</v>
      </c>
      <c r="M515" s="174">
        <f>K515/L515</f>
        <v>1.627455201541805E-2</v>
      </c>
      <c r="N515" s="175">
        <v>52.3</v>
      </c>
      <c r="O515" s="176">
        <f>M515*N515</f>
        <v>0.85115907040636396</v>
      </c>
      <c r="P515" s="176">
        <f>M515*60*1000</f>
        <v>976.47312092508298</v>
      </c>
      <c r="Q515" s="303">
        <f>P515*N515/1000</f>
        <v>51.069544224381836</v>
      </c>
    </row>
    <row r="516" spans="1:17" ht="11.25" customHeight="1">
      <c r="A516" s="361"/>
      <c r="B516" s="47" t="s">
        <v>446</v>
      </c>
      <c r="C516" s="187" t="s">
        <v>422</v>
      </c>
      <c r="D516" s="29">
        <v>70</v>
      </c>
      <c r="E516" s="29" t="s">
        <v>40</v>
      </c>
      <c r="F516" s="188">
        <v>40.64</v>
      </c>
      <c r="G516" s="188">
        <v>6.4116999999999997</v>
      </c>
      <c r="H516" s="188">
        <v>0.48</v>
      </c>
      <c r="I516" s="188">
        <v>33.748297999999998</v>
      </c>
      <c r="J516" s="188">
        <v>2072.2600000000002</v>
      </c>
      <c r="K516" s="188">
        <v>33.748297999999998</v>
      </c>
      <c r="L516" s="188">
        <v>2072.2600000000002</v>
      </c>
      <c r="M516" s="189">
        <v>1.6285745031994054E-2</v>
      </c>
      <c r="N516" s="190">
        <v>64.637</v>
      </c>
      <c r="O516" s="190">
        <v>1.0526617016329998</v>
      </c>
      <c r="P516" s="190">
        <v>977.14470191964324</v>
      </c>
      <c r="Q516" s="304">
        <v>63.159702097979981</v>
      </c>
    </row>
    <row r="517" spans="1:17" ht="12.75" customHeight="1">
      <c r="A517" s="361"/>
      <c r="B517" s="10" t="s">
        <v>87</v>
      </c>
      <c r="C517" s="59" t="s">
        <v>749</v>
      </c>
      <c r="D517" s="9">
        <v>60</v>
      </c>
      <c r="E517" s="9">
        <v>1980</v>
      </c>
      <c r="F517" s="172">
        <v>71.385800000000003</v>
      </c>
      <c r="G517" s="172">
        <v>11.974299999999999</v>
      </c>
      <c r="H517" s="172">
        <v>5.9</v>
      </c>
      <c r="I517" s="172">
        <v>53.511500000000005</v>
      </c>
      <c r="J517" s="172">
        <v>3275.37</v>
      </c>
      <c r="K517" s="172">
        <v>53.511500000000005</v>
      </c>
      <c r="L517" s="172">
        <v>3275.37</v>
      </c>
      <c r="M517" s="174">
        <v>1.6337543544698768E-2</v>
      </c>
      <c r="N517" s="175">
        <v>60.4</v>
      </c>
      <c r="O517" s="176">
        <v>0.98678763009980552</v>
      </c>
      <c r="P517" s="176">
        <v>980.25261268192605</v>
      </c>
      <c r="Q517" s="303">
        <v>59.207257805988334</v>
      </c>
    </row>
    <row r="518" spans="1:17" ht="12.75" customHeight="1">
      <c r="A518" s="361"/>
      <c r="B518" s="47" t="s">
        <v>180</v>
      </c>
      <c r="C518" s="201" t="s">
        <v>164</v>
      </c>
      <c r="D518" s="38">
        <v>40</v>
      </c>
      <c r="E518" s="38">
        <v>1992</v>
      </c>
      <c r="F518" s="202">
        <f>SUM(G518+H518+I518)</f>
        <v>46.8</v>
      </c>
      <c r="G518" s="202">
        <v>4</v>
      </c>
      <c r="H518" s="202">
        <v>6.4</v>
      </c>
      <c r="I518" s="202">
        <v>36.4</v>
      </c>
      <c r="J518" s="202">
        <v>2227.7199999999998</v>
      </c>
      <c r="K518" s="202">
        <v>36.4</v>
      </c>
      <c r="L518" s="202">
        <v>2227.7199999999998</v>
      </c>
      <c r="M518" s="174">
        <f>K518/L518</f>
        <v>1.6339575889249995E-2</v>
      </c>
      <c r="N518" s="175">
        <v>55.8</v>
      </c>
      <c r="O518" s="176">
        <f>M518*N518</f>
        <v>0.9117483346201497</v>
      </c>
      <c r="P518" s="176">
        <f>M518*60*1000</f>
        <v>980.37455335499965</v>
      </c>
      <c r="Q518" s="303">
        <f>P518*N518/1000</f>
        <v>54.704900077208976</v>
      </c>
    </row>
    <row r="519" spans="1:17" ht="12.75" customHeight="1">
      <c r="A519" s="361"/>
      <c r="B519" s="47" t="s">
        <v>102</v>
      </c>
      <c r="C519" s="208" t="s">
        <v>349</v>
      </c>
      <c r="D519" s="20">
        <v>21</v>
      </c>
      <c r="E519" s="22" t="s">
        <v>40</v>
      </c>
      <c r="F519" s="194">
        <v>23.25</v>
      </c>
      <c r="G519" s="194">
        <v>2.06</v>
      </c>
      <c r="H519" s="194">
        <v>3.36</v>
      </c>
      <c r="I519" s="194">
        <v>17.829999999999998</v>
      </c>
      <c r="J519" s="195">
        <v>1088.6600000000001</v>
      </c>
      <c r="K519" s="194">
        <v>17.829999999999998</v>
      </c>
      <c r="L519" s="195">
        <v>1088.6600000000001</v>
      </c>
      <c r="M519" s="174">
        <v>1.6377932504179446E-2</v>
      </c>
      <c r="N519" s="196">
        <v>61.5</v>
      </c>
      <c r="O519" s="176">
        <v>1.007242849007036</v>
      </c>
      <c r="P519" s="176">
        <v>982.67595025076673</v>
      </c>
      <c r="Q519" s="303">
        <v>60.434570940422155</v>
      </c>
    </row>
    <row r="520" spans="1:17" ht="12.75" customHeight="1">
      <c r="A520" s="361"/>
      <c r="B520" s="47" t="s">
        <v>545</v>
      </c>
      <c r="C520" s="177" t="s">
        <v>537</v>
      </c>
      <c r="D520" s="37">
        <v>47</v>
      </c>
      <c r="E520" s="37">
        <v>1969</v>
      </c>
      <c r="F520" s="178">
        <v>41.454000000000001</v>
      </c>
      <c r="G520" s="178">
        <v>2.9003399999999999</v>
      </c>
      <c r="H520" s="178">
        <v>7.44</v>
      </c>
      <c r="I520" s="178">
        <v>31.113657</v>
      </c>
      <c r="J520" s="178">
        <v>1893.25</v>
      </c>
      <c r="K520" s="178">
        <v>31.113657</v>
      </c>
      <c r="L520" s="178">
        <v>1893.25</v>
      </c>
      <c r="M520" s="179">
        <v>1.6433992869404463E-2</v>
      </c>
      <c r="N520" s="180">
        <v>89.707000000000008</v>
      </c>
      <c r="O520" s="180">
        <v>1.4742441983356662</v>
      </c>
      <c r="P520" s="180">
        <v>986.03957216426772</v>
      </c>
      <c r="Q520" s="301">
        <v>88.454651900139979</v>
      </c>
    </row>
    <row r="521" spans="1:17" ht="12.75" customHeight="1">
      <c r="A521" s="361"/>
      <c r="B521" s="47" t="s">
        <v>148</v>
      </c>
      <c r="C521" s="62" t="s">
        <v>122</v>
      </c>
      <c r="D521" s="10">
        <v>45</v>
      </c>
      <c r="E521" s="10">
        <v>1995</v>
      </c>
      <c r="F521" s="173">
        <v>57.96</v>
      </c>
      <c r="G521" s="209">
        <v>4.2673800000000002</v>
      </c>
      <c r="H521" s="173">
        <v>7.04</v>
      </c>
      <c r="I521" s="173">
        <v>46.652619999999999</v>
      </c>
      <c r="J521" s="173">
        <v>2837.16</v>
      </c>
      <c r="K521" s="173">
        <v>46.652619999999999</v>
      </c>
      <c r="L521" s="173">
        <v>2837.16</v>
      </c>
      <c r="M521" s="191">
        <f>K521/L521</f>
        <v>1.6443422295534971E-2</v>
      </c>
      <c r="N521" s="192">
        <v>62.021000000000001</v>
      </c>
      <c r="O521" s="192">
        <f>M521*N521</f>
        <v>1.0198374941913744</v>
      </c>
      <c r="P521" s="192">
        <f>M521*1000*60</f>
        <v>986.60533773209841</v>
      </c>
      <c r="Q521" s="305">
        <f>O521*60</f>
        <v>61.190249651482461</v>
      </c>
    </row>
    <row r="522" spans="1:17" ht="12.75" customHeight="1">
      <c r="A522" s="361"/>
      <c r="B522" s="47" t="s">
        <v>545</v>
      </c>
      <c r="C522" s="181" t="s">
        <v>531</v>
      </c>
      <c r="D522" s="182">
        <v>30</v>
      </c>
      <c r="E522" s="182">
        <v>1980</v>
      </c>
      <c r="F522" s="178">
        <v>29.347999999999999</v>
      </c>
      <c r="G522" s="178">
        <v>3.0614699999999999</v>
      </c>
      <c r="H522" s="178">
        <v>3.84</v>
      </c>
      <c r="I522" s="178">
        <v>22.446529000000002</v>
      </c>
      <c r="J522" s="178">
        <v>1363.59</v>
      </c>
      <c r="K522" s="178">
        <v>22.446529000000002</v>
      </c>
      <c r="L522" s="178">
        <v>1363.59</v>
      </c>
      <c r="M522" s="179">
        <v>1.6461347619152387E-2</v>
      </c>
      <c r="N522" s="180">
        <v>89.707000000000008</v>
      </c>
      <c r="O522" s="180">
        <v>1.4766981108713033</v>
      </c>
      <c r="P522" s="180">
        <v>987.68085714914321</v>
      </c>
      <c r="Q522" s="301">
        <v>88.60188665227821</v>
      </c>
    </row>
    <row r="523" spans="1:17" ht="12.75" customHeight="1">
      <c r="A523" s="361"/>
      <c r="B523" s="10" t="s">
        <v>584</v>
      </c>
      <c r="C523" s="203" t="s">
        <v>952</v>
      </c>
      <c r="D523" s="204">
        <v>52</v>
      </c>
      <c r="E523" s="204">
        <v>1994</v>
      </c>
      <c r="F523" s="205">
        <v>62.792999999999999</v>
      </c>
      <c r="G523" s="205">
        <v>4.9470000000000001</v>
      </c>
      <c r="H523" s="205">
        <v>8.32</v>
      </c>
      <c r="I523" s="205">
        <v>49.526001000000001</v>
      </c>
      <c r="J523" s="205">
        <v>3006.49</v>
      </c>
      <c r="K523" s="205">
        <v>49.526001000000001</v>
      </c>
      <c r="L523" s="205">
        <v>3006.49</v>
      </c>
      <c r="M523" s="206">
        <v>1.6473030344355048E-2</v>
      </c>
      <c r="N523" s="207">
        <v>65.727000000000004</v>
      </c>
      <c r="O523" s="207">
        <v>1.0827228654434242</v>
      </c>
      <c r="P523" s="207">
        <v>988.38182066130287</v>
      </c>
      <c r="Q523" s="306">
        <v>64.963371926605447</v>
      </c>
    </row>
    <row r="524" spans="1:17" ht="12.75" customHeight="1">
      <c r="A524" s="361"/>
      <c r="B524" s="47" t="s">
        <v>148</v>
      </c>
      <c r="C524" s="62" t="s">
        <v>133</v>
      </c>
      <c r="D524" s="10">
        <v>50</v>
      </c>
      <c r="E524" s="10">
        <v>1988</v>
      </c>
      <c r="F524" s="173">
        <v>51.24</v>
      </c>
      <c r="G524" s="173">
        <v>3.99383</v>
      </c>
      <c r="H524" s="173">
        <v>7.84</v>
      </c>
      <c r="I524" s="173">
        <v>39.406170000000003</v>
      </c>
      <c r="J524" s="173">
        <v>2389.81</v>
      </c>
      <c r="K524" s="173">
        <v>39.406170000000003</v>
      </c>
      <c r="L524" s="173">
        <v>2389.81</v>
      </c>
      <c r="M524" s="191">
        <f>K524/L524</f>
        <v>1.6489248099221279E-2</v>
      </c>
      <c r="N524" s="192">
        <v>62.021000000000001</v>
      </c>
      <c r="O524" s="192">
        <f>M524*N524</f>
        <v>1.022679656361803</v>
      </c>
      <c r="P524" s="192">
        <f>M524*1000*60</f>
        <v>989.35488595327672</v>
      </c>
      <c r="Q524" s="305">
        <f>O524*60</f>
        <v>61.360779381708184</v>
      </c>
    </row>
    <row r="525" spans="1:17" ht="12.75" customHeight="1">
      <c r="A525" s="361"/>
      <c r="B525" s="47" t="s">
        <v>938</v>
      </c>
      <c r="C525" s="197" t="s">
        <v>472</v>
      </c>
      <c r="D525" s="49">
        <v>41</v>
      </c>
      <c r="E525" s="49">
        <v>1981</v>
      </c>
      <c r="F525" s="188">
        <v>43.363</v>
      </c>
      <c r="G525" s="188">
        <v>3.6724670000000001</v>
      </c>
      <c r="H525" s="188">
        <v>2.65</v>
      </c>
      <c r="I525" s="188">
        <v>37.040536000000003</v>
      </c>
      <c r="J525" s="188">
        <v>2245.19</v>
      </c>
      <c r="K525" s="188">
        <v>37.040536000000003</v>
      </c>
      <c r="L525" s="188">
        <v>2245.19</v>
      </c>
      <c r="M525" s="189">
        <v>1.6497728922719238E-2</v>
      </c>
      <c r="N525" s="190">
        <v>66.272000000000006</v>
      </c>
      <c r="O525" s="190">
        <v>1.0933374911664493</v>
      </c>
      <c r="P525" s="190">
        <v>989.86373536315432</v>
      </c>
      <c r="Q525" s="304">
        <v>65.600249469986977</v>
      </c>
    </row>
    <row r="526" spans="1:17" ht="12.75" customHeight="1">
      <c r="A526" s="361"/>
      <c r="B526" s="10" t="s">
        <v>86</v>
      </c>
      <c r="C526" s="62" t="s">
        <v>71</v>
      </c>
      <c r="D526" s="10">
        <v>54</v>
      </c>
      <c r="E526" s="10">
        <v>1987</v>
      </c>
      <c r="F526" s="173">
        <v>52.77</v>
      </c>
      <c r="G526" s="173">
        <v>5.61</v>
      </c>
      <c r="H526" s="173">
        <v>11.22</v>
      </c>
      <c r="I526" s="173">
        <v>35.94</v>
      </c>
      <c r="J526" s="173">
        <v>2177.62</v>
      </c>
      <c r="K526" s="173">
        <v>35.94</v>
      </c>
      <c r="L526" s="173">
        <v>2177.62</v>
      </c>
      <c r="M526" s="191">
        <v>1.6504256941064097E-2</v>
      </c>
      <c r="N526" s="192">
        <v>59.95</v>
      </c>
      <c r="O526" s="192">
        <v>0.98943020361679268</v>
      </c>
      <c r="P526" s="192">
        <v>990.25541646384579</v>
      </c>
      <c r="Q526" s="305">
        <v>59.365812217007559</v>
      </c>
    </row>
    <row r="527" spans="1:17" ht="13.5" customHeight="1">
      <c r="A527" s="361"/>
      <c r="B527" s="47" t="s">
        <v>98</v>
      </c>
      <c r="C527" s="198" t="s">
        <v>332</v>
      </c>
      <c r="D527" s="20">
        <v>18</v>
      </c>
      <c r="E527" s="21" t="s">
        <v>40</v>
      </c>
      <c r="F527" s="194">
        <v>19.649999999999999</v>
      </c>
      <c r="G527" s="194">
        <v>1.1399999999999999</v>
      </c>
      <c r="H527" s="194">
        <v>2.88</v>
      </c>
      <c r="I527" s="194">
        <v>15.63</v>
      </c>
      <c r="J527" s="195">
        <v>946.37</v>
      </c>
      <c r="K527" s="194">
        <v>15.62</v>
      </c>
      <c r="L527" s="195">
        <v>946.37</v>
      </c>
      <c r="M527" s="174">
        <v>1.6505172395574669E-2</v>
      </c>
      <c r="N527" s="196">
        <v>61.5</v>
      </c>
      <c r="O527" s="176">
        <v>1.0150681023278421</v>
      </c>
      <c r="P527" s="176">
        <v>990.31034373448017</v>
      </c>
      <c r="Q527" s="303">
        <v>60.904086139670532</v>
      </c>
    </row>
    <row r="528" spans="1:17" ht="12.75" customHeight="1">
      <c r="A528" s="361"/>
      <c r="B528" s="47" t="s">
        <v>446</v>
      </c>
      <c r="C528" s="187" t="s">
        <v>426</v>
      </c>
      <c r="D528" s="29">
        <v>60</v>
      </c>
      <c r="E528" s="29">
        <v>1980</v>
      </c>
      <c r="F528" s="188">
        <v>71.349999999999994</v>
      </c>
      <c r="G528" s="188">
        <v>8.035202</v>
      </c>
      <c r="H528" s="188">
        <v>9.6</v>
      </c>
      <c r="I528" s="188">
        <v>53.714807</v>
      </c>
      <c r="J528" s="188">
        <v>3250.97</v>
      </c>
      <c r="K528" s="188">
        <v>53.714807</v>
      </c>
      <c r="L528" s="188">
        <v>3250.97</v>
      </c>
      <c r="M528" s="189">
        <v>1.6522701532158096E-2</v>
      </c>
      <c r="N528" s="190">
        <v>64.637</v>
      </c>
      <c r="O528" s="190">
        <v>1.0679778589341029</v>
      </c>
      <c r="P528" s="190">
        <v>991.36209192948581</v>
      </c>
      <c r="Q528" s="304">
        <v>64.078671536046173</v>
      </c>
    </row>
    <row r="529" spans="1:17" ht="12.75" customHeight="1">
      <c r="A529" s="361"/>
      <c r="B529" s="47" t="s">
        <v>725</v>
      </c>
      <c r="C529" s="62" t="s">
        <v>706</v>
      </c>
      <c r="D529" s="10">
        <v>45</v>
      </c>
      <c r="E529" s="10">
        <v>1972</v>
      </c>
      <c r="F529" s="173">
        <f>SUM(G529:I529)</f>
        <v>23.593</v>
      </c>
      <c r="G529" s="173">
        <v>0</v>
      </c>
      <c r="H529" s="173">
        <v>0</v>
      </c>
      <c r="I529" s="173">
        <v>23.593</v>
      </c>
      <c r="J529" s="173">
        <v>1426.42</v>
      </c>
      <c r="K529" s="173">
        <v>23.593</v>
      </c>
      <c r="L529" s="173">
        <v>1426.42</v>
      </c>
      <c r="M529" s="191">
        <f>K529/L529</f>
        <v>1.6540009253936429E-2</v>
      </c>
      <c r="N529" s="192">
        <v>74</v>
      </c>
      <c r="O529" s="192">
        <f>M529*N529</f>
        <v>1.2239606847912958</v>
      </c>
      <c r="P529" s="192">
        <f>M529*60*1000</f>
        <v>992.40055523618571</v>
      </c>
      <c r="Q529" s="305">
        <f>P529*N529/1000</f>
        <v>73.437641087477729</v>
      </c>
    </row>
    <row r="530" spans="1:17" ht="12.75" customHeight="1">
      <c r="A530" s="361"/>
      <c r="B530" s="47" t="s">
        <v>86</v>
      </c>
      <c r="C530" s="199" t="s">
        <v>575</v>
      </c>
      <c r="D530" s="200">
        <v>44</v>
      </c>
      <c r="E530" s="200">
        <v>1964</v>
      </c>
      <c r="F530" s="173">
        <v>31.001999999999999</v>
      </c>
      <c r="G530" s="173">
        <v>0</v>
      </c>
      <c r="H530" s="173">
        <v>0</v>
      </c>
      <c r="I530" s="173">
        <v>31.002001</v>
      </c>
      <c r="J530" s="173">
        <v>1865.95</v>
      </c>
      <c r="K530" s="173">
        <v>31.002001</v>
      </c>
      <c r="L530" s="173">
        <v>1865.95</v>
      </c>
      <c r="M530" s="191">
        <v>1.6614593638629115E-2</v>
      </c>
      <c r="N530" s="192">
        <v>78.588999999999999</v>
      </c>
      <c r="O530" s="192">
        <v>1.3057242994662235</v>
      </c>
      <c r="P530" s="192">
        <v>996.87561831774701</v>
      </c>
      <c r="Q530" s="305">
        <v>78.343457967973421</v>
      </c>
    </row>
    <row r="531" spans="1:17" ht="12.75" customHeight="1">
      <c r="A531" s="361"/>
      <c r="B531" s="47" t="s">
        <v>584</v>
      </c>
      <c r="C531" s="203" t="s">
        <v>953</v>
      </c>
      <c r="D531" s="204">
        <v>38</v>
      </c>
      <c r="E531" s="204">
        <v>1987</v>
      </c>
      <c r="F531" s="205">
        <v>49.293999999999997</v>
      </c>
      <c r="G531" s="205">
        <v>3.927</v>
      </c>
      <c r="H531" s="205">
        <v>7.36</v>
      </c>
      <c r="I531" s="205">
        <v>38.006999999999998</v>
      </c>
      <c r="J531" s="205">
        <v>2284.84</v>
      </c>
      <c r="K531" s="205">
        <v>38.006999999999998</v>
      </c>
      <c r="L531" s="205">
        <v>2284.84</v>
      </c>
      <c r="M531" s="206">
        <v>1.6634425167626615E-2</v>
      </c>
      <c r="N531" s="207">
        <v>65.727000000000004</v>
      </c>
      <c r="O531" s="207">
        <v>1.0933308629925946</v>
      </c>
      <c r="P531" s="207">
        <v>998.06551005759695</v>
      </c>
      <c r="Q531" s="306">
        <v>65.599851779555678</v>
      </c>
    </row>
    <row r="532" spans="1:17" ht="12.75" customHeight="1">
      <c r="A532" s="361"/>
      <c r="B532" s="10" t="s">
        <v>584</v>
      </c>
      <c r="C532" s="203" t="s">
        <v>954</v>
      </c>
      <c r="D532" s="204">
        <v>37</v>
      </c>
      <c r="E532" s="204">
        <v>1986</v>
      </c>
      <c r="F532" s="205">
        <v>47.453000000000003</v>
      </c>
      <c r="G532" s="205">
        <v>4.1310000000000002</v>
      </c>
      <c r="H532" s="205">
        <v>5.92</v>
      </c>
      <c r="I532" s="205">
        <v>37.402006999999998</v>
      </c>
      <c r="J532" s="205">
        <v>2244.37</v>
      </c>
      <c r="K532" s="205">
        <v>37.402006999999998</v>
      </c>
      <c r="L532" s="205">
        <v>2244.37</v>
      </c>
      <c r="M532" s="206">
        <v>1.6664813288361544E-2</v>
      </c>
      <c r="N532" s="207">
        <v>65.727000000000004</v>
      </c>
      <c r="O532" s="207">
        <v>1.0953281830041393</v>
      </c>
      <c r="P532" s="207">
        <v>999.88879730169253</v>
      </c>
      <c r="Q532" s="306">
        <v>65.719690980248345</v>
      </c>
    </row>
    <row r="533" spans="1:17" ht="12.75" customHeight="1">
      <c r="A533" s="361"/>
      <c r="B533" s="47" t="s">
        <v>471</v>
      </c>
      <c r="C533" s="187" t="s">
        <v>468</v>
      </c>
      <c r="D533" s="29">
        <v>20</v>
      </c>
      <c r="E533" s="29">
        <v>1985</v>
      </c>
      <c r="F533" s="188">
        <v>22.968</v>
      </c>
      <c r="G533" s="188">
        <v>2.33636</v>
      </c>
      <c r="H533" s="188">
        <v>3.2</v>
      </c>
      <c r="I533" s="188">
        <v>17.431636000000001</v>
      </c>
      <c r="J533" s="188">
        <v>1045.6199999999999</v>
      </c>
      <c r="K533" s="188">
        <v>17.431636000000001</v>
      </c>
      <c r="L533" s="188">
        <v>1045.6199999999999</v>
      </c>
      <c r="M533" s="189">
        <v>1.6671100399762821E-2</v>
      </c>
      <c r="N533" s="190">
        <v>84.14800000000001</v>
      </c>
      <c r="O533" s="190">
        <v>1.4028397564392421</v>
      </c>
      <c r="P533" s="190">
        <v>1000.2660239857693</v>
      </c>
      <c r="Q533" s="304">
        <v>84.170385386354525</v>
      </c>
    </row>
    <row r="534" spans="1:17" ht="12.75" customHeight="1">
      <c r="A534" s="361"/>
      <c r="B534" s="10" t="s">
        <v>446</v>
      </c>
      <c r="C534" s="187" t="s">
        <v>425</v>
      </c>
      <c r="D534" s="29">
        <v>60</v>
      </c>
      <c r="E534" s="29">
        <v>1985</v>
      </c>
      <c r="F534" s="188">
        <v>70.564999999999998</v>
      </c>
      <c r="G534" s="188">
        <v>8.6851059999999993</v>
      </c>
      <c r="H534" s="188">
        <v>9.52</v>
      </c>
      <c r="I534" s="188">
        <v>52.359895000000002</v>
      </c>
      <c r="J534" s="188">
        <v>3133.55</v>
      </c>
      <c r="K534" s="188">
        <v>52.359895000000002</v>
      </c>
      <c r="L534" s="188">
        <v>3133.55</v>
      </c>
      <c r="M534" s="189">
        <v>1.6709449346587735E-2</v>
      </c>
      <c r="N534" s="190">
        <v>64.637</v>
      </c>
      <c r="O534" s="190">
        <v>1.0800486774153915</v>
      </c>
      <c r="P534" s="190">
        <v>1002.5669607952641</v>
      </c>
      <c r="Q534" s="304">
        <v>64.802920644923489</v>
      </c>
    </row>
    <row r="535" spans="1:17" ht="12.75" customHeight="1">
      <c r="A535" s="361"/>
      <c r="B535" s="10" t="s">
        <v>270</v>
      </c>
      <c r="C535" s="59" t="s">
        <v>274</v>
      </c>
      <c r="D535" s="9">
        <v>60</v>
      </c>
      <c r="E535" s="9">
        <v>1983</v>
      </c>
      <c r="F535" s="172">
        <v>70.481999999999999</v>
      </c>
      <c r="G535" s="172">
        <v>6.5330000000000004</v>
      </c>
      <c r="H535" s="172">
        <v>9.6</v>
      </c>
      <c r="I535" s="172">
        <v>54.348999999999997</v>
      </c>
      <c r="J535" s="172">
        <v>3251.55</v>
      </c>
      <c r="K535" s="172">
        <v>54.348999999999997</v>
      </c>
      <c r="L535" s="172">
        <v>3251.55</v>
      </c>
      <c r="M535" s="174">
        <f>K535/L535</f>
        <v>1.671479755808768E-2</v>
      </c>
      <c r="N535" s="175">
        <v>52.3</v>
      </c>
      <c r="O535" s="176">
        <f>M535*N535</f>
        <v>0.87418391228798564</v>
      </c>
      <c r="P535" s="176">
        <f>M535*60*1000</f>
        <v>1002.8878534852607</v>
      </c>
      <c r="Q535" s="303">
        <f>P535*N535/1000</f>
        <v>52.451034737279137</v>
      </c>
    </row>
    <row r="536" spans="1:17" ht="12.75" customHeight="1">
      <c r="A536" s="361"/>
      <c r="B536" s="47" t="s">
        <v>725</v>
      </c>
      <c r="C536" s="62" t="s">
        <v>707</v>
      </c>
      <c r="D536" s="10">
        <v>17</v>
      </c>
      <c r="E536" s="10">
        <v>1973</v>
      </c>
      <c r="F536" s="173">
        <f>SUM(G536:I536)</f>
        <v>22.030999999999999</v>
      </c>
      <c r="G536" s="173">
        <v>0</v>
      </c>
      <c r="H536" s="173">
        <v>0</v>
      </c>
      <c r="I536" s="173">
        <v>22.030999999999999</v>
      </c>
      <c r="J536" s="173">
        <v>1317.97</v>
      </c>
      <c r="K536" s="173">
        <v>22.030999999999999</v>
      </c>
      <c r="L536" s="173">
        <v>1317.97</v>
      </c>
      <c r="M536" s="191">
        <f>K536/L536</f>
        <v>1.6715858479328057E-2</v>
      </c>
      <c r="N536" s="192">
        <v>74</v>
      </c>
      <c r="O536" s="192">
        <f>M536*N536</f>
        <v>1.2369735274702762</v>
      </c>
      <c r="P536" s="192">
        <f>M536*60*1000</f>
        <v>1002.9515087596834</v>
      </c>
      <c r="Q536" s="305">
        <f>P536*N536/1000</f>
        <v>74.218411648216573</v>
      </c>
    </row>
    <row r="537" spans="1:17" ht="12.75" customHeight="1">
      <c r="A537" s="361"/>
      <c r="B537" s="47" t="s">
        <v>312</v>
      </c>
      <c r="C537" s="59" t="s">
        <v>306</v>
      </c>
      <c r="D537" s="9">
        <v>33</v>
      </c>
      <c r="E537" s="9">
        <v>1968</v>
      </c>
      <c r="F537" s="172">
        <v>31.803000000000001</v>
      </c>
      <c r="G537" s="172">
        <v>2.2400000000000002</v>
      </c>
      <c r="H537" s="172">
        <v>5.44</v>
      </c>
      <c r="I537" s="172">
        <v>24.123000000000001</v>
      </c>
      <c r="J537" s="172">
        <v>1523.06</v>
      </c>
      <c r="K537" s="172">
        <v>24.123000000000001</v>
      </c>
      <c r="L537" s="172">
        <v>1439.65</v>
      </c>
      <c r="M537" s="174">
        <v>1.6756156010141354E-2</v>
      </c>
      <c r="N537" s="175">
        <v>56.7</v>
      </c>
      <c r="O537" s="176">
        <v>1.0355807098947662</v>
      </c>
      <c r="P537" s="176">
        <v>1005.3693606084812</v>
      </c>
      <c r="Q537" s="303">
        <v>57.004442746500885</v>
      </c>
    </row>
    <row r="538" spans="1:17" ht="12.75" customHeight="1">
      <c r="A538" s="361"/>
      <c r="B538" s="47" t="s">
        <v>36</v>
      </c>
      <c r="C538" s="59" t="s">
        <v>617</v>
      </c>
      <c r="D538" s="9">
        <v>48</v>
      </c>
      <c r="E538" s="9">
        <v>1979</v>
      </c>
      <c r="F538" s="172">
        <v>52.7</v>
      </c>
      <c r="G538" s="172">
        <v>4.5</v>
      </c>
      <c r="H538" s="172">
        <v>7.6</v>
      </c>
      <c r="I538" s="172">
        <v>40.4</v>
      </c>
      <c r="J538" s="172">
        <v>2401</v>
      </c>
      <c r="K538" s="172">
        <v>40.4</v>
      </c>
      <c r="L538" s="172">
        <v>2401</v>
      </c>
      <c r="M538" s="174">
        <f>K538/L538</f>
        <v>1.6826322365680966E-2</v>
      </c>
      <c r="N538" s="175">
        <v>54.17</v>
      </c>
      <c r="O538" s="176">
        <f>M538*N538</f>
        <v>0.91148188254893792</v>
      </c>
      <c r="P538" s="176">
        <f>M538*60*1000</f>
        <v>1009.5793419408578</v>
      </c>
      <c r="Q538" s="303">
        <f>P538*N538/1000</f>
        <v>54.688912952936271</v>
      </c>
    </row>
    <row r="539" spans="1:17" ht="12.75" customHeight="1">
      <c r="A539" s="361"/>
      <c r="B539" s="47" t="s">
        <v>545</v>
      </c>
      <c r="C539" s="181" t="s">
        <v>534</v>
      </c>
      <c r="D539" s="182">
        <v>25</v>
      </c>
      <c r="E539" s="182">
        <v>1982</v>
      </c>
      <c r="F539" s="178">
        <v>28.297999999999998</v>
      </c>
      <c r="G539" s="178">
        <v>1.6650100000000001</v>
      </c>
      <c r="H539" s="178">
        <v>3.84</v>
      </c>
      <c r="I539" s="178">
        <v>22.792988000000001</v>
      </c>
      <c r="J539" s="178">
        <v>1353.96</v>
      </c>
      <c r="K539" s="178">
        <v>22.792988000000001</v>
      </c>
      <c r="L539" s="178">
        <v>1353.96</v>
      </c>
      <c r="M539" s="179">
        <v>1.683431415994564E-2</v>
      </c>
      <c r="N539" s="180">
        <v>89.707000000000008</v>
      </c>
      <c r="O539" s="180">
        <v>1.5101558203462435</v>
      </c>
      <c r="P539" s="180">
        <v>1010.0588495967385</v>
      </c>
      <c r="Q539" s="301">
        <v>90.609349220774632</v>
      </c>
    </row>
    <row r="540" spans="1:17" ht="12.75" customHeight="1">
      <c r="A540" s="361"/>
      <c r="B540" s="10" t="s">
        <v>938</v>
      </c>
      <c r="C540" s="197" t="s">
        <v>474</v>
      </c>
      <c r="D540" s="49">
        <v>12</v>
      </c>
      <c r="E540" s="49">
        <v>1991</v>
      </c>
      <c r="F540" s="188">
        <v>16.963999999999999</v>
      </c>
      <c r="G540" s="188">
        <v>1.1560680000000001</v>
      </c>
      <c r="H540" s="188">
        <v>2</v>
      </c>
      <c r="I540" s="188">
        <v>13.807933999999999</v>
      </c>
      <c r="J540" s="188">
        <v>818.44</v>
      </c>
      <c r="K540" s="188">
        <v>13.807933999999999</v>
      </c>
      <c r="L540" s="188">
        <v>818.44</v>
      </c>
      <c r="M540" s="189">
        <v>1.6871040027369139E-2</v>
      </c>
      <c r="N540" s="190">
        <v>80.333000000000013</v>
      </c>
      <c r="O540" s="190">
        <v>1.3553012585186452</v>
      </c>
      <c r="P540" s="190">
        <v>1012.2624016421482</v>
      </c>
      <c r="Q540" s="304">
        <v>81.318075511118707</v>
      </c>
    </row>
    <row r="541" spans="1:17" ht="12.75" customHeight="1">
      <c r="A541" s="361"/>
      <c r="B541" s="47" t="s">
        <v>247</v>
      </c>
      <c r="C541" s="210" t="s">
        <v>902</v>
      </c>
      <c r="D541" s="211">
        <v>20</v>
      </c>
      <c r="E541" s="211" t="s">
        <v>40</v>
      </c>
      <c r="F541" s="212">
        <f>G541+H541+I541</f>
        <v>21.1</v>
      </c>
      <c r="G541" s="212">
        <v>2.0739999999999998</v>
      </c>
      <c r="H541" s="212">
        <v>3.2</v>
      </c>
      <c r="I541" s="212">
        <v>15.826000000000001</v>
      </c>
      <c r="J541" s="212">
        <v>936.33</v>
      </c>
      <c r="K541" s="212">
        <f>I541</f>
        <v>15.826000000000001</v>
      </c>
      <c r="L541" s="212">
        <f>J541</f>
        <v>936.33</v>
      </c>
      <c r="M541" s="213">
        <f>K541/L541</f>
        <v>1.6902160563049353E-2</v>
      </c>
      <c r="N541" s="214">
        <v>48.7</v>
      </c>
      <c r="O541" s="215">
        <f>M541*N541</f>
        <v>0.82313521942050349</v>
      </c>
      <c r="P541" s="215">
        <f>M541*60*1000</f>
        <v>1014.1296337829613</v>
      </c>
      <c r="Q541" s="307">
        <f>P541*N541/1000</f>
        <v>49.388113165230216</v>
      </c>
    </row>
    <row r="542" spans="1:17" ht="12.75" customHeight="1">
      <c r="A542" s="361"/>
      <c r="B542" s="10" t="s">
        <v>580</v>
      </c>
      <c r="C542" s="199" t="s">
        <v>576</v>
      </c>
      <c r="D542" s="200">
        <v>43</v>
      </c>
      <c r="E542" s="200">
        <v>1971</v>
      </c>
      <c r="F542" s="173">
        <v>29.844000000000001</v>
      </c>
      <c r="G542" s="173">
        <v>0</v>
      </c>
      <c r="H542" s="173">
        <v>0</v>
      </c>
      <c r="I542" s="173">
        <v>29.844000000000001</v>
      </c>
      <c r="J542" s="173">
        <v>1764.69</v>
      </c>
      <c r="K542" s="173">
        <v>29.844000000000001</v>
      </c>
      <c r="L542" s="173">
        <v>1764.69</v>
      </c>
      <c r="M542" s="191">
        <v>1.6911752205769851E-2</v>
      </c>
      <c r="N542" s="192">
        <v>78.588999999999999</v>
      </c>
      <c r="O542" s="192">
        <v>1.3290776940992468</v>
      </c>
      <c r="P542" s="192">
        <v>1014.7051323461911</v>
      </c>
      <c r="Q542" s="305">
        <v>79.744661645954807</v>
      </c>
    </row>
    <row r="543" spans="1:17" ht="12.75" customHeight="1">
      <c r="A543" s="361"/>
      <c r="B543" s="47" t="s">
        <v>86</v>
      </c>
      <c r="C543" s="62" t="s">
        <v>70</v>
      </c>
      <c r="D543" s="10">
        <v>107</v>
      </c>
      <c r="E543" s="10">
        <v>1974</v>
      </c>
      <c r="F543" s="173">
        <v>69.97</v>
      </c>
      <c r="G543" s="173">
        <v>9.5500000000000007</v>
      </c>
      <c r="H543" s="173">
        <v>17.12</v>
      </c>
      <c r="I543" s="173">
        <v>43.3</v>
      </c>
      <c r="J543" s="173">
        <v>2559.98</v>
      </c>
      <c r="K543" s="173">
        <v>42.337582324861906</v>
      </c>
      <c r="L543" s="173">
        <v>2503.08</v>
      </c>
      <c r="M543" s="191">
        <v>1.6914194642145639E-2</v>
      </c>
      <c r="N543" s="192">
        <v>59.95</v>
      </c>
      <c r="O543" s="192">
        <v>1.0140059687966312</v>
      </c>
      <c r="P543" s="192">
        <v>1014.8516785287383</v>
      </c>
      <c r="Q543" s="305">
        <v>60.840358127797856</v>
      </c>
    </row>
    <row r="544" spans="1:17" ht="12.75" customHeight="1">
      <c r="A544" s="361"/>
      <c r="B544" s="47" t="s">
        <v>234</v>
      </c>
      <c r="C544" s="59" t="s">
        <v>228</v>
      </c>
      <c r="D544" s="9">
        <v>55</v>
      </c>
      <c r="E544" s="9" t="s">
        <v>40</v>
      </c>
      <c r="F544" s="172">
        <f>SUM(G544:I544)</f>
        <v>69.099999999999994</v>
      </c>
      <c r="G544" s="172">
        <v>5.75</v>
      </c>
      <c r="H544" s="172">
        <v>8.68</v>
      </c>
      <c r="I544" s="172">
        <v>54.67</v>
      </c>
      <c r="J544" s="172">
        <v>3232.59</v>
      </c>
      <c r="K544" s="172">
        <v>54.7</v>
      </c>
      <c r="L544" s="172">
        <v>3232.59</v>
      </c>
      <c r="M544" s="174">
        <f>K544/L544</f>
        <v>1.6921415954389514E-2</v>
      </c>
      <c r="N544" s="175">
        <v>49.92</v>
      </c>
      <c r="O544" s="176">
        <f>M544*N544</f>
        <v>0.84471708444312454</v>
      </c>
      <c r="P544" s="176">
        <f>M544*60*1000</f>
        <v>1015.2849572633709</v>
      </c>
      <c r="Q544" s="303">
        <f>P544*N544/1000</f>
        <v>50.683025066587476</v>
      </c>
    </row>
    <row r="545" spans="1:17" ht="12.75" customHeight="1">
      <c r="A545" s="361"/>
      <c r="B545" s="47" t="s">
        <v>87</v>
      </c>
      <c r="C545" s="59" t="s">
        <v>750</v>
      </c>
      <c r="D545" s="9">
        <v>76</v>
      </c>
      <c r="E545" s="9">
        <v>2006</v>
      </c>
      <c r="F545" s="172">
        <v>95.862300000000005</v>
      </c>
      <c r="G545" s="172">
        <v>8.0188000000000006</v>
      </c>
      <c r="H545" s="172">
        <v>0</v>
      </c>
      <c r="I545" s="172">
        <v>87.843500000000006</v>
      </c>
      <c r="J545" s="172">
        <v>5189.6499999999996</v>
      </c>
      <c r="K545" s="172">
        <v>87.843500000000006</v>
      </c>
      <c r="L545" s="172">
        <v>5189.6499999999996</v>
      </c>
      <c r="M545" s="174">
        <v>1.6926671355486402E-2</v>
      </c>
      <c r="N545" s="175">
        <v>60.4</v>
      </c>
      <c r="O545" s="176">
        <v>1.0223709498713787</v>
      </c>
      <c r="P545" s="176">
        <v>1015.600281329184</v>
      </c>
      <c r="Q545" s="303">
        <v>61.342256992282707</v>
      </c>
    </row>
    <row r="546" spans="1:17" ht="12.75" customHeight="1">
      <c r="A546" s="361"/>
      <c r="B546" s="47" t="s">
        <v>446</v>
      </c>
      <c r="C546" s="187" t="s">
        <v>424</v>
      </c>
      <c r="D546" s="29">
        <v>40</v>
      </c>
      <c r="E546" s="29">
        <v>1987</v>
      </c>
      <c r="F546" s="188">
        <v>47.853999999999999</v>
      </c>
      <c r="G546" s="188">
        <v>4.8857720000000002</v>
      </c>
      <c r="H546" s="188">
        <v>6.4</v>
      </c>
      <c r="I546" s="188">
        <v>36.568229000000002</v>
      </c>
      <c r="J546" s="188">
        <v>2155.0100000000002</v>
      </c>
      <c r="K546" s="188">
        <v>36.568229000000002</v>
      </c>
      <c r="L546" s="188">
        <v>2155.0100000000002</v>
      </c>
      <c r="M546" s="189">
        <v>1.6968937035094965E-2</v>
      </c>
      <c r="N546" s="190">
        <v>64.637</v>
      </c>
      <c r="O546" s="190">
        <v>1.0968211831374333</v>
      </c>
      <c r="P546" s="190">
        <v>1018.136222105698</v>
      </c>
      <c r="Q546" s="304">
        <v>65.809270988245999</v>
      </c>
    </row>
    <row r="547" spans="1:17" ht="12.75" customHeight="1">
      <c r="A547" s="361"/>
      <c r="B547" s="10" t="s">
        <v>991</v>
      </c>
      <c r="C547" s="18" t="s">
        <v>184</v>
      </c>
      <c r="D547" s="10">
        <v>30</v>
      </c>
      <c r="E547" s="10">
        <v>1989</v>
      </c>
      <c r="F547" s="172">
        <v>35.149000000000001</v>
      </c>
      <c r="G547" s="172">
        <v>3.2869999999999999</v>
      </c>
      <c r="H547" s="172">
        <v>4.7210000000000001</v>
      </c>
      <c r="I547" s="172">
        <v>27.140999999999998</v>
      </c>
      <c r="J547" s="173">
        <v>1599.2</v>
      </c>
      <c r="K547" s="172">
        <v>27.140999999999998</v>
      </c>
      <c r="L547" s="173">
        <v>1599.2</v>
      </c>
      <c r="M547" s="174">
        <v>1.6971610805402701E-2</v>
      </c>
      <c r="N547" s="175">
        <v>73.793000000000006</v>
      </c>
      <c r="O547" s="176">
        <v>1.2523860761630816</v>
      </c>
      <c r="P547" s="176">
        <v>1018.296648324162</v>
      </c>
      <c r="Q547" s="303">
        <v>75.143164569784886</v>
      </c>
    </row>
    <row r="548" spans="1:17" ht="12.75" customHeight="1">
      <c r="A548" s="361"/>
      <c r="B548" s="47" t="s">
        <v>446</v>
      </c>
      <c r="C548" s="187" t="s">
        <v>420</v>
      </c>
      <c r="D548" s="29">
        <v>20</v>
      </c>
      <c r="E548" s="29">
        <v>1991</v>
      </c>
      <c r="F548" s="188">
        <v>24.324000000000002</v>
      </c>
      <c r="G548" s="188">
        <v>2.8944239999999999</v>
      </c>
      <c r="H548" s="188">
        <v>3.2</v>
      </c>
      <c r="I548" s="188">
        <v>18.229574</v>
      </c>
      <c r="J548" s="188">
        <v>1071.33</v>
      </c>
      <c r="K548" s="188">
        <v>18.229574</v>
      </c>
      <c r="L548" s="188">
        <v>1071.33</v>
      </c>
      <c r="M548" s="189">
        <v>1.7015834523442824E-2</v>
      </c>
      <c r="N548" s="190">
        <v>64.637</v>
      </c>
      <c r="O548" s="190">
        <v>1.0998524960917739</v>
      </c>
      <c r="P548" s="190">
        <v>1020.9500714065696</v>
      </c>
      <c r="Q548" s="304">
        <v>65.991149765506449</v>
      </c>
    </row>
    <row r="549" spans="1:17" ht="12.75" customHeight="1">
      <c r="A549" s="361"/>
      <c r="B549" s="47" t="s">
        <v>545</v>
      </c>
      <c r="C549" s="181" t="s">
        <v>533</v>
      </c>
      <c r="D549" s="182">
        <v>12</v>
      </c>
      <c r="E549" s="182">
        <v>1981</v>
      </c>
      <c r="F549" s="178">
        <v>14.974</v>
      </c>
      <c r="G549" s="178">
        <v>0.93992500000000001</v>
      </c>
      <c r="H549" s="178">
        <v>1.84</v>
      </c>
      <c r="I549" s="178">
        <v>12.194075</v>
      </c>
      <c r="J549" s="178">
        <v>716.05</v>
      </c>
      <c r="K549" s="178">
        <v>12.194075</v>
      </c>
      <c r="L549" s="178">
        <v>716.05</v>
      </c>
      <c r="M549" s="179">
        <v>1.7029641784791567E-2</v>
      </c>
      <c r="N549" s="180">
        <v>89.707000000000008</v>
      </c>
      <c r="O549" s="180">
        <v>1.5276780755882973</v>
      </c>
      <c r="P549" s="180">
        <v>1021.7785070874941</v>
      </c>
      <c r="Q549" s="301">
        <v>91.660684535297847</v>
      </c>
    </row>
    <row r="550" spans="1:17" ht="12.75" customHeight="1">
      <c r="A550" s="361"/>
      <c r="B550" s="47" t="s">
        <v>446</v>
      </c>
      <c r="C550" s="187" t="s">
        <v>429</v>
      </c>
      <c r="D550" s="29">
        <v>31</v>
      </c>
      <c r="E550" s="29">
        <v>1986</v>
      </c>
      <c r="F550" s="188">
        <v>40.887999999999998</v>
      </c>
      <c r="G550" s="188">
        <v>4.0641689999999997</v>
      </c>
      <c r="H550" s="188">
        <v>4.96</v>
      </c>
      <c r="I550" s="188">
        <v>31.86383</v>
      </c>
      <c r="J550" s="188">
        <v>1870.28</v>
      </c>
      <c r="K550" s="188">
        <v>31.86383</v>
      </c>
      <c r="L550" s="188">
        <v>1870.28</v>
      </c>
      <c r="M550" s="189">
        <v>1.7036930299206537E-2</v>
      </c>
      <c r="N550" s="190">
        <v>64.637</v>
      </c>
      <c r="O550" s="190">
        <v>1.101216063749813</v>
      </c>
      <c r="P550" s="190">
        <v>1022.2158179523922</v>
      </c>
      <c r="Q550" s="304">
        <v>66.072963824988776</v>
      </c>
    </row>
    <row r="551" spans="1:17" ht="12.75" customHeight="1">
      <c r="A551" s="361"/>
      <c r="B551" s="47" t="s">
        <v>235</v>
      </c>
      <c r="C551" s="59" t="s">
        <v>867</v>
      </c>
      <c r="D551" s="9">
        <v>22</v>
      </c>
      <c r="E551" s="9">
        <v>1983</v>
      </c>
      <c r="F551" s="172">
        <v>26</v>
      </c>
      <c r="G551" s="172">
        <v>1.47</v>
      </c>
      <c r="H551" s="172">
        <v>3.52</v>
      </c>
      <c r="I551" s="172">
        <v>20.399999999999999</v>
      </c>
      <c r="J551" s="172">
        <v>1195.71</v>
      </c>
      <c r="K551" s="172">
        <v>20.399999999999999</v>
      </c>
      <c r="L551" s="172">
        <v>1195.71</v>
      </c>
      <c r="M551" s="174">
        <f>K551/L551</f>
        <v>1.7060993050154301E-2</v>
      </c>
      <c r="N551" s="175">
        <v>72.599999999999994</v>
      </c>
      <c r="O551" s="176">
        <f>M551*N551</f>
        <v>1.2386280954412021</v>
      </c>
      <c r="P551" s="176">
        <f>M551*60*1000</f>
        <v>1023.6595830092581</v>
      </c>
      <c r="Q551" s="303">
        <f>P551*N551/1000</f>
        <v>74.317685726472135</v>
      </c>
    </row>
    <row r="552" spans="1:17" ht="12.75" customHeight="1">
      <c r="A552" s="361"/>
      <c r="B552" s="47" t="s">
        <v>36</v>
      </c>
      <c r="C552" s="59" t="s">
        <v>266</v>
      </c>
      <c r="D552" s="9">
        <v>6</v>
      </c>
      <c r="E552" s="9">
        <v>1984</v>
      </c>
      <c r="F552" s="172">
        <v>6.1</v>
      </c>
      <c r="G552" s="172">
        <v>0.3</v>
      </c>
      <c r="H552" s="172">
        <v>0.9</v>
      </c>
      <c r="I552" s="172">
        <v>4.8</v>
      </c>
      <c r="J552" s="172">
        <v>281</v>
      </c>
      <c r="K552" s="172">
        <v>4.8</v>
      </c>
      <c r="L552" s="172">
        <v>281</v>
      </c>
      <c r="M552" s="174">
        <f>K552/L552</f>
        <v>1.7081850533807827E-2</v>
      </c>
      <c r="N552" s="175">
        <v>54.17</v>
      </c>
      <c r="O552" s="176">
        <f>M552*N552</f>
        <v>0.92532384341636997</v>
      </c>
      <c r="P552" s="176">
        <f>M552*60*1000</f>
        <v>1024.9110320284697</v>
      </c>
      <c r="Q552" s="303">
        <f>P552*N552/1000</f>
        <v>55.519430604982205</v>
      </c>
    </row>
    <row r="553" spans="1:17" ht="12.75" customHeight="1">
      <c r="A553" s="361"/>
      <c r="B553" s="47" t="s">
        <v>446</v>
      </c>
      <c r="C553" s="187" t="s">
        <v>428</v>
      </c>
      <c r="D553" s="29">
        <v>32</v>
      </c>
      <c r="E553" s="29">
        <v>1986</v>
      </c>
      <c r="F553" s="188">
        <v>46.521000000000001</v>
      </c>
      <c r="G553" s="188">
        <v>5.9050149999999997</v>
      </c>
      <c r="H553" s="188">
        <v>7.68</v>
      </c>
      <c r="I553" s="188">
        <v>32.935988000000002</v>
      </c>
      <c r="J553" s="188">
        <v>1927.93</v>
      </c>
      <c r="K553" s="188">
        <v>32.935988000000002</v>
      </c>
      <c r="L553" s="188">
        <v>1927.93</v>
      </c>
      <c r="M553" s="189">
        <v>1.7083601583045029E-2</v>
      </c>
      <c r="N553" s="190">
        <v>64.637</v>
      </c>
      <c r="O553" s="190">
        <v>1.1042327555232816</v>
      </c>
      <c r="P553" s="190">
        <v>1025.0160949827018</v>
      </c>
      <c r="Q553" s="304">
        <v>66.253965331396898</v>
      </c>
    </row>
    <row r="554" spans="1:17" ht="12.75" customHeight="1">
      <c r="A554" s="361"/>
      <c r="B554" s="47" t="s">
        <v>580</v>
      </c>
      <c r="C554" s="199" t="s">
        <v>577</v>
      </c>
      <c r="D554" s="200">
        <v>50</v>
      </c>
      <c r="E554" s="200">
        <v>1971</v>
      </c>
      <c r="F554" s="173">
        <v>54.537999999999997</v>
      </c>
      <c r="G554" s="173">
        <v>3.4752420000000002</v>
      </c>
      <c r="H554" s="173">
        <v>8</v>
      </c>
      <c r="I554" s="173">
        <v>43.062759</v>
      </c>
      <c r="J554" s="173">
        <v>2518.19</v>
      </c>
      <c r="K554" s="173">
        <v>43.062759</v>
      </c>
      <c r="L554" s="173">
        <v>2518.19</v>
      </c>
      <c r="M554" s="191">
        <v>1.710067905916551E-2</v>
      </c>
      <c r="N554" s="192">
        <v>78.588999999999999</v>
      </c>
      <c r="O554" s="192">
        <v>1.3439252665807582</v>
      </c>
      <c r="P554" s="192">
        <v>1026.0407435499305</v>
      </c>
      <c r="Q554" s="305">
        <v>80.635515994845491</v>
      </c>
    </row>
    <row r="555" spans="1:17" ht="12.75" customHeight="1">
      <c r="A555" s="361"/>
      <c r="B555" s="10" t="s">
        <v>235</v>
      </c>
      <c r="C555" s="59" t="s">
        <v>868</v>
      </c>
      <c r="D555" s="9">
        <v>10</v>
      </c>
      <c r="E555" s="9">
        <v>1978</v>
      </c>
      <c r="F555" s="172">
        <v>12</v>
      </c>
      <c r="G555" s="172">
        <v>0.87</v>
      </c>
      <c r="H555" s="172">
        <v>1.6</v>
      </c>
      <c r="I555" s="172">
        <v>9.5299999999999994</v>
      </c>
      <c r="J555" s="172">
        <v>556.73</v>
      </c>
      <c r="K555" s="172">
        <v>9.5299999999999994</v>
      </c>
      <c r="L555" s="172">
        <v>556.73</v>
      </c>
      <c r="M555" s="174">
        <f>K555/L555</f>
        <v>1.7117812943437571E-2</v>
      </c>
      <c r="N555" s="175">
        <v>72.599999999999994</v>
      </c>
      <c r="O555" s="176">
        <f>M555*N555</f>
        <v>1.2427532196935676</v>
      </c>
      <c r="P555" s="176">
        <f>M555*60*1000</f>
        <v>1027.0687766062542</v>
      </c>
      <c r="Q555" s="303">
        <f>P555*N555/1000</f>
        <v>74.565193181614063</v>
      </c>
    </row>
    <row r="556" spans="1:17" ht="12.75" customHeight="1">
      <c r="A556" s="361"/>
      <c r="B556" s="47" t="s">
        <v>446</v>
      </c>
      <c r="C556" s="187" t="s">
        <v>421</v>
      </c>
      <c r="D556" s="29">
        <v>36</v>
      </c>
      <c r="E556" s="29">
        <v>1986</v>
      </c>
      <c r="F556" s="188">
        <v>45.234000000000002</v>
      </c>
      <c r="G556" s="188">
        <v>5.3727270000000003</v>
      </c>
      <c r="H556" s="188">
        <v>5.76</v>
      </c>
      <c r="I556" s="188">
        <v>34.101278000000001</v>
      </c>
      <c r="J556" s="188">
        <v>1988.92</v>
      </c>
      <c r="K556" s="188">
        <v>34.101278000000001</v>
      </c>
      <c r="L556" s="188">
        <v>1988.92</v>
      </c>
      <c r="M556" s="189">
        <v>1.7145625766747781E-2</v>
      </c>
      <c r="N556" s="190">
        <v>64.637</v>
      </c>
      <c r="O556" s="190">
        <v>1.1082418126852762</v>
      </c>
      <c r="P556" s="190">
        <v>1028.737546004867</v>
      </c>
      <c r="Q556" s="304">
        <v>66.494508761116592</v>
      </c>
    </row>
    <row r="557" spans="1:17" ht="12.75" customHeight="1">
      <c r="A557" s="361"/>
      <c r="B557" s="47" t="s">
        <v>235</v>
      </c>
      <c r="C557" s="59" t="s">
        <v>869</v>
      </c>
      <c r="D557" s="9">
        <v>22</v>
      </c>
      <c r="E557" s="9">
        <v>1979</v>
      </c>
      <c r="F557" s="172">
        <v>25</v>
      </c>
      <c r="G557" s="172">
        <v>2.29</v>
      </c>
      <c r="H557" s="172">
        <v>3.44</v>
      </c>
      <c r="I557" s="172">
        <v>19.93</v>
      </c>
      <c r="J557" s="172">
        <v>1164.8699999999999</v>
      </c>
      <c r="K557" s="172">
        <v>19.989999999999998</v>
      </c>
      <c r="L557" s="172">
        <v>1164.8699999999999</v>
      </c>
      <c r="M557" s="174">
        <f>K557/L557</f>
        <v>1.7160713212633169E-2</v>
      </c>
      <c r="N557" s="175">
        <v>72.599999999999994</v>
      </c>
      <c r="O557" s="176">
        <f>M557*N557</f>
        <v>1.245867779237168</v>
      </c>
      <c r="P557" s="176">
        <f>M557*60*1000</f>
        <v>1029.64279275799</v>
      </c>
      <c r="Q557" s="303">
        <f>P557*N557/1000</f>
        <v>74.752066754230071</v>
      </c>
    </row>
    <row r="558" spans="1:17" ht="12.75" customHeight="1">
      <c r="A558" s="361"/>
      <c r="B558" s="47" t="s">
        <v>859</v>
      </c>
      <c r="C558" s="59" t="s">
        <v>882</v>
      </c>
      <c r="D558" s="9">
        <v>41</v>
      </c>
      <c r="E558" s="9">
        <v>1979</v>
      </c>
      <c r="F558" s="172">
        <v>48</v>
      </c>
      <c r="G558" s="172">
        <v>4.68</v>
      </c>
      <c r="H558" s="172">
        <v>6.4</v>
      </c>
      <c r="I558" s="172">
        <v>37.4</v>
      </c>
      <c r="J558" s="172">
        <v>2179.0100000000002</v>
      </c>
      <c r="K558" s="172">
        <v>37.4</v>
      </c>
      <c r="L558" s="172">
        <v>2179.0100000000002</v>
      </c>
      <c r="M558" s="174">
        <f>K558/L558</f>
        <v>1.7163757853337062E-2</v>
      </c>
      <c r="N558" s="175">
        <v>72.599999999999994</v>
      </c>
      <c r="O558" s="176">
        <f>M558*N558</f>
        <v>1.2460888201522706</v>
      </c>
      <c r="P558" s="176">
        <f>M558*60*1000</f>
        <v>1029.8254712002238</v>
      </c>
      <c r="Q558" s="303">
        <f>P558*N558/1000</f>
        <v>74.76532920913624</v>
      </c>
    </row>
    <row r="559" spans="1:17" ht="12.75" customHeight="1">
      <c r="A559" s="361"/>
      <c r="B559" s="10" t="s">
        <v>938</v>
      </c>
      <c r="C559" s="197" t="s">
        <v>478</v>
      </c>
      <c r="D559" s="49">
        <v>20</v>
      </c>
      <c r="E559" s="49">
        <v>1985</v>
      </c>
      <c r="F559" s="188">
        <v>22.085999999999999</v>
      </c>
      <c r="G559" s="188">
        <v>0.88765499999999997</v>
      </c>
      <c r="H559" s="188">
        <v>3.2</v>
      </c>
      <c r="I559" s="188">
        <v>17.998346000000002</v>
      </c>
      <c r="J559" s="188">
        <v>1047.19</v>
      </c>
      <c r="K559" s="188">
        <v>17.998346000000002</v>
      </c>
      <c r="L559" s="188">
        <v>1047.19</v>
      </c>
      <c r="M559" s="189">
        <v>1.7187278335354616E-2</v>
      </c>
      <c r="N559" s="190">
        <v>80.333000000000013</v>
      </c>
      <c r="O559" s="190">
        <v>1.3807056305140426</v>
      </c>
      <c r="P559" s="190">
        <v>1031.236700121277</v>
      </c>
      <c r="Q559" s="304">
        <v>82.842337830842567</v>
      </c>
    </row>
    <row r="560" spans="1:17" ht="12.75" customHeight="1">
      <c r="A560" s="361"/>
      <c r="B560" s="47" t="s">
        <v>725</v>
      </c>
      <c r="C560" s="62" t="s">
        <v>708</v>
      </c>
      <c r="D560" s="10">
        <v>19</v>
      </c>
      <c r="E560" s="10">
        <v>1978</v>
      </c>
      <c r="F560" s="173">
        <f>SUM(G560:I560)</f>
        <v>16.538</v>
      </c>
      <c r="G560" s="173">
        <v>0</v>
      </c>
      <c r="H560" s="173">
        <v>0</v>
      </c>
      <c r="I560" s="173">
        <v>16.538</v>
      </c>
      <c r="J560" s="173">
        <v>961.74</v>
      </c>
      <c r="K560" s="173">
        <v>16.538</v>
      </c>
      <c r="L560" s="173">
        <v>961.74</v>
      </c>
      <c r="M560" s="191">
        <f>K560/L560</f>
        <v>1.7195915736061721E-2</v>
      </c>
      <c r="N560" s="192">
        <v>74</v>
      </c>
      <c r="O560" s="192">
        <f>M560*N560</f>
        <v>1.2724977644685673</v>
      </c>
      <c r="P560" s="192">
        <f>M560*60*1000</f>
        <v>1031.7549441637034</v>
      </c>
      <c r="Q560" s="305">
        <f>P560*N560/1000</f>
        <v>76.349865868114051</v>
      </c>
    </row>
    <row r="561" spans="1:17" ht="12.75" customHeight="1">
      <c r="A561" s="361"/>
      <c r="B561" s="47" t="s">
        <v>859</v>
      </c>
      <c r="C561" s="59" t="s">
        <v>883</v>
      </c>
      <c r="D561" s="9">
        <v>24</v>
      </c>
      <c r="E561" s="9">
        <v>1967</v>
      </c>
      <c r="F561" s="172">
        <v>23</v>
      </c>
      <c r="G561" s="172">
        <v>1.85</v>
      </c>
      <c r="H561" s="172">
        <v>3.84</v>
      </c>
      <c r="I561" s="172">
        <v>17.600000000000001</v>
      </c>
      <c r="J561" s="172">
        <v>1022.77</v>
      </c>
      <c r="K561" s="172">
        <v>17.600000000000001</v>
      </c>
      <c r="L561" s="172">
        <v>1022.77</v>
      </c>
      <c r="M561" s="174">
        <f>K561/L561</f>
        <v>1.7208169969787929E-2</v>
      </c>
      <c r="N561" s="175">
        <v>72.599999999999994</v>
      </c>
      <c r="O561" s="176">
        <f>M561*N561</f>
        <v>1.2493131398066035</v>
      </c>
      <c r="P561" s="176">
        <f>M561*60*1000</f>
        <v>1032.4901981872758</v>
      </c>
      <c r="Q561" s="303">
        <f>P561*N561/1000</f>
        <v>74.958788388396215</v>
      </c>
    </row>
    <row r="562" spans="1:17" ht="12.75" customHeight="1">
      <c r="A562" s="361"/>
      <c r="B562" s="47" t="s">
        <v>148</v>
      </c>
      <c r="C562" s="62" t="s">
        <v>136</v>
      </c>
      <c r="D562" s="10">
        <v>85</v>
      </c>
      <c r="E562" s="10">
        <v>1970</v>
      </c>
      <c r="F562" s="173">
        <v>86.01</v>
      </c>
      <c r="G562" s="173">
        <v>6.2642949999999997</v>
      </c>
      <c r="H562" s="173">
        <v>13.6</v>
      </c>
      <c r="I562" s="173">
        <v>66.145709999999994</v>
      </c>
      <c r="J562" s="173">
        <v>3839.76</v>
      </c>
      <c r="K562" s="173">
        <v>66.145709999999994</v>
      </c>
      <c r="L562" s="173">
        <v>3839.76</v>
      </c>
      <c r="M562" s="191">
        <f>K562/L562</f>
        <v>1.7226521970123129E-2</v>
      </c>
      <c r="N562" s="192">
        <v>62.021000000000001</v>
      </c>
      <c r="O562" s="192">
        <f>M562*N562</f>
        <v>1.0684061191090066</v>
      </c>
      <c r="P562" s="192">
        <f>M562*1000*60</f>
        <v>1033.5913182073878</v>
      </c>
      <c r="Q562" s="305">
        <f>O562*60</f>
        <v>64.104367146540397</v>
      </c>
    </row>
    <row r="563" spans="1:17" ht="12.75" customHeight="1">
      <c r="A563" s="361"/>
      <c r="B563" s="47" t="s">
        <v>725</v>
      </c>
      <c r="C563" s="62" t="s">
        <v>709</v>
      </c>
      <c r="D563" s="10">
        <v>47</v>
      </c>
      <c r="E563" s="10">
        <v>1964</v>
      </c>
      <c r="F563" s="173">
        <f>SUM(G563:I563)</f>
        <v>36.264999999999993</v>
      </c>
      <c r="G563" s="173">
        <v>1.1220000000000001</v>
      </c>
      <c r="H563" s="173">
        <v>0.48</v>
      </c>
      <c r="I563" s="173">
        <v>34.662999999999997</v>
      </c>
      <c r="J563" s="173">
        <v>2011.69</v>
      </c>
      <c r="K563" s="173">
        <v>34.662999999999997</v>
      </c>
      <c r="L563" s="173">
        <v>2011.69</v>
      </c>
      <c r="M563" s="191">
        <f>K563/L563</f>
        <v>1.7230786055505567E-2</v>
      </c>
      <c r="N563" s="192">
        <v>74</v>
      </c>
      <c r="O563" s="192">
        <f>M563*N563</f>
        <v>1.2750781681074119</v>
      </c>
      <c r="P563" s="192">
        <f>M563*60*1000</f>
        <v>1033.8471633303341</v>
      </c>
      <c r="Q563" s="305">
        <f>P563*N563/1000</f>
        <v>76.504690086444725</v>
      </c>
    </row>
    <row r="564" spans="1:17" ht="12.75" customHeight="1">
      <c r="A564" s="361"/>
      <c r="B564" s="10" t="s">
        <v>50</v>
      </c>
      <c r="C564" s="59" t="s">
        <v>686</v>
      </c>
      <c r="D564" s="9">
        <v>20</v>
      </c>
      <c r="E564" s="9" t="s">
        <v>47</v>
      </c>
      <c r="F564" s="172">
        <v>25.15</v>
      </c>
      <c r="G564" s="172">
        <v>3.25</v>
      </c>
      <c r="H564" s="172">
        <v>3.2</v>
      </c>
      <c r="I564" s="172">
        <v>18.7</v>
      </c>
      <c r="J564" s="172"/>
      <c r="K564" s="172">
        <v>18.7</v>
      </c>
      <c r="L564" s="172">
        <v>1084.6500000000001</v>
      </c>
      <c r="M564" s="174">
        <f>K564/L564</f>
        <v>1.7240584520352185E-2</v>
      </c>
      <c r="N564" s="175">
        <v>61.59</v>
      </c>
      <c r="O564" s="176">
        <f>M564*N564</f>
        <v>1.0618476006084911</v>
      </c>
      <c r="P564" s="176">
        <f>M564*60*1000</f>
        <v>1034.435071221131</v>
      </c>
      <c r="Q564" s="303">
        <f>P564*N564/1000</f>
        <v>63.710856036509462</v>
      </c>
    </row>
    <row r="565" spans="1:17" ht="12.75" customHeight="1">
      <c r="A565" s="361"/>
      <c r="B565" s="10" t="s">
        <v>235</v>
      </c>
      <c r="C565" s="59" t="s">
        <v>870</v>
      </c>
      <c r="D565" s="9">
        <v>22</v>
      </c>
      <c r="E565" s="9">
        <v>1981</v>
      </c>
      <c r="F565" s="172">
        <v>26</v>
      </c>
      <c r="G565" s="172">
        <v>1.63</v>
      </c>
      <c r="H565" s="172">
        <v>3.52</v>
      </c>
      <c r="I565" s="172">
        <v>20.399999999999999</v>
      </c>
      <c r="J565" s="172">
        <v>1177.79</v>
      </c>
      <c r="K565" s="172">
        <v>20.399999999999999</v>
      </c>
      <c r="L565" s="172">
        <v>1177.79</v>
      </c>
      <c r="M565" s="174">
        <f>K565/L565</f>
        <v>1.7320574975165353E-2</v>
      </c>
      <c r="N565" s="175">
        <v>72.599999999999994</v>
      </c>
      <c r="O565" s="176">
        <f>M565*N565</f>
        <v>1.2574737431970044</v>
      </c>
      <c r="P565" s="176">
        <f>M565*60*1000</f>
        <v>1039.2344985099212</v>
      </c>
      <c r="Q565" s="303">
        <f>P565*N565/1000</f>
        <v>75.448424591820284</v>
      </c>
    </row>
    <row r="566" spans="1:17" ht="12.75" customHeight="1">
      <c r="A566" s="361"/>
      <c r="B566" s="47" t="s">
        <v>181</v>
      </c>
      <c r="C566" s="18" t="s">
        <v>182</v>
      </c>
      <c r="D566" s="10">
        <v>30</v>
      </c>
      <c r="E566" s="10">
        <v>1989</v>
      </c>
      <c r="F566" s="172">
        <v>35.841000000000001</v>
      </c>
      <c r="G566" s="172">
        <v>3.2869999999999999</v>
      </c>
      <c r="H566" s="172">
        <v>4.8</v>
      </c>
      <c r="I566" s="172">
        <v>27.754000000000001</v>
      </c>
      <c r="J566" s="173">
        <v>1601.5</v>
      </c>
      <c r="K566" s="172">
        <v>27.754000000000001</v>
      </c>
      <c r="L566" s="173">
        <v>1601.5</v>
      </c>
      <c r="M566" s="174">
        <v>1.7330003122073057E-2</v>
      </c>
      <c r="N566" s="175">
        <v>73.793000000000006</v>
      </c>
      <c r="O566" s="176">
        <v>1.2788329203871371</v>
      </c>
      <c r="P566" s="176">
        <v>1039.8001873243834</v>
      </c>
      <c r="Q566" s="303">
        <v>76.729975223228237</v>
      </c>
    </row>
    <row r="567" spans="1:17" ht="12.75" customHeight="1">
      <c r="A567" s="361"/>
      <c r="B567" s="47" t="s">
        <v>270</v>
      </c>
      <c r="C567" s="59" t="s">
        <v>628</v>
      </c>
      <c r="D567" s="9">
        <v>27</v>
      </c>
      <c r="E567" s="9">
        <v>1992</v>
      </c>
      <c r="F567" s="172">
        <v>44.634999999999998</v>
      </c>
      <c r="G567" s="172">
        <v>2.6240000000000001</v>
      </c>
      <c r="H567" s="172">
        <v>6.48</v>
      </c>
      <c r="I567" s="172">
        <v>35.530999999999999</v>
      </c>
      <c r="J567" s="172">
        <v>2043.2</v>
      </c>
      <c r="K567" s="172">
        <v>35.530999999999999</v>
      </c>
      <c r="L567" s="172">
        <v>2043.2</v>
      </c>
      <c r="M567" s="174">
        <f>K567/L567</f>
        <v>1.7389878621769772E-2</v>
      </c>
      <c r="N567" s="175">
        <v>52.3</v>
      </c>
      <c r="O567" s="176">
        <f>M567*N567</f>
        <v>0.90949065191855905</v>
      </c>
      <c r="P567" s="176">
        <f>M567*60*1000</f>
        <v>1043.3927173061863</v>
      </c>
      <c r="Q567" s="303">
        <f>P567*N567/1000</f>
        <v>54.569439115113539</v>
      </c>
    </row>
    <row r="568" spans="1:17" ht="12.75" customHeight="1">
      <c r="A568" s="361"/>
      <c r="B568" s="10" t="s">
        <v>938</v>
      </c>
      <c r="C568" s="197" t="s">
        <v>477</v>
      </c>
      <c r="D568" s="49">
        <v>9</v>
      </c>
      <c r="E568" s="49">
        <v>1986</v>
      </c>
      <c r="F568" s="188">
        <v>10.9862</v>
      </c>
      <c r="G568" s="188">
        <v>0.37586999999999998</v>
      </c>
      <c r="H568" s="188">
        <v>1.28</v>
      </c>
      <c r="I568" s="188">
        <v>9.33033</v>
      </c>
      <c r="J568" s="188">
        <v>536.30999999999995</v>
      </c>
      <c r="K568" s="188">
        <v>9.33033</v>
      </c>
      <c r="L568" s="188">
        <v>536.30999999999995</v>
      </c>
      <c r="M568" s="189">
        <v>1.7397270235498127E-2</v>
      </c>
      <c r="N568" s="190">
        <v>80.333000000000013</v>
      </c>
      <c r="O568" s="190">
        <v>1.3975749098282713</v>
      </c>
      <c r="P568" s="190">
        <v>1043.8362141298876</v>
      </c>
      <c r="Q568" s="304">
        <v>83.854494589696273</v>
      </c>
    </row>
    <row r="569" spans="1:17" ht="12.75" customHeight="1">
      <c r="A569" s="361"/>
      <c r="B569" s="47" t="s">
        <v>446</v>
      </c>
      <c r="C569" s="187" t="s">
        <v>427</v>
      </c>
      <c r="D569" s="29">
        <v>71</v>
      </c>
      <c r="E569" s="29">
        <v>1985</v>
      </c>
      <c r="F569" s="188">
        <v>102.121</v>
      </c>
      <c r="G569" s="188">
        <v>9.4052220000000002</v>
      </c>
      <c r="H569" s="188">
        <v>17.28</v>
      </c>
      <c r="I569" s="188">
        <v>75.435785999999993</v>
      </c>
      <c r="J569" s="188">
        <v>4324.5</v>
      </c>
      <c r="K569" s="188">
        <v>75.435785999999993</v>
      </c>
      <c r="L569" s="188">
        <v>4324.5</v>
      </c>
      <c r="M569" s="189">
        <v>1.7443816857440165E-2</v>
      </c>
      <c r="N569" s="190">
        <v>64.637</v>
      </c>
      <c r="O569" s="190">
        <v>1.1275159902143599</v>
      </c>
      <c r="P569" s="190">
        <v>1046.6290114464098</v>
      </c>
      <c r="Q569" s="304">
        <v>67.650959412861582</v>
      </c>
    </row>
    <row r="570" spans="1:17" ht="12.75" customHeight="1">
      <c r="A570" s="361"/>
      <c r="B570" s="47" t="s">
        <v>270</v>
      </c>
      <c r="C570" s="59" t="s">
        <v>630</v>
      </c>
      <c r="D570" s="9">
        <v>36</v>
      </c>
      <c r="E570" s="9">
        <v>1990</v>
      </c>
      <c r="F570" s="172">
        <v>49.241999999999997</v>
      </c>
      <c r="G570" s="172">
        <v>3.7410000000000001</v>
      </c>
      <c r="H570" s="172">
        <v>8.64</v>
      </c>
      <c r="I570" s="172">
        <v>36.860999999999997</v>
      </c>
      <c r="J570" s="172">
        <v>2111.0500000000002</v>
      </c>
      <c r="K570" s="172">
        <v>36.860999999999997</v>
      </c>
      <c r="L570" s="172">
        <v>2111.0500000000002</v>
      </c>
      <c r="M570" s="174">
        <f>K570/L570</f>
        <v>1.7460979133606495E-2</v>
      </c>
      <c r="N570" s="175">
        <v>52.3</v>
      </c>
      <c r="O570" s="176">
        <f>M570*N570</f>
        <v>0.91320920868761968</v>
      </c>
      <c r="P570" s="176">
        <f>M570*60*1000</f>
        <v>1047.6587480163896</v>
      </c>
      <c r="Q570" s="303">
        <f>P570*N570/1000</f>
        <v>54.792552521257171</v>
      </c>
    </row>
    <row r="571" spans="1:17" ht="12.75" customHeight="1">
      <c r="A571" s="361"/>
      <c r="B571" s="10" t="s">
        <v>247</v>
      </c>
      <c r="C571" s="210" t="s">
        <v>904</v>
      </c>
      <c r="D571" s="211">
        <v>46</v>
      </c>
      <c r="E571" s="211" t="s">
        <v>40</v>
      </c>
      <c r="F571" s="212">
        <f>G571+H571+I571</f>
        <v>43.05</v>
      </c>
      <c r="G571" s="212">
        <v>2.92</v>
      </c>
      <c r="H571" s="212">
        <v>7.2</v>
      </c>
      <c r="I571" s="212">
        <v>32.93</v>
      </c>
      <c r="J571" s="212">
        <v>1885.08</v>
      </c>
      <c r="K571" s="212">
        <f>I571</f>
        <v>32.93</v>
      </c>
      <c r="L571" s="212">
        <f>J571</f>
        <v>1885.08</v>
      </c>
      <c r="M571" s="213">
        <f>K571/L571</f>
        <v>1.7468754641712818E-2</v>
      </c>
      <c r="N571" s="214">
        <v>48.7</v>
      </c>
      <c r="O571" s="215">
        <f>M571*N571</f>
        <v>0.85072835105141431</v>
      </c>
      <c r="P571" s="215">
        <f>M571*60*1000</f>
        <v>1048.1252785027691</v>
      </c>
      <c r="Q571" s="307">
        <f>P571*N571/1000</f>
        <v>51.04370106308486</v>
      </c>
    </row>
    <row r="572" spans="1:17" ht="12.75" customHeight="1">
      <c r="A572" s="361"/>
      <c r="B572" s="47" t="s">
        <v>247</v>
      </c>
      <c r="C572" s="210" t="s">
        <v>903</v>
      </c>
      <c r="D572" s="211">
        <v>22</v>
      </c>
      <c r="E572" s="211" t="s">
        <v>40</v>
      </c>
      <c r="F572" s="212">
        <f>G572+H572+I572</f>
        <v>25.759999999999998</v>
      </c>
      <c r="G572" s="212">
        <v>2.1558999999999999</v>
      </c>
      <c r="H572" s="212">
        <v>3.5</v>
      </c>
      <c r="I572" s="212">
        <v>20.104099999999999</v>
      </c>
      <c r="J572" s="212">
        <v>1149.29</v>
      </c>
      <c r="K572" s="212">
        <f>I572</f>
        <v>20.104099999999999</v>
      </c>
      <c r="L572" s="212">
        <f>J572</f>
        <v>1149.29</v>
      </c>
      <c r="M572" s="213">
        <f>K572/L572</f>
        <v>1.7492625882066321E-2</v>
      </c>
      <c r="N572" s="214">
        <v>48.7</v>
      </c>
      <c r="O572" s="215">
        <f>M572*N572</f>
        <v>0.85189088045662986</v>
      </c>
      <c r="P572" s="215">
        <f>M572*60*1000</f>
        <v>1049.5575529239791</v>
      </c>
      <c r="Q572" s="307">
        <f>P572*N572/1000</f>
        <v>51.113452827397786</v>
      </c>
    </row>
    <row r="573" spans="1:17" ht="12.75" customHeight="1">
      <c r="A573" s="361"/>
      <c r="B573" s="47" t="s">
        <v>584</v>
      </c>
      <c r="C573" s="203" t="s">
        <v>582</v>
      </c>
      <c r="D573" s="204">
        <v>11</v>
      </c>
      <c r="E573" s="204">
        <v>1976</v>
      </c>
      <c r="F573" s="205">
        <v>12.620699999999999</v>
      </c>
      <c r="G573" s="205">
        <v>1.071</v>
      </c>
      <c r="H573" s="205">
        <v>1.6</v>
      </c>
      <c r="I573" s="205">
        <v>9.949701000000001</v>
      </c>
      <c r="J573" s="205">
        <v>568.63</v>
      </c>
      <c r="K573" s="205">
        <v>9.949701000000001</v>
      </c>
      <c r="L573" s="205">
        <v>568.63</v>
      </c>
      <c r="M573" s="206">
        <v>1.749767159664457E-2</v>
      </c>
      <c r="N573" s="207">
        <v>65.727000000000004</v>
      </c>
      <c r="O573" s="207">
        <v>1.1500694610326576</v>
      </c>
      <c r="P573" s="207">
        <v>1049.8602957986743</v>
      </c>
      <c r="Q573" s="306">
        <v>69.004167661959471</v>
      </c>
    </row>
    <row r="574" spans="1:17" ht="12.75" customHeight="1">
      <c r="A574" s="361"/>
      <c r="B574" s="47" t="s">
        <v>235</v>
      </c>
      <c r="C574" s="59" t="s">
        <v>871</v>
      </c>
      <c r="D574" s="9">
        <v>52</v>
      </c>
      <c r="E574" s="9">
        <v>1966</v>
      </c>
      <c r="F574" s="172">
        <v>60</v>
      </c>
      <c r="G574" s="172">
        <v>5.23</v>
      </c>
      <c r="H574" s="172">
        <v>8.16</v>
      </c>
      <c r="I574" s="172">
        <v>46.5</v>
      </c>
      <c r="J574" s="172">
        <v>2656.97</v>
      </c>
      <c r="K574" s="172">
        <v>46.5</v>
      </c>
      <c r="L574" s="172">
        <v>2656.97</v>
      </c>
      <c r="M574" s="174">
        <f>K574/L574</f>
        <v>1.7501138514924897E-2</v>
      </c>
      <c r="N574" s="175">
        <v>72.599999999999994</v>
      </c>
      <c r="O574" s="176">
        <f>M574*N574</f>
        <v>1.2705826561835474</v>
      </c>
      <c r="P574" s="176">
        <f>M574*60*1000</f>
        <v>1050.0683108954938</v>
      </c>
      <c r="Q574" s="303">
        <f>P574*N574/1000</f>
        <v>76.234959371012835</v>
      </c>
    </row>
    <row r="575" spans="1:17" ht="12.75" customHeight="1">
      <c r="A575" s="361"/>
      <c r="B575" s="47" t="s">
        <v>181</v>
      </c>
      <c r="C575" s="18" t="s">
        <v>190</v>
      </c>
      <c r="D575" s="10">
        <v>45</v>
      </c>
      <c r="E575" s="10">
        <v>1980</v>
      </c>
      <c r="F575" s="172">
        <v>52.484000000000002</v>
      </c>
      <c r="G575" s="172">
        <v>5.0439999999999996</v>
      </c>
      <c r="H575" s="172">
        <v>7.2009999999999996</v>
      </c>
      <c r="I575" s="172">
        <v>40.238999999999997</v>
      </c>
      <c r="J575" s="173">
        <v>2298</v>
      </c>
      <c r="K575" s="172">
        <v>40.238999999999997</v>
      </c>
      <c r="L575" s="173">
        <v>2298</v>
      </c>
      <c r="M575" s="174">
        <v>1.7510443864229765E-2</v>
      </c>
      <c r="N575" s="175">
        <v>73.793000000000006</v>
      </c>
      <c r="O575" s="176">
        <v>1.2921481840731071</v>
      </c>
      <c r="P575" s="176">
        <v>1050.6266318537857</v>
      </c>
      <c r="Q575" s="303">
        <v>77.528891044386413</v>
      </c>
    </row>
    <row r="576" spans="1:17" ht="12.75" customHeight="1">
      <c r="A576" s="361"/>
      <c r="B576" s="47" t="s">
        <v>87</v>
      </c>
      <c r="C576" s="59" t="s">
        <v>751</v>
      </c>
      <c r="D576" s="9">
        <v>60</v>
      </c>
      <c r="E576" s="9">
        <v>1964</v>
      </c>
      <c r="F576" s="172">
        <v>47.08</v>
      </c>
      <c r="G576" s="172">
        <v>4.0500999999999996</v>
      </c>
      <c r="H576" s="172">
        <v>0.6</v>
      </c>
      <c r="I576" s="172">
        <v>42.429899999999996</v>
      </c>
      <c r="J576" s="172">
        <v>2418.7199999999998</v>
      </c>
      <c r="K576" s="172">
        <v>42.429899999999996</v>
      </c>
      <c r="L576" s="172">
        <v>2418.7199999999998</v>
      </c>
      <c r="M576" s="174">
        <v>1.7542295098233778E-2</v>
      </c>
      <c r="N576" s="175">
        <v>60.4</v>
      </c>
      <c r="O576" s="176">
        <v>1.0595546239333202</v>
      </c>
      <c r="P576" s="176">
        <v>1052.5377058940267</v>
      </c>
      <c r="Q576" s="303">
        <v>63.573277435999209</v>
      </c>
    </row>
    <row r="577" spans="1:17" ht="12.75" customHeight="1">
      <c r="A577" s="361"/>
      <c r="B577" s="47" t="s">
        <v>572</v>
      </c>
      <c r="C577" s="183" t="s">
        <v>564</v>
      </c>
      <c r="D577" s="48">
        <v>16</v>
      </c>
      <c r="E577" s="48">
        <v>1989</v>
      </c>
      <c r="F577" s="184">
        <v>18.849</v>
      </c>
      <c r="G577" s="184">
        <v>0</v>
      </c>
      <c r="H577" s="184">
        <v>0</v>
      </c>
      <c r="I577" s="184">
        <v>18.849</v>
      </c>
      <c r="J577" s="184">
        <v>1072.46</v>
      </c>
      <c r="K577" s="184">
        <v>18.849</v>
      </c>
      <c r="L577" s="184">
        <v>1072.46</v>
      </c>
      <c r="M577" s="185">
        <v>1.7575480670607761E-2</v>
      </c>
      <c r="N577" s="186">
        <v>83.603000000000009</v>
      </c>
      <c r="O577" s="186">
        <v>1.4693629105048207</v>
      </c>
      <c r="P577" s="186">
        <v>1054.5288402364656</v>
      </c>
      <c r="Q577" s="302">
        <v>88.161774630289244</v>
      </c>
    </row>
    <row r="578" spans="1:17" ht="12.75" customHeight="1">
      <c r="A578" s="361"/>
      <c r="B578" s="47" t="s">
        <v>148</v>
      </c>
      <c r="C578" s="18" t="s">
        <v>139</v>
      </c>
      <c r="D578" s="10">
        <v>26</v>
      </c>
      <c r="E578" s="19">
        <v>1998</v>
      </c>
      <c r="F578" s="173">
        <v>38.119999999999997</v>
      </c>
      <c r="G578" s="173">
        <v>2.0789800000000001</v>
      </c>
      <c r="H578" s="173">
        <v>4.16</v>
      </c>
      <c r="I578" s="173">
        <v>31.881019999999999</v>
      </c>
      <c r="J578" s="173">
        <v>1812.49</v>
      </c>
      <c r="K578" s="173">
        <v>31.881019999999999</v>
      </c>
      <c r="L578" s="173">
        <v>1812.49</v>
      </c>
      <c r="M578" s="191">
        <f>K578/L578</f>
        <v>1.7589625322070743E-2</v>
      </c>
      <c r="N578" s="192">
        <v>62.021000000000001</v>
      </c>
      <c r="O578" s="192">
        <f>M578*N578</f>
        <v>1.0909261521001496</v>
      </c>
      <c r="P578" s="192">
        <f>M578*1000*60</f>
        <v>1055.3775193242445</v>
      </c>
      <c r="Q578" s="305">
        <f>O578*60</f>
        <v>65.455569126008982</v>
      </c>
    </row>
    <row r="579" spans="1:17" ht="12.75" customHeight="1">
      <c r="A579" s="361"/>
      <c r="B579" s="47" t="s">
        <v>270</v>
      </c>
      <c r="C579" s="59" t="s">
        <v>273</v>
      </c>
      <c r="D579" s="9">
        <v>60</v>
      </c>
      <c r="E579" s="9">
        <v>1983</v>
      </c>
      <c r="F579" s="172">
        <v>72.498999999999995</v>
      </c>
      <c r="G579" s="172">
        <v>5.64</v>
      </c>
      <c r="H579" s="172">
        <v>9.6</v>
      </c>
      <c r="I579" s="172">
        <v>57.259</v>
      </c>
      <c r="J579" s="172">
        <v>3251.8</v>
      </c>
      <c r="K579" s="172">
        <v>57.259</v>
      </c>
      <c r="L579" s="172">
        <v>3251.8</v>
      </c>
      <c r="M579" s="174">
        <f>K579/L579</f>
        <v>1.7608401500707301E-2</v>
      </c>
      <c r="N579" s="175">
        <v>52.3</v>
      </c>
      <c r="O579" s="176">
        <f>M579*N579</f>
        <v>0.92091939848699178</v>
      </c>
      <c r="P579" s="176">
        <f>M579*60*1000</f>
        <v>1056.5040900424381</v>
      </c>
      <c r="Q579" s="303">
        <f>P579*N579/1000</f>
        <v>55.255163909219512</v>
      </c>
    </row>
    <row r="580" spans="1:17" ht="12.75" customHeight="1">
      <c r="A580" s="361"/>
      <c r="B580" s="10" t="s">
        <v>270</v>
      </c>
      <c r="C580" s="59" t="s">
        <v>627</v>
      </c>
      <c r="D580" s="9">
        <v>60</v>
      </c>
      <c r="E580" s="9">
        <v>1982</v>
      </c>
      <c r="F580" s="172">
        <v>72.650000000000006</v>
      </c>
      <c r="G580" s="172">
        <v>6.8120000000000003</v>
      </c>
      <c r="H580" s="172">
        <v>9.6</v>
      </c>
      <c r="I580" s="172">
        <v>56.238</v>
      </c>
      <c r="J580" s="172">
        <v>3183.77</v>
      </c>
      <c r="K580" s="172">
        <v>56.238</v>
      </c>
      <c r="L580" s="172">
        <v>3183.77</v>
      </c>
      <c r="M580" s="174">
        <f>K580/L580</f>
        <v>1.7663964419540355E-2</v>
      </c>
      <c r="N580" s="175">
        <v>52.3</v>
      </c>
      <c r="O580" s="176">
        <f>M580*N580</f>
        <v>0.92382533914196052</v>
      </c>
      <c r="P580" s="176">
        <f>M580*60*1000</f>
        <v>1059.8378651724213</v>
      </c>
      <c r="Q580" s="303">
        <f>P580*N580/1000</f>
        <v>55.429520348517634</v>
      </c>
    </row>
    <row r="581" spans="1:17" ht="12.75" customHeight="1">
      <c r="A581" s="361"/>
      <c r="B581" s="47" t="s">
        <v>725</v>
      </c>
      <c r="C581" s="62" t="s">
        <v>710</v>
      </c>
      <c r="D581" s="10">
        <v>55</v>
      </c>
      <c r="E581" s="10">
        <v>1966</v>
      </c>
      <c r="F581" s="173">
        <f>SUM(G581:I581)</f>
        <v>45.677999999999997</v>
      </c>
      <c r="G581" s="173">
        <v>0</v>
      </c>
      <c r="H581" s="173">
        <v>0</v>
      </c>
      <c r="I581" s="173">
        <v>45.677999999999997</v>
      </c>
      <c r="J581" s="173">
        <v>2582.66</v>
      </c>
      <c r="K581" s="173">
        <v>45.677999999999997</v>
      </c>
      <c r="L581" s="173">
        <v>2582.66</v>
      </c>
      <c r="M581" s="191">
        <f>K581/L581</f>
        <v>1.7686416330450001E-2</v>
      </c>
      <c r="N581" s="192">
        <v>74</v>
      </c>
      <c r="O581" s="192">
        <f>M581*N581</f>
        <v>1.3087948084533001</v>
      </c>
      <c r="P581" s="192">
        <f>M581*60*1000</f>
        <v>1061.184979827</v>
      </c>
      <c r="Q581" s="305">
        <f>P581*N581/1000</f>
        <v>78.527688507198008</v>
      </c>
    </row>
    <row r="582" spans="1:17" ht="12.75" customHeight="1">
      <c r="A582" s="361"/>
      <c r="B582" s="47" t="s">
        <v>725</v>
      </c>
      <c r="C582" s="62" t="s">
        <v>710</v>
      </c>
      <c r="D582" s="10">
        <v>55</v>
      </c>
      <c r="E582" s="10">
        <v>1966</v>
      </c>
      <c r="F582" s="173">
        <f>SUM(G582:I582)</f>
        <v>45.677999999999997</v>
      </c>
      <c r="G582" s="173">
        <v>0</v>
      </c>
      <c r="H582" s="173">
        <v>0</v>
      </c>
      <c r="I582" s="173">
        <v>45.677999999999997</v>
      </c>
      <c r="J582" s="173">
        <v>2582.66</v>
      </c>
      <c r="K582" s="173">
        <v>45.677999999999997</v>
      </c>
      <c r="L582" s="173">
        <v>2582.66</v>
      </c>
      <c r="M582" s="191">
        <f>K582/L582</f>
        <v>1.7686416330450001E-2</v>
      </c>
      <c r="N582" s="192">
        <v>74</v>
      </c>
      <c r="O582" s="192">
        <f>M582*N582</f>
        <v>1.3087948084533001</v>
      </c>
      <c r="P582" s="192">
        <f>M582*60*1000</f>
        <v>1061.184979827</v>
      </c>
      <c r="Q582" s="305">
        <f>P582*N582/1000</f>
        <v>78.527688507198008</v>
      </c>
    </row>
    <row r="583" spans="1:17" ht="12.75" customHeight="1">
      <c r="A583" s="361"/>
      <c r="B583" s="47" t="s">
        <v>938</v>
      </c>
      <c r="C583" s="197" t="s">
        <v>473</v>
      </c>
      <c r="D583" s="49">
        <v>40</v>
      </c>
      <c r="E583" s="49">
        <v>1988</v>
      </c>
      <c r="F583" s="188" t="s">
        <v>937</v>
      </c>
      <c r="G583" s="188">
        <v>2.907</v>
      </c>
      <c r="H583" s="188">
        <v>3.92</v>
      </c>
      <c r="I583" s="188">
        <v>36.164997999999997</v>
      </c>
      <c r="J583" s="188">
        <v>2040.9</v>
      </c>
      <c r="K583" s="188">
        <v>36.164997999999997</v>
      </c>
      <c r="L583" s="188">
        <v>2040.9</v>
      </c>
      <c r="M583" s="189">
        <v>1.7720122494977703E-2</v>
      </c>
      <c r="N583" s="190">
        <v>66.272000000000006</v>
      </c>
      <c r="O583" s="190">
        <v>1.1743479579871623</v>
      </c>
      <c r="P583" s="190">
        <v>1063.2073496986623</v>
      </c>
      <c r="Q583" s="304">
        <v>70.460877479229751</v>
      </c>
    </row>
    <row r="584" spans="1:17" ht="12.75" customHeight="1">
      <c r="A584" s="361"/>
      <c r="B584" s="47" t="s">
        <v>270</v>
      </c>
      <c r="C584" s="59" t="s">
        <v>632</v>
      </c>
      <c r="D584" s="9">
        <v>20</v>
      </c>
      <c r="E584" s="9">
        <v>1999</v>
      </c>
      <c r="F584" s="172">
        <v>24.396000000000001</v>
      </c>
      <c r="G584" s="172">
        <v>1.508</v>
      </c>
      <c r="H584" s="172">
        <v>3.2</v>
      </c>
      <c r="I584" s="172">
        <v>19.687999999999999</v>
      </c>
      <c r="J584" s="172">
        <v>1109.8900000000001</v>
      </c>
      <c r="K584" s="172">
        <v>19.687999999999999</v>
      </c>
      <c r="L584" s="172">
        <v>1109.8900000000001</v>
      </c>
      <c r="M584" s="174">
        <f>K584/L584</f>
        <v>1.7738694825613348E-2</v>
      </c>
      <c r="N584" s="175">
        <v>52.3</v>
      </c>
      <c r="O584" s="176">
        <f>M584*N584</f>
        <v>0.92773373937957804</v>
      </c>
      <c r="P584" s="176">
        <f>M584*60*1000</f>
        <v>1064.3216895368009</v>
      </c>
      <c r="Q584" s="303">
        <f>P584*N584/1000</f>
        <v>55.664024362774683</v>
      </c>
    </row>
    <row r="585" spans="1:17" ht="12.75" customHeight="1">
      <c r="A585" s="361"/>
      <c r="B585" s="47" t="s">
        <v>180</v>
      </c>
      <c r="C585" s="201" t="s">
        <v>160</v>
      </c>
      <c r="D585" s="38">
        <v>21</v>
      </c>
      <c r="E585" s="38">
        <v>1998</v>
      </c>
      <c r="F585" s="202">
        <f>SUM(G585+H585+I585)</f>
        <v>26.6</v>
      </c>
      <c r="G585" s="202">
        <v>2.2000000000000002</v>
      </c>
      <c r="H585" s="202">
        <v>3.4</v>
      </c>
      <c r="I585" s="202">
        <v>21</v>
      </c>
      <c r="J585" s="202">
        <v>1178.27</v>
      </c>
      <c r="K585" s="202">
        <v>20.971</v>
      </c>
      <c r="L585" s="202">
        <v>1178.27</v>
      </c>
      <c r="M585" s="174">
        <f>K585/L585</f>
        <v>1.7798127763585594E-2</v>
      </c>
      <c r="N585" s="175">
        <v>55.8</v>
      </c>
      <c r="O585" s="176">
        <f>M585*N585</f>
        <v>0.99313552920807613</v>
      </c>
      <c r="P585" s="176">
        <f>M585*60*1000</f>
        <v>1067.8876658151357</v>
      </c>
      <c r="Q585" s="303">
        <f>P585*N585/1000</f>
        <v>59.588131752484571</v>
      </c>
    </row>
    <row r="586" spans="1:17" ht="12.75" customHeight="1">
      <c r="A586" s="361"/>
      <c r="B586" s="47" t="s">
        <v>180</v>
      </c>
      <c r="C586" s="201" t="s">
        <v>168</v>
      </c>
      <c r="D586" s="38">
        <v>50</v>
      </c>
      <c r="E586" s="38">
        <v>1969</v>
      </c>
      <c r="F586" s="202">
        <f>SUM(G586+H586+I586)</f>
        <v>58.4</v>
      </c>
      <c r="G586" s="202">
        <v>4.5</v>
      </c>
      <c r="H586" s="202">
        <v>7.9</v>
      </c>
      <c r="I586" s="202">
        <v>46</v>
      </c>
      <c r="J586" s="202">
        <v>2582.6</v>
      </c>
      <c r="K586" s="202">
        <v>46</v>
      </c>
      <c r="L586" s="202">
        <v>2582.6</v>
      </c>
      <c r="M586" s="174">
        <f>K586/L586</f>
        <v>1.7811507782854487E-2</v>
      </c>
      <c r="N586" s="175">
        <v>55.8</v>
      </c>
      <c r="O586" s="176">
        <f>M586*N586</f>
        <v>0.99388213428328032</v>
      </c>
      <c r="P586" s="176">
        <f>M586*60*1000</f>
        <v>1068.6904669712692</v>
      </c>
      <c r="Q586" s="303">
        <f>P586*N586/1000</f>
        <v>59.632928056996818</v>
      </c>
    </row>
    <row r="587" spans="1:17" ht="12.75" customHeight="1">
      <c r="A587" s="361"/>
      <c r="B587" s="47" t="s">
        <v>148</v>
      </c>
      <c r="C587" s="62" t="s">
        <v>138</v>
      </c>
      <c r="D587" s="10">
        <v>42</v>
      </c>
      <c r="E587" s="10">
        <v>1994</v>
      </c>
      <c r="F587" s="173">
        <v>41.88</v>
      </c>
      <c r="G587" s="173">
        <v>3.7749899999999998</v>
      </c>
      <c r="H587" s="173">
        <v>5.84</v>
      </c>
      <c r="I587" s="173">
        <v>32.265009999999997</v>
      </c>
      <c r="J587" s="173">
        <v>1808.75</v>
      </c>
      <c r="K587" s="173">
        <v>32.265009999999997</v>
      </c>
      <c r="L587" s="173">
        <v>1808.75</v>
      </c>
      <c r="M587" s="191">
        <f>K587/L587</f>
        <v>1.7838291637871456E-2</v>
      </c>
      <c r="N587" s="192">
        <v>62.021000000000001</v>
      </c>
      <c r="O587" s="192">
        <f>M587*N587</f>
        <v>1.1063486856724256</v>
      </c>
      <c r="P587" s="192">
        <f>M587*1000*60</f>
        <v>1070.2974982722874</v>
      </c>
      <c r="Q587" s="305">
        <f>O587*60</f>
        <v>66.380921140345535</v>
      </c>
    </row>
    <row r="588" spans="1:17" ht="12.75" customHeight="1">
      <c r="A588" s="361"/>
      <c r="B588" s="47" t="s">
        <v>270</v>
      </c>
      <c r="C588" s="59" t="s">
        <v>629</v>
      </c>
      <c r="D588" s="9">
        <v>20</v>
      </c>
      <c r="E588" s="9">
        <v>1990</v>
      </c>
      <c r="F588" s="172">
        <v>23.992999999999999</v>
      </c>
      <c r="G588" s="172">
        <v>1.7310000000000001</v>
      </c>
      <c r="H588" s="172">
        <v>3.2</v>
      </c>
      <c r="I588" s="172">
        <v>19.062000000000001</v>
      </c>
      <c r="J588" s="172">
        <v>1068.05</v>
      </c>
      <c r="K588" s="172">
        <v>19.062000000000001</v>
      </c>
      <c r="L588" s="172">
        <v>1068.05</v>
      </c>
      <c r="M588" s="174">
        <f>K588/L588</f>
        <v>1.7847479050606248E-2</v>
      </c>
      <c r="N588" s="175">
        <v>52.3</v>
      </c>
      <c r="O588" s="176">
        <f>M588*N588</f>
        <v>0.93342315434670675</v>
      </c>
      <c r="P588" s="176">
        <f>M588*60*1000</f>
        <v>1070.8487430363748</v>
      </c>
      <c r="Q588" s="303">
        <f>P588*N588/1000</f>
        <v>56.005389260802396</v>
      </c>
    </row>
    <row r="589" spans="1:17" ht="12.75" customHeight="1">
      <c r="A589" s="361"/>
      <c r="B589" s="47" t="s">
        <v>96</v>
      </c>
      <c r="C589" s="59" t="s">
        <v>782</v>
      </c>
      <c r="D589" s="9">
        <v>54</v>
      </c>
      <c r="E589" s="9" t="s">
        <v>40</v>
      </c>
      <c r="F589" s="172">
        <v>67.281002999999998</v>
      </c>
      <c r="G589" s="172">
        <v>5.0489999999999995</v>
      </c>
      <c r="H589" s="172">
        <v>8.64</v>
      </c>
      <c r="I589" s="172">
        <v>53.592003000000005</v>
      </c>
      <c r="J589" s="172">
        <v>3002.62</v>
      </c>
      <c r="K589" s="172">
        <v>53.592003000000005</v>
      </c>
      <c r="L589" s="172">
        <v>3002.62</v>
      </c>
      <c r="M589" s="174">
        <v>1.7848413385643209E-2</v>
      </c>
      <c r="N589" s="175">
        <v>48.9</v>
      </c>
      <c r="O589" s="176">
        <v>0.87278741455795283</v>
      </c>
      <c r="P589" s="176">
        <v>1070.9048031385926</v>
      </c>
      <c r="Q589" s="303">
        <v>52.367244873477176</v>
      </c>
    </row>
    <row r="590" spans="1:17" ht="12.75" customHeight="1">
      <c r="A590" s="361"/>
      <c r="B590" s="47" t="s">
        <v>725</v>
      </c>
      <c r="C590" s="62" t="s">
        <v>711</v>
      </c>
      <c r="D590" s="10">
        <v>10</v>
      </c>
      <c r="E590" s="10">
        <v>1973</v>
      </c>
      <c r="F590" s="173">
        <f>SUM(G590:I590)</f>
        <v>14.426</v>
      </c>
      <c r="G590" s="173">
        <v>0</v>
      </c>
      <c r="H590" s="173">
        <v>0</v>
      </c>
      <c r="I590" s="173">
        <v>14.426</v>
      </c>
      <c r="J590" s="173">
        <v>804.68</v>
      </c>
      <c r="K590" s="173">
        <v>14.426</v>
      </c>
      <c r="L590" s="173">
        <v>804.68</v>
      </c>
      <c r="M590" s="191">
        <f>K590/L590</f>
        <v>1.7927623403091914E-2</v>
      </c>
      <c r="N590" s="192">
        <v>74</v>
      </c>
      <c r="O590" s="192">
        <f>M590*N590</f>
        <v>1.3266441318288016</v>
      </c>
      <c r="P590" s="192">
        <f>M590*60*1000</f>
        <v>1075.6574041855149</v>
      </c>
      <c r="Q590" s="305">
        <f>P590*N590/1000</f>
        <v>79.598647909728101</v>
      </c>
    </row>
    <row r="591" spans="1:17" ht="12.75" customHeight="1">
      <c r="A591" s="361"/>
      <c r="B591" s="47" t="s">
        <v>725</v>
      </c>
      <c r="C591" s="62" t="s">
        <v>711</v>
      </c>
      <c r="D591" s="10">
        <v>10</v>
      </c>
      <c r="E591" s="10">
        <v>1973</v>
      </c>
      <c r="F591" s="173">
        <f>SUM(G591:I591)</f>
        <v>14.426</v>
      </c>
      <c r="G591" s="173">
        <v>0</v>
      </c>
      <c r="H591" s="173">
        <v>0</v>
      </c>
      <c r="I591" s="173">
        <v>14.426</v>
      </c>
      <c r="J591" s="173">
        <v>804.68</v>
      </c>
      <c r="K591" s="173">
        <v>14.426</v>
      </c>
      <c r="L591" s="173">
        <v>804.68</v>
      </c>
      <c r="M591" s="191">
        <f>K591/L591</f>
        <v>1.7927623403091914E-2</v>
      </c>
      <c r="N591" s="192">
        <v>74</v>
      </c>
      <c r="O591" s="192">
        <f>M591*N591</f>
        <v>1.3266441318288016</v>
      </c>
      <c r="P591" s="192">
        <f>M591*60*1000</f>
        <v>1075.6574041855149</v>
      </c>
      <c r="Q591" s="305">
        <f>P591*N591/1000</f>
        <v>79.598647909728101</v>
      </c>
    </row>
    <row r="592" spans="1:17" ht="12.75" customHeight="1">
      <c r="A592" s="361"/>
      <c r="B592" s="47" t="s">
        <v>50</v>
      </c>
      <c r="C592" s="59" t="s">
        <v>687</v>
      </c>
      <c r="D592" s="9">
        <v>25</v>
      </c>
      <c r="E592" s="9" t="s">
        <v>47</v>
      </c>
      <c r="F592" s="172">
        <v>25.15</v>
      </c>
      <c r="G592" s="172">
        <v>2.8410000000000002</v>
      </c>
      <c r="H592" s="172">
        <v>4</v>
      </c>
      <c r="I592" s="172">
        <v>24.995000000000001</v>
      </c>
      <c r="J592" s="172"/>
      <c r="K592" s="172">
        <v>24.995000000000001</v>
      </c>
      <c r="L592" s="172">
        <v>1389.64</v>
      </c>
      <c r="M592" s="174">
        <f>K592/L592</f>
        <v>1.7986672807345786E-2</v>
      </c>
      <c r="N592" s="175">
        <v>61.59</v>
      </c>
      <c r="O592" s="176">
        <f>M592*N592</f>
        <v>1.107799178204427</v>
      </c>
      <c r="P592" s="176">
        <f>M592*60*1000</f>
        <v>1079.2003684407471</v>
      </c>
      <c r="Q592" s="303">
        <f>P592*N592/1000</f>
        <v>66.467950692265617</v>
      </c>
    </row>
    <row r="593" spans="1:17" ht="12.75" customHeight="1">
      <c r="A593" s="361"/>
      <c r="B593" s="10" t="s">
        <v>96</v>
      </c>
      <c r="C593" s="59" t="s">
        <v>783</v>
      </c>
      <c r="D593" s="9">
        <v>54</v>
      </c>
      <c r="E593" s="9" t="s">
        <v>40</v>
      </c>
      <c r="F593" s="172">
        <v>67.293002000000001</v>
      </c>
      <c r="G593" s="172">
        <v>4.641</v>
      </c>
      <c r="H593" s="172">
        <v>8.64</v>
      </c>
      <c r="I593" s="172">
        <v>54.012002000000003</v>
      </c>
      <c r="J593" s="172">
        <v>2998.27</v>
      </c>
      <c r="K593" s="172">
        <v>54.012002000000003</v>
      </c>
      <c r="L593" s="172">
        <v>2998.27</v>
      </c>
      <c r="M593" s="174">
        <v>1.8014388964302748E-2</v>
      </c>
      <c r="N593" s="175">
        <v>48.9</v>
      </c>
      <c r="O593" s="176">
        <v>0.88090362035440439</v>
      </c>
      <c r="P593" s="176">
        <v>1080.8633378581649</v>
      </c>
      <c r="Q593" s="303">
        <v>52.854217221264264</v>
      </c>
    </row>
    <row r="594" spans="1:17" ht="12.75" customHeight="1">
      <c r="A594" s="361"/>
      <c r="B594" s="47" t="s">
        <v>992</v>
      </c>
      <c r="C594" s="59" t="s">
        <v>784</v>
      </c>
      <c r="D594" s="9">
        <v>24</v>
      </c>
      <c r="E594" s="9" t="s">
        <v>40</v>
      </c>
      <c r="F594" s="172">
        <v>27.675999999999998</v>
      </c>
      <c r="G594" s="172">
        <v>1.9890000000000001</v>
      </c>
      <c r="H594" s="172">
        <v>3.84</v>
      </c>
      <c r="I594" s="172">
        <v>21.846999999999998</v>
      </c>
      <c r="J594" s="172">
        <v>1210.6400000000001</v>
      </c>
      <c r="K594" s="172">
        <v>21.846999999999998</v>
      </c>
      <c r="L594" s="172">
        <v>1210.6400000000001</v>
      </c>
      <c r="M594" s="174">
        <v>1.8045827000594723E-2</v>
      </c>
      <c r="N594" s="175">
        <v>48.9</v>
      </c>
      <c r="O594" s="176">
        <v>0.88244094032908194</v>
      </c>
      <c r="P594" s="176">
        <v>1082.7496200356834</v>
      </c>
      <c r="Q594" s="303">
        <v>52.946456419744912</v>
      </c>
    </row>
    <row r="595" spans="1:17" ht="12.75" customHeight="1">
      <c r="A595" s="361"/>
      <c r="B595" s="47" t="s">
        <v>725</v>
      </c>
      <c r="C595" s="62" t="s">
        <v>712</v>
      </c>
      <c r="D595" s="10">
        <v>19</v>
      </c>
      <c r="E595" s="10">
        <v>1986</v>
      </c>
      <c r="F595" s="173">
        <f>SUM(G595:I595)</f>
        <v>15.372</v>
      </c>
      <c r="G595" s="173">
        <v>0</v>
      </c>
      <c r="H595" s="173">
        <v>0</v>
      </c>
      <c r="I595" s="173">
        <v>15.372</v>
      </c>
      <c r="J595" s="173">
        <v>850.94</v>
      </c>
      <c r="K595" s="173">
        <v>15.372</v>
      </c>
      <c r="L595" s="173">
        <v>850.94</v>
      </c>
      <c r="M595" s="191">
        <f>K595/L595</f>
        <v>1.8064728417984816E-2</v>
      </c>
      <c r="N595" s="192">
        <v>74</v>
      </c>
      <c r="O595" s="192">
        <f>M595*N595</f>
        <v>1.3367899029308763</v>
      </c>
      <c r="P595" s="192">
        <f>M595*60*1000</f>
        <v>1083.8837050790889</v>
      </c>
      <c r="Q595" s="305">
        <f>P595*N595/1000</f>
        <v>80.207394175852571</v>
      </c>
    </row>
    <row r="596" spans="1:17" ht="12.75" customHeight="1">
      <c r="A596" s="361"/>
      <c r="B596" s="47" t="s">
        <v>725</v>
      </c>
      <c r="C596" s="62" t="s">
        <v>712</v>
      </c>
      <c r="D596" s="10">
        <v>19</v>
      </c>
      <c r="E596" s="10">
        <v>1986</v>
      </c>
      <c r="F596" s="173">
        <f>SUM(G596:I596)</f>
        <v>15.372</v>
      </c>
      <c r="G596" s="173">
        <v>0</v>
      </c>
      <c r="H596" s="173">
        <v>0</v>
      </c>
      <c r="I596" s="173">
        <v>15.372</v>
      </c>
      <c r="J596" s="173">
        <v>850.94</v>
      </c>
      <c r="K596" s="173">
        <v>15.372</v>
      </c>
      <c r="L596" s="173">
        <v>850.94</v>
      </c>
      <c r="M596" s="191">
        <f>K596/L596</f>
        <v>1.8064728417984816E-2</v>
      </c>
      <c r="N596" s="192">
        <v>74</v>
      </c>
      <c r="O596" s="192">
        <f>M596*N596</f>
        <v>1.3367899029308763</v>
      </c>
      <c r="P596" s="192">
        <f>M596*60*1000</f>
        <v>1083.8837050790889</v>
      </c>
      <c r="Q596" s="305">
        <f>P596*N596/1000</f>
        <v>80.207394175852571</v>
      </c>
    </row>
    <row r="597" spans="1:17" ht="12.75" customHeight="1">
      <c r="A597" s="361"/>
      <c r="B597" s="47" t="s">
        <v>87</v>
      </c>
      <c r="C597" s="59" t="s">
        <v>752</v>
      </c>
      <c r="D597" s="9">
        <v>79</v>
      </c>
      <c r="E597" s="9">
        <v>1975</v>
      </c>
      <c r="F597" s="172">
        <v>41</v>
      </c>
      <c r="G597" s="172">
        <v>8.3899000000000008</v>
      </c>
      <c r="H597" s="172">
        <v>0</v>
      </c>
      <c r="I597" s="172">
        <v>32.610100000000003</v>
      </c>
      <c r="J597" s="172">
        <v>1804.05</v>
      </c>
      <c r="K597" s="172">
        <v>32.610100000000003</v>
      </c>
      <c r="L597" s="172">
        <v>1804.05</v>
      </c>
      <c r="M597" s="174">
        <v>1.8076051107230956E-2</v>
      </c>
      <c r="N597" s="175">
        <v>60.4</v>
      </c>
      <c r="O597" s="176">
        <v>1.0917934868767498</v>
      </c>
      <c r="P597" s="176">
        <v>1084.5630664338573</v>
      </c>
      <c r="Q597" s="303">
        <v>65.50760921260499</v>
      </c>
    </row>
    <row r="598" spans="1:17" ht="12.75" customHeight="1">
      <c r="A598" s="361"/>
      <c r="B598" s="10" t="s">
        <v>859</v>
      </c>
      <c r="C598" s="59" t="s">
        <v>884</v>
      </c>
      <c r="D598" s="9">
        <v>136</v>
      </c>
      <c r="E598" s="9">
        <v>1977</v>
      </c>
      <c r="F598" s="172">
        <v>74</v>
      </c>
      <c r="G598" s="172">
        <v>7.52</v>
      </c>
      <c r="H598" s="172">
        <v>1.04</v>
      </c>
      <c r="I598" s="172">
        <v>67.3</v>
      </c>
      <c r="J598" s="172">
        <v>3722.31</v>
      </c>
      <c r="K598" s="172">
        <v>67.3</v>
      </c>
      <c r="L598" s="172">
        <v>3722.31</v>
      </c>
      <c r="M598" s="174">
        <f>K598/L598</f>
        <v>1.8080170646722061E-2</v>
      </c>
      <c r="N598" s="175">
        <v>72.599999999999994</v>
      </c>
      <c r="O598" s="176">
        <f>M598*N598</f>
        <v>1.3126203889520216</v>
      </c>
      <c r="P598" s="176">
        <f>M598*60*1000</f>
        <v>1084.8102388033235</v>
      </c>
      <c r="Q598" s="303">
        <f>P598*N598/1000</f>
        <v>78.757223337121275</v>
      </c>
    </row>
    <row r="599" spans="1:17" ht="12.75" customHeight="1">
      <c r="A599" s="361"/>
      <c r="B599" s="47" t="s">
        <v>180</v>
      </c>
      <c r="C599" s="201" t="s">
        <v>167</v>
      </c>
      <c r="D599" s="38">
        <v>40</v>
      </c>
      <c r="E599" s="38">
        <v>1975</v>
      </c>
      <c r="F599" s="202">
        <f>SUM(G599+H599+I599)</f>
        <v>49.599999999999994</v>
      </c>
      <c r="G599" s="202">
        <v>2.2999999999999998</v>
      </c>
      <c r="H599" s="202">
        <v>6.4</v>
      </c>
      <c r="I599" s="202">
        <v>40.9</v>
      </c>
      <c r="J599" s="202">
        <v>2260.9299999999998</v>
      </c>
      <c r="K599" s="202">
        <v>40.9</v>
      </c>
      <c r="L599" s="202">
        <v>2260.9</v>
      </c>
      <c r="M599" s="174">
        <f>K599/L599</f>
        <v>1.8090141094254501E-2</v>
      </c>
      <c r="N599" s="175">
        <v>55.8</v>
      </c>
      <c r="O599" s="176">
        <f>M599*N599</f>
        <v>1.0094298730594011</v>
      </c>
      <c r="P599" s="176">
        <f>M599*60*1000</f>
        <v>1085.40846565527</v>
      </c>
      <c r="Q599" s="303">
        <f>P599*N599/1000</f>
        <v>60.565792383564059</v>
      </c>
    </row>
    <row r="600" spans="1:17" ht="12.75" customHeight="1">
      <c r="A600" s="361"/>
      <c r="B600" s="47" t="s">
        <v>247</v>
      </c>
      <c r="C600" s="210" t="s">
        <v>905</v>
      </c>
      <c r="D600" s="211">
        <v>11</v>
      </c>
      <c r="E600" s="211" t="s">
        <v>40</v>
      </c>
      <c r="F600" s="212">
        <f>G600+H600+I600</f>
        <v>12.59</v>
      </c>
      <c r="G600" s="212">
        <v>0.92789999999999995</v>
      </c>
      <c r="H600" s="212">
        <v>1.6</v>
      </c>
      <c r="I600" s="212">
        <v>10.062099999999999</v>
      </c>
      <c r="J600" s="212">
        <v>554.16999999999996</v>
      </c>
      <c r="K600" s="212">
        <f>I600</f>
        <v>10.062099999999999</v>
      </c>
      <c r="L600" s="212">
        <f>J600</f>
        <v>554.16999999999996</v>
      </c>
      <c r="M600" s="213">
        <f>K600/L600</f>
        <v>1.8157063716909973E-2</v>
      </c>
      <c r="N600" s="214">
        <v>48.7</v>
      </c>
      <c r="O600" s="215">
        <f>M600*N600</f>
        <v>0.88424900301351572</v>
      </c>
      <c r="P600" s="215">
        <f>M600*60*1000</f>
        <v>1089.4238230145986</v>
      </c>
      <c r="Q600" s="307">
        <f>P600*N600/1000</f>
        <v>53.054940180810952</v>
      </c>
    </row>
    <row r="601" spans="1:17" ht="12.75" customHeight="1">
      <c r="A601" s="361"/>
      <c r="B601" s="47" t="s">
        <v>235</v>
      </c>
      <c r="C601" s="59" t="s">
        <v>872</v>
      </c>
      <c r="D601" s="9">
        <v>12</v>
      </c>
      <c r="E601" s="9">
        <v>1963</v>
      </c>
      <c r="F601" s="172">
        <v>12</v>
      </c>
      <c r="G601" s="172">
        <v>1.01</v>
      </c>
      <c r="H601" s="172">
        <v>1.92</v>
      </c>
      <c r="I601" s="172">
        <v>9.01</v>
      </c>
      <c r="J601" s="172">
        <v>495.62</v>
      </c>
      <c r="K601" s="172">
        <v>9.01</v>
      </c>
      <c r="L601" s="172">
        <v>495.62</v>
      </c>
      <c r="M601" s="174">
        <f>K601/L601</f>
        <v>1.8179250232032606E-2</v>
      </c>
      <c r="N601" s="175">
        <v>72.599999999999994</v>
      </c>
      <c r="O601" s="176">
        <f>M601*N601</f>
        <v>1.3198135668455671</v>
      </c>
      <c r="P601" s="176">
        <f>M601*60*1000</f>
        <v>1090.7550139219563</v>
      </c>
      <c r="Q601" s="303">
        <f>P601*N601/1000</f>
        <v>79.188814010734035</v>
      </c>
    </row>
    <row r="602" spans="1:17" ht="12.75" customHeight="1">
      <c r="A602" s="361"/>
      <c r="B602" s="47" t="s">
        <v>572</v>
      </c>
      <c r="C602" s="183" t="s">
        <v>565</v>
      </c>
      <c r="D602" s="48">
        <v>45</v>
      </c>
      <c r="E602" s="48">
        <v>1978</v>
      </c>
      <c r="F602" s="184">
        <v>50.706000000000003</v>
      </c>
      <c r="G602" s="184">
        <v>3.359013</v>
      </c>
      <c r="H602" s="184">
        <v>7.2</v>
      </c>
      <c r="I602" s="184">
        <v>40.146985999999998</v>
      </c>
      <c r="J602" s="184">
        <v>2206.29</v>
      </c>
      <c r="K602" s="184">
        <v>40.146985999999998</v>
      </c>
      <c r="L602" s="184">
        <v>2206.29</v>
      </c>
      <c r="M602" s="185">
        <v>1.8196604254200489E-2</v>
      </c>
      <c r="N602" s="186">
        <v>83.603000000000009</v>
      </c>
      <c r="O602" s="186">
        <v>1.5212907054639235</v>
      </c>
      <c r="P602" s="186">
        <v>1091.7962552520294</v>
      </c>
      <c r="Q602" s="302">
        <v>91.277442327835416</v>
      </c>
    </row>
    <row r="603" spans="1:17" ht="12.75" customHeight="1">
      <c r="A603" s="361"/>
      <c r="B603" s="47" t="s">
        <v>180</v>
      </c>
      <c r="C603" s="201" t="s">
        <v>170</v>
      </c>
      <c r="D603" s="38">
        <v>45</v>
      </c>
      <c r="E603" s="38">
        <v>1971</v>
      </c>
      <c r="F603" s="202">
        <f>SUM(G603+H603+I603)</f>
        <v>45.199999999999996</v>
      </c>
      <c r="G603" s="202">
        <v>3.2</v>
      </c>
      <c r="H603" s="202">
        <v>7.2</v>
      </c>
      <c r="I603" s="202">
        <v>34.799999999999997</v>
      </c>
      <c r="J603" s="202">
        <v>1906.15</v>
      </c>
      <c r="K603" s="202">
        <v>34.755000000000003</v>
      </c>
      <c r="L603" s="202">
        <v>1906.2</v>
      </c>
      <c r="M603" s="174">
        <f>K603/L603</f>
        <v>1.8232609379918163E-2</v>
      </c>
      <c r="N603" s="175">
        <v>55.8</v>
      </c>
      <c r="O603" s="176">
        <f>M603*N603</f>
        <v>1.0173796033994336</v>
      </c>
      <c r="P603" s="176">
        <f>M603*60*1000</f>
        <v>1093.9565627950899</v>
      </c>
      <c r="Q603" s="303">
        <f>P603*N603/1000</f>
        <v>61.042776203966014</v>
      </c>
    </row>
    <row r="604" spans="1:17" ht="12.75" customHeight="1">
      <c r="A604" s="361"/>
      <c r="B604" s="47" t="s">
        <v>859</v>
      </c>
      <c r="C604" s="59" t="s">
        <v>885</v>
      </c>
      <c r="D604" s="9">
        <v>70</v>
      </c>
      <c r="E604" s="9">
        <v>1975</v>
      </c>
      <c r="F604" s="172">
        <v>74</v>
      </c>
      <c r="G604" s="172">
        <v>7.41</v>
      </c>
      <c r="H604" s="172">
        <v>10.37</v>
      </c>
      <c r="I604" s="172">
        <v>59.1</v>
      </c>
      <c r="J604" s="172">
        <v>3236.42</v>
      </c>
      <c r="K604" s="172">
        <v>59.1</v>
      </c>
      <c r="L604" s="172">
        <v>3236.42</v>
      </c>
      <c r="M604" s="174">
        <f>K604/L604</f>
        <v>1.8260917927833843E-2</v>
      </c>
      <c r="N604" s="175">
        <v>72.599999999999994</v>
      </c>
      <c r="O604" s="176">
        <f>M604*N604</f>
        <v>1.325742641560737</v>
      </c>
      <c r="P604" s="176">
        <f>M604*60*1000</f>
        <v>1095.6550756700306</v>
      </c>
      <c r="Q604" s="303">
        <f>P604*N604/1000</f>
        <v>79.544558493644217</v>
      </c>
    </row>
    <row r="605" spans="1:17" ht="12.75" customHeight="1">
      <c r="A605" s="361"/>
      <c r="B605" s="47" t="s">
        <v>148</v>
      </c>
      <c r="C605" s="62" t="s">
        <v>137</v>
      </c>
      <c r="D605" s="10">
        <v>35</v>
      </c>
      <c r="E605" s="10">
        <v>1993</v>
      </c>
      <c r="F605" s="173">
        <v>45.97</v>
      </c>
      <c r="G605" s="173">
        <v>3.1184699999999999</v>
      </c>
      <c r="H605" s="173">
        <v>5.44</v>
      </c>
      <c r="I605" s="173">
        <v>37.411529999999999</v>
      </c>
      <c r="J605" s="173">
        <v>2045.71</v>
      </c>
      <c r="K605" s="173">
        <v>37.411540000000002</v>
      </c>
      <c r="L605" s="173">
        <v>2045.71</v>
      </c>
      <c r="M605" s="191">
        <f>K605/L605</f>
        <v>1.828780227891539E-2</v>
      </c>
      <c r="N605" s="192">
        <v>62.021000000000001</v>
      </c>
      <c r="O605" s="192">
        <f>M605*N605</f>
        <v>1.1342277851406113</v>
      </c>
      <c r="P605" s="192">
        <f>M605*1000*60</f>
        <v>1097.2681367349235</v>
      </c>
      <c r="Q605" s="305">
        <f>O605*60</f>
        <v>68.053667108436684</v>
      </c>
    </row>
    <row r="606" spans="1:17" ht="12.75" customHeight="1">
      <c r="A606" s="361"/>
      <c r="B606" s="47" t="s">
        <v>96</v>
      </c>
      <c r="C606" s="59" t="s">
        <v>785</v>
      </c>
      <c r="D606" s="9">
        <v>63</v>
      </c>
      <c r="E606" s="9" t="s">
        <v>40</v>
      </c>
      <c r="F606" s="172">
        <v>57.149994</v>
      </c>
      <c r="G606" s="172">
        <v>3.8250000000000002</v>
      </c>
      <c r="H606" s="172">
        <v>10.08</v>
      </c>
      <c r="I606" s="172">
        <v>43.244993999999998</v>
      </c>
      <c r="J606" s="172">
        <v>2361.92</v>
      </c>
      <c r="K606" s="172">
        <v>43.244993999999998</v>
      </c>
      <c r="L606" s="172">
        <v>2361.92</v>
      </c>
      <c r="M606" s="174">
        <v>1.83092543354559E-2</v>
      </c>
      <c r="N606" s="175">
        <v>48.9</v>
      </c>
      <c r="O606" s="176">
        <v>0.89532253700379349</v>
      </c>
      <c r="P606" s="176">
        <v>1098.5552601273541</v>
      </c>
      <c r="Q606" s="303">
        <v>53.719352220227613</v>
      </c>
    </row>
    <row r="607" spans="1:17" ht="12.75" customHeight="1">
      <c r="A607" s="361"/>
      <c r="B607" s="47" t="s">
        <v>572</v>
      </c>
      <c r="C607" s="183" t="s">
        <v>566</v>
      </c>
      <c r="D607" s="48">
        <v>37</v>
      </c>
      <c r="E607" s="48">
        <v>1970</v>
      </c>
      <c r="F607" s="184">
        <v>36.914000000000001</v>
      </c>
      <c r="G607" s="184">
        <v>2.1016080000000001</v>
      </c>
      <c r="H607" s="184">
        <v>5.76</v>
      </c>
      <c r="I607" s="184">
        <v>29.052391</v>
      </c>
      <c r="J607" s="184">
        <v>1579.46</v>
      </c>
      <c r="K607" s="184">
        <v>29.052391</v>
      </c>
      <c r="L607" s="184">
        <v>1579.46</v>
      </c>
      <c r="M607" s="185">
        <v>1.8393875755004875E-2</v>
      </c>
      <c r="N607" s="186">
        <v>83.603000000000009</v>
      </c>
      <c r="O607" s="186">
        <v>1.5377831947456728</v>
      </c>
      <c r="P607" s="186">
        <v>1103.6325453002923</v>
      </c>
      <c r="Q607" s="302">
        <v>92.266991684740347</v>
      </c>
    </row>
    <row r="608" spans="1:17" ht="12.75" customHeight="1">
      <c r="A608" s="361"/>
      <c r="B608" s="47" t="s">
        <v>86</v>
      </c>
      <c r="C608" s="62" t="s">
        <v>69</v>
      </c>
      <c r="D608" s="10">
        <v>57</v>
      </c>
      <c r="E608" s="10">
        <v>1982</v>
      </c>
      <c r="F608" s="173">
        <v>80.5</v>
      </c>
      <c r="G608" s="173">
        <v>7.72</v>
      </c>
      <c r="H608" s="173">
        <v>8.64</v>
      </c>
      <c r="I608" s="173">
        <v>64.14</v>
      </c>
      <c r="J608" s="173">
        <v>3486.09</v>
      </c>
      <c r="K608" s="173">
        <v>64.14</v>
      </c>
      <c r="L608" s="173">
        <v>3486.09</v>
      </c>
      <c r="M608" s="191">
        <v>1.8398836518850631E-2</v>
      </c>
      <c r="N608" s="192">
        <v>59.95</v>
      </c>
      <c r="O608" s="192">
        <v>1.1030102493050953</v>
      </c>
      <c r="P608" s="192">
        <v>1103.9301911310376</v>
      </c>
      <c r="Q608" s="305">
        <v>66.180614958305711</v>
      </c>
    </row>
    <row r="609" spans="1:17" ht="12.75" customHeight="1">
      <c r="A609" s="361"/>
      <c r="B609" s="47" t="s">
        <v>446</v>
      </c>
      <c r="C609" s="187" t="s">
        <v>434</v>
      </c>
      <c r="D609" s="29">
        <v>22</v>
      </c>
      <c r="E609" s="29">
        <v>1981</v>
      </c>
      <c r="F609" s="188">
        <v>29.497</v>
      </c>
      <c r="G609" s="188">
        <v>4.4902790000000001</v>
      </c>
      <c r="H609" s="188">
        <v>3.52</v>
      </c>
      <c r="I609" s="188">
        <v>21.486719999999998</v>
      </c>
      <c r="J609" s="188">
        <v>1167.51</v>
      </c>
      <c r="K609" s="188">
        <v>21.486719999999998</v>
      </c>
      <c r="L609" s="188">
        <v>1167.51</v>
      </c>
      <c r="M609" s="189">
        <v>1.8403885191561525E-2</v>
      </c>
      <c r="N609" s="190">
        <v>64.637</v>
      </c>
      <c r="O609" s="190">
        <v>1.1895719271269622</v>
      </c>
      <c r="P609" s="190">
        <v>1104.2331114936915</v>
      </c>
      <c r="Q609" s="304">
        <v>71.374315627617733</v>
      </c>
    </row>
    <row r="610" spans="1:17" ht="12.75" customHeight="1">
      <c r="A610" s="361"/>
      <c r="B610" s="10" t="s">
        <v>96</v>
      </c>
      <c r="C610" s="59" t="s">
        <v>786</v>
      </c>
      <c r="D610" s="9">
        <v>44</v>
      </c>
      <c r="E610" s="9" t="s">
        <v>40</v>
      </c>
      <c r="F610" s="172">
        <v>66.806595999999999</v>
      </c>
      <c r="G610" s="172">
        <v>5.2642709999999999</v>
      </c>
      <c r="H610" s="172">
        <v>6.88</v>
      </c>
      <c r="I610" s="172">
        <v>54.662325000000003</v>
      </c>
      <c r="J610" s="172">
        <v>2962.01</v>
      </c>
      <c r="K610" s="172">
        <v>54.662325000000003</v>
      </c>
      <c r="L610" s="172">
        <v>2962.01</v>
      </c>
      <c r="M610" s="174">
        <v>1.8454470106447986E-2</v>
      </c>
      <c r="N610" s="175">
        <v>48.9</v>
      </c>
      <c r="O610" s="176">
        <v>0.90242358820530655</v>
      </c>
      <c r="P610" s="176">
        <v>1107.2682063868792</v>
      </c>
      <c r="Q610" s="303">
        <v>54.145415292318397</v>
      </c>
    </row>
    <row r="611" spans="1:17" ht="12.75" customHeight="1">
      <c r="A611" s="361"/>
      <c r="B611" s="47" t="s">
        <v>725</v>
      </c>
      <c r="C611" s="62" t="s">
        <v>713</v>
      </c>
      <c r="D611" s="10">
        <v>7</v>
      </c>
      <c r="E611" s="10">
        <v>1984</v>
      </c>
      <c r="F611" s="173">
        <f>SUM(G611:I611)</f>
        <v>6.4550000000000001</v>
      </c>
      <c r="G611" s="173">
        <v>0</v>
      </c>
      <c r="H611" s="173">
        <v>0</v>
      </c>
      <c r="I611" s="173">
        <v>6.4550000000000001</v>
      </c>
      <c r="J611" s="173">
        <v>349.29</v>
      </c>
      <c r="K611" s="173">
        <v>6.4550000000000001</v>
      </c>
      <c r="L611" s="173">
        <v>349.29</v>
      </c>
      <c r="M611" s="191">
        <f>K611/L611</f>
        <v>1.8480345844427266E-2</v>
      </c>
      <c r="N611" s="192">
        <v>74</v>
      </c>
      <c r="O611" s="192">
        <f>M611*N611</f>
        <v>1.3675455924876176</v>
      </c>
      <c r="P611" s="192">
        <f>M611*60*1000</f>
        <v>1108.8207506656361</v>
      </c>
      <c r="Q611" s="305">
        <f>P611*N611/1000</f>
        <v>82.052735549257065</v>
      </c>
    </row>
    <row r="612" spans="1:17" ht="12.75" customHeight="1">
      <c r="A612" s="361"/>
      <c r="B612" s="10" t="s">
        <v>725</v>
      </c>
      <c r="C612" s="62" t="s">
        <v>713</v>
      </c>
      <c r="D612" s="10">
        <v>7</v>
      </c>
      <c r="E612" s="10">
        <v>1984</v>
      </c>
      <c r="F612" s="173">
        <f>SUM(G612:I612)</f>
        <v>6.4550000000000001</v>
      </c>
      <c r="G612" s="173">
        <v>0</v>
      </c>
      <c r="H612" s="173">
        <v>0</v>
      </c>
      <c r="I612" s="173">
        <v>6.4550000000000001</v>
      </c>
      <c r="J612" s="173">
        <v>349.29</v>
      </c>
      <c r="K612" s="173">
        <v>6.4550000000000001</v>
      </c>
      <c r="L612" s="173">
        <v>349.29</v>
      </c>
      <c r="M612" s="191">
        <f>K612/L612</f>
        <v>1.8480345844427266E-2</v>
      </c>
      <c r="N612" s="192">
        <v>74</v>
      </c>
      <c r="O612" s="192">
        <f>M612*N612</f>
        <v>1.3675455924876176</v>
      </c>
      <c r="P612" s="192">
        <f>M612*60*1000</f>
        <v>1108.8207506656361</v>
      </c>
      <c r="Q612" s="305">
        <f>P612*N612/1000</f>
        <v>82.052735549257065</v>
      </c>
    </row>
    <row r="613" spans="1:17" ht="12.75" customHeight="1">
      <c r="A613" s="361"/>
      <c r="B613" s="10" t="s">
        <v>98</v>
      </c>
      <c r="C613" s="198" t="s">
        <v>339</v>
      </c>
      <c r="D613" s="20">
        <v>107</v>
      </c>
      <c r="E613" s="22" t="s">
        <v>40</v>
      </c>
      <c r="F613" s="194">
        <v>69.7</v>
      </c>
      <c r="G613" s="194">
        <v>5.04</v>
      </c>
      <c r="H613" s="194">
        <v>17.2</v>
      </c>
      <c r="I613" s="194">
        <v>47.46</v>
      </c>
      <c r="J613" s="195">
        <v>2563.58</v>
      </c>
      <c r="K613" s="194">
        <v>47.11</v>
      </c>
      <c r="L613" s="195">
        <v>2544.59</v>
      </c>
      <c r="M613" s="174">
        <v>1.8513788075878626E-2</v>
      </c>
      <c r="N613" s="196">
        <v>61.5</v>
      </c>
      <c r="O613" s="176">
        <v>1.1385979666665356</v>
      </c>
      <c r="P613" s="176">
        <v>1110.8272845527176</v>
      </c>
      <c r="Q613" s="303">
        <v>68.315877999992139</v>
      </c>
    </row>
    <row r="614" spans="1:17" ht="12.75" customHeight="1">
      <c r="A614" s="361"/>
      <c r="B614" s="47" t="s">
        <v>987</v>
      </c>
      <c r="C614" s="59" t="s">
        <v>317</v>
      </c>
      <c r="D614" s="9">
        <v>25</v>
      </c>
      <c r="E614" s="9" t="s">
        <v>40</v>
      </c>
      <c r="F614" s="172">
        <v>29.600004999999999</v>
      </c>
      <c r="G614" s="172">
        <v>0.91800000000000004</v>
      </c>
      <c r="H614" s="172">
        <v>4</v>
      </c>
      <c r="I614" s="172">
        <v>24.682005</v>
      </c>
      <c r="J614" s="172">
        <v>1327.2</v>
      </c>
      <c r="K614" s="172">
        <v>24.682005</v>
      </c>
      <c r="L614" s="172">
        <v>1327.2</v>
      </c>
      <c r="M614" s="174">
        <v>1.8597050180831826E-2</v>
      </c>
      <c r="N614" s="175">
        <v>48.9</v>
      </c>
      <c r="O614" s="176">
        <v>0.90939575384267624</v>
      </c>
      <c r="P614" s="176">
        <v>1115.8230108499097</v>
      </c>
      <c r="Q614" s="303">
        <v>54.563745230560585</v>
      </c>
    </row>
    <row r="615" spans="1:17" ht="12.75" customHeight="1">
      <c r="A615" s="361"/>
      <c r="B615" s="47" t="s">
        <v>98</v>
      </c>
      <c r="C615" s="198" t="s">
        <v>336</v>
      </c>
      <c r="D615" s="20">
        <v>105</v>
      </c>
      <c r="E615" s="21" t="s">
        <v>40</v>
      </c>
      <c r="F615" s="194">
        <v>73.260000000000005</v>
      </c>
      <c r="G615" s="194">
        <v>7.49</v>
      </c>
      <c r="H615" s="194">
        <v>17.13</v>
      </c>
      <c r="I615" s="194">
        <v>48.64</v>
      </c>
      <c r="J615" s="195">
        <v>2608.98</v>
      </c>
      <c r="K615" s="194">
        <v>47.34</v>
      </c>
      <c r="L615" s="195">
        <v>2539.69</v>
      </c>
      <c r="M615" s="174">
        <v>1.8640070244793656E-2</v>
      </c>
      <c r="N615" s="196">
        <v>61.5</v>
      </c>
      <c r="O615" s="176">
        <v>1.1463643200548099</v>
      </c>
      <c r="P615" s="176">
        <v>1118.4042146876195</v>
      </c>
      <c r="Q615" s="303">
        <v>68.78185920328859</v>
      </c>
    </row>
    <row r="616" spans="1:17" ht="12.75" customHeight="1">
      <c r="A616" s="361"/>
      <c r="B616" s="47" t="s">
        <v>180</v>
      </c>
      <c r="C616" s="201" t="s">
        <v>169</v>
      </c>
      <c r="D616" s="38">
        <v>40</v>
      </c>
      <c r="E616" s="38">
        <v>1980</v>
      </c>
      <c r="F616" s="202">
        <f>SUM(G616+H616+I616)</f>
        <v>51.1</v>
      </c>
      <c r="G616" s="202">
        <v>3.5</v>
      </c>
      <c r="H616" s="202">
        <v>6.4</v>
      </c>
      <c r="I616" s="202">
        <v>41.2</v>
      </c>
      <c r="J616" s="202">
        <v>2208.7600000000002</v>
      </c>
      <c r="K616" s="202">
        <v>41.2</v>
      </c>
      <c r="L616" s="202">
        <v>2208.8000000000002</v>
      </c>
      <c r="M616" s="174">
        <f>K616/L616</f>
        <v>1.86526620789569E-2</v>
      </c>
      <c r="N616" s="175">
        <v>55.8</v>
      </c>
      <c r="O616" s="176">
        <f>M616*N616</f>
        <v>1.0408185440057951</v>
      </c>
      <c r="P616" s="176">
        <f>M616*60*1000</f>
        <v>1119.1597247374141</v>
      </c>
      <c r="Q616" s="303">
        <f>P616*N616/1000</f>
        <v>62.4491126403477</v>
      </c>
    </row>
    <row r="617" spans="1:17" ht="12.75" customHeight="1">
      <c r="A617" s="361"/>
      <c r="B617" s="47" t="s">
        <v>148</v>
      </c>
      <c r="C617" s="62" t="s">
        <v>134</v>
      </c>
      <c r="D617" s="10">
        <v>60</v>
      </c>
      <c r="E617" s="10">
        <v>1985</v>
      </c>
      <c r="F617" s="173">
        <v>87.33</v>
      </c>
      <c r="G617" s="173">
        <v>4.9238999999999997</v>
      </c>
      <c r="H617" s="173">
        <v>9.36</v>
      </c>
      <c r="I617" s="173">
        <v>73.046099999999996</v>
      </c>
      <c r="J617" s="173">
        <v>3912.05</v>
      </c>
      <c r="K617" s="173">
        <v>73.046099999999996</v>
      </c>
      <c r="L617" s="173">
        <v>3912.05</v>
      </c>
      <c r="M617" s="191">
        <f>K617/L617</f>
        <v>1.8672077299625514E-2</v>
      </c>
      <c r="N617" s="192">
        <v>62.021000000000001</v>
      </c>
      <c r="O617" s="192">
        <f>M617*N617</f>
        <v>1.158060906200074</v>
      </c>
      <c r="P617" s="192">
        <f>M617*1000*60</f>
        <v>1120.3246379775308</v>
      </c>
      <c r="Q617" s="305">
        <f>O617*60</f>
        <v>69.483654372004438</v>
      </c>
    </row>
    <row r="618" spans="1:17" ht="12.75" customHeight="1">
      <c r="A618" s="361"/>
      <c r="B618" s="47" t="s">
        <v>247</v>
      </c>
      <c r="C618" s="210" t="s">
        <v>906</v>
      </c>
      <c r="D618" s="211">
        <v>22</v>
      </c>
      <c r="E618" s="211" t="s">
        <v>40</v>
      </c>
      <c r="F618" s="212">
        <f>G618+H618+I618</f>
        <v>28.14</v>
      </c>
      <c r="G618" s="212">
        <v>2.7454000000000001</v>
      </c>
      <c r="H618" s="212">
        <v>3.52</v>
      </c>
      <c r="I618" s="212">
        <v>21.874600000000001</v>
      </c>
      <c r="J618" s="212">
        <v>1171.49</v>
      </c>
      <c r="K618" s="212">
        <f>I618</f>
        <v>21.874600000000001</v>
      </c>
      <c r="L618" s="212">
        <f>J618</f>
        <v>1171.49</v>
      </c>
      <c r="M618" s="213">
        <f>K618/L618</f>
        <v>1.8672459858812284E-2</v>
      </c>
      <c r="N618" s="214">
        <v>48.7</v>
      </c>
      <c r="O618" s="215">
        <f>M618*N618</f>
        <v>0.90934879512415834</v>
      </c>
      <c r="P618" s="215">
        <f>M618*60*1000</f>
        <v>1120.347591528737</v>
      </c>
      <c r="Q618" s="307">
        <f>P618*N618/1000</f>
        <v>54.560927707449494</v>
      </c>
    </row>
    <row r="619" spans="1:17" ht="12.75" customHeight="1">
      <c r="A619" s="361"/>
      <c r="B619" s="10" t="s">
        <v>96</v>
      </c>
      <c r="C619" s="59" t="s">
        <v>787</v>
      </c>
      <c r="D619" s="9">
        <v>30</v>
      </c>
      <c r="E619" s="9" t="s">
        <v>40</v>
      </c>
      <c r="F619" s="172">
        <v>35.400004000000003</v>
      </c>
      <c r="G619" s="172">
        <v>2.2949999999999999</v>
      </c>
      <c r="H619" s="172">
        <v>4.8</v>
      </c>
      <c r="I619" s="172">
        <v>28.305004</v>
      </c>
      <c r="J619" s="172">
        <v>1514.79</v>
      </c>
      <c r="K619" s="172">
        <v>28.305004</v>
      </c>
      <c r="L619" s="172">
        <v>1514.79</v>
      </c>
      <c r="M619" s="174">
        <v>1.8685761062589533E-2</v>
      </c>
      <c r="N619" s="175">
        <v>48.9</v>
      </c>
      <c r="O619" s="176">
        <v>0.91373371596062813</v>
      </c>
      <c r="P619" s="176">
        <v>1121.145663755372</v>
      </c>
      <c r="Q619" s="303">
        <v>54.824022957637688</v>
      </c>
    </row>
    <row r="620" spans="1:17" ht="12.75" customHeight="1">
      <c r="A620" s="361"/>
      <c r="B620" s="47" t="s">
        <v>247</v>
      </c>
      <c r="C620" s="210" t="s">
        <v>380</v>
      </c>
      <c r="D620" s="211">
        <v>40</v>
      </c>
      <c r="E620" s="211" t="s">
        <v>40</v>
      </c>
      <c r="F620" s="212">
        <f>G620+H620+I620</f>
        <v>50.260000000000005</v>
      </c>
      <c r="G620" s="212">
        <v>3.766</v>
      </c>
      <c r="H620" s="212">
        <v>6.4</v>
      </c>
      <c r="I620" s="212">
        <v>40.094000000000001</v>
      </c>
      <c r="J620" s="212">
        <v>2143.3200000000002</v>
      </c>
      <c r="K620" s="212">
        <f>I620</f>
        <v>40.094000000000001</v>
      </c>
      <c r="L620" s="212">
        <f>J620</f>
        <v>2143.3200000000002</v>
      </c>
      <c r="M620" s="213">
        <f>K620/L620</f>
        <v>1.8706492730903457E-2</v>
      </c>
      <c r="N620" s="214">
        <v>48.7</v>
      </c>
      <c r="O620" s="215">
        <f>M620*N620</f>
        <v>0.91100619599499844</v>
      </c>
      <c r="P620" s="215">
        <f>M620*60*1000</f>
        <v>1122.3895638542074</v>
      </c>
      <c r="Q620" s="307">
        <f>P620*N620/1000</f>
        <v>54.660371759699906</v>
      </c>
    </row>
    <row r="621" spans="1:17" ht="12.75" customHeight="1">
      <c r="A621" s="361"/>
      <c r="B621" s="47" t="s">
        <v>86</v>
      </c>
      <c r="C621" s="62" t="s">
        <v>74</v>
      </c>
      <c r="D621" s="10">
        <v>47</v>
      </c>
      <c r="E621" s="10">
        <v>1981</v>
      </c>
      <c r="F621" s="173">
        <v>72.03</v>
      </c>
      <c r="G621" s="173">
        <v>5.71</v>
      </c>
      <c r="H621" s="173">
        <v>10.52</v>
      </c>
      <c r="I621" s="173">
        <v>55.8</v>
      </c>
      <c r="J621" s="173">
        <v>2980.63</v>
      </c>
      <c r="K621" s="173">
        <v>53.427129163968686</v>
      </c>
      <c r="L621" s="173">
        <v>2853.88</v>
      </c>
      <c r="M621" s="191">
        <v>1.872087444600638E-2</v>
      </c>
      <c r="N621" s="192">
        <v>59.95</v>
      </c>
      <c r="O621" s="192">
        <v>1.1223164230380824</v>
      </c>
      <c r="P621" s="192">
        <v>1123.2524667603827</v>
      </c>
      <c r="Q621" s="305">
        <v>67.33898538228496</v>
      </c>
    </row>
    <row r="622" spans="1:17" ht="12.75" customHeight="1">
      <c r="A622" s="361"/>
      <c r="B622" s="10" t="s">
        <v>446</v>
      </c>
      <c r="C622" s="187" t="s">
        <v>430</v>
      </c>
      <c r="D622" s="29">
        <v>59</v>
      </c>
      <c r="E622" s="29">
        <v>1964</v>
      </c>
      <c r="F622" s="188">
        <v>65.876999999999995</v>
      </c>
      <c r="G622" s="188">
        <v>7.2805119999999999</v>
      </c>
      <c r="H622" s="188">
        <v>9.1199999999999992</v>
      </c>
      <c r="I622" s="188">
        <v>49.476494000000002</v>
      </c>
      <c r="J622" s="188">
        <v>2642.27</v>
      </c>
      <c r="K622" s="188">
        <v>49.476494000000002</v>
      </c>
      <c r="L622" s="188">
        <v>2642.27</v>
      </c>
      <c r="M622" s="189">
        <v>1.8724995553066115E-2</v>
      </c>
      <c r="N622" s="190">
        <v>64.637</v>
      </c>
      <c r="O622" s="190">
        <v>1.2103275375635345</v>
      </c>
      <c r="P622" s="190">
        <v>1123.499733183967</v>
      </c>
      <c r="Q622" s="304">
        <v>72.619652253812077</v>
      </c>
    </row>
    <row r="623" spans="1:17" ht="12.75" customHeight="1">
      <c r="A623" s="361"/>
      <c r="B623" s="47" t="s">
        <v>87</v>
      </c>
      <c r="C623" s="59" t="s">
        <v>753</v>
      </c>
      <c r="D623" s="9">
        <v>48</v>
      </c>
      <c r="E623" s="9">
        <v>1961</v>
      </c>
      <c r="F623" s="172">
        <v>42.336799999999997</v>
      </c>
      <c r="G623" s="172">
        <v>6.2050000000000001</v>
      </c>
      <c r="H623" s="172">
        <v>0.48</v>
      </c>
      <c r="I623" s="172">
        <v>35.651800000000001</v>
      </c>
      <c r="J623" s="172">
        <v>1902.43</v>
      </c>
      <c r="K623" s="172">
        <v>35.651800000000001</v>
      </c>
      <c r="L623" s="172">
        <v>1902.43</v>
      </c>
      <c r="M623" s="174">
        <v>1.8740137613473293E-2</v>
      </c>
      <c r="N623" s="175">
        <v>60.4</v>
      </c>
      <c r="O623" s="176">
        <v>1.1319043118537868</v>
      </c>
      <c r="P623" s="176">
        <v>1124.4082568083975</v>
      </c>
      <c r="Q623" s="303">
        <v>67.914258711227205</v>
      </c>
    </row>
    <row r="624" spans="1:17" ht="12.75" customHeight="1">
      <c r="A624" s="361"/>
      <c r="B624" s="10" t="s">
        <v>96</v>
      </c>
      <c r="C624" s="59" t="s">
        <v>318</v>
      </c>
      <c r="D624" s="9">
        <v>21</v>
      </c>
      <c r="E624" s="9" t="s">
        <v>40</v>
      </c>
      <c r="F624" s="172">
        <v>23.700000000000003</v>
      </c>
      <c r="G624" s="172">
        <v>0.91800000000000004</v>
      </c>
      <c r="H624" s="172">
        <v>3.2</v>
      </c>
      <c r="I624" s="172">
        <v>19.582000000000001</v>
      </c>
      <c r="J624" s="172">
        <v>1044.05</v>
      </c>
      <c r="K624" s="172">
        <v>19.582000000000001</v>
      </c>
      <c r="L624" s="172">
        <v>1044.05</v>
      </c>
      <c r="M624" s="174">
        <v>1.8755806714237825E-2</v>
      </c>
      <c r="N624" s="175">
        <v>48.9</v>
      </c>
      <c r="O624" s="176">
        <v>0.91715894832622957</v>
      </c>
      <c r="P624" s="176">
        <v>1125.3484028542696</v>
      </c>
      <c r="Q624" s="303">
        <v>55.029536899573777</v>
      </c>
    </row>
    <row r="625" spans="1:17" ht="12.75" customHeight="1">
      <c r="A625" s="361"/>
      <c r="B625" s="47" t="s">
        <v>50</v>
      </c>
      <c r="C625" s="59" t="s">
        <v>685</v>
      </c>
      <c r="D625" s="9">
        <v>45</v>
      </c>
      <c r="E625" s="9" t="s">
        <v>47</v>
      </c>
      <c r="F625" s="172">
        <v>43.08</v>
      </c>
      <c r="G625" s="172">
        <v>7.3949999999999996</v>
      </c>
      <c r="H625" s="172">
        <v>0.45</v>
      </c>
      <c r="I625" s="172">
        <v>35.234999999999999</v>
      </c>
      <c r="J625" s="172"/>
      <c r="K625" s="172">
        <v>35.234999999999999</v>
      </c>
      <c r="L625" s="172">
        <v>1871.32</v>
      </c>
      <c r="M625" s="174">
        <f>K625/L625</f>
        <v>1.8828954962272621E-2</v>
      </c>
      <c r="N625" s="175">
        <v>61.59</v>
      </c>
      <c r="O625" s="176">
        <f>M625*N625</f>
        <v>1.1596753361263707</v>
      </c>
      <c r="P625" s="176">
        <f>M625*60*1000</f>
        <v>1129.7372977363573</v>
      </c>
      <c r="Q625" s="303">
        <f>P625*N625/1000</f>
        <v>69.58052016758225</v>
      </c>
    </row>
    <row r="626" spans="1:17" ht="12.75" customHeight="1">
      <c r="A626" s="361"/>
      <c r="B626" s="47" t="s">
        <v>148</v>
      </c>
      <c r="C626" s="62" t="s">
        <v>124</v>
      </c>
      <c r="D626" s="10">
        <v>45</v>
      </c>
      <c r="E626" s="10">
        <v>1993</v>
      </c>
      <c r="F626" s="173">
        <v>67.45</v>
      </c>
      <c r="G626" s="173">
        <v>5.36158</v>
      </c>
      <c r="H626" s="173">
        <v>7.04</v>
      </c>
      <c r="I626" s="173">
        <v>55.04842</v>
      </c>
      <c r="J626" s="173">
        <v>2913.8</v>
      </c>
      <c r="K626" s="173">
        <v>55.04842</v>
      </c>
      <c r="L626" s="173">
        <v>2913.8</v>
      </c>
      <c r="M626" s="191">
        <f>K626/L626</f>
        <v>1.88923124442309E-2</v>
      </c>
      <c r="N626" s="192">
        <v>62.021000000000001</v>
      </c>
      <c r="O626" s="192">
        <f>M626*N626</f>
        <v>1.1717201101036447</v>
      </c>
      <c r="P626" s="192">
        <f>M626*1000*60</f>
        <v>1133.5387466538539</v>
      </c>
      <c r="Q626" s="305">
        <f>O626*60</f>
        <v>70.30320660621868</v>
      </c>
    </row>
    <row r="627" spans="1:17" ht="12.75" customHeight="1">
      <c r="A627" s="361"/>
      <c r="B627" s="47" t="s">
        <v>446</v>
      </c>
      <c r="C627" s="187" t="s">
        <v>932</v>
      </c>
      <c r="D627" s="29">
        <v>60</v>
      </c>
      <c r="E627" s="29">
        <v>1988</v>
      </c>
      <c r="F627" s="188">
        <v>81.113</v>
      </c>
      <c r="G627" s="188">
        <v>10.006757</v>
      </c>
      <c r="H627" s="188">
        <v>9.6</v>
      </c>
      <c r="I627" s="188">
        <v>61.506244000000002</v>
      </c>
      <c r="J627" s="188">
        <v>3234.74</v>
      </c>
      <c r="K627" s="188">
        <v>61.506244000000002</v>
      </c>
      <c r="L627" s="188">
        <v>3234.74</v>
      </c>
      <c r="M627" s="189">
        <v>1.9014277499891801E-2</v>
      </c>
      <c r="N627" s="190">
        <v>64.637</v>
      </c>
      <c r="O627" s="190">
        <v>1.2290258547605064</v>
      </c>
      <c r="P627" s="190">
        <v>1140.856649993508</v>
      </c>
      <c r="Q627" s="304">
        <v>73.741551285630365</v>
      </c>
    </row>
    <row r="628" spans="1:17" ht="12.75" customHeight="1">
      <c r="A628" s="361"/>
      <c r="B628" s="47" t="s">
        <v>180</v>
      </c>
      <c r="C628" s="201" t="s">
        <v>166</v>
      </c>
      <c r="D628" s="38">
        <v>10</v>
      </c>
      <c r="E628" s="38">
        <v>1968</v>
      </c>
      <c r="F628" s="202">
        <f>SUM(G628+H628+I628)</f>
        <v>15</v>
      </c>
      <c r="G628" s="202">
        <v>0.7</v>
      </c>
      <c r="H628" s="202">
        <v>1.6</v>
      </c>
      <c r="I628" s="202">
        <v>12.7</v>
      </c>
      <c r="J628" s="202">
        <v>665.8</v>
      </c>
      <c r="K628" s="202">
        <v>12.667</v>
      </c>
      <c r="L628" s="202">
        <v>665.81</v>
      </c>
      <c r="M628" s="174">
        <f>K628/L628</f>
        <v>1.9024947056968205E-2</v>
      </c>
      <c r="N628" s="175">
        <v>55.8</v>
      </c>
      <c r="O628" s="176">
        <f>M628*N628</f>
        <v>1.0615920457788257</v>
      </c>
      <c r="P628" s="176">
        <f>M628*60*1000</f>
        <v>1141.4968234180922</v>
      </c>
      <c r="Q628" s="303">
        <f>P628*N628/1000</f>
        <v>63.695522746729537</v>
      </c>
    </row>
    <row r="629" spans="1:17" ht="12.75" customHeight="1">
      <c r="A629" s="361"/>
      <c r="B629" s="47" t="s">
        <v>545</v>
      </c>
      <c r="C629" s="177" t="s">
        <v>536</v>
      </c>
      <c r="D629" s="37">
        <v>14</v>
      </c>
      <c r="E629" s="37">
        <v>1983</v>
      </c>
      <c r="F629" s="178">
        <v>18.198</v>
      </c>
      <c r="G629" s="178">
        <v>1.1010549999999999</v>
      </c>
      <c r="H629" s="178">
        <v>2.08</v>
      </c>
      <c r="I629" s="178">
        <v>15.016946000000001</v>
      </c>
      <c r="J629" s="178">
        <v>786.5</v>
      </c>
      <c r="K629" s="178">
        <v>15.016946000000001</v>
      </c>
      <c r="L629" s="178">
        <v>786.5</v>
      </c>
      <c r="M629" s="179">
        <v>1.9093383343928801E-2</v>
      </c>
      <c r="N629" s="180">
        <v>89.707000000000008</v>
      </c>
      <c r="O629" s="180">
        <v>1.7128101396338211</v>
      </c>
      <c r="P629" s="180">
        <v>1145.603000635728</v>
      </c>
      <c r="Q629" s="301">
        <v>102.76860837802926</v>
      </c>
    </row>
    <row r="630" spans="1:17" ht="12.75" customHeight="1">
      <c r="A630" s="361"/>
      <c r="B630" s="10" t="s">
        <v>96</v>
      </c>
      <c r="C630" s="59" t="s">
        <v>89</v>
      </c>
      <c r="D630" s="9">
        <v>24</v>
      </c>
      <c r="E630" s="9" t="s">
        <v>40</v>
      </c>
      <c r="F630" s="172">
        <v>24.299999</v>
      </c>
      <c r="G630" s="172">
        <v>1.3260000000000001</v>
      </c>
      <c r="H630" s="172">
        <v>3.84</v>
      </c>
      <c r="I630" s="172">
        <v>19.133998999999999</v>
      </c>
      <c r="J630" s="172">
        <v>1000.52</v>
      </c>
      <c r="K630" s="172">
        <v>19.133998999999999</v>
      </c>
      <c r="L630" s="172">
        <v>1000.52</v>
      </c>
      <c r="M630" s="174">
        <v>1.9124054491664336E-2</v>
      </c>
      <c r="N630" s="175">
        <v>48.9</v>
      </c>
      <c r="O630" s="176">
        <v>0.93516626464238595</v>
      </c>
      <c r="P630" s="176">
        <v>1147.4432694998602</v>
      </c>
      <c r="Q630" s="303">
        <v>56.10997587854316</v>
      </c>
    </row>
    <row r="631" spans="1:17" ht="12.75" customHeight="1">
      <c r="A631" s="361"/>
      <c r="B631" s="47" t="s">
        <v>247</v>
      </c>
      <c r="C631" s="210" t="s">
        <v>907</v>
      </c>
      <c r="D631" s="211">
        <v>60</v>
      </c>
      <c r="E631" s="211" t="s">
        <v>40</v>
      </c>
      <c r="F631" s="212">
        <f>G631+H631+I631</f>
        <v>79.66</v>
      </c>
      <c r="G631" s="212">
        <v>6.7243000000000004</v>
      </c>
      <c r="H631" s="212">
        <v>9.6</v>
      </c>
      <c r="I631" s="212">
        <v>63.335700000000003</v>
      </c>
      <c r="J631" s="212">
        <v>3300.96</v>
      </c>
      <c r="K631" s="212">
        <f>I631</f>
        <v>63.335700000000003</v>
      </c>
      <c r="L631" s="212">
        <f>J631</f>
        <v>3300.96</v>
      </c>
      <c r="M631" s="213">
        <f>K631/L631</f>
        <v>1.9187054675003635E-2</v>
      </c>
      <c r="N631" s="214">
        <v>48.7</v>
      </c>
      <c r="O631" s="215">
        <f>M631*N631</f>
        <v>0.93440956267267705</v>
      </c>
      <c r="P631" s="215">
        <f>M631*60*1000</f>
        <v>1151.2232805002182</v>
      </c>
      <c r="Q631" s="307">
        <f>P631*N631/1000</f>
        <v>56.064573760360624</v>
      </c>
    </row>
    <row r="632" spans="1:17" ht="12.75" customHeight="1">
      <c r="A632" s="361"/>
      <c r="B632" s="47" t="s">
        <v>584</v>
      </c>
      <c r="C632" s="203" t="s">
        <v>955</v>
      </c>
      <c r="D632" s="204">
        <v>73</v>
      </c>
      <c r="E632" s="204">
        <v>1966</v>
      </c>
      <c r="F632" s="205">
        <v>45.131</v>
      </c>
      <c r="G632" s="205">
        <v>4.2842549999999999</v>
      </c>
      <c r="H632" s="205">
        <v>0.76</v>
      </c>
      <c r="I632" s="205">
        <v>40.086737999999997</v>
      </c>
      <c r="J632" s="205">
        <v>2087.0500000000002</v>
      </c>
      <c r="K632" s="205">
        <v>40.086737999999997</v>
      </c>
      <c r="L632" s="205">
        <v>2087.0500000000002</v>
      </c>
      <c r="M632" s="206">
        <v>1.9207368294961787E-2</v>
      </c>
      <c r="N632" s="207">
        <v>65.727000000000004</v>
      </c>
      <c r="O632" s="207">
        <v>1.2624426959229533</v>
      </c>
      <c r="P632" s="207">
        <v>1152.4420976977071</v>
      </c>
      <c r="Q632" s="306">
        <v>75.746561755377201</v>
      </c>
    </row>
    <row r="633" spans="1:17" ht="12.75" customHeight="1">
      <c r="A633" s="361"/>
      <c r="B633" s="10" t="s">
        <v>98</v>
      </c>
      <c r="C633" s="198" t="s">
        <v>340</v>
      </c>
      <c r="D633" s="20">
        <v>12</v>
      </c>
      <c r="E633" s="21" t="s">
        <v>40</v>
      </c>
      <c r="F633" s="194">
        <v>13.53</v>
      </c>
      <c r="G633" s="194">
        <v>1.1200000000000001</v>
      </c>
      <c r="H633" s="194">
        <v>1.76</v>
      </c>
      <c r="I633" s="194">
        <v>10.65</v>
      </c>
      <c r="J633" s="195">
        <v>552.99</v>
      </c>
      <c r="K633" s="194">
        <v>10.65</v>
      </c>
      <c r="L633" s="195">
        <v>552.99</v>
      </c>
      <c r="M633" s="174">
        <v>1.9258937774643305E-2</v>
      </c>
      <c r="N633" s="196">
        <v>61.5</v>
      </c>
      <c r="O633" s="176">
        <v>1.1844246731405632</v>
      </c>
      <c r="P633" s="176">
        <v>1155.5362664785982</v>
      </c>
      <c r="Q633" s="303">
        <v>71.065480388433784</v>
      </c>
    </row>
    <row r="634" spans="1:17" ht="12.75" customHeight="1">
      <c r="A634" s="361"/>
      <c r="B634" s="47" t="s">
        <v>234</v>
      </c>
      <c r="C634" s="59" t="s">
        <v>229</v>
      </c>
      <c r="D634" s="9">
        <v>20</v>
      </c>
      <c r="E634" s="9" t="s">
        <v>40</v>
      </c>
      <c r="F634" s="172">
        <f>SUM(G634:I634)</f>
        <v>24.799999999999997</v>
      </c>
      <c r="G634" s="172">
        <v>1.64</v>
      </c>
      <c r="H634" s="172">
        <v>3.05</v>
      </c>
      <c r="I634" s="172">
        <v>20.11</v>
      </c>
      <c r="J634" s="172">
        <v>1040.79</v>
      </c>
      <c r="K634" s="172">
        <v>20.11</v>
      </c>
      <c r="L634" s="172">
        <v>1040.79</v>
      </c>
      <c r="M634" s="174">
        <f>K634/L634</f>
        <v>1.9321861278451945E-2</v>
      </c>
      <c r="N634" s="175">
        <v>49.92</v>
      </c>
      <c r="O634" s="176">
        <f>M634*N634</f>
        <v>0.96454731502032109</v>
      </c>
      <c r="P634" s="176">
        <f>M634*60*1000</f>
        <v>1159.3116767071167</v>
      </c>
      <c r="Q634" s="303">
        <f>P634*N634/1000</f>
        <v>57.872838901219268</v>
      </c>
    </row>
    <row r="635" spans="1:17" ht="12.75" customHeight="1">
      <c r="A635" s="361"/>
      <c r="B635" s="10" t="s">
        <v>87</v>
      </c>
      <c r="C635" s="59" t="s">
        <v>754</v>
      </c>
      <c r="D635" s="9">
        <v>114</v>
      </c>
      <c r="E635" s="9">
        <v>1967</v>
      </c>
      <c r="F635" s="172">
        <v>76.3</v>
      </c>
      <c r="G635" s="172">
        <v>8.7294999999999998</v>
      </c>
      <c r="H635" s="172">
        <v>0</v>
      </c>
      <c r="I635" s="172">
        <v>67.570499999999996</v>
      </c>
      <c r="J635" s="172">
        <v>3495.34</v>
      </c>
      <c r="K635" s="172">
        <v>67.570499999999996</v>
      </c>
      <c r="L635" s="172">
        <v>3495.34</v>
      </c>
      <c r="M635" s="174">
        <v>1.9331595781812354E-2</v>
      </c>
      <c r="N635" s="175">
        <v>60.4</v>
      </c>
      <c r="O635" s="176">
        <v>1.1676283852214662</v>
      </c>
      <c r="P635" s="176">
        <v>1159.8957469087411</v>
      </c>
      <c r="Q635" s="303">
        <v>70.057703113287957</v>
      </c>
    </row>
    <row r="636" spans="1:17" ht="12.75" customHeight="1">
      <c r="A636" s="361"/>
      <c r="B636" s="10" t="s">
        <v>446</v>
      </c>
      <c r="C636" s="187" t="s">
        <v>933</v>
      </c>
      <c r="D636" s="29">
        <v>36</v>
      </c>
      <c r="E636" s="29">
        <v>1979</v>
      </c>
      <c r="F636" s="188">
        <v>54.393999999999998</v>
      </c>
      <c r="G636" s="188">
        <v>5.4680070000000001</v>
      </c>
      <c r="H636" s="188">
        <v>8.64</v>
      </c>
      <c r="I636" s="188">
        <v>40.285998999999997</v>
      </c>
      <c r="J636" s="188">
        <v>2065.8000000000002</v>
      </c>
      <c r="K636" s="188">
        <v>40.285998999999997</v>
      </c>
      <c r="L636" s="188">
        <v>2065.8000000000002</v>
      </c>
      <c r="M636" s="189">
        <v>1.9501403330428886E-2</v>
      </c>
      <c r="N636" s="190">
        <v>64.637</v>
      </c>
      <c r="O636" s="190">
        <v>1.2605122070689319</v>
      </c>
      <c r="P636" s="190">
        <v>1170.0841998257331</v>
      </c>
      <c r="Q636" s="304">
        <v>75.630732424135914</v>
      </c>
    </row>
    <row r="637" spans="1:17" ht="12.75" customHeight="1">
      <c r="A637" s="361"/>
      <c r="B637" s="47" t="s">
        <v>247</v>
      </c>
      <c r="C637" s="210" t="s">
        <v>908</v>
      </c>
      <c r="D637" s="211">
        <v>30</v>
      </c>
      <c r="E637" s="211" t="s">
        <v>40</v>
      </c>
      <c r="F637" s="212">
        <f>G637+H637+I637</f>
        <v>41.3</v>
      </c>
      <c r="G637" s="212">
        <v>3.0565000000000002</v>
      </c>
      <c r="H637" s="212">
        <v>4.8</v>
      </c>
      <c r="I637" s="212">
        <v>33.4435</v>
      </c>
      <c r="J637" s="212">
        <v>1714.17</v>
      </c>
      <c r="K637" s="212">
        <f>I637</f>
        <v>33.4435</v>
      </c>
      <c r="L637" s="212">
        <f>J637</f>
        <v>1714.17</v>
      </c>
      <c r="M637" s="213">
        <f>K637/L637</f>
        <v>1.9510025260038387E-2</v>
      </c>
      <c r="N637" s="214">
        <v>48.7</v>
      </c>
      <c r="O637" s="215">
        <f>M637*N637</f>
        <v>0.95013823016386945</v>
      </c>
      <c r="P637" s="215">
        <f>M637*60*1000</f>
        <v>1170.6015156023034</v>
      </c>
      <c r="Q637" s="307">
        <f>P637*N637/1000</f>
        <v>57.008293809832175</v>
      </c>
    </row>
    <row r="638" spans="1:17" ht="12.75" customHeight="1">
      <c r="A638" s="361"/>
      <c r="B638" s="47" t="s">
        <v>96</v>
      </c>
      <c r="C638" s="59" t="s">
        <v>320</v>
      </c>
      <c r="D638" s="9">
        <v>27</v>
      </c>
      <c r="E638" s="9" t="s">
        <v>40</v>
      </c>
      <c r="F638" s="172">
        <v>27.600000999999999</v>
      </c>
      <c r="G638" s="172">
        <v>0.66300000000000003</v>
      </c>
      <c r="H638" s="172">
        <v>0.27</v>
      </c>
      <c r="I638" s="172">
        <v>26.667000999999999</v>
      </c>
      <c r="J638" s="172">
        <v>1364.56</v>
      </c>
      <c r="K638" s="172">
        <v>26.667000999999999</v>
      </c>
      <c r="L638" s="172">
        <v>1364.56</v>
      </c>
      <c r="M638" s="174">
        <v>1.9542563903382777E-2</v>
      </c>
      <c r="N638" s="175">
        <v>48.9</v>
      </c>
      <c r="O638" s="176">
        <v>0.95563137487541783</v>
      </c>
      <c r="P638" s="176">
        <v>1172.5538342029668</v>
      </c>
      <c r="Q638" s="303">
        <v>57.337882492525075</v>
      </c>
    </row>
    <row r="639" spans="1:17" ht="12.75" customHeight="1">
      <c r="A639" s="361"/>
      <c r="B639" s="47" t="s">
        <v>86</v>
      </c>
      <c r="C639" s="62" t="s">
        <v>75</v>
      </c>
      <c r="D639" s="10">
        <v>92</v>
      </c>
      <c r="E639" s="10">
        <v>1991</v>
      </c>
      <c r="F639" s="173">
        <v>96.31</v>
      </c>
      <c r="G639" s="173">
        <v>8.36</v>
      </c>
      <c r="H639" s="173">
        <v>15.12</v>
      </c>
      <c r="I639" s="173">
        <v>72.83</v>
      </c>
      <c r="J639" s="173">
        <v>3723.66</v>
      </c>
      <c r="K639" s="173">
        <v>69.404878050090502</v>
      </c>
      <c r="L639" s="173">
        <v>3548.54</v>
      </c>
      <c r="M639" s="191">
        <v>1.9558713738633497E-2</v>
      </c>
      <c r="N639" s="192">
        <v>59.95</v>
      </c>
      <c r="O639" s="192">
        <v>1.1725448886310781</v>
      </c>
      <c r="P639" s="192">
        <v>1173.5228243180097</v>
      </c>
      <c r="Q639" s="305">
        <v>70.352693317864691</v>
      </c>
    </row>
    <row r="640" spans="1:17" ht="12.75" customHeight="1">
      <c r="A640" s="361"/>
      <c r="B640" s="47" t="s">
        <v>581</v>
      </c>
      <c r="C640" s="216" t="s">
        <v>979</v>
      </c>
      <c r="D640" s="217">
        <v>40</v>
      </c>
      <c r="E640" s="217">
        <v>1986</v>
      </c>
      <c r="F640" s="218">
        <v>53.012</v>
      </c>
      <c r="G640" s="218">
        <v>2.7775110000000001</v>
      </c>
      <c r="H640" s="218">
        <v>6.4</v>
      </c>
      <c r="I640" s="218">
        <v>43.834491</v>
      </c>
      <c r="J640" s="218">
        <v>2240.67</v>
      </c>
      <c r="K640" s="218">
        <v>43.834491</v>
      </c>
      <c r="L640" s="218">
        <v>2240.67</v>
      </c>
      <c r="M640" s="219">
        <v>1.9563117728179518E-2</v>
      </c>
      <c r="N640" s="220">
        <v>65.727000000000004</v>
      </c>
      <c r="O640" s="220">
        <v>1.2858250389200552</v>
      </c>
      <c r="P640" s="220">
        <v>1173.787063690771</v>
      </c>
      <c r="Q640" s="308">
        <v>77.149502335203323</v>
      </c>
    </row>
    <row r="641" spans="1:17" ht="12.75" customHeight="1">
      <c r="A641" s="361"/>
      <c r="B641" s="47" t="s">
        <v>446</v>
      </c>
      <c r="C641" s="187" t="s">
        <v>934</v>
      </c>
      <c r="D641" s="29">
        <v>24</v>
      </c>
      <c r="E641" s="29">
        <v>1940</v>
      </c>
      <c r="F641" s="188">
        <v>35.494</v>
      </c>
      <c r="G641" s="188">
        <v>3.4156369999999998</v>
      </c>
      <c r="H641" s="188">
        <v>0.25</v>
      </c>
      <c r="I641" s="188">
        <v>31.828361000000001</v>
      </c>
      <c r="J641" s="188">
        <v>1626.2</v>
      </c>
      <c r="K641" s="188">
        <v>31.828361000000001</v>
      </c>
      <c r="L641" s="188">
        <v>1626.2</v>
      </c>
      <c r="M641" s="189">
        <v>1.9572230352970114E-2</v>
      </c>
      <c r="N641" s="190">
        <v>64.637</v>
      </c>
      <c r="O641" s="190">
        <v>1.2650902533249293</v>
      </c>
      <c r="P641" s="190">
        <v>1174.3338211782068</v>
      </c>
      <c r="Q641" s="304">
        <v>75.905415199495749</v>
      </c>
    </row>
    <row r="642" spans="1:17" ht="12.75" customHeight="1">
      <c r="A642" s="361"/>
      <c r="B642" s="47" t="s">
        <v>247</v>
      </c>
      <c r="C642" s="210" t="s">
        <v>381</v>
      </c>
      <c r="D642" s="211">
        <v>18</v>
      </c>
      <c r="E642" s="211" t="s">
        <v>40</v>
      </c>
      <c r="F642" s="212">
        <f>G642+H642+I642</f>
        <v>26.270000000000003</v>
      </c>
      <c r="G642" s="212">
        <v>1.752</v>
      </c>
      <c r="H642" s="212">
        <v>3.2</v>
      </c>
      <c r="I642" s="212">
        <v>21.318000000000001</v>
      </c>
      <c r="J642" s="212">
        <v>1079.99</v>
      </c>
      <c r="K642" s="212">
        <f>I642</f>
        <v>21.318000000000001</v>
      </c>
      <c r="L642" s="212">
        <f>J642</f>
        <v>1079.99</v>
      </c>
      <c r="M642" s="213">
        <f>K642/L642</f>
        <v>1.9739071658070911E-2</v>
      </c>
      <c r="N642" s="214">
        <v>48.7</v>
      </c>
      <c r="O642" s="215">
        <f>M642*N642</f>
        <v>0.96129278974805343</v>
      </c>
      <c r="P642" s="215">
        <f>M642*60*1000</f>
        <v>1184.3442994842546</v>
      </c>
      <c r="Q642" s="307">
        <f>P642*N642/1000</f>
        <v>57.677567384883204</v>
      </c>
    </row>
    <row r="643" spans="1:17" ht="12.75" customHeight="1">
      <c r="A643" s="361"/>
      <c r="B643" s="10" t="s">
        <v>581</v>
      </c>
      <c r="C643" s="216" t="s">
        <v>980</v>
      </c>
      <c r="D643" s="217">
        <v>45</v>
      </c>
      <c r="E643" s="217">
        <v>1972</v>
      </c>
      <c r="F643" s="218">
        <v>47.029000000000003</v>
      </c>
      <c r="G643" s="218">
        <v>3.3714059999999999</v>
      </c>
      <c r="H643" s="218">
        <v>7.2</v>
      </c>
      <c r="I643" s="218">
        <v>36.457596000000002</v>
      </c>
      <c r="J643" s="218">
        <v>1840.92</v>
      </c>
      <c r="K643" s="218">
        <v>36.457596000000002</v>
      </c>
      <c r="L643" s="218">
        <v>1840.92</v>
      </c>
      <c r="M643" s="219">
        <v>1.9804008865132651E-2</v>
      </c>
      <c r="N643" s="220">
        <v>65.727000000000004</v>
      </c>
      <c r="O643" s="220">
        <v>1.3016580906785737</v>
      </c>
      <c r="P643" s="220">
        <v>1188.2405319079589</v>
      </c>
      <c r="Q643" s="308">
        <v>78.099485440714417</v>
      </c>
    </row>
    <row r="644" spans="1:17" ht="12.75" customHeight="1">
      <c r="A644" s="361"/>
      <c r="B644" s="47" t="s">
        <v>98</v>
      </c>
      <c r="C644" s="198" t="s">
        <v>335</v>
      </c>
      <c r="D644" s="20">
        <v>107</v>
      </c>
      <c r="E644" s="21" t="s">
        <v>40</v>
      </c>
      <c r="F644" s="194">
        <v>74.47</v>
      </c>
      <c r="G644" s="194">
        <v>4.9800000000000004</v>
      </c>
      <c r="H644" s="194">
        <v>17.28</v>
      </c>
      <c r="I644" s="194">
        <v>52.21</v>
      </c>
      <c r="J644" s="195">
        <v>2633.85</v>
      </c>
      <c r="K644" s="194">
        <v>51.79</v>
      </c>
      <c r="L644" s="195">
        <v>2611.6799999999998</v>
      </c>
      <c r="M644" s="174">
        <v>1.9830147644428107E-2</v>
      </c>
      <c r="N644" s="196">
        <v>61.5</v>
      </c>
      <c r="O644" s="176">
        <v>1.2195540801323286</v>
      </c>
      <c r="P644" s="176">
        <v>1189.8088586656866</v>
      </c>
      <c r="Q644" s="303">
        <v>73.173244807939724</v>
      </c>
    </row>
    <row r="645" spans="1:17" ht="12.75" customHeight="1">
      <c r="A645" s="361"/>
      <c r="B645" s="47" t="s">
        <v>86</v>
      </c>
      <c r="C645" s="62" t="s">
        <v>72</v>
      </c>
      <c r="D645" s="10">
        <v>118</v>
      </c>
      <c r="E645" s="10">
        <v>1961</v>
      </c>
      <c r="F645" s="173">
        <v>62.33</v>
      </c>
      <c r="G645" s="173">
        <v>10.32</v>
      </c>
      <c r="H645" s="173">
        <v>0</v>
      </c>
      <c r="I645" s="173">
        <v>52.01</v>
      </c>
      <c r="J645" s="173">
        <v>2620.23</v>
      </c>
      <c r="K645" s="173">
        <v>52.010000000000005</v>
      </c>
      <c r="L645" s="173">
        <v>2620.23</v>
      </c>
      <c r="M645" s="191">
        <v>1.9849402533365392E-2</v>
      </c>
      <c r="N645" s="192">
        <v>59.95</v>
      </c>
      <c r="O645" s="192">
        <v>1.1899716818752553</v>
      </c>
      <c r="P645" s="192">
        <v>1190.9641520019236</v>
      </c>
      <c r="Q645" s="305">
        <v>71.398300912515325</v>
      </c>
    </row>
    <row r="646" spans="1:17" ht="12.75" customHeight="1">
      <c r="A646" s="361"/>
      <c r="B646" s="47" t="s">
        <v>988</v>
      </c>
      <c r="C646" s="62" t="s">
        <v>714</v>
      </c>
      <c r="D646" s="10">
        <v>12</v>
      </c>
      <c r="E646" s="10">
        <v>1984</v>
      </c>
      <c r="F646" s="173">
        <f>SUM(G646:I646)</f>
        <v>6.5250000000000004</v>
      </c>
      <c r="G646" s="173">
        <v>0</v>
      </c>
      <c r="H646" s="173">
        <v>0</v>
      </c>
      <c r="I646" s="173">
        <v>6.5250000000000004</v>
      </c>
      <c r="J646" s="173">
        <v>327.84</v>
      </c>
      <c r="K646" s="173">
        <v>6.5250000000000004</v>
      </c>
      <c r="L646" s="173">
        <v>327.84</v>
      </c>
      <c r="M646" s="191">
        <f>K646/L646</f>
        <v>1.9903001464128846E-2</v>
      </c>
      <c r="N646" s="192">
        <v>74</v>
      </c>
      <c r="O646" s="192">
        <f>M646*N646</f>
        <v>1.4728221083455346</v>
      </c>
      <c r="P646" s="192">
        <f>M646*60*1000</f>
        <v>1194.1800878477309</v>
      </c>
      <c r="Q646" s="305">
        <f>P646*N646/1000</f>
        <v>88.369326500732086</v>
      </c>
    </row>
    <row r="647" spans="1:17" ht="12.75" customHeight="1">
      <c r="A647" s="361"/>
      <c r="B647" s="10" t="s">
        <v>725</v>
      </c>
      <c r="C647" s="62" t="s">
        <v>714</v>
      </c>
      <c r="D647" s="10">
        <v>12</v>
      </c>
      <c r="E647" s="10">
        <v>1984</v>
      </c>
      <c r="F647" s="173">
        <f>SUM(G647:I647)</f>
        <v>6.5250000000000004</v>
      </c>
      <c r="G647" s="173">
        <v>0</v>
      </c>
      <c r="H647" s="173">
        <v>0</v>
      </c>
      <c r="I647" s="173">
        <v>6.5250000000000004</v>
      </c>
      <c r="J647" s="173">
        <v>327.84</v>
      </c>
      <c r="K647" s="173">
        <v>6.5250000000000004</v>
      </c>
      <c r="L647" s="173">
        <v>327.84</v>
      </c>
      <c r="M647" s="191">
        <f>K647/L647</f>
        <v>1.9903001464128846E-2</v>
      </c>
      <c r="N647" s="192">
        <v>74</v>
      </c>
      <c r="O647" s="192">
        <f>M647*N647</f>
        <v>1.4728221083455346</v>
      </c>
      <c r="P647" s="192">
        <f>M647*60*1000</f>
        <v>1194.1800878477309</v>
      </c>
      <c r="Q647" s="305">
        <f>P647*N647/1000</f>
        <v>88.369326500732086</v>
      </c>
    </row>
    <row r="648" spans="1:17" ht="12.75" customHeight="1">
      <c r="A648" s="361"/>
      <c r="B648" s="10" t="s">
        <v>39</v>
      </c>
      <c r="C648" s="59" t="s">
        <v>646</v>
      </c>
      <c r="D648" s="9">
        <v>20</v>
      </c>
      <c r="E648" s="9">
        <v>1980</v>
      </c>
      <c r="F648" s="172">
        <v>26.007000000000001</v>
      </c>
      <c r="G648" s="172">
        <v>1.1919999999999999</v>
      </c>
      <c r="H648" s="172">
        <v>3.2</v>
      </c>
      <c r="I648" s="172">
        <v>21.614999999999998</v>
      </c>
      <c r="J648" s="172">
        <v>1085.06</v>
      </c>
      <c r="K648" s="172">
        <v>21.614999999999998</v>
      </c>
      <c r="L648" s="172">
        <v>1085.06</v>
      </c>
      <c r="M648" s="174">
        <f>K648/L648</f>
        <v>1.9920557388531511E-2</v>
      </c>
      <c r="N648" s="175">
        <v>65.400000000000006</v>
      </c>
      <c r="O648" s="176">
        <f>M648*N648</f>
        <v>1.302804453209961</v>
      </c>
      <c r="P648" s="176">
        <f>M648*60*1000</f>
        <v>1195.2334433118908</v>
      </c>
      <c r="Q648" s="303">
        <f>P648*N648/1000</f>
        <v>78.168267192597668</v>
      </c>
    </row>
    <row r="649" spans="1:17" ht="12.75" customHeight="1">
      <c r="A649" s="361"/>
      <c r="B649" s="47" t="s">
        <v>86</v>
      </c>
      <c r="C649" s="62" t="s">
        <v>73</v>
      </c>
      <c r="D649" s="10">
        <v>47</v>
      </c>
      <c r="E649" s="10">
        <v>1979</v>
      </c>
      <c r="F649" s="173">
        <v>73.739999999999995</v>
      </c>
      <c r="G649" s="173">
        <v>6.68</v>
      </c>
      <c r="H649" s="173">
        <v>7.78</v>
      </c>
      <c r="I649" s="173">
        <v>59.28</v>
      </c>
      <c r="J649" s="173">
        <v>2974.8700000000003</v>
      </c>
      <c r="K649" s="173">
        <v>58.151936992204696</v>
      </c>
      <c r="L649" s="173">
        <v>2918.26</v>
      </c>
      <c r="M649" s="191">
        <v>1.9926921176387537E-2</v>
      </c>
      <c r="N649" s="192">
        <v>59.95</v>
      </c>
      <c r="O649" s="192">
        <v>1.194618924524433</v>
      </c>
      <c r="P649" s="192">
        <v>1195.6152705832521</v>
      </c>
      <c r="Q649" s="305">
        <v>71.677135471465974</v>
      </c>
    </row>
    <row r="650" spans="1:17" ht="12.75" customHeight="1">
      <c r="A650" s="361"/>
      <c r="B650" s="47" t="s">
        <v>148</v>
      </c>
      <c r="C650" s="62" t="s">
        <v>125</v>
      </c>
      <c r="D650" s="10">
        <v>45</v>
      </c>
      <c r="E650" s="10">
        <v>1997</v>
      </c>
      <c r="F650" s="173">
        <v>69.58</v>
      </c>
      <c r="G650" s="173">
        <v>4.59</v>
      </c>
      <c r="H650" s="173">
        <v>7.04</v>
      </c>
      <c r="I650" s="173">
        <v>57.95</v>
      </c>
      <c r="J650" s="173">
        <v>2895.9</v>
      </c>
      <c r="K650" s="173">
        <v>57.95</v>
      </c>
      <c r="L650" s="173">
        <v>2895.9</v>
      </c>
      <c r="M650" s="191">
        <f>K650/L650</f>
        <v>2.0011050105321317E-2</v>
      </c>
      <c r="N650" s="192">
        <v>62.021000000000001</v>
      </c>
      <c r="O650" s="192">
        <f>M650*N650</f>
        <v>1.2411053385821333</v>
      </c>
      <c r="P650" s="192">
        <f>M650*1000*60</f>
        <v>1200.663006319279</v>
      </c>
      <c r="Q650" s="305">
        <f>O650*60</f>
        <v>74.466320314927998</v>
      </c>
    </row>
    <row r="651" spans="1:17" ht="12.75" customHeight="1">
      <c r="A651" s="361"/>
      <c r="B651" s="47" t="s">
        <v>725</v>
      </c>
      <c r="C651" s="62" t="s">
        <v>715</v>
      </c>
      <c r="D651" s="10">
        <v>17</v>
      </c>
      <c r="E651" s="10">
        <v>1975</v>
      </c>
      <c r="F651" s="173">
        <f>SUM(G651:I651)</f>
        <v>26.416</v>
      </c>
      <c r="G651" s="173">
        <v>0</v>
      </c>
      <c r="H651" s="173">
        <v>0</v>
      </c>
      <c r="I651" s="173">
        <v>26.416</v>
      </c>
      <c r="J651" s="173">
        <v>1315.92</v>
      </c>
      <c r="K651" s="173">
        <v>26.416</v>
      </c>
      <c r="L651" s="173">
        <v>1315.92</v>
      </c>
      <c r="M651" s="191">
        <f>K651/L651</f>
        <v>2.0074168642470667E-2</v>
      </c>
      <c r="N651" s="192">
        <v>74</v>
      </c>
      <c r="O651" s="192">
        <f>M651*N651</f>
        <v>1.4854884795428294</v>
      </c>
      <c r="P651" s="192">
        <f>M651*60*1000</f>
        <v>1204.45011854824</v>
      </c>
      <c r="Q651" s="305">
        <f>P651*N651/1000</f>
        <v>89.129308772569757</v>
      </c>
    </row>
    <row r="652" spans="1:17" ht="12.75" customHeight="1">
      <c r="A652" s="361"/>
      <c r="B652" s="47" t="s">
        <v>725</v>
      </c>
      <c r="C652" s="62" t="s">
        <v>715</v>
      </c>
      <c r="D652" s="10">
        <v>17</v>
      </c>
      <c r="E652" s="10">
        <v>1975</v>
      </c>
      <c r="F652" s="173">
        <f>SUM(G652:I652)</f>
        <v>26.416</v>
      </c>
      <c r="G652" s="173">
        <v>0</v>
      </c>
      <c r="H652" s="173">
        <v>0</v>
      </c>
      <c r="I652" s="173">
        <v>26.416</v>
      </c>
      <c r="J652" s="173">
        <v>1315.92</v>
      </c>
      <c r="K652" s="173">
        <v>26.416</v>
      </c>
      <c r="L652" s="173">
        <v>1315.92</v>
      </c>
      <c r="M652" s="191">
        <f>K652/L652</f>
        <v>2.0074168642470667E-2</v>
      </c>
      <c r="N652" s="192">
        <v>74</v>
      </c>
      <c r="O652" s="192">
        <f>M652*N652</f>
        <v>1.4854884795428294</v>
      </c>
      <c r="P652" s="192">
        <f>M652*60*1000</f>
        <v>1204.45011854824</v>
      </c>
      <c r="Q652" s="305">
        <f>P652*N652/1000</f>
        <v>89.129308772569757</v>
      </c>
    </row>
    <row r="653" spans="1:17" ht="12.75" customHeight="1">
      <c r="A653" s="361"/>
      <c r="B653" s="47" t="s">
        <v>212</v>
      </c>
      <c r="C653" s="59" t="s">
        <v>850</v>
      </c>
      <c r="D653" s="9">
        <v>32</v>
      </c>
      <c r="E653" s="9">
        <v>1961</v>
      </c>
      <c r="F653" s="172">
        <v>31.69</v>
      </c>
      <c r="G653" s="172">
        <v>2.9809999999999999</v>
      </c>
      <c r="H653" s="172">
        <v>0.32</v>
      </c>
      <c r="I653" s="172">
        <f>F653-G653-H653</f>
        <v>28.389000000000003</v>
      </c>
      <c r="J653" s="172">
        <v>1412.83</v>
      </c>
      <c r="K653" s="172">
        <v>28.388999999999999</v>
      </c>
      <c r="L653" s="172">
        <v>1412.83</v>
      </c>
      <c r="M653" s="174">
        <f>K653/L653</f>
        <v>2.0093712619352649E-2</v>
      </c>
      <c r="N653" s="175">
        <v>50.9</v>
      </c>
      <c r="O653" s="176">
        <f>M653*N653</f>
        <v>1.0227699723250498</v>
      </c>
      <c r="P653" s="176">
        <f>M653*60*1000</f>
        <v>1205.6227571611589</v>
      </c>
      <c r="Q653" s="303">
        <f>P653*N653/1000</f>
        <v>61.366198339502986</v>
      </c>
    </row>
    <row r="654" spans="1:17" ht="12.75" customHeight="1">
      <c r="A654" s="361"/>
      <c r="B654" s="47" t="s">
        <v>993</v>
      </c>
      <c r="C654" s="62" t="s">
        <v>67</v>
      </c>
      <c r="D654" s="10">
        <v>108</v>
      </c>
      <c r="E654" s="10">
        <v>1968</v>
      </c>
      <c r="F654" s="173">
        <v>76.52</v>
      </c>
      <c r="G654" s="173">
        <v>7.6</v>
      </c>
      <c r="H654" s="173">
        <v>17.2</v>
      </c>
      <c r="I654" s="173">
        <v>51.72</v>
      </c>
      <c r="J654" s="173">
        <v>2558.44</v>
      </c>
      <c r="K654" s="173">
        <v>51.72</v>
      </c>
      <c r="L654" s="173">
        <v>2558.44</v>
      </c>
      <c r="M654" s="191">
        <v>2.0215443786057129E-2</v>
      </c>
      <c r="N654" s="192">
        <v>59.95</v>
      </c>
      <c r="O654" s="192">
        <v>1.2119158549741249</v>
      </c>
      <c r="P654" s="192">
        <v>1212.9266271634278</v>
      </c>
      <c r="Q654" s="305">
        <v>72.714951298447502</v>
      </c>
    </row>
    <row r="655" spans="1:17" ht="12.75" customHeight="1">
      <c r="A655" s="361"/>
      <c r="B655" s="47" t="s">
        <v>148</v>
      </c>
      <c r="C655" s="62" t="s">
        <v>135</v>
      </c>
      <c r="D655" s="10">
        <v>20</v>
      </c>
      <c r="E655" s="10">
        <v>1994</v>
      </c>
      <c r="F655" s="173">
        <v>27.24</v>
      </c>
      <c r="G655" s="173">
        <v>1.8601399999999999</v>
      </c>
      <c r="H655" s="173">
        <v>2.72</v>
      </c>
      <c r="I655" s="173">
        <v>22.659859999999998</v>
      </c>
      <c r="J655" s="173">
        <v>1120.8599999999999</v>
      </c>
      <c r="K655" s="173">
        <v>22.659859999999998</v>
      </c>
      <c r="L655" s="173">
        <v>1120.8599999999999</v>
      </c>
      <c r="M655" s="191">
        <f>K655/L655</f>
        <v>2.0216494477454813E-2</v>
      </c>
      <c r="N655" s="192">
        <v>62.021000000000001</v>
      </c>
      <c r="O655" s="192">
        <f>M655*N655</f>
        <v>1.253847203986225</v>
      </c>
      <c r="P655" s="192">
        <f>M655*1000*60</f>
        <v>1212.9896686472887</v>
      </c>
      <c r="Q655" s="305">
        <f>O655*60</f>
        <v>75.230832239173495</v>
      </c>
    </row>
    <row r="656" spans="1:17" ht="12.75" customHeight="1">
      <c r="A656" s="361"/>
      <c r="B656" s="47" t="s">
        <v>725</v>
      </c>
      <c r="C656" s="62" t="s">
        <v>716</v>
      </c>
      <c r="D656" s="10">
        <v>8</v>
      </c>
      <c r="E656" s="10">
        <v>1970</v>
      </c>
      <c r="F656" s="173">
        <f>SUM(G656:I656)</f>
        <v>8.3629999999999995</v>
      </c>
      <c r="G656" s="173">
        <v>0</v>
      </c>
      <c r="H656" s="173">
        <v>0</v>
      </c>
      <c r="I656" s="173">
        <v>8.3629999999999995</v>
      </c>
      <c r="J656" s="173">
        <v>412.7</v>
      </c>
      <c r="K656" s="173">
        <v>8.3629999999999995</v>
      </c>
      <c r="L656" s="173">
        <v>412.7</v>
      </c>
      <c r="M656" s="191">
        <f>K656/L656</f>
        <v>2.026411436879089E-2</v>
      </c>
      <c r="N656" s="192">
        <v>74</v>
      </c>
      <c r="O656" s="192">
        <f>M656*N656</f>
        <v>1.4995444632905259</v>
      </c>
      <c r="P656" s="192">
        <f>M656*60*1000</f>
        <v>1215.8468621274535</v>
      </c>
      <c r="Q656" s="305">
        <f>P656*N656/1000</f>
        <v>89.972667797431555</v>
      </c>
    </row>
    <row r="657" spans="1:17" ht="12.75" customHeight="1">
      <c r="A657" s="361"/>
      <c r="B657" s="47" t="s">
        <v>98</v>
      </c>
      <c r="C657" s="198" t="s">
        <v>338</v>
      </c>
      <c r="D657" s="20">
        <v>59</v>
      </c>
      <c r="E657" s="21" t="s">
        <v>40</v>
      </c>
      <c r="F657" s="194">
        <v>55.27</v>
      </c>
      <c r="G657" s="194">
        <v>5.28</v>
      </c>
      <c r="H657" s="194">
        <v>0.6</v>
      </c>
      <c r="I657" s="194">
        <v>49.39</v>
      </c>
      <c r="J657" s="195">
        <v>2449.7199999999998</v>
      </c>
      <c r="K657" s="194">
        <v>48.73</v>
      </c>
      <c r="L657" s="195">
        <v>2403.11</v>
      </c>
      <c r="M657" s="174">
        <v>2.0277889901003279E-2</v>
      </c>
      <c r="N657" s="196">
        <v>61.5</v>
      </c>
      <c r="O657" s="176">
        <v>1.2470902289117016</v>
      </c>
      <c r="P657" s="176">
        <v>1216.6733940601969</v>
      </c>
      <c r="Q657" s="303">
        <v>74.825413734702096</v>
      </c>
    </row>
    <row r="658" spans="1:17" ht="12.75" customHeight="1">
      <c r="A658" s="361"/>
      <c r="B658" s="47" t="s">
        <v>446</v>
      </c>
      <c r="C658" s="187" t="s">
        <v>437</v>
      </c>
      <c r="D658" s="29">
        <v>108</v>
      </c>
      <c r="E658" s="29" t="s">
        <v>40</v>
      </c>
      <c r="F658" s="188">
        <v>80.144000000000005</v>
      </c>
      <c r="G658" s="188">
        <v>9.3158960000000004</v>
      </c>
      <c r="H658" s="188">
        <v>17.2</v>
      </c>
      <c r="I658" s="188">
        <v>53.628101999999998</v>
      </c>
      <c r="J658" s="188">
        <v>2642.7</v>
      </c>
      <c r="K658" s="188">
        <v>53.628101999999998</v>
      </c>
      <c r="L658" s="188">
        <v>2642.7</v>
      </c>
      <c r="M658" s="189">
        <v>2.0292920876376436E-2</v>
      </c>
      <c r="N658" s="190">
        <v>64.637</v>
      </c>
      <c r="O658" s="190">
        <v>1.3116735266863437</v>
      </c>
      <c r="P658" s="190">
        <v>1217.575252582586</v>
      </c>
      <c r="Q658" s="304">
        <v>78.700411601180619</v>
      </c>
    </row>
    <row r="659" spans="1:17" ht="12.75" customHeight="1">
      <c r="A659" s="361"/>
      <c r="B659" s="47" t="s">
        <v>263</v>
      </c>
      <c r="C659" s="59" t="s">
        <v>918</v>
      </c>
      <c r="D659" s="9">
        <v>24</v>
      </c>
      <c r="E659" s="9">
        <v>1988</v>
      </c>
      <c r="F659" s="172">
        <f>SUM(G659+H659+I659)</f>
        <v>37.82</v>
      </c>
      <c r="G659" s="172">
        <v>3.39</v>
      </c>
      <c r="H659" s="172">
        <v>3.84</v>
      </c>
      <c r="I659" s="172">
        <v>30.59</v>
      </c>
      <c r="J659" s="172">
        <v>1505.51</v>
      </c>
      <c r="K659" s="172">
        <v>30.59</v>
      </c>
      <c r="L659" s="172">
        <v>1505.51</v>
      </c>
      <c r="M659" s="174">
        <f>K659/L659</f>
        <v>2.0318695990063168E-2</v>
      </c>
      <c r="N659" s="175">
        <v>52.32</v>
      </c>
      <c r="O659" s="176">
        <f>M659*N659</f>
        <v>1.0630741742001049</v>
      </c>
      <c r="P659" s="176">
        <f>M659*60*1000</f>
        <v>1219.1217594037901</v>
      </c>
      <c r="Q659" s="303">
        <f>P659*N659/1000</f>
        <v>63.784450452006297</v>
      </c>
    </row>
    <row r="660" spans="1:17" ht="12.75" customHeight="1">
      <c r="A660" s="361"/>
      <c r="B660" s="10" t="s">
        <v>446</v>
      </c>
      <c r="C660" s="187" t="s">
        <v>431</v>
      </c>
      <c r="D660" s="29">
        <v>47</v>
      </c>
      <c r="E660" s="29" t="s">
        <v>40</v>
      </c>
      <c r="F660" s="188">
        <v>43.085000000000001</v>
      </c>
      <c r="G660" s="188">
        <v>4.8644309999999997</v>
      </c>
      <c r="H660" s="188">
        <v>0</v>
      </c>
      <c r="I660" s="188">
        <v>38.220574999999997</v>
      </c>
      <c r="J660" s="188">
        <v>1879.63</v>
      </c>
      <c r="K660" s="188">
        <v>38.220574999999997</v>
      </c>
      <c r="L660" s="188">
        <v>1879.63</v>
      </c>
      <c r="M660" s="189">
        <v>2.0334095008060094E-2</v>
      </c>
      <c r="N660" s="190">
        <v>64.637</v>
      </c>
      <c r="O660" s="190">
        <v>1.3143348990359802</v>
      </c>
      <c r="P660" s="190">
        <v>1220.0457004836055</v>
      </c>
      <c r="Q660" s="304">
        <v>78.860093942158812</v>
      </c>
    </row>
    <row r="661" spans="1:17" ht="12.75" customHeight="1">
      <c r="A661" s="361"/>
      <c r="B661" s="47" t="s">
        <v>446</v>
      </c>
      <c r="C661" s="187" t="s">
        <v>432</v>
      </c>
      <c r="D661" s="29">
        <v>60</v>
      </c>
      <c r="E661" s="29">
        <v>1981</v>
      </c>
      <c r="F661" s="188">
        <v>82.888999999999996</v>
      </c>
      <c r="G661" s="188">
        <v>9.4556769999999997</v>
      </c>
      <c r="H661" s="188">
        <v>9.6</v>
      </c>
      <c r="I661" s="188">
        <v>63.833309999999997</v>
      </c>
      <c r="J661" s="188">
        <v>3139.2</v>
      </c>
      <c r="K661" s="188">
        <v>63.833309999999997</v>
      </c>
      <c r="L661" s="188">
        <v>3139.2</v>
      </c>
      <c r="M661" s="189">
        <v>2.0334260321100917E-2</v>
      </c>
      <c r="N661" s="190">
        <v>64.637</v>
      </c>
      <c r="O661" s="190">
        <v>1.314345584375</v>
      </c>
      <c r="P661" s="190">
        <v>1220.0556192660549</v>
      </c>
      <c r="Q661" s="304">
        <v>78.860735062499998</v>
      </c>
    </row>
    <row r="662" spans="1:17" ht="12.75" customHeight="1">
      <c r="A662" s="361"/>
      <c r="B662" s="47" t="s">
        <v>263</v>
      </c>
      <c r="C662" s="59" t="s">
        <v>922</v>
      </c>
      <c r="D662" s="9">
        <v>20</v>
      </c>
      <c r="E662" s="9">
        <v>1978</v>
      </c>
      <c r="F662" s="172">
        <f>SUM(G662+H662+I662)</f>
        <v>26.152999999999999</v>
      </c>
      <c r="G662" s="172">
        <v>1.3620000000000001</v>
      </c>
      <c r="H662" s="172">
        <v>3.12</v>
      </c>
      <c r="I662" s="172">
        <v>21.670999999999999</v>
      </c>
      <c r="J662" s="172">
        <v>1065.04</v>
      </c>
      <c r="K662" s="172">
        <v>21.670999999999999</v>
      </c>
      <c r="L662" s="172">
        <v>1065.04</v>
      </c>
      <c r="M662" s="174">
        <f>K662/L662</f>
        <v>2.0347592578682492E-2</v>
      </c>
      <c r="N662" s="175">
        <v>52.32</v>
      </c>
      <c r="O662" s="176">
        <f>M662*N662</f>
        <v>1.0645860437166681</v>
      </c>
      <c r="P662" s="176">
        <f>M662*60*1000</f>
        <v>1220.8555547209494</v>
      </c>
      <c r="Q662" s="303">
        <f>P662*N662/1000</f>
        <v>63.875162623000072</v>
      </c>
    </row>
    <row r="663" spans="1:17" ht="12.75" customHeight="1">
      <c r="A663" s="361"/>
      <c r="B663" s="47" t="s">
        <v>263</v>
      </c>
      <c r="C663" s="59" t="s">
        <v>925</v>
      </c>
      <c r="D663" s="9">
        <v>10</v>
      </c>
      <c r="E663" s="9">
        <v>1945</v>
      </c>
      <c r="F663" s="172">
        <f>SUM(G663+H663+I663)</f>
        <v>6.2859999999999996</v>
      </c>
      <c r="G663" s="172">
        <v>1.1220000000000001</v>
      </c>
      <c r="H663" s="172">
        <v>0</v>
      </c>
      <c r="I663" s="172">
        <v>5.1639999999999997</v>
      </c>
      <c r="J663" s="172">
        <v>253.74</v>
      </c>
      <c r="K663" s="172">
        <v>5.1639999999999997</v>
      </c>
      <c r="L663" s="172">
        <v>253.74</v>
      </c>
      <c r="M663" s="174">
        <f>K663/L663</f>
        <v>2.0351540947426496E-2</v>
      </c>
      <c r="N663" s="175">
        <v>52.32</v>
      </c>
      <c r="O663" s="176">
        <f>M663*N663</f>
        <v>1.0647926223693542</v>
      </c>
      <c r="P663" s="176">
        <f>M663*60*1000</f>
        <v>1221.0924568455898</v>
      </c>
      <c r="Q663" s="303">
        <f>P663*N663/1000</f>
        <v>63.887557342161259</v>
      </c>
    </row>
    <row r="664" spans="1:17" ht="12.75" customHeight="1">
      <c r="A664" s="361"/>
      <c r="B664" s="47" t="s">
        <v>584</v>
      </c>
      <c r="C664" s="203" t="s">
        <v>956</v>
      </c>
      <c r="D664" s="204">
        <v>50</v>
      </c>
      <c r="E664" s="204">
        <v>1985</v>
      </c>
      <c r="F664" s="205">
        <v>79.542000000000002</v>
      </c>
      <c r="G664" s="205">
        <v>5.2530000000000001</v>
      </c>
      <c r="H664" s="205">
        <v>8</v>
      </c>
      <c r="I664" s="205">
        <v>66.289000000000001</v>
      </c>
      <c r="J664" s="205">
        <v>3248.27</v>
      </c>
      <c r="K664" s="205">
        <v>66.289000000000001</v>
      </c>
      <c r="L664" s="205">
        <v>3248.27</v>
      </c>
      <c r="M664" s="206">
        <v>2.0407478442370862E-2</v>
      </c>
      <c r="N664" s="207">
        <v>65.727000000000004</v>
      </c>
      <c r="O664" s="207">
        <v>1.3413223355817097</v>
      </c>
      <c r="P664" s="207">
        <v>1224.4487065422518</v>
      </c>
      <c r="Q664" s="306">
        <v>80.479340134902586</v>
      </c>
    </row>
    <row r="665" spans="1:17" ht="12.75" customHeight="1">
      <c r="A665" s="361"/>
      <c r="B665" s="47" t="s">
        <v>989</v>
      </c>
      <c r="C665" s="59" t="s">
        <v>647</v>
      </c>
      <c r="D665" s="9">
        <v>10</v>
      </c>
      <c r="E665" s="9">
        <v>1976</v>
      </c>
      <c r="F665" s="172">
        <v>15.381</v>
      </c>
      <c r="G665" s="172">
        <v>0.72599999999999998</v>
      </c>
      <c r="H665" s="172">
        <v>1.6</v>
      </c>
      <c r="I665" s="172">
        <v>13.055</v>
      </c>
      <c r="J665" s="172">
        <v>638.34</v>
      </c>
      <c r="K665" s="172">
        <v>13.055</v>
      </c>
      <c r="L665" s="172">
        <v>638.34</v>
      </c>
      <c r="M665" s="174">
        <f>K665/L665</f>
        <v>2.0451483535419993E-2</v>
      </c>
      <c r="N665" s="175">
        <v>65.400000000000006</v>
      </c>
      <c r="O665" s="176">
        <f>M665*N665</f>
        <v>1.3375270232164675</v>
      </c>
      <c r="P665" s="176">
        <f>M665*60*1000</f>
        <v>1227.0890121251996</v>
      </c>
      <c r="Q665" s="303">
        <f>P665*N665/1000</f>
        <v>80.251621392988056</v>
      </c>
    </row>
    <row r="666" spans="1:17" ht="12.75" customHeight="1">
      <c r="A666" s="361"/>
      <c r="B666" s="47" t="s">
        <v>263</v>
      </c>
      <c r="C666" s="59" t="s">
        <v>923</v>
      </c>
      <c r="D666" s="9">
        <v>18</v>
      </c>
      <c r="E666" s="9"/>
      <c r="F666" s="172">
        <f>SUM(G666+H666+I666)</f>
        <v>28.425999999999998</v>
      </c>
      <c r="G666" s="172">
        <v>2.407</v>
      </c>
      <c r="H666" s="172">
        <v>2.88</v>
      </c>
      <c r="I666" s="172">
        <v>23.138999999999999</v>
      </c>
      <c r="J666" s="172">
        <v>1127.8800000000001</v>
      </c>
      <c r="K666" s="172">
        <v>23.138999999999999</v>
      </c>
      <c r="L666" s="172">
        <v>1127.8800000000001</v>
      </c>
      <c r="M666" s="174">
        <f>K666/L666</f>
        <v>2.0515480370252151E-2</v>
      </c>
      <c r="N666" s="175">
        <v>52.32</v>
      </c>
      <c r="O666" s="176">
        <f>M666*N666</f>
        <v>1.0733699329715924</v>
      </c>
      <c r="P666" s="176">
        <f>M666*60*1000</f>
        <v>1230.928822215129</v>
      </c>
      <c r="Q666" s="303">
        <f>P666*N666/1000</f>
        <v>64.402195978295552</v>
      </c>
    </row>
    <row r="667" spans="1:17" ht="12.75" customHeight="1">
      <c r="A667" s="361"/>
      <c r="B667" s="47" t="s">
        <v>247</v>
      </c>
      <c r="C667" s="210" t="s">
        <v>382</v>
      </c>
      <c r="D667" s="211">
        <v>22</v>
      </c>
      <c r="E667" s="211" t="s">
        <v>40</v>
      </c>
      <c r="F667" s="212">
        <f>G667+H667+I667</f>
        <v>30.159999999999997</v>
      </c>
      <c r="G667" s="212">
        <v>2.4015</v>
      </c>
      <c r="H667" s="212">
        <v>3.52</v>
      </c>
      <c r="I667" s="212">
        <v>24.238499999999998</v>
      </c>
      <c r="J667" s="212">
        <v>1180.93</v>
      </c>
      <c r="K667" s="212">
        <f>I667</f>
        <v>24.238499999999998</v>
      </c>
      <c r="L667" s="212">
        <f>J667</f>
        <v>1180.93</v>
      </c>
      <c r="M667" s="213">
        <f>K667/L667</f>
        <v>2.0524925270761177E-2</v>
      </c>
      <c r="N667" s="214">
        <v>48.7</v>
      </c>
      <c r="O667" s="215">
        <f>M667*N667</f>
        <v>0.99956386068606939</v>
      </c>
      <c r="P667" s="215">
        <f>M667*60*1000</f>
        <v>1231.4955162456706</v>
      </c>
      <c r="Q667" s="307">
        <f>P667*N667/1000</f>
        <v>59.973831641164168</v>
      </c>
    </row>
    <row r="668" spans="1:17" ht="12.75" customHeight="1">
      <c r="A668" s="361"/>
      <c r="B668" s="47" t="s">
        <v>39</v>
      </c>
      <c r="C668" s="59" t="s">
        <v>648</v>
      </c>
      <c r="D668" s="9">
        <v>8</v>
      </c>
      <c r="E668" s="9">
        <v>1972</v>
      </c>
      <c r="F668" s="172">
        <v>10.186</v>
      </c>
      <c r="G668" s="172">
        <v>0.622</v>
      </c>
      <c r="H668" s="172">
        <v>1.28</v>
      </c>
      <c r="I668" s="172">
        <v>8.2840000000000007</v>
      </c>
      <c r="J668" s="172">
        <v>402.69</v>
      </c>
      <c r="K668" s="172">
        <v>8.2840000000000007</v>
      </c>
      <c r="L668" s="172">
        <v>402.69</v>
      </c>
      <c r="M668" s="174">
        <f>K668/L668</f>
        <v>2.057165561598252E-2</v>
      </c>
      <c r="N668" s="175">
        <v>65.400000000000006</v>
      </c>
      <c r="O668" s="176">
        <f>M668*N668</f>
        <v>1.3453862772852569</v>
      </c>
      <c r="P668" s="176">
        <f>M668*60*1000</f>
        <v>1234.2993369589512</v>
      </c>
      <c r="Q668" s="303">
        <f>P668*N668/1000</f>
        <v>80.723176637115429</v>
      </c>
    </row>
    <row r="669" spans="1:17" ht="12.75" customHeight="1">
      <c r="A669" s="361"/>
      <c r="B669" s="47" t="s">
        <v>263</v>
      </c>
      <c r="C669" s="59" t="s">
        <v>919</v>
      </c>
      <c r="D669" s="9">
        <v>55</v>
      </c>
      <c r="E669" s="9">
        <v>1976</v>
      </c>
      <c r="F669" s="172">
        <f>SUM(G669+H669+I669)</f>
        <v>5.6540000000000008</v>
      </c>
      <c r="G669" s="172">
        <v>0.49</v>
      </c>
      <c r="H669" s="172">
        <v>4.6740000000000004</v>
      </c>
      <c r="I669" s="172">
        <v>0.49</v>
      </c>
      <c r="J669" s="172">
        <v>1467.32</v>
      </c>
      <c r="K669" s="172">
        <v>30.37</v>
      </c>
      <c r="L669" s="172">
        <v>1467.32</v>
      </c>
      <c r="M669" s="174">
        <f>K669/L669</f>
        <v>2.0697598342556498E-2</v>
      </c>
      <c r="N669" s="175">
        <v>52.32</v>
      </c>
      <c r="O669" s="176">
        <f>M669*N669</f>
        <v>1.082898345282556</v>
      </c>
      <c r="P669" s="176">
        <f>M669*60*1000</f>
        <v>1241.8559005533898</v>
      </c>
      <c r="Q669" s="303">
        <f>P669*N669/1000</f>
        <v>64.973900716953352</v>
      </c>
    </row>
    <row r="670" spans="1:17" ht="12.75" customHeight="1">
      <c r="A670" s="361"/>
      <c r="B670" s="47" t="s">
        <v>50</v>
      </c>
      <c r="C670" s="59" t="s">
        <v>283</v>
      </c>
      <c r="D670" s="9">
        <v>12</v>
      </c>
      <c r="E670" s="9" t="s">
        <v>47</v>
      </c>
      <c r="F670" s="172">
        <v>13.8</v>
      </c>
      <c r="G670" s="172">
        <v>0.81</v>
      </c>
      <c r="H670" s="172">
        <v>1.92</v>
      </c>
      <c r="I670" s="172">
        <v>11.07</v>
      </c>
      <c r="J670" s="172"/>
      <c r="K670" s="172">
        <v>11.07</v>
      </c>
      <c r="L670" s="172">
        <v>533.79999999999995</v>
      </c>
      <c r="M670" s="174">
        <f>K670/L670</f>
        <v>2.0738104158860998E-2</v>
      </c>
      <c r="N670" s="175">
        <v>61.59</v>
      </c>
      <c r="O670" s="176">
        <f>M670*N670</f>
        <v>1.277259835144249</v>
      </c>
      <c r="P670" s="176">
        <f>M670*60*1000</f>
        <v>1244.2862495316597</v>
      </c>
      <c r="Q670" s="303">
        <f>P670*N670/1000</f>
        <v>76.635590108654924</v>
      </c>
    </row>
    <row r="671" spans="1:17" ht="12.75" customHeight="1">
      <c r="A671" s="361"/>
      <c r="B671" s="47" t="s">
        <v>263</v>
      </c>
      <c r="C671" s="59" t="s">
        <v>258</v>
      </c>
      <c r="D671" s="9">
        <v>18</v>
      </c>
      <c r="E671" s="9">
        <v>1988</v>
      </c>
      <c r="F671" s="172">
        <f>SUM(G671+H671+I671)</f>
        <v>28.247999999999998</v>
      </c>
      <c r="G671" s="172">
        <v>1.581</v>
      </c>
      <c r="H671" s="172">
        <v>2.88</v>
      </c>
      <c r="I671" s="172">
        <v>23.786999999999999</v>
      </c>
      <c r="J671" s="172">
        <v>1144.2</v>
      </c>
      <c r="K671" s="172">
        <v>23.786999999999999</v>
      </c>
      <c r="L671" s="172">
        <v>1144.2</v>
      </c>
      <c r="M671" s="174">
        <f>K671/L671</f>
        <v>2.0789197692711064E-2</v>
      </c>
      <c r="N671" s="175">
        <v>52.32</v>
      </c>
      <c r="O671" s="176">
        <f>M671*N671</f>
        <v>1.087690823282643</v>
      </c>
      <c r="P671" s="176">
        <f>M671*60*1000</f>
        <v>1247.351861562664</v>
      </c>
      <c r="Q671" s="303">
        <f>P671*N671/1000</f>
        <v>65.261449396958582</v>
      </c>
    </row>
    <row r="672" spans="1:17" ht="12.75" customHeight="1">
      <c r="A672" s="361"/>
      <c r="B672" s="47" t="s">
        <v>87</v>
      </c>
      <c r="C672" s="59" t="s">
        <v>755</v>
      </c>
      <c r="D672" s="9">
        <v>70</v>
      </c>
      <c r="E672" s="9">
        <v>1962</v>
      </c>
      <c r="F672" s="172">
        <v>73.528000000000006</v>
      </c>
      <c r="G672" s="172">
        <v>9.4384999999999994</v>
      </c>
      <c r="H672" s="172">
        <v>0.7</v>
      </c>
      <c r="I672" s="172">
        <v>63.389499999999998</v>
      </c>
      <c r="J672" s="172">
        <v>3044.36</v>
      </c>
      <c r="K672" s="172">
        <v>63.389499999999998</v>
      </c>
      <c r="L672" s="172">
        <v>3044.36</v>
      </c>
      <c r="M672" s="174">
        <v>2.0821946156170754E-2</v>
      </c>
      <c r="N672" s="175">
        <v>60.4</v>
      </c>
      <c r="O672" s="176">
        <v>1.2576455478327135</v>
      </c>
      <c r="P672" s="176">
        <v>1249.3167693702451</v>
      </c>
      <c r="Q672" s="303">
        <v>75.458732869962802</v>
      </c>
    </row>
    <row r="673" spans="1:17" ht="12.75" customHeight="1">
      <c r="A673" s="361"/>
      <c r="B673" s="47" t="s">
        <v>446</v>
      </c>
      <c r="C673" s="187" t="s">
        <v>433</v>
      </c>
      <c r="D673" s="29">
        <v>48</v>
      </c>
      <c r="E673" s="29">
        <v>1963</v>
      </c>
      <c r="F673" s="188">
        <v>46.7</v>
      </c>
      <c r="G673" s="188">
        <v>6.3213569999999999</v>
      </c>
      <c r="H673" s="188">
        <v>0.49</v>
      </c>
      <c r="I673" s="188">
        <v>39.888643000000002</v>
      </c>
      <c r="J673" s="188">
        <v>1913.87</v>
      </c>
      <c r="K673" s="188">
        <v>39.888643000000002</v>
      </c>
      <c r="L673" s="188">
        <v>1913.87</v>
      </c>
      <c r="M673" s="189">
        <v>2.0841876929990021E-2</v>
      </c>
      <c r="N673" s="190">
        <v>64.637</v>
      </c>
      <c r="O673" s="190">
        <v>1.3471563991237649</v>
      </c>
      <c r="P673" s="190">
        <v>1250.5126157994014</v>
      </c>
      <c r="Q673" s="304">
        <v>80.829383947425896</v>
      </c>
    </row>
    <row r="674" spans="1:17" ht="12.75" customHeight="1">
      <c r="A674" s="361"/>
      <c r="B674" s="10" t="s">
        <v>263</v>
      </c>
      <c r="C674" s="59" t="s">
        <v>921</v>
      </c>
      <c r="D674" s="9">
        <v>20</v>
      </c>
      <c r="E674" s="9"/>
      <c r="F674" s="172">
        <f>SUM(G674+H674+I674)</f>
        <v>28</v>
      </c>
      <c r="G674" s="172">
        <v>1.5349999999999999</v>
      </c>
      <c r="H674" s="172">
        <v>3.2</v>
      </c>
      <c r="I674" s="172">
        <v>23.265000000000001</v>
      </c>
      <c r="J674" s="172">
        <v>1114.26</v>
      </c>
      <c r="K674" s="172">
        <v>23.265000000000001</v>
      </c>
      <c r="L674" s="172">
        <v>1114.26</v>
      </c>
      <c r="M674" s="174">
        <f>K674/L674</f>
        <v>2.0879327984491949E-2</v>
      </c>
      <c r="N674" s="175">
        <v>52.32</v>
      </c>
      <c r="O674" s="176">
        <f>M674*N674</f>
        <v>1.0924064401486189</v>
      </c>
      <c r="P674" s="176">
        <f>M674*60*1000</f>
        <v>1252.759679069517</v>
      </c>
      <c r="Q674" s="303">
        <f>P674*N674/1000</f>
        <v>65.54438640891712</v>
      </c>
    </row>
    <row r="675" spans="1:17" ht="12.75" customHeight="1">
      <c r="A675" s="361"/>
      <c r="B675" s="10" t="s">
        <v>263</v>
      </c>
      <c r="C675" s="59" t="s">
        <v>920</v>
      </c>
      <c r="D675" s="9">
        <v>17</v>
      </c>
      <c r="E675" s="9"/>
      <c r="F675" s="172">
        <f>SUM(G675+H675+I675)</f>
        <v>14.887</v>
      </c>
      <c r="G675" s="172">
        <v>1.53</v>
      </c>
      <c r="H675" s="172">
        <v>0.32</v>
      </c>
      <c r="I675" s="172">
        <v>13.037000000000001</v>
      </c>
      <c r="J675" s="172">
        <v>623.12</v>
      </c>
      <c r="K675" s="172">
        <v>13.037000000000001</v>
      </c>
      <c r="L675" s="172">
        <v>623.12</v>
      </c>
      <c r="M675" s="174">
        <f>K675/L675</f>
        <v>2.0922133778405443E-2</v>
      </c>
      <c r="N675" s="175">
        <v>52.32</v>
      </c>
      <c r="O675" s="176">
        <f>M675*N675</f>
        <v>1.0946460392861728</v>
      </c>
      <c r="P675" s="176">
        <f>M675*60*1000</f>
        <v>1255.3280267043265</v>
      </c>
      <c r="Q675" s="303">
        <f>P675*N675/1000</f>
        <v>65.678762357170356</v>
      </c>
    </row>
    <row r="676" spans="1:17" ht="12.75" customHeight="1">
      <c r="A676" s="361"/>
      <c r="B676" s="47" t="s">
        <v>725</v>
      </c>
      <c r="C676" s="62" t="s">
        <v>717</v>
      </c>
      <c r="D676" s="10">
        <v>8</v>
      </c>
      <c r="E676" s="10">
        <v>1966</v>
      </c>
      <c r="F676" s="173">
        <f>SUM(G676:I676)</f>
        <v>7.3540000000000001</v>
      </c>
      <c r="G676" s="173">
        <v>0</v>
      </c>
      <c r="H676" s="173">
        <v>0</v>
      </c>
      <c r="I676" s="173">
        <v>7.3540000000000001</v>
      </c>
      <c r="J676" s="173">
        <v>350.82</v>
      </c>
      <c r="K676" s="173">
        <v>7.3540000000000001</v>
      </c>
      <c r="L676" s="173">
        <v>350.82</v>
      </c>
      <c r="M676" s="191">
        <f>K676/L676</f>
        <v>2.0962316857647798E-2</v>
      </c>
      <c r="N676" s="192">
        <v>74</v>
      </c>
      <c r="O676" s="192">
        <f>M676*N676</f>
        <v>1.5512114474659371</v>
      </c>
      <c r="P676" s="192">
        <f>M676*60*1000</f>
        <v>1257.7390114588677</v>
      </c>
      <c r="Q676" s="305">
        <f>P676*N676/1000</f>
        <v>93.072686847956206</v>
      </c>
    </row>
    <row r="677" spans="1:17" ht="12.75" customHeight="1">
      <c r="A677" s="361"/>
      <c r="B677" s="47" t="s">
        <v>725</v>
      </c>
      <c r="C677" s="62" t="s">
        <v>717</v>
      </c>
      <c r="D677" s="10">
        <v>8</v>
      </c>
      <c r="E677" s="10">
        <v>1966</v>
      </c>
      <c r="F677" s="173">
        <f>SUM(G677:I677)</f>
        <v>7.3540000000000001</v>
      </c>
      <c r="G677" s="173">
        <v>0</v>
      </c>
      <c r="H677" s="173">
        <v>0</v>
      </c>
      <c r="I677" s="173">
        <v>7.3540000000000001</v>
      </c>
      <c r="J677" s="173">
        <v>350.82</v>
      </c>
      <c r="K677" s="173">
        <v>7.3540000000000001</v>
      </c>
      <c r="L677" s="173">
        <v>350.82</v>
      </c>
      <c r="M677" s="191">
        <f>K677/L677</f>
        <v>2.0962316857647798E-2</v>
      </c>
      <c r="N677" s="192">
        <v>74</v>
      </c>
      <c r="O677" s="192">
        <f>M677*N677</f>
        <v>1.5512114474659371</v>
      </c>
      <c r="P677" s="192">
        <f>M677*60*1000</f>
        <v>1257.7390114588677</v>
      </c>
      <c r="Q677" s="305">
        <f>P677*N677/1000</f>
        <v>93.072686847956206</v>
      </c>
    </row>
    <row r="678" spans="1:17" ht="12.75" customHeight="1">
      <c r="A678" s="361"/>
      <c r="B678" s="47" t="s">
        <v>263</v>
      </c>
      <c r="C678" s="59" t="s">
        <v>261</v>
      </c>
      <c r="D678" s="9">
        <v>10</v>
      </c>
      <c r="E678" s="9">
        <v>1976</v>
      </c>
      <c r="F678" s="172">
        <f>SUM(G678+H678+I678)</f>
        <v>9</v>
      </c>
      <c r="G678" s="172">
        <v>0.35699999999999998</v>
      </c>
      <c r="H678" s="172">
        <v>0</v>
      </c>
      <c r="I678" s="172">
        <v>8.6430000000000007</v>
      </c>
      <c r="J678" s="172">
        <v>411.49</v>
      </c>
      <c r="K678" s="172">
        <v>8.6430000000000007</v>
      </c>
      <c r="L678" s="172">
        <v>411.49</v>
      </c>
      <c r="M678" s="174">
        <f>K678/L678</f>
        <v>2.1004155629541423E-2</v>
      </c>
      <c r="N678" s="175">
        <v>52.32</v>
      </c>
      <c r="O678" s="176">
        <f>M678*N678</f>
        <v>1.0989374225376072</v>
      </c>
      <c r="P678" s="176">
        <f>M678*60*1000</f>
        <v>1260.2493377724852</v>
      </c>
      <c r="Q678" s="303">
        <f>P678*N678/1000</f>
        <v>65.936245352256435</v>
      </c>
    </row>
    <row r="679" spans="1:17" ht="12.75" customHeight="1">
      <c r="A679" s="361"/>
      <c r="B679" s="47" t="s">
        <v>725</v>
      </c>
      <c r="C679" s="62" t="s">
        <v>718</v>
      </c>
      <c r="D679" s="10">
        <v>8</v>
      </c>
      <c r="E679" s="10">
        <v>1966</v>
      </c>
      <c r="F679" s="173">
        <f>SUM(G679:I679)</f>
        <v>7.4450000000000003</v>
      </c>
      <c r="G679" s="173">
        <v>0</v>
      </c>
      <c r="H679" s="173">
        <v>0</v>
      </c>
      <c r="I679" s="173">
        <v>7.4450000000000003</v>
      </c>
      <c r="J679" s="173">
        <v>353.96</v>
      </c>
      <c r="K679" s="173">
        <v>7.4450000000000003</v>
      </c>
      <c r="L679" s="173">
        <v>353.96</v>
      </c>
      <c r="M679" s="191">
        <f>K679/L679</f>
        <v>2.1033450107356765E-2</v>
      </c>
      <c r="N679" s="192">
        <v>74</v>
      </c>
      <c r="O679" s="192">
        <f>M679*N679</f>
        <v>1.5564753079444005</v>
      </c>
      <c r="P679" s="192">
        <f>M679*60*1000</f>
        <v>1262.007006441406</v>
      </c>
      <c r="Q679" s="305">
        <f>P679*N679/1000</f>
        <v>93.388518476664046</v>
      </c>
    </row>
    <row r="680" spans="1:17" ht="12.75" customHeight="1">
      <c r="A680" s="361"/>
      <c r="B680" s="47" t="s">
        <v>725</v>
      </c>
      <c r="C680" s="62" t="s">
        <v>718</v>
      </c>
      <c r="D680" s="10">
        <v>8</v>
      </c>
      <c r="E680" s="10">
        <v>1966</v>
      </c>
      <c r="F680" s="173">
        <f>SUM(G680:I680)</f>
        <v>7.4450000000000003</v>
      </c>
      <c r="G680" s="173">
        <v>0</v>
      </c>
      <c r="H680" s="173">
        <v>0</v>
      </c>
      <c r="I680" s="173">
        <v>7.4450000000000003</v>
      </c>
      <c r="J680" s="173">
        <v>353.96</v>
      </c>
      <c r="K680" s="173">
        <v>7.4450000000000003</v>
      </c>
      <c r="L680" s="173">
        <v>353.96</v>
      </c>
      <c r="M680" s="191">
        <f>K680/L680</f>
        <v>2.1033450107356765E-2</v>
      </c>
      <c r="N680" s="192">
        <v>74</v>
      </c>
      <c r="O680" s="192">
        <f>M680*N680</f>
        <v>1.5564753079444005</v>
      </c>
      <c r="P680" s="192">
        <f>M680*60*1000</f>
        <v>1262.007006441406</v>
      </c>
      <c r="Q680" s="305">
        <f>P680*N680/1000</f>
        <v>93.388518476664046</v>
      </c>
    </row>
    <row r="681" spans="1:17" ht="12.75" customHeight="1">
      <c r="A681" s="361"/>
      <c r="B681" s="10" t="s">
        <v>35</v>
      </c>
      <c r="C681" s="59" t="s">
        <v>600</v>
      </c>
      <c r="D681" s="9">
        <v>20</v>
      </c>
      <c r="E681" s="9" t="s">
        <v>586</v>
      </c>
      <c r="F681" s="172">
        <f>+G681+H681+I681</f>
        <v>26.365997999999998</v>
      </c>
      <c r="G681" s="172">
        <v>1.5945929999999999</v>
      </c>
      <c r="H681" s="172">
        <v>2.88</v>
      </c>
      <c r="I681" s="172">
        <v>21.891404999999999</v>
      </c>
      <c r="J681" s="172">
        <v>1040.75</v>
      </c>
      <c r="K681" s="172">
        <v>21.891404999999999</v>
      </c>
      <c r="L681" s="172">
        <v>1040.75</v>
      </c>
      <c r="M681" s="174">
        <f>K681/L681</f>
        <v>2.1034258947874127E-2</v>
      </c>
      <c r="N681" s="175">
        <v>59.186999999999998</v>
      </c>
      <c r="O681" s="176">
        <f>M681*N681</f>
        <v>1.2449546843478259</v>
      </c>
      <c r="P681" s="176">
        <f>M681*60*1000</f>
        <v>1262.0555368724476</v>
      </c>
      <c r="Q681" s="303">
        <f>P681*N681/1000</f>
        <v>74.697281060869557</v>
      </c>
    </row>
    <row r="682" spans="1:17" ht="12.75" customHeight="1">
      <c r="A682" s="361"/>
      <c r="B682" s="47" t="s">
        <v>212</v>
      </c>
      <c r="C682" s="59" t="s">
        <v>851</v>
      </c>
      <c r="D682" s="9">
        <v>70</v>
      </c>
      <c r="E682" s="9">
        <v>1963</v>
      </c>
      <c r="F682" s="172">
        <v>70.629000000000005</v>
      </c>
      <c r="G682" s="172">
        <v>6.27</v>
      </c>
      <c r="H682" s="172">
        <v>0.7</v>
      </c>
      <c r="I682" s="172">
        <f>F682-G682-H682</f>
        <v>63.659000000000006</v>
      </c>
      <c r="J682" s="172">
        <v>3023.47</v>
      </c>
      <c r="K682" s="172">
        <v>63.658999999999999</v>
      </c>
      <c r="L682" s="172">
        <v>3023.47</v>
      </c>
      <c r="M682" s="174">
        <f>K682/L682</f>
        <v>2.1054946799538281E-2</v>
      </c>
      <c r="N682" s="175">
        <v>50.9</v>
      </c>
      <c r="O682" s="176">
        <f>M682*N682</f>
        <v>1.0716967920964984</v>
      </c>
      <c r="P682" s="176">
        <f>M682*60*1000</f>
        <v>1263.2968079722968</v>
      </c>
      <c r="Q682" s="303">
        <f>P682*N682/1000</f>
        <v>64.301807525789911</v>
      </c>
    </row>
    <row r="683" spans="1:17" ht="12.75" customHeight="1">
      <c r="A683" s="361"/>
      <c r="B683" s="47" t="s">
        <v>180</v>
      </c>
      <c r="C683" s="201" t="s">
        <v>171</v>
      </c>
      <c r="D683" s="38">
        <v>20</v>
      </c>
      <c r="E683" s="38">
        <v>1979</v>
      </c>
      <c r="F683" s="202">
        <f>SUM(G683+H683+I683)</f>
        <v>27.1</v>
      </c>
      <c r="G683" s="202">
        <v>1.4</v>
      </c>
      <c r="H683" s="202">
        <v>3.1</v>
      </c>
      <c r="I683" s="202">
        <v>22.6</v>
      </c>
      <c r="J683" s="202">
        <v>1072.6199999999999</v>
      </c>
      <c r="K683" s="202">
        <v>22.6</v>
      </c>
      <c r="L683" s="202">
        <v>1072.6199999999999</v>
      </c>
      <c r="M683" s="174">
        <f>K683/L683</f>
        <v>2.1069903600529547E-2</v>
      </c>
      <c r="N683" s="175">
        <v>55.8</v>
      </c>
      <c r="O683" s="176">
        <f>M683*N683</f>
        <v>1.1757006209095486</v>
      </c>
      <c r="P683" s="176">
        <f>M683*60*1000</f>
        <v>1264.1942160317728</v>
      </c>
      <c r="Q683" s="303">
        <f>P683*N683/1000</f>
        <v>70.542037254572918</v>
      </c>
    </row>
    <row r="684" spans="1:17" ht="12.75" customHeight="1">
      <c r="A684" s="361"/>
      <c r="B684" s="47" t="s">
        <v>270</v>
      </c>
      <c r="C684" s="59" t="s">
        <v>636</v>
      </c>
      <c r="D684" s="9">
        <v>36</v>
      </c>
      <c r="E684" s="9">
        <v>1990</v>
      </c>
      <c r="F684" s="172">
        <v>60.578000000000003</v>
      </c>
      <c r="G684" s="172">
        <v>2.8479999999999999</v>
      </c>
      <c r="H684" s="172">
        <v>8.64</v>
      </c>
      <c r="I684" s="172">
        <v>49.09</v>
      </c>
      <c r="J684" s="172">
        <v>2325.87</v>
      </c>
      <c r="K684" s="172">
        <v>49.09</v>
      </c>
      <c r="L684" s="172">
        <v>2325.87</v>
      </c>
      <c r="M684" s="174">
        <f>K684/L684</f>
        <v>2.1106080735380742E-2</v>
      </c>
      <c r="N684" s="175">
        <v>52.3</v>
      </c>
      <c r="O684" s="176">
        <f>M684*N684</f>
        <v>1.1038480224604128</v>
      </c>
      <c r="P684" s="176">
        <f>M684*60*1000</f>
        <v>1266.3648441228445</v>
      </c>
      <c r="Q684" s="303">
        <f>P684*N684/1000</f>
        <v>66.230881347624759</v>
      </c>
    </row>
    <row r="685" spans="1:17" ht="12.75" customHeight="1">
      <c r="A685" s="361"/>
      <c r="B685" s="47" t="s">
        <v>270</v>
      </c>
      <c r="C685" s="59" t="s">
        <v>640</v>
      </c>
      <c r="D685" s="9">
        <v>20</v>
      </c>
      <c r="E685" s="9">
        <v>1982</v>
      </c>
      <c r="F685" s="172">
        <v>27.405000000000001</v>
      </c>
      <c r="G685" s="172">
        <v>2.0659999999999998</v>
      </c>
      <c r="H685" s="172">
        <v>3.2</v>
      </c>
      <c r="I685" s="172">
        <v>22.138999999999999</v>
      </c>
      <c r="J685" s="172">
        <v>1042.0899999999999</v>
      </c>
      <c r="K685" s="172">
        <v>22.138999999999999</v>
      </c>
      <c r="L685" s="172">
        <v>1042.0899999999999</v>
      </c>
      <c r="M685" s="174">
        <f>K685/L685</f>
        <v>2.1244806110796575E-2</v>
      </c>
      <c r="N685" s="175">
        <v>52.3</v>
      </c>
      <c r="O685" s="176">
        <f>M685*N685</f>
        <v>1.1111033595946609</v>
      </c>
      <c r="P685" s="176">
        <f>M685*60*1000</f>
        <v>1274.6883666477943</v>
      </c>
      <c r="Q685" s="303">
        <f>P685*N685/1000</f>
        <v>66.666201575679636</v>
      </c>
    </row>
    <row r="686" spans="1:17" ht="12.75" customHeight="1">
      <c r="A686" s="361"/>
      <c r="B686" s="10" t="s">
        <v>270</v>
      </c>
      <c r="C686" s="59" t="s">
        <v>637</v>
      </c>
      <c r="D686" s="9">
        <v>36</v>
      </c>
      <c r="E686" s="9">
        <v>1984</v>
      </c>
      <c r="F686" s="172">
        <v>57.469000000000001</v>
      </c>
      <c r="G686" s="172">
        <v>3.0710000000000002</v>
      </c>
      <c r="H686" s="172">
        <v>8.8800000000000008</v>
      </c>
      <c r="I686" s="172">
        <v>45.518000000000001</v>
      </c>
      <c r="J686" s="172">
        <v>2136.41</v>
      </c>
      <c r="K686" s="172">
        <v>45.518000000000001</v>
      </c>
      <c r="L686" s="172">
        <v>2136.41</v>
      </c>
      <c r="M686" s="174">
        <f>K686/L686</f>
        <v>2.1305835490378722E-2</v>
      </c>
      <c r="N686" s="175">
        <v>52.3</v>
      </c>
      <c r="O686" s="176">
        <f>M686*N686</f>
        <v>1.1142951961468071</v>
      </c>
      <c r="P686" s="176">
        <f>M686*60*1000</f>
        <v>1278.3501294227233</v>
      </c>
      <c r="Q686" s="303">
        <f>P686*N686/1000</f>
        <v>66.857711768808429</v>
      </c>
    </row>
    <row r="687" spans="1:17" ht="12.75" customHeight="1">
      <c r="A687" s="361"/>
      <c r="B687" s="10" t="s">
        <v>180</v>
      </c>
      <c r="C687" s="201" t="s">
        <v>173</v>
      </c>
      <c r="D687" s="38">
        <v>45</v>
      </c>
      <c r="E687" s="38">
        <v>1981</v>
      </c>
      <c r="F687" s="202">
        <f>SUM(G687+H687+I687)</f>
        <v>58.2</v>
      </c>
      <c r="G687" s="202">
        <v>3</v>
      </c>
      <c r="H687" s="202">
        <v>7.2</v>
      </c>
      <c r="I687" s="202">
        <v>48</v>
      </c>
      <c r="J687" s="202">
        <v>2250.5500000000002</v>
      </c>
      <c r="K687" s="202">
        <v>48</v>
      </c>
      <c r="L687" s="202">
        <v>2250.5500000000002</v>
      </c>
      <c r="M687" s="174">
        <f>K687/L687</f>
        <v>2.1328119792939502E-2</v>
      </c>
      <c r="N687" s="175">
        <v>55.8</v>
      </c>
      <c r="O687" s="176">
        <f>M687*N687</f>
        <v>1.190109084446024</v>
      </c>
      <c r="P687" s="176">
        <f>M687*60*1000</f>
        <v>1279.68718757637</v>
      </c>
      <c r="Q687" s="303">
        <f>P687*N687/1000</f>
        <v>71.406545066761439</v>
      </c>
    </row>
    <row r="688" spans="1:17" ht="12.75" customHeight="1">
      <c r="A688" s="361"/>
      <c r="B688" s="47" t="s">
        <v>212</v>
      </c>
      <c r="C688" s="59" t="s">
        <v>852</v>
      </c>
      <c r="D688" s="9">
        <v>32</v>
      </c>
      <c r="E688" s="9">
        <v>1960</v>
      </c>
      <c r="F688" s="172">
        <v>26</v>
      </c>
      <c r="G688" s="172"/>
      <c r="H688" s="172"/>
      <c r="I688" s="172">
        <f>F688-G688-H688</f>
        <v>26</v>
      </c>
      <c r="J688" s="172">
        <v>1218.6199999999999</v>
      </c>
      <c r="K688" s="172">
        <v>26</v>
      </c>
      <c r="L688" s="172">
        <v>1218.6199999999999</v>
      </c>
      <c r="M688" s="174">
        <f>K688/L688</f>
        <v>2.1335609131640711E-2</v>
      </c>
      <c r="N688" s="175">
        <v>50.9</v>
      </c>
      <c r="O688" s="176">
        <f>M688*N688</f>
        <v>1.0859825048005121</v>
      </c>
      <c r="P688" s="176">
        <f>M688*60*1000</f>
        <v>1280.1365478984426</v>
      </c>
      <c r="Q688" s="303">
        <f>P688*N688/1000</f>
        <v>65.158950288030724</v>
      </c>
    </row>
    <row r="689" spans="1:17" ht="12.75" customHeight="1">
      <c r="A689" s="361"/>
      <c r="B689" s="10" t="s">
        <v>312</v>
      </c>
      <c r="C689" s="59" t="s">
        <v>305</v>
      </c>
      <c r="D689" s="9">
        <v>20</v>
      </c>
      <c r="E689" s="9">
        <v>1976</v>
      </c>
      <c r="F689" s="172">
        <v>19.39</v>
      </c>
      <c r="G689" s="172">
        <v>0.9</v>
      </c>
      <c r="H689" s="172">
        <v>3.2</v>
      </c>
      <c r="I689" s="172">
        <v>15.29</v>
      </c>
      <c r="J689" s="172">
        <v>712.6</v>
      </c>
      <c r="K689" s="172">
        <v>15.29</v>
      </c>
      <c r="L689" s="172">
        <v>712.76</v>
      </c>
      <c r="M689" s="174">
        <v>2.1451821089847913E-2</v>
      </c>
      <c r="N689" s="175">
        <v>56.7</v>
      </c>
      <c r="O689" s="176">
        <v>1.3257868988158708</v>
      </c>
      <c r="P689" s="176">
        <v>1287.109265390875</v>
      </c>
      <c r="Q689" s="303">
        <v>72.979095347662621</v>
      </c>
    </row>
    <row r="690" spans="1:17" ht="12.75" customHeight="1">
      <c r="A690" s="361"/>
      <c r="B690" s="47" t="s">
        <v>263</v>
      </c>
      <c r="C690" s="59" t="s">
        <v>924</v>
      </c>
      <c r="D690" s="9">
        <v>8</v>
      </c>
      <c r="E690" s="9">
        <v>1960</v>
      </c>
      <c r="F690" s="172">
        <f>SUM(G690+H690+I690)</f>
        <v>9.463000000000001</v>
      </c>
      <c r="G690" s="172">
        <v>0.40799999999999997</v>
      </c>
      <c r="H690" s="172">
        <v>1.28</v>
      </c>
      <c r="I690" s="172">
        <v>7.7750000000000004</v>
      </c>
      <c r="J690" s="172">
        <v>358.81</v>
      </c>
      <c r="K690" s="172">
        <v>7.75</v>
      </c>
      <c r="L690" s="172">
        <v>358.81</v>
      </c>
      <c r="M690" s="174">
        <f>K690/L690</f>
        <v>2.1599175050862573E-2</v>
      </c>
      <c r="N690" s="175">
        <v>52.32</v>
      </c>
      <c r="O690" s="176">
        <f>M690*N690</f>
        <v>1.1300688386611297</v>
      </c>
      <c r="P690" s="176">
        <f>M690*60*1000</f>
        <v>1295.9505030517544</v>
      </c>
      <c r="Q690" s="303">
        <f>P690*N690/1000</f>
        <v>67.804130319667792</v>
      </c>
    </row>
    <row r="691" spans="1:17" ht="12.75" customHeight="1">
      <c r="A691" s="361"/>
      <c r="B691" s="47" t="s">
        <v>36</v>
      </c>
      <c r="C691" s="59" t="s">
        <v>618</v>
      </c>
      <c r="D691" s="9">
        <v>16</v>
      </c>
      <c r="E691" s="9">
        <v>1990</v>
      </c>
      <c r="F691" s="172">
        <v>23.6</v>
      </c>
      <c r="G691" s="172">
        <v>1.2</v>
      </c>
      <c r="H691" s="172">
        <v>2.5</v>
      </c>
      <c r="I691" s="172">
        <v>19.8</v>
      </c>
      <c r="J691" s="172">
        <v>912</v>
      </c>
      <c r="K691" s="172">
        <v>19.8</v>
      </c>
      <c r="L691" s="172">
        <v>912</v>
      </c>
      <c r="M691" s="174">
        <f>K691/L691</f>
        <v>2.1710526315789475E-2</v>
      </c>
      <c r="N691" s="175">
        <v>54.17</v>
      </c>
      <c r="O691" s="176">
        <f>M691*N691</f>
        <v>1.1760592105263159</v>
      </c>
      <c r="P691" s="176">
        <f>M691*60*1000</f>
        <v>1302.6315789473686</v>
      </c>
      <c r="Q691" s="303">
        <f>P691*N691/1000</f>
        <v>70.563552631578958</v>
      </c>
    </row>
    <row r="692" spans="1:17" ht="12.75" customHeight="1">
      <c r="A692" s="361"/>
      <c r="B692" s="10" t="s">
        <v>87</v>
      </c>
      <c r="C692" s="59" t="s">
        <v>756</v>
      </c>
      <c r="D692" s="9">
        <v>85</v>
      </c>
      <c r="E692" s="9">
        <v>1969</v>
      </c>
      <c r="F692" s="172">
        <v>99.690100000000001</v>
      </c>
      <c r="G692" s="172">
        <v>9.6523000000000003</v>
      </c>
      <c r="H692" s="172">
        <v>8.5</v>
      </c>
      <c r="I692" s="172">
        <v>81.537800000000004</v>
      </c>
      <c r="J692" s="172">
        <v>3752.66</v>
      </c>
      <c r="K692" s="172">
        <v>81.537800000000004</v>
      </c>
      <c r="L692" s="172">
        <v>3752.66</v>
      </c>
      <c r="M692" s="174">
        <v>2.1728000938001313E-2</v>
      </c>
      <c r="N692" s="175">
        <v>60.4</v>
      </c>
      <c r="O692" s="176">
        <v>1.3123712566552792</v>
      </c>
      <c r="P692" s="176">
        <v>1303.6800562800788</v>
      </c>
      <c r="Q692" s="303">
        <v>78.742275399316753</v>
      </c>
    </row>
    <row r="693" spans="1:17" ht="12.75" customHeight="1">
      <c r="A693" s="361"/>
      <c r="B693" s="47" t="s">
        <v>35</v>
      </c>
      <c r="C693" s="59" t="s">
        <v>599</v>
      </c>
      <c r="D693" s="9">
        <v>8</v>
      </c>
      <c r="E693" s="9" t="s">
        <v>586</v>
      </c>
      <c r="F693" s="172">
        <f>+G693+H693+I693</f>
        <v>10.554998999999999</v>
      </c>
      <c r="G693" s="172">
        <v>0.45636500000000002</v>
      </c>
      <c r="H693" s="172">
        <v>1.28</v>
      </c>
      <c r="I693" s="172">
        <v>8.8186339999999994</v>
      </c>
      <c r="J693" s="172">
        <v>403.93</v>
      </c>
      <c r="K693" s="172">
        <v>8.8186339999999994</v>
      </c>
      <c r="L693" s="172">
        <v>403.93</v>
      </c>
      <c r="M693" s="174">
        <f>K693/L693</f>
        <v>2.1832084767162627E-2</v>
      </c>
      <c r="N693" s="175">
        <v>59.186999999999998</v>
      </c>
      <c r="O693" s="176">
        <f>M693*N693</f>
        <v>1.2921756011140544</v>
      </c>
      <c r="P693" s="176">
        <f>M693*60*1000</f>
        <v>1309.9250860297575</v>
      </c>
      <c r="Q693" s="303">
        <f>P693*N693/1000</f>
        <v>77.530536066843254</v>
      </c>
    </row>
    <row r="694" spans="1:17" ht="12.75" customHeight="1">
      <c r="A694" s="361"/>
      <c r="B694" s="10" t="s">
        <v>35</v>
      </c>
      <c r="C694" s="59" t="s">
        <v>598</v>
      </c>
      <c r="D694" s="9">
        <v>16</v>
      </c>
      <c r="E694" s="9" t="s">
        <v>586</v>
      </c>
      <c r="F694" s="172">
        <f>+G694+H694+I694</f>
        <v>16.700001</v>
      </c>
      <c r="G694" s="172">
        <v>1.1073999999999999</v>
      </c>
      <c r="H694" s="172">
        <v>0.13</v>
      </c>
      <c r="I694" s="172">
        <v>15.462600999999999</v>
      </c>
      <c r="J694" s="172">
        <v>707.93</v>
      </c>
      <c r="K694" s="172">
        <v>15.462600999999999</v>
      </c>
      <c r="L694" s="172">
        <v>707.93</v>
      </c>
      <c r="M694" s="174">
        <f>K694/L694</f>
        <v>2.1841991439831624E-2</v>
      </c>
      <c r="N694" s="175">
        <v>59.186999999999998</v>
      </c>
      <c r="O694" s="176">
        <f>M694*N694</f>
        <v>1.2927619473493144</v>
      </c>
      <c r="P694" s="176">
        <f>M694*60*1000</f>
        <v>1310.5194863898976</v>
      </c>
      <c r="Q694" s="303">
        <f>P694*N694/1000</f>
        <v>77.565716840958856</v>
      </c>
    </row>
    <row r="695" spans="1:17" ht="12.75" customHeight="1">
      <c r="A695" s="361"/>
      <c r="B695" s="47" t="s">
        <v>36</v>
      </c>
      <c r="C695" s="59" t="s">
        <v>619</v>
      </c>
      <c r="D695" s="9">
        <v>28</v>
      </c>
      <c r="E695" s="9">
        <v>1971</v>
      </c>
      <c r="F695" s="172">
        <v>37</v>
      </c>
      <c r="G695" s="172">
        <v>2.1</v>
      </c>
      <c r="H695" s="172">
        <v>4.4000000000000004</v>
      </c>
      <c r="I695" s="172">
        <v>30.4</v>
      </c>
      <c r="J695" s="172">
        <v>1389</v>
      </c>
      <c r="K695" s="172">
        <v>30.4</v>
      </c>
      <c r="L695" s="172">
        <v>1389</v>
      </c>
      <c r="M695" s="174">
        <f>K695/L695</f>
        <v>2.1886249100071992E-2</v>
      </c>
      <c r="N695" s="175">
        <v>54.17</v>
      </c>
      <c r="O695" s="176">
        <f>M695*N695</f>
        <v>1.1855781137508998</v>
      </c>
      <c r="P695" s="176">
        <f>M695*60*1000</f>
        <v>1313.1749460043195</v>
      </c>
      <c r="Q695" s="303">
        <f>P695*N695/1000</f>
        <v>71.13468682505399</v>
      </c>
    </row>
    <row r="696" spans="1:17" ht="12.75" customHeight="1">
      <c r="A696" s="361"/>
      <c r="B696" s="47" t="s">
        <v>35</v>
      </c>
      <c r="C696" s="59" t="s">
        <v>597</v>
      </c>
      <c r="D696" s="9">
        <v>8</v>
      </c>
      <c r="E696" s="9" t="s">
        <v>586</v>
      </c>
      <c r="F696" s="172">
        <f>+G696+H696+I696</f>
        <v>8.7959990000000001</v>
      </c>
      <c r="G696" s="172">
        <v>0.21476000000000001</v>
      </c>
      <c r="H696" s="172">
        <v>0.06</v>
      </c>
      <c r="I696" s="172">
        <v>8.5212389999999996</v>
      </c>
      <c r="J696" s="172">
        <v>388.27</v>
      </c>
      <c r="K696" s="172">
        <v>8.5212389999999996</v>
      </c>
      <c r="L696" s="172">
        <v>388.27</v>
      </c>
      <c r="M696" s="174">
        <f>K696/L696</f>
        <v>2.1946684008550751E-2</v>
      </c>
      <c r="N696" s="175">
        <v>59.186999999999998</v>
      </c>
      <c r="O696" s="176">
        <f>M696*N696</f>
        <v>1.2989583864140932</v>
      </c>
      <c r="P696" s="176">
        <f>M696*60*1000</f>
        <v>1316.8010405130451</v>
      </c>
      <c r="Q696" s="303">
        <f>P696*N696/1000</f>
        <v>77.937503184845596</v>
      </c>
    </row>
    <row r="697" spans="1:17" ht="12.75" customHeight="1">
      <c r="A697" s="361"/>
      <c r="B697" s="47" t="s">
        <v>270</v>
      </c>
      <c r="C697" s="59" t="s">
        <v>277</v>
      </c>
      <c r="D697" s="9">
        <v>36</v>
      </c>
      <c r="E697" s="9">
        <v>1981</v>
      </c>
      <c r="F697" s="172">
        <v>59.533999999999999</v>
      </c>
      <c r="G697" s="172">
        <v>5.1150000000000002</v>
      </c>
      <c r="H697" s="172">
        <v>8.64</v>
      </c>
      <c r="I697" s="172">
        <v>45.779000000000003</v>
      </c>
      <c r="J697" s="172">
        <v>2072.96</v>
      </c>
      <c r="K697" s="172">
        <v>45.779000000000003</v>
      </c>
      <c r="L697" s="172">
        <v>2072.96</v>
      </c>
      <c r="M697" s="174">
        <f>K697/L697</f>
        <v>2.208388005557271E-2</v>
      </c>
      <c r="N697" s="175">
        <v>52.3</v>
      </c>
      <c r="O697" s="176">
        <f>M697*N697</f>
        <v>1.1549869269064525</v>
      </c>
      <c r="P697" s="176">
        <f>M697*60*1000</f>
        <v>1325.0328033343626</v>
      </c>
      <c r="Q697" s="303">
        <f>P697*N697/1000</f>
        <v>69.299215614387151</v>
      </c>
    </row>
    <row r="698" spans="1:17" ht="12.75" customHeight="1">
      <c r="A698" s="361"/>
      <c r="B698" s="10" t="s">
        <v>270</v>
      </c>
      <c r="C698" s="59" t="s">
        <v>641</v>
      </c>
      <c r="D698" s="9">
        <v>20</v>
      </c>
      <c r="E698" s="9">
        <v>1984</v>
      </c>
      <c r="F698" s="172">
        <v>28.428999999999998</v>
      </c>
      <c r="G698" s="172">
        <v>1.843</v>
      </c>
      <c r="H698" s="172">
        <v>3.2</v>
      </c>
      <c r="I698" s="172">
        <v>23.385999999999999</v>
      </c>
      <c r="J698" s="172">
        <v>1050.8499999999999</v>
      </c>
      <c r="K698" s="172">
        <v>23.385999999999999</v>
      </c>
      <c r="L698" s="172">
        <v>1050.8499999999999</v>
      </c>
      <c r="M698" s="174">
        <f>K698/L698</f>
        <v>2.2254365513631823E-2</v>
      </c>
      <c r="N698" s="175">
        <v>52.3</v>
      </c>
      <c r="O698" s="176">
        <f>M698*N698</f>
        <v>1.1639033163629442</v>
      </c>
      <c r="P698" s="176">
        <f>M698*60*1000</f>
        <v>1335.2619308179094</v>
      </c>
      <c r="Q698" s="303">
        <f>P698*N698/1000</f>
        <v>69.834198981776666</v>
      </c>
    </row>
    <row r="699" spans="1:17" ht="12.75" customHeight="1">
      <c r="A699" s="361"/>
      <c r="B699" s="47" t="s">
        <v>35</v>
      </c>
      <c r="C699" s="59" t="s">
        <v>596</v>
      </c>
      <c r="D699" s="9">
        <v>58</v>
      </c>
      <c r="E699" s="9" t="s">
        <v>586</v>
      </c>
      <c r="F699" s="172">
        <f>+G699+H699+I699</f>
        <v>57.499998000000005</v>
      </c>
      <c r="G699" s="172">
        <v>2.110017</v>
      </c>
      <c r="H699" s="172">
        <v>0.41</v>
      </c>
      <c r="I699" s="172">
        <v>54.979981000000002</v>
      </c>
      <c r="J699" s="172">
        <v>2449.98</v>
      </c>
      <c r="K699" s="172">
        <v>54.979981000000002</v>
      </c>
      <c r="L699" s="172">
        <v>2449.98</v>
      </c>
      <c r="M699" s="174">
        <f>K699/L699</f>
        <v>2.2440991763198068E-2</v>
      </c>
      <c r="N699" s="175">
        <v>59.186999999999998</v>
      </c>
      <c r="O699" s="176">
        <f>M699*N699</f>
        <v>1.3282149794884039</v>
      </c>
      <c r="P699" s="176">
        <f>M699*60*1000</f>
        <v>1346.4595057918841</v>
      </c>
      <c r="Q699" s="303">
        <f>P699*N699/1000</f>
        <v>79.69289876930425</v>
      </c>
    </row>
    <row r="700" spans="1:17" ht="12.75" customHeight="1">
      <c r="A700" s="361"/>
      <c r="B700" s="10" t="s">
        <v>270</v>
      </c>
      <c r="C700" s="59" t="s">
        <v>639</v>
      </c>
      <c r="D700" s="9">
        <v>20</v>
      </c>
      <c r="E700" s="9">
        <v>1982</v>
      </c>
      <c r="F700" s="172">
        <v>28.704000000000001</v>
      </c>
      <c r="G700" s="172">
        <v>2.1779999999999999</v>
      </c>
      <c r="H700" s="172">
        <v>3.2</v>
      </c>
      <c r="I700" s="172">
        <v>23.326000000000001</v>
      </c>
      <c r="J700" s="172">
        <v>1035.05</v>
      </c>
      <c r="K700" s="172">
        <v>23.326000000000001</v>
      </c>
      <c r="L700" s="172">
        <v>1035.05</v>
      </c>
      <c r="M700" s="174">
        <f>K700/L700</f>
        <v>2.2536109366697261E-2</v>
      </c>
      <c r="N700" s="175">
        <v>52.3</v>
      </c>
      <c r="O700" s="176">
        <f>M700*N700</f>
        <v>1.1786385198782667</v>
      </c>
      <c r="P700" s="176">
        <f>M700*60*1000</f>
        <v>1352.1665620018357</v>
      </c>
      <c r="Q700" s="303">
        <f>P700*N700/1000</f>
        <v>70.718311192695992</v>
      </c>
    </row>
    <row r="701" spans="1:17" ht="12.75" customHeight="1">
      <c r="A701" s="361"/>
      <c r="B701" s="10" t="s">
        <v>212</v>
      </c>
      <c r="C701" s="59" t="s">
        <v>853</v>
      </c>
      <c r="D701" s="9">
        <v>54</v>
      </c>
      <c r="E701" s="9">
        <v>1980</v>
      </c>
      <c r="F701" s="172">
        <v>81.944999999999993</v>
      </c>
      <c r="G701" s="172">
        <v>5.3659999999999997</v>
      </c>
      <c r="H701" s="172">
        <v>8.64</v>
      </c>
      <c r="I701" s="172">
        <f>F701-G701-H701</f>
        <v>67.938999999999993</v>
      </c>
      <c r="J701" s="172">
        <v>3001.5</v>
      </c>
      <c r="K701" s="172">
        <v>67.939800000000005</v>
      </c>
      <c r="L701" s="172">
        <v>3001.5</v>
      </c>
      <c r="M701" s="174">
        <f>K701/L701</f>
        <v>2.2635282358820591E-2</v>
      </c>
      <c r="N701" s="175">
        <v>50.9</v>
      </c>
      <c r="O701" s="176">
        <f>M701*N701</f>
        <v>1.1521358720639681</v>
      </c>
      <c r="P701" s="176">
        <f>M701*60*1000</f>
        <v>1358.1169415292354</v>
      </c>
      <c r="Q701" s="303">
        <f>P701*N701/1000</f>
        <v>69.12815232383808</v>
      </c>
    </row>
    <row r="702" spans="1:17" ht="12.75" customHeight="1">
      <c r="A702" s="361"/>
      <c r="B702" s="47" t="s">
        <v>985</v>
      </c>
      <c r="C702" s="197" t="s">
        <v>479</v>
      </c>
      <c r="D702" s="49">
        <v>8</v>
      </c>
      <c r="E702" s="49">
        <v>1976</v>
      </c>
      <c r="F702" s="188">
        <v>11.952999999999999</v>
      </c>
      <c r="G702" s="188">
        <v>1.4790000000000001</v>
      </c>
      <c r="H702" s="188">
        <v>0.67</v>
      </c>
      <c r="I702" s="188">
        <v>9.8040009999999995</v>
      </c>
      <c r="J702" s="188">
        <v>432.82</v>
      </c>
      <c r="K702" s="188">
        <v>9.8040009999999995</v>
      </c>
      <c r="L702" s="188">
        <v>432.82</v>
      </c>
      <c r="M702" s="189">
        <v>2.2651450949586434E-2</v>
      </c>
      <c r="N702" s="190">
        <v>80.333000000000013</v>
      </c>
      <c r="O702" s="190">
        <v>1.8196590091331273</v>
      </c>
      <c r="P702" s="190">
        <v>1359.087056975186</v>
      </c>
      <c r="Q702" s="304">
        <v>109.17954054798764</v>
      </c>
    </row>
    <row r="703" spans="1:17" ht="12.75" customHeight="1">
      <c r="A703" s="361"/>
      <c r="B703" s="10" t="s">
        <v>270</v>
      </c>
      <c r="C703" s="59" t="s">
        <v>278</v>
      </c>
      <c r="D703" s="9">
        <v>20</v>
      </c>
      <c r="E703" s="9">
        <v>1984</v>
      </c>
      <c r="F703" s="172">
        <v>28.827000000000002</v>
      </c>
      <c r="G703" s="172">
        <v>1.675</v>
      </c>
      <c r="H703" s="172">
        <v>3.2</v>
      </c>
      <c r="I703" s="172">
        <v>23.952000000000002</v>
      </c>
      <c r="J703" s="172">
        <v>1044.93</v>
      </c>
      <c r="K703" s="172">
        <v>23.952000000000002</v>
      </c>
      <c r="L703" s="172">
        <v>1044.93</v>
      </c>
      <c r="M703" s="174">
        <f>K703/L703</f>
        <v>2.2922109614998135E-2</v>
      </c>
      <c r="N703" s="175">
        <v>52.3</v>
      </c>
      <c r="O703" s="176">
        <f>M703*N703</f>
        <v>1.1988263328644024</v>
      </c>
      <c r="P703" s="176">
        <f>M703*60*1000</f>
        <v>1375.3265768998881</v>
      </c>
      <c r="Q703" s="303">
        <f>P703*N703/1000</f>
        <v>71.929579971864143</v>
      </c>
    </row>
    <row r="704" spans="1:17" ht="12.75" customHeight="1">
      <c r="A704" s="361"/>
      <c r="B704" s="10" t="s">
        <v>270</v>
      </c>
      <c r="C704" s="59" t="s">
        <v>638</v>
      </c>
      <c r="D704" s="9">
        <v>20</v>
      </c>
      <c r="E704" s="9">
        <v>1984</v>
      </c>
      <c r="F704" s="172">
        <v>29.731000000000002</v>
      </c>
      <c r="G704" s="172">
        <v>2.4569999999999999</v>
      </c>
      <c r="H704" s="172">
        <v>3.2</v>
      </c>
      <c r="I704" s="172">
        <v>24.074000000000002</v>
      </c>
      <c r="J704" s="172">
        <v>1039.19</v>
      </c>
      <c r="K704" s="172">
        <v>24.074000000000002</v>
      </c>
      <c r="L704" s="172">
        <v>1039.19</v>
      </c>
      <c r="M704" s="174">
        <f>K704/L704</f>
        <v>2.3166119766356491E-2</v>
      </c>
      <c r="N704" s="175">
        <v>52.3</v>
      </c>
      <c r="O704" s="176">
        <f>M704*N704</f>
        <v>1.2115880637804444</v>
      </c>
      <c r="P704" s="176">
        <f>M704*60*1000</f>
        <v>1389.9671859813893</v>
      </c>
      <c r="Q704" s="303">
        <f>P704*N704/1000</f>
        <v>72.695283826826667</v>
      </c>
    </row>
    <row r="705" spans="1:17" ht="12.75" customHeight="1">
      <c r="A705" s="361"/>
      <c r="B705" s="10" t="s">
        <v>212</v>
      </c>
      <c r="C705" s="59" t="s">
        <v>854</v>
      </c>
      <c r="D705" s="9">
        <v>4</v>
      </c>
      <c r="E705" s="9">
        <v>1954</v>
      </c>
      <c r="F705" s="172">
        <v>7.4219999999999997</v>
      </c>
      <c r="G705" s="172">
        <v>0.47799999999999998</v>
      </c>
      <c r="H705" s="172">
        <v>0.48</v>
      </c>
      <c r="I705" s="172">
        <f>F705-G705-H705</f>
        <v>6.4640000000000004</v>
      </c>
      <c r="J705" s="172">
        <v>278.31</v>
      </c>
      <c r="K705" s="172">
        <v>6.4630000000000001</v>
      </c>
      <c r="L705" s="172">
        <v>278.31</v>
      </c>
      <c r="M705" s="174">
        <f>K705/L705</f>
        <v>2.3222306061586002E-2</v>
      </c>
      <c r="N705" s="175">
        <v>50.9</v>
      </c>
      <c r="O705" s="176">
        <f>M705*N705</f>
        <v>1.1820153785347274</v>
      </c>
      <c r="P705" s="176">
        <f>M705*60*1000</f>
        <v>1393.3383636951601</v>
      </c>
      <c r="Q705" s="303">
        <f>P705*N705/1000</f>
        <v>70.920922712083637</v>
      </c>
    </row>
    <row r="706" spans="1:17" ht="12.75" customHeight="1">
      <c r="A706" s="361"/>
      <c r="B706" s="10" t="s">
        <v>270</v>
      </c>
      <c r="C706" s="59" t="s">
        <v>276</v>
      </c>
      <c r="D706" s="9">
        <v>20</v>
      </c>
      <c r="E706" s="9">
        <v>1980</v>
      </c>
      <c r="F706" s="172">
        <v>29.356000000000002</v>
      </c>
      <c r="G706" s="172">
        <v>1.899</v>
      </c>
      <c r="H706" s="172">
        <v>3.2</v>
      </c>
      <c r="I706" s="172">
        <v>24.257000000000001</v>
      </c>
      <c r="J706" s="172">
        <v>1041.3499999999999</v>
      </c>
      <c r="K706" s="172">
        <v>24.257000000000001</v>
      </c>
      <c r="L706" s="172">
        <v>1041.3499999999999</v>
      </c>
      <c r="M706" s="174">
        <f>K706/L706</f>
        <v>2.3293801315599945E-2</v>
      </c>
      <c r="N706" s="175">
        <v>52.3</v>
      </c>
      <c r="O706" s="176">
        <f>M706*N706</f>
        <v>1.2182658088058771</v>
      </c>
      <c r="P706" s="176">
        <f>M706*60*1000</f>
        <v>1397.6280789359967</v>
      </c>
      <c r="Q706" s="303">
        <f>P706*N706/1000</f>
        <v>73.095948528352622</v>
      </c>
    </row>
    <row r="707" spans="1:17" ht="12.75" customHeight="1">
      <c r="A707" s="361"/>
      <c r="B707" s="10" t="s">
        <v>212</v>
      </c>
      <c r="C707" s="59" t="s">
        <v>855</v>
      </c>
      <c r="D707" s="9">
        <v>4</v>
      </c>
      <c r="E707" s="9">
        <v>1954</v>
      </c>
      <c r="F707" s="172">
        <v>7.2880000000000003</v>
      </c>
      <c r="G707" s="172">
        <v>0.23358000000000001</v>
      </c>
      <c r="H707" s="172">
        <v>0.64</v>
      </c>
      <c r="I707" s="172">
        <f>F707-G707-H707</f>
        <v>6.4144200000000007</v>
      </c>
      <c r="J707" s="172">
        <v>268.89999999999998</v>
      </c>
      <c r="K707" s="172">
        <v>6.4139999999999997</v>
      </c>
      <c r="L707" s="172">
        <v>268.89999999999998</v>
      </c>
      <c r="M707" s="174">
        <f>K707/L707</f>
        <v>2.3852733358125697E-2</v>
      </c>
      <c r="N707" s="175">
        <v>50.9</v>
      </c>
      <c r="O707" s="176">
        <f>M707*N707</f>
        <v>1.214104127928598</v>
      </c>
      <c r="P707" s="176">
        <f>M707*60*1000</f>
        <v>1431.1640014875418</v>
      </c>
      <c r="Q707" s="303">
        <f>P707*N707/1000</f>
        <v>72.846247675715873</v>
      </c>
    </row>
    <row r="708" spans="1:17" ht="12.75" customHeight="1">
      <c r="A708" s="361"/>
      <c r="B708" s="47" t="s">
        <v>212</v>
      </c>
      <c r="C708" s="59" t="s">
        <v>856</v>
      </c>
      <c r="D708" s="9">
        <v>13</v>
      </c>
      <c r="E708" s="9">
        <v>1954</v>
      </c>
      <c r="F708" s="172">
        <v>16.366</v>
      </c>
      <c r="G708" s="172">
        <v>0.88200000000000001</v>
      </c>
      <c r="H708" s="172">
        <v>1.84</v>
      </c>
      <c r="I708" s="172">
        <f>F708-G708-H708</f>
        <v>13.644</v>
      </c>
      <c r="J708" s="172">
        <v>562.47</v>
      </c>
      <c r="K708" s="172">
        <v>13.634</v>
      </c>
      <c r="L708" s="172">
        <v>562.47</v>
      </c>
      <c r="M708" s="174">
        <f>K708/L708</f>
        <v>2.423951499635536E-2</v>
      </c>
      <c r="N708" s="175">
        <v>50.9</v>
      </c>
      <c r="O708" s="176">
        <f>M708*N708</f>
        <v>1.2337913133144878</v>
      </c>
      <c r="P708" s="176">
        <f>M708*60*1000</f>
        <v>1454.3708997813217</v>
      </c>
      <c r="Q708" s="303">
        <f>P708*N708/1000</f>
        <v>74.027478798869268</v>
      </c>
    </row>
    <row r="709" spans="1:17" ht="12.75" customHeight="1" thickBot="1">
      <c r="A709" s="361"/>
      <c r="B709" s="10" t="s">
        <v>270</v>
      </c>
      <c r="C709" s="59" t="s">
        <v>635</v>
      </c>
      <c r="D709" s="9">
        <v>64</v>
      </c>
      <c r="E709" s="9">
        <v>1961</v>
      </c>
      <c r="F709" s="172">
        <v>87.084999999999994</v>
      </c>
      <c r="G709" s="172">
        <v>4.97</v>
      </c>
      <c r="H709" s="172">
        <v>10.24</v>
      </c>
      <c r="I709" s="172">
        <v>71.875</v>
      </c>
      <c r="J709" s="172">
        <v>2955.74</v>
      </c>
      <c r="K709" s="172">
        <v>71.875</v>
      </c>
      <c r="L709" s="172">
        <v>2955.74</v>
      </c>
      <c r="M709" s="174">
        <f>K709/L709</f>
        <v>2.4317091489779213E-2</v>
      </c>
      <c r="N709" s="175">
        <v>52.3</v>
      </c>
      <c r="O709" s="176">
        <f>M709*N709</f>
        <v>1.2717838849154528</v>
      </c>
      <c r="P709" s="176">
        <f>M709*60*1000</f>
        <v>1459.0254893867527</v>
      </c>
      <c r="Q709" s="303">
        <f>P709*N709/1000</f>
        <v>76.307033094927164</v>
      </c>
    </row>
    <row r="710" spans="1:17" ht="12.75" customHeight="1">
      <c r="A710" s="351" t="s">
        <v>26</v>
      </c>
      <c r="B710" s="51" t="s">
        <v>524</v>
      </c>
      <c r="C710" s="273" t="s">
        <v>516</v>
      </c>
      <c r="D710" s="274">
        <v>55</v>
      </c>
      <c r="E710" s="274">
        <v>1968</v>
      </c>
      <c r="F710" s="275">
        <v>51.146999999999998</v>
      </c>
      <c r="G710" s="275">
        <v>4.2329999999999997</v>
      </c>
      <c r="H710" s="275">
        <v>8.8000000000000007</v>
      </c>
      <c r="I710" s="275">
        <v>38.113999999999997</v>
      </c>
      <c r="J710" s="275">
        <v>2493.39</v>
      </c>
      <c r="K710" s="275">
        <v>38.113999999999997</v>
      </c>
      <c r="L710" s="275">
        <v>2493.39</v>
      </c>
      <c r="M710" s="276">
        <v>1.5286016226903934E-2</v>
      </c>
      <c r="N710" s="277">
        <v>100.28</v>
      </c>
      <c r="O710" s="277">
        <v>1.5328817072339265</v>
      </c>
      <c r="P710" s="277">
        <v>917.16097361423613</v>
      </c>
      <c r="Q710" s="278">
        <v>91.972902434035603</v>
      </c>
    </row>
    <row r="711" spans="1:17" ht="12.75" customHeight="1">
      <c r="A711" s="352"/>
      <c r="B711" s="50" t="s">
        <v>86</v>
      </c>
      <c r="C711" s="225" t="s">
        <v>83</v>
      </c>
      <c r="D711" s="15">
        <v>29</v>
      </c>
      <c r="E711" s="15">
        <v>1959</v>
      </c>
      <c r="F711" s="226">
        <v>27.84</v>
      </c>
      <c r="G711" s="226">
        <v>5.07</v>
      </c>
      <c r="H711" s="226">
        <v>0</v>
      </c>
      <c r="I711" s="226">
        <v>22.77</v>
      </c>
      <c r="J711" s="226">
        <v>1470.5</v>
      </c>
      <c r="K711" s="226">
        <v>22.77</v>
      </c>
      <c r="L711" s="226">
        <v>1470.5</v>
      </c>
      <c r="M711" s="227">
        <v>1.5484529071744304E-2</v>
      </c>
      <c r="N711" s="228">
        <v>59.95</v>
      </c>
      <c r="O711" s="228">
        <v>0.92829751785107106</v>
      </c>
      <c r="P711" s="228">
        <v>929.07174430465818</v>
      </c>
      <c r="Q711" s="279">
        <v>55.697851071064257</v>
      </c>
    </row>
    <row r="712" spans="1:17" ht="12.75" customHeight="1">
      <c r="A712" s="352"/>
      <c r="B712" s="15" t="s">
        <v>524</v>
      </c>
      <c r="C712" s="221" t="s">
        <v>517</v>
      </c>
      <c r="D712" s="40">
        <v>40</v>
      </c>
      <c r="E712" s="40">
        <v>1972</v>
      </c>
      <c r="F712" s="222">
        <v>45.125999999999998</v>
      </c>
      <c r="G712" s="222">
        <v>3.8759999999999999</v>
      </c>
      <c r="H712" s="222">
        <v>6.4</v>
      </c>
      <c r="I712" s="222">
        <v>34.850002000000003</v>
      </c>
      <c r="J712" s="222">
        <v>2236.87</v>
      </c>
      <c r="K712" s="222">
        <v>34.850002000000003</v>
      </c>
      <c r="L712" s="222">
        <v>2236.87</v>
      </c>
      <c r="M712" s="223">
        <v>1.5579806604764697E-2</v>
      </c>
      <c r="N712" s="224">
        <v>100.28</v>
      </c>
      <c r="O712" s="224">
        <v>1.5623430063258037</v>
      </c>
      <c r="P712" s="224">
        <v>934.78839628588184</v>
      </c>
      <c r="Q712" s="280">
        <v>93.740580379548234</v>
      </c>
    </row>
    <row r="713" spans="1:17" ht="12.75" customHeight="1">
      <c r="A713" s="352"/>
      <c r="B713" s="50" t="s">
        <v>102</v>
      </c>
      <c r="C713" s="229" t="s">
        <v>350</v>
      </c>
      <c r="D713" s="13">
        <v>45</v>
      </c>
      <c r="E713" s="14" t="s">
        <v>40</v>
      </c>
      <c r="F713" s="230">
        <v>42.11</v>
      </c>
      <c r="G713" s="230">
        <v>3.22</v>
      </c>
      <c r="H713" s="230">
        <v>7.2</v>
      </c>
      <c r="I713" s="230">
        <v>31.69</v>
      </c>
      <c r="J713" s="230">
        <v>1971.2</v>
      </c>
      <c r="K713" s="230">
        <v>31.69</v>
      </c>
      <c r="L713" s="230">
        <v>1971.2</v>
      </c>
      <c r="M713" s="231">
        <v>1.6076501623376625E-2</v>
      </c>
      <c r="N713" s="232">
        <v>61.5</v>
      </c>
      <c r="O713" s="233">
        <v>0.98870484983766238</v>
      </c>
      <c r="P713" s="233">
        <v>964.59009740259751</v>
      </c>
      <c r="Q713" s="281">
        <v>59.322290990259745</v>
      </c>
    </row>
    <row r="714" spans="1:17" ht="12.75" customHeight="1">
      <c r="A714" s="352"/>
      <c r="B714" s="15" t="s">
        <v>524</v>
      </c>
      <c r="C714" s="221" t="s">
        <v>518</v>
      </c>
      <c r="D714" s="40">
        <v>46</v>
      </c>
      <c r="E714" s="40">
        <v>1981</v>
      </c>
      <c r="F714" s="222">
        <v>47.595999999999997</v>
      </c>
      <c r="G714" s="222">
        <v>3.3340740000000002</v>
      </c>
      <c r="H714" s="222">
        <v>7.2</v>
      </c>
      <c r="I714" s="222">
        <v>37.061919000000003</v>
      </c>
      <c r="J714" s="222">
        <v>2273.52</v>
      </c>
      <c r="K714" s="222">
        <v>37.061919000000003</v>
      </c>
      <c r="L714" s="222">
        <v>2273.52</v>
      </c>
      <c r="M714" s="223">
        <v>1.6301558376438301E-2</v>
      </c>
      <c r="N714" s="224">
        <v>100.28</v>
      </c>
      <c r="O714" s="224">
        <v>1.6347202739892328</v>
      </c>
      <c r="P714" s="224">
        <v>978.09350258629809</v>
      </c>
      <c r="Q714" s="280">
        <v>98.083216439353976</v>
      </c>
    </row>
    <row r="715" spans="1:17" ht="12.75" customHeight="1">
      <c r="A715" s="352"/>
      <c r="B715" s="50" t="s">
        <v>98</v>
      </c>
      <c r="C715" s="234" t="s">
        <v>341</v>
      </c>
      <c r="D715" s="13">
        <v>20</v>
      </c>
      <c r="E715" s="14" t="s">
        <v>40</v>
      </c>
      <c r="F715" s="230">
        <v>23.1</v>
      </c>
      <c r="G715" s="230">
        <v>2.15</v>
      </c>
      <c r="H715" s="230">
        <v>3.2</v>
      </c>
      <c r="I715" s="230">
        <v>17.75</v>
      </c>
      <c r="J715" s="235">
        <v>1079.8800000000001</v>
      </c>
      <c r="K715" s="230">
        <v>17.75</v>
      </c>
      <c r="L715" s="235">
        <v>1079.8800000000001</v>
      </c>
      <c r="M715" s="231">
        <v>1.6437011519798494E-2</v>
      </c>
      <c r="N715" s="232">
        <v>61.5</v>
      </c>
      <c r="O715" s="233">
        <v>1.0108762084676073</v>
      </c>
      <c r="P715" s="233">
        <v>986.22069118790967</v>
      </c>
      <c r="Q715" s="281">
        <v>60.652572508056444</v>
      </c>
    </row>
    <row r="716" spans="1:17" ht="12.75" customHeight="1">
      <c r="A716" s="352"/>
      <c r="B716" s="50" t="s">
        <v>938</v>
      </c>
      <c r="C716" s="236" t="s">
        <v>480</v>
      </c>
      <c r="D716" s="39">
        <v>7</v>
      </c>
      <c r="E716" s="39">
        <v>1956</v>
      </c>
      <c r="F716" s="237">
        <v>6.63</v>
      </c>
      <c r="G716" s="237">
        <v>0</v>
      </c>
      <c r="H716" s="237">
        <v>0</v>
      </c>
      <c r="I716" s="237">
        <v>6.6300020000000002</v>
      </c>
      <c r="J716" s="237">
        <v>402.24</v>
      </c>
      <c r="K716" s="237">
        <v>6.6300020000000002</v>
      </c>
      <c r="L716" s="237">
        <v>402.24</v>
      </c>
      <c r="M716" s="238">
        <v>1.6482701869530627E-2</v>
      </c>
      <c r="N716" s="239">
        <v>66.272000000000006</v>
      </c>
      <c r="O716" s="239">
        <v>1.0923416182975338</v>
      </c>
      <c r="P716" s="239">
        <v>988.96211217183759</v>
      </c>
      <c r="Q716" s="282">
        <v>65.540497097852025</v>
      </c>
    </row>
    <row r="717" spans="1:17" ht="12.75" customHeight="1">
      <c r="A717" s="352"/>
      <c r="B717" s="15" t="s">
        <v>524</v>
      </c>
      <c r="C717" s="221" t="s">
        <v>519</v>
      </c>
      <c r="D717" s="40">
        <v>22</v>
      </c>
      <c r="E717" s="40">
        <v>1992</v>
      </c>
      <c r="F717" s="222">
        <v>25.283999999999999</v>
      </c>
      <c r="G717" s="222">
        <v>2.2811789999999998</v>
      </c>
      <c r="H717" s="222">
        <v>3.52</v>
      </c>
      <c r="I717" s="222">
        <v>19.482818000000002</v>
      </c>
      <c r="J717" s="222">
        <v>1158.3800000000001</v>
      </c>
      <c r="K717" s="222">
        <v>19.482818000000002</v>
      </c>
      <c r="L717" s="222">
        <v>1158.3800000000001</v>
      </c>
      <c r="M717" s="223">
        <v>1.6819021391943922E-2</v>
      </c>
      <c r="N717" s="224">
        <v>100.28</v>
      </c>
      <c r="O717" s="224">
        <v>1.6866114651841364</v>
      </c>
      <c r="P717" s="224">
        <v>1009.1412835166353</v>
      </c>
      <c r="Q717" s="280">
        <v>101.1966879110482</v>
      </c>
    </row>
    <row r="718" spans="1:17" ht="12.75" customHeight="1">
      <c r="A718" s="352"/>
      <c r="B718" s="15" t="s">
        <v>181</v>
      </c>
      <c r="C718" s="26" t="s">
        <v>841</v>
      </c>
      <c r="D718" s="15">
        <v>30</v>
      </c>
      <c r="E718" s="15">
        <v>1980</v>
      </c>
      <c r="F718" s="240">
        <v>33.779000000000003</v>
      </c>
      <c r="G718" s="240">
        <v>3.6269999999999998</v>
      </c>
      <c r="H718" s="240">
        <v>4.641</v>
      </c>
      <c r="I718" s="240">
        <v>25.510999999999999</v>
      </c>
      <c r="J718" s="226">
        <v>1516.48</v>
      </c>
      <c r="K718" s="240">
        <v>25.510999999999999</v>
      </c>
      <c r="L718" s="226">
        <v>1516.48</v>
      </c>
      <c r="M718" s="231">
        <v>1.6822510023211647E-2</v>
      </c>
      <c r="N718" s="241">
        <v>73.793000000000006</v>
      </c>
      <c r="O718" s="233">
        <v>1.2413834821428571</v>
      </c>
      <c r="P718" s="233">
        <v>1009.3506013926988</v>
      </c>
      <c r="Q718" s="281">
        <v>74.483008928571422</v>
      </c>
    </row>
    <row r="719" spans="1:17" ht="12.75" customHeight="1">
      <c r="A719" s="352"/>
      <c r="B719" s="15" t="s">
        <v>524</v>
      </c>
      <c r="C719" s="221" t="s">
        <v>520</v>
      </c>
      <c r="D719" s="40">
        <v>7</v>
      </c>
      <c r="E719" s="40">
        <v>1989</v>
      </c>
      <c r="F719" s="222">
        <v>7.88</v>
      </c>
      <c r="G719" s="222">
        <v>0</v>
      </c>
      <c r="H719" s="222">
        <v>0</v>
      </c>
      <c r="I719" s="222">
        <v>7.880001</v>
      </c>
      <c r="J719" s="222">
        <v>461.34</v>
      </c>
      <c r="K719" s="222">
        <v>7.880001</v>
      </c>
      <c r="L719" s="222">
        <v>461.34</v>
      </c>
      <c r="M719" s="223">
        <v>1.708068019248277E-2</v>
      </c>
      <c r="N719" s="224">
        <v>100.28</v>
      </c>
      <c r="O719" s="224">
        <v>1.7128506097021723</v>
      </c>
      <c r="P719" s="224">
        <v>1024.8408115489663</v>
      </c>
      <c r="Q719" s="280">
        <v>102.77103658213034</v>
      </c>
    </row>
    <row r="720" spans="1:17" ht="12.75" customHeight="1">
      <c r="A720" s="352"/>
      <c r="B720" s="15" t="s">
        <v>581</v>
      </c>
      <c r="C720" s="242" t="s">
        <v>981</v>
      </c>
      <c r="D720" s="243">
        <v>20</v>
      </c>
      <c r="E720" s="243">
        <v>1964</v>
      </c>
      <c r="F720" s="244">
        <v>20.457999999999998</v>
      </c>
      <c r="G720" s="244">
        <v>1.1117490000000001</v>
      </c>
      <c r="H720" s="244">
        <v>3.84</v>
      </c>
      <c r="I720" s="244">
        <v>15.506247999999999</v>
      </c>
      <c r="J720" s="244">
        <v>1114.29</v>
      </c>
      <c r="K720" s="244">
        <v>15.506247999999999</v>
      </c>
      <c r="L720" s="244">
        <v>900.28</v>
      </c>
      <c r="M720" s="245">
        <v>1.7223805927044918E-2</v>
      </c>
      <c r="N720" s="246">
        <v>65.727000000000004</v>
      </c>
      <c r="O720" s="246">
        <v>1.1320690921668815</v>
      </c>
      <c r="P720" s="246">
        <v>1033.4283556226951</v>
      </c>
      <c r="Q720" s="283">
        <v>67.924145530012893</v>
      </c>
    </row>
    <row r="721" spans="1:17" ht="12.75" customHeight="1">
      <c r="A721" s="352"/>
      <c r="B721" s="50" t="s">
        <v>46</v>
      </c>
      <c r="C721" s="247" t="s">
        <v>677</v>
      </c>
      <c r="D721" s="11">
        <v>18</v>
      </c>
      <c r="E721" s="11" t="s">
        <v>40</v>
      </c>
      <c r="F721" s="240">
        <f>G721+H721+I721</f>
        <v>22.954000000000001</v>
      </c>
      <c r="G721" s="240">
        <v>2.1530800000000001</v>
      </c>
      <c r="H721" s="240">
        <v>2.88</v>
      </c>
      <c r="I721" s="240">
        <v>17.920920000000002</v>
      </c>
      <c r="J721" s="240">
        <v>1026.2</v>
      </c>
      <c r="K721" s="240">
        <v>17.920920000000002</v>
      </c>
      <c r="L721" s="240">
        <v>1026.2</v>
      </c>
      <c r="M721" s="231">
        <f>K721/L721</f>
        <v>1.7463379458195285E-2</v>
      </c>
      <c r="N721" s="241">
        <v>52.537999999999997</v>
      </c>
      <c r="O721" s="233">
        <f>M721*N721</f>
        <v>0.91749102997466381</v>
      </c>
      <c r="P721" s="233">
        <f>M721*60*1000</f>
        <v>1047.8027674917171</v>
      </c>
      <c r="Q721" s="281">
        <f>P721*N721/1000</f>
        <v>55.049461798479832</v>
      </c>
    </row>
    <row r="722" spans="1:17" ht="12.75" customHeight="1">
      <c r="A722" s="352"/>
      <c r="B722" s="50" t="s">
        <v>312</v>
      </c>
      <c r="C722" s="247" t="s">
        <v>727</v>
      </c>
      <c r="D722" s="11">
        <v>8</v>
      </c>
      <c r="E722" s="11">
        <v>1962</v>
      </c>
      <c r="F722" s="240">
        <v>6.9969999999999999</v>
      </c>
      <c r="G722" s="240">
        <v>0.28899999999999998</v>
      </c>
      <c r="H722" s="240">
        <v>1.1200000000000001</v>
      </c>
      <c r="I722" s="240">
        <v>5.5880000000000001</v>
      </c>
      <c r="J722" s="240">
        <v>318.54000000000002</v>
      </c>
      <c r="K722" s="240">
        <v>5.5880000000000001</v>
      </c>
      <c r="L722" s="240">
        <v>318.54000000000002</v>
      </c>
      <c r="M722" s="231">
        <v>1.7542537828844101E-2</v>
      </c>
      <c r="N722" s="241">
        <v>56.7</v>
      </c>
      <c r="O722" s="233">
        <v>1.0841814654360522</v>
      </c>
      <c r="P722" s="233">
        <v>1052.5522697306462</v>
      </c>
      <c r="Q722" s="281">
        <v>59.679713693727642</v>
      </c>
    </row>
    <row r="723" spans="1:17" ht="12.75" customHeight="1">
      <c r="A723" s="352"/>
      <c r="B723" s="50" t="s">
        <v>46</v>
      </c>
      <c r="C723" s="247" t="s">
        <v>678</v>
      </c>
      <c r="D723" s="11">
        <v>76</v>
      </c>
      <c r="E723" s="11">
        <v>1983</v>
      </c>
      <c r="F723" s="240">
        <f>G723+H723+I723</f>
        <v>67.753</v>
      </c>
      <c r="G723" s="240">
        <v>5.5150580000000007</v>
      </c>
      <c r="H723" s="240">
        <v>0.75</v>
      </c>
      <c r="I723" s="240">
        <v>61.487942000000004</v>
      </c>
      <c r="J723" s="240">
        <v>3490.14</v>
      </c>
      <c r="K723" s="240">
        <v>61.487942000000004</v>
      </c>
      <c r="L723" s="240">
        <v>3490.14</v>
      </c>
      <c r="M723" s="231">
        <f>K723/L723</f>
        <v>1.761761476616984E-2</v>
      </c>
      <c r="N723" s="241">
        <v>52.537999999999997</v>
      </c>
      <c r="O723" s="233">
        <f>M723*N723</f>
        <v>0.92559424458503092</v>
      </c>
      <c r="P723" s="233">
        <f>M723*60*1000</f>
        <v>1057.0568859701903</v>
      </c>
      <c r="Q723" s="281">
        <f>P723*N723/1000</f>
        <v>55.535654675101853</v>
      </c>
    </row>
    <row r="724" spans="1:17" ht="12.75" customHeight="1">
      <c r="A724" s="352"/>
      <c r="B724" s="50" t="s">
        <v>938</v>
      </c>
      <c r="C724" s="236" t="s">
        <v>483</v>
      </c>
      <c r="D724" s="39">
        <v>12</v>
      </c>
      <c r="E724" s="39">
        <v>1972</v>
      </c>
      <c r="F724" s="237">
        <v>9.6989999999999998</v>
      </c>
      <c r="G724" s="237">
        <v>0</v>
      </c>
      <c r="H724" s="237">
        <v>0</v>
      </c>
      <c r="I724" s="237">
        <v>9.6990010000000009</v>
      </c>
      <c r="J724" s="237">
        <v>532.47</v>
      </c>
      <c r="K724" s="237">
        <v>9.6990010000000009</v>
      </c>
      <c r="L724" s="237">
        <v>532.47</v>
      </c>
      <c r="M724" s="238">
        <v>1.8215112588502641E-2</v>
      </c>
      <c r="N724" s="239">
        <v>80.333000000000013</v>
      </c>
      <c r="O724" s="239">
        <v>1.463274639572183</v>
      </c>
      <c r="P724" s="239">
        <v>1092.9067553101586</v>
      </c>
      <c r="Q724" s="282">
        <v>87.796478374330988</v>
      </c>
    </row>
    <row r="725" spans="1:17" ht="12.75" customHeight="1">
      <c r="A725" s="352"/>
      <c r="B725" s="50" t="s">
        <v>98</v>
      </c>
      <c r="C725" s="234" t="s">
        <v>342</v>
      </c>
      <c r="D725" s="16">
        <v>6</v>
      </c>
      <c r="E725" s="14" t="s">
        <v>40</v>
      </c>
      <c r="F725" s="230">
        <v>7</v>
      </c>
      <c r="G725" s="230">
        <v>0.43</v>
      </c>
      <c r="H725" s="230">
        <v>0.96</v>
      </c>
      <c r="I725" s="230">
        <v>5.61</v>
      </c>
      <c r="J725" s="235">
        <v>305.61</v>
      </c>
      <c r="K725" s="230">
        <v>5.61</v>
      </c>
      <c r="L725" s="235">
        <v>305.61</v>
      </c>
      <c r="M725" s="231">
        <v>1.8356729164621576E-2</v>
      </c>
      <c r="N725" s="232">
        <v>61.5</v>
      </c>
      <c r="O725" s="233">
        <v>1.1289388436242269</v>
      </c>
      <c r="P725" s="233">
        <v>1101.4037498772946</v>
      </c>
      <c r="Q725" s="281">
        <v>67.736330617453618</v>
      </c>
    </row>
    <row r="726" spans="1:17" ht="12.75" customHeight="1">
      <c r="A726" s="352"/>
      <c r="B726" s="50" t="s">
        <v>312</v>
      </c>
      <c r="C726" s="247" t="s">
        <v>307</v>
      </c>
      <c r="D726" s="11">
        <v>24</v>
      </c>
      <c r="E726" s="11">
        <v>1972</v>
      </c>
      <c r="F726" s="240">
        <v>25.999000000000002</v>
      </c>
      <c r="G726" s="240">
        <v>2.0720000000000001</v>
      </c>
      <c r="H726" s="240">
        <v>0.24</v>
      </c>
      <c r="I726" s="240">
        <v>23.687000000000001</v>
      </c>
      <c r="J726" s="240">
        <v>1689.3</v>
      </c>
      <c r="K726" s="240">
        <v>23.687000000000001</v>
      </c>
      <c r="L726" s="240">
        <v>1271.24</v>
      </c>
      <c r="M726" s="231">
        <v>1.8632988263427835E-2</v>
      </c>
      <c r="N726" s="241">
        <v>56.7</v>
      </c>
      <c r="O726" s="233">
        <v>1.1515745736446308</v>
      </c>
      <c r="P726" s="233">
        <v>1117.9792958056701</v>
      </c>
      <c r="Q726" s="281">
        <v>63.389426072181493</v>
      </c>
    </row>
    <row r="727" spans="1:17" ht="12.75" customHeight="1">
      <c r="A727" s="352"/>
      <c r="B727" s="50" t="s">
        <v>938</v>
      </c>
      <c r="C727" s="236" t="s">
        <v>481</v>
      </c>
      <c r="D727" s="39">
        <v>8</v>
      </c>
      <c r="E727" s="39">
        <v>1966</v>
      </c>
      <c r="F727" s="237">
        <v>7.3615000000000004</v>
      </c>
      <c r="G727" s="237">
        <v>0</v>
      </c>
      <c r="H727" s="237">
        <v>0</v>
      </c>
      <c r="I727" s="237">
        <v>7.3614990000000002</v>
      </c>
      <c r="J727" s="237">
        <v>393.89</v>
      </c>
      <c r="K727" s="237">
        <v>7.3614990000000002</v>
      </c>
      <c r="L727" s="237">
        <v>393.89</v>
      </c>
      <c r="M727" s="238">
        <v>1.8689225418263983E-2</v>
      </c>
      <c r="N727" s="239">
        <v>66.272000000000006</v>
      </c>
      <c r="O727" s="239">
        <v>1.2385723469191907</v>
      </c>
      <c r="P727" s="239">
        <v>1121.3535250958389</v>
      </c>
      <c r="Q727" s="282">
        <v>74.314340815151439</v>
      </c>
    </row>
    <row r="728" spans="1:17" ht="12.75" customHeight="1">
      <c r="A728" s="352"/>
      <c r="B728" s="50" t="s">
        <v>46</v>
      </c>
      <c r="C728" s="247" t="s">
        <v>43</v>
      </c>
      <c r="D728" s="11">
        <v>36</v>
      </c>
      <c r="E728" s="11" t="s">
        <v>40</v>
      </c>
      <c r="F728" s="240">
        <f>G728+H728+I728</f>
        <v>47.381</v>
      </c>
      <c r="G728" s="240">
        <v>3.9662000000000002</v>
      </c>
      <c r="H728" s="240">
        <v>5.76</v>
      </c>
      <c r="I728" s="240">
        <v>37.654800000000002</v>
      </c>
      <c r="J728" s="240">
        <v>2009.0800000000002</v>
      </c>
      <c r="K728" s="240">
        <v>37.654800000000002</v>
      </c>
      <c r="L728" s="240">
        <v>2009.0800000000002</v>
      </c>
      <c r="M728" s="231">
        <f>K728/L728</f>
        <v>1.8742309912995001E-2</v>
      </c>
      <c r="N728" s="241">
        <v>52.537999999999997</v>
      </c>
      <c r="O728" s="233">
        <f>M728*N728</f>
        <v>0.98468347820893132</v>
      </c>
      <c r="P728" s="233">
        <f>M728*60*1000</f>
        <v>1124.5385947796999</v>
      </c>
      <c r="Q728" s="281">
        <f>P728*N728/1000</f>
        <v>59.081008692535868</v>
      </c>
    </row>
    <row r="729" spans="1:17" ht="12.75" customHeight="1">
      <c r="A729" s="352"/>
      <c r="B729" s="50" t="s">
        <v>46</v>
      </c>
      <c r="C729" s="247" t="s">
        <v>679</v>
      </c>
      <c r="D729" s="11">
        <v>40</v>
      </c>
      <c r="E729" s="11">
        <v>1985</v>
      </c>
      <c r="F729" s="240">
        <f>G729+H729+I729</f>
        <v>41.254999999999995</v>
      </c>
      <c r="G729" s="240">
        <v>4.0228599999999997</v>
      </c>
      <c r="H729" s="240">
        <v>6.4</v>
      </c>
      <c r="I729" s="240">
        <v>30.832139999999999</v>
      </c>
      <c r="J729" s="240">
        <v>1630.93</v>
      </c>
      <c r="K729" s="240">
        <v>30.832139999999999</v>
      </c>
      <c r="L729" s="240">
        <v>1630.93</v>
      </c>
      <c r="M729" s="231">
        <f>K729/L729</f>
        <v>1.8904637231518213E-2</v>
      </c>
      <c r="N729" s="241">
        <v>52.537999999999997</v>
      </c>
      <c r="O729" s="233">
        <f>M729*N729</f>
        <v>0.99321183086950382</v>
      </c>
      <c r="P729" s="233">
        <f>M729*60*1000</f>
        <v>1134.2782338910929</v>
      </c>
      <c r="Q729" s="281">
        <f>P729*N729/1000</f>
        <v>59.592709852170238</v>
      </c>
    </row>
    <row r="730" spans="1:17" ht="12.75" customHeight="1">
      <c r="A730" s="352"/>
      <c r="B730" s="50" t="s">
        <v>46</v>
      </c>
      <c r="C730" s="247" t="s">
        <v>680</v>
      </c>
      <c r="D730" s="11">
        <v>14</v>
      </c>
      <c r="E730" s="11">
        <v>1992</v>
      </c>
      <c r="F730" s="240">
        <f>G730+H730+I730</f>
        <v>18.841000000000001</v>
      </c>
      <c r="G730" s="240">
        <v>1.8131200000000001</v>
      </c>
      <c r="H730" s="240">
        <v>2.2400000000000002</v>
      </c>
      <c r="I730" s="240">
        <v>14.787880000000001</v>
      </c>
      <c r="J730" s="240">
        <v>773.29</v>
      </c>
      <c r="K730" s="240">
        <v>14.787880000000001</v>
      </c>
      <c r="L730" s="240">
        <v>773.29</v>
      </c>
      <c r="M730" s="231">
        <f>K730/L730</f>
        <v>1.9123330186605288E-2</v>
      </c>
      <c r="N730" s="241">
        <v>52.537999999999997</v>
      </c>
      <c r="O730" s="233">
        <f>M730*N730</f>
        <v>1.0047015213438686</v>
      </c>
      <c r="P730" s="233">
        <f>M730*60*1000</f>
        <v>1147.3998111963174</v>
      </c>
      <c r="Q730" s="281">
        <f>P730*N730/1000</f>
        <v>60.282091280632123</v>
      </c>
    </row>
    <row r="731" spans="1:17" ht="12.75" customHeight="1">
      <c r="A731" s="352"/>
      <c r="B731" s="50" t="s">
        <v>312</v>
      </c>
      <c r="C731" s="247" t="s">
        <v>726</v>
      </c>
      <c r="D731" s="11">
        <v>6</v>
      </c>
      <c r="E731" s="11">
        <v>1965</v>
      </c>
      <c r="F731" s="240">
        <v>8</v>
      </c>
      <c r="G731" s="240">
        <v>0.3</v>
      </c>
      <c r="H731" s="240">
        <v>0</v>
      </c>
      <c r="I731" s="240">
        <v>7.7</v>
      </c>
      <c r="J731" s="240">
        <v>326.74</v>
      </c>
      <c r="K731" s="240">
        <v>7.7</v>
      </c>
      <c r="L731" s="240">
        <v>400.03</v>
      </c>
      <c r="M731" s="231">
        <v>1.924855635827313E-2</v>
      </c>
      <c r="N731" s="241">
        <v>56.7</v>
      </c>
      <c r="O731" s="233">
        <v>1.1896185286103544</v>
      </c>
      <c r="P731" s="233">
        <v>1154.913381496388</v>
      </c>
      <c r="Q731" s="281">
        <v>65.483588730845199</v>
      </c>
    </row>
    <row r="732" spans="1:17" ht="12.75" customHeight="1">
      <c r="A732" s="352"/>
      <c r="B732" s="15" t="s">
        <v>580</v>
      </c>
      <c r="C732" s="248" t="s">
        <v>578</v>
      </c>
      <c r="D732" s="249">
        <v>45</v>
      </c>
      <c r="E732" s="249">
        <v>1982</v>
      </c>
      <c r="F732" s="250">
        <v>33.701999999999998</v>
      </c>
      <c r="G732" s="250">
        <v>3.152463</v>
      </c>
      <c r="H732" s="250">
        <v>0.44500000000000001</v>
      </c>
      <c r="I732" s="250">
        <v>30.104534999999998</v>
      </c>
      <c r="J732" s="250">
        <v>1563.22</v>
      </c>
      <c r="K732" s="250">
        <v>30.104534999999998</v>
      </c>
      <c r="L732" s="250">
        <v>1563.22</v>
      </c>
      <c r="M732" s="251">
        <v>1.9258028300559102E-2</v>
      </c>
      <c r="N732" s="252">
        <v>78.588999999999999</v>
      </c>
      <c r="O732" s="252">
        <v>1.5134691861126393</v>
      </c>
      <c r="P732" s="252">
        <v>1155.4816980335461</v>
      </c>
      <c r="Q732" s="284">
        <v>90.80815116675835</v>
      </c>
    </row>
    <row r="733" spans="1:17" ht="12.75" customHeight="1">
      <c r="A733" s="352"/>
      <c r="B733" s="15" t="s">
        <v>545</v>
      </c>
      <c r="C733" s="221" t="s">
        <v>538</v>
      </c>
      <c r="D733" s="40">
        <v>11</v>
      </c>
      <c r="E733" s="40">
        <v>1984</v>
      </c>
      <c r="F733" s="222">
        <v>13.01</v>
      </c>
      <c r="G733" s="222">
        <v>0.26855000000000001</v>
      </c>
      <c r="H733" s="222">
        <v>1.1399999999999999</v>
      </c>
      <c r="I733" s="222">
        <v>11.601451000000001</v>
      </c>
      <c r="J733" s="222">
        <v>597.67999999999995</v>
      </c>
      <c r="K733" s="222">
        <v>11.601451000000001</v>
      </c>
      <c r="L733" s="222">
        <v>597.67999999999995</v>
      </c>
      <c r="M733" s="223">
        <v>1.9410806786240131E-2</v>
      </c>
      <c r="N733" s="224">
        <v>89.707000000000008</v>
      </c>
      <c r="O733" s="224">
        <v>1.7412852443732436</v>
      </c>
      <c r="P733" s="224">
        <v>1164.6484071744078</v>
      </c>
      <c r="Q733" s="280">
        <v>104.47711466239461</v>
      </c>
    </row>
    <row r="734" spans="1:17" ht="12.75" customHeight="1">
      <c r="A734" s="352"/>
      <c r="B734" s="15" t="s">
        <v>181</v>
      </c>
      <c r="C734" s="26" t="s">
        <v>193</v>
      </c>
      <c r="D734" s="15">
        <v>20</v>
      </c>
      <c r="E734" s="15">
        <v>1974</v>
      </c>
      <c r="F734" s="240">
        <v>22.436</v>
      </c>
      <c r="G734" s="240">
        <v>1.417</v>
      </c>
      <c r="H734" s="240">
        <v>2.5499999999999998</v>
      </c>
      <c r="I734" s="240">
        <v>18.469000000000001</v>
      </c>
      <c r="J734" s="226">
        <v>948.5</v>
      </c>
      <c r="K734" s="240">
        <v>18.469000000000001</v>
      </c>
      <c r="L734" s="226">
        <v>948.5</v>
      </c>
      <c r="M734" s="231">
        <v>1.9471797575118608E-2</v>
      </c>
      <c r="N734" s="241">
        <v>73.793000000000006</v>
      </c>
      <c r="O734" s="233">
        <v>1.4368823584607275</v>
      </c>
      <c r="P734" s="233">
        <v>1168.3078545071164</v>
      </c>
      <c r="Q734" s="281">
        <v>86.212941507643663</v>
      </c>
    </row>
    <row r="735" spans="1:17" ht="12.75" customHeight="1">
      <c r="A735" s="352"/>
      <c r="B735" s="15" t="s">
        <v>181</v>
      </c>
      <c r="C735" s="26" t="s">
        <v>192</v>
      </c>
      <c r="D735" s="15">
        <v>9</v>
      </c>
      <c r="E735" s="15">
        <v>1990</v>
      </c>
      <c r="F735" s="240">
        <v>12.513999999999999</v>
      </c>
      <c r="G735" s="240">
        <v>1.077</v>
      </c>
      <c r="H735" s="240">
        <v>1.44</v>
      </c>
      <c r="I735" s="240">
        <v>9.9969999999999999</v>
      </c>
      <c r="J735" s="226">
        <v>513.4</v>
      </c>
      <c r="K735" s="240">
        <v>9.9969999999999999</v>
      </c>
      <c r="L735" s="226">
        <v>513.4</v>
      </c>
      <c r="M735" s="231">
        <v>1.9472146474483833E-2</v>
      </c>
      <c r="N735" s="241">
        <v>73.793000000000006</v>
      </c>
      <c r="O735" s="233">
        <v>1.4369081047915857</v>
      </c>
      <c r="P735" s="233">
        <v>1168.3287884690301</v>
      </c>
      <c r="Q735" s="281">
        <v>86.214486287495149</v>
      </c>
    </row>
    <row r="736" spans="1:17" ht="12.75" customHeight="1">
      <c r="A736" s="352"/>
      <c r="B736" s="15" t="s">
        <v>545</v>
      </c>
      <c r="C736" s="221" t="s">
        <v>540</v>
      </c>
      <c r="D736" s="40">
        <v>17</v>
      </c>
      <c r="E736" s="40">
        <v>1980</v>
      </c>
      <c r="F736" s="222">
        <v>18.670000000000002</v>
      </c>
      <c r="G736" s="222">
        <v>1.8261400000000001</v>
      </c>
      <c r="H736" s="222">
        <v>2.08</v>
      </c>
      <c r="I736" s="222">
        <v>14.763859999999999</v>
      </c>
      <c r="J736" s="222">
        <v>757.14</v>
      </c>
      <c r="K736" s="222">
        <v>14.763859999999999</v>
      </c>
      <c r="L736" s="222">
        <v>757.14</v>
      </c>
      <c r="M736" s="223">
        <v>1.9499511318910638E-2</v>
      </c>
      <c r="N736" s="224">
        <v>89.707000000000008</v>
      </c>
      <c r="O736" s="224">
        <v>1.7492426618855168</v>
      </c>
      <c r="P736" s="224">
        <v>1169.9706791346382</v>
      </c>
      <c r="Q736" s="280">
        <v>104.95455971313099</v>
      </c>
    </row>
    <row r="737" spans="1:17" ht="12.75" customHeight="1">
      <c r="A737" s="352"/>
      <c r="B737" s="50" t="s">
        <v>96</v>
      </c>
      <c r="C737" s="247" t="s">
        <v>788</v>
      </c>
      <c r="D737" s="11">
        <v>28</v>
      </c>
      <c r="E737" s="11" t="s">
        <v>40</v>
      </c>
      <c r="F737" s="240">
        <v>29.656999000000003</v>
      </c>
      <c r="G737" s="240">
        <v>0</v>
      </c>
      <c r="H737" s="240">
        <v>0</v>
      </c>
      <c r="I737" s="240">
        <v>29.656999000000003</v>
      </c>
      <c r="J737" s="240">
        <v>1512.77</v>
      </c>
      <c r="K737" s="240">
        <v>29.656999000000003</v>
      </c>
      <c r="L737" s="240">
        <v>1512.77</v>
      </c>
      <c r="M737" s="231">
        <v>1.9604433588714745E-2</v>
      </c>
      <c r="N737" s="241">
        <v>48.9</v>
      </c>
      <c r="O737" s="233">
        <v>0.95865680248815099</v>
      </c>
      <c r="P737" s="233">
        <v>1176.2660153228849</v>
      </c>
      <c r="Q737" s="281">
        <v>57.51940814928907</v>
      </c>
    </row>
    <row r="738" spans="1:17" ht="12.75" customHeight="1">
      <c r="A738" s="352"/>
      <c r="B738" s="50" t="s">
        <v>46</v>
      </c>
      <c r="C738" s="247" t="s">
        <v>45</v>
      </c>
      <c r="D738" s="11">
        <v>22</v>
      </c>
      <c r="E738" s="11">
        <v>1990</v>
      </c>
      <c r="F738" s="240">
        <f>G738+H738+I738</f>
        <v>35.216000000000001</v>
      </c>
      <c r="G738" s="240">
        <v>3.4562599999999999</v>
      </c>
      <c r="H738" s="240">
        <v>3.52</v>
      </c>
      <c r="I738" s="240">
        <v>28.239740000000001</v>
      </c>
      <c r="J738" s="240">
        <v>1435.18</v>
      </c>
      <c r="K738" s="240">
        <v>28.239740000000001</v>
      </c>
      <c r="L738" s="240">
        <v>1435.18</v>
      </c>
      <c r="M738" s="231">
        <f>K738/L738</f>
        <v>1.9676793154865591E-2</v>
      </c>
      <c r="N738" s="241">
        <v>52.537999999999997</v>
      </c>
      <c r="O738" s="233">
        <f>M738*N738</f>
        <v>1.0337793587703283</v>
      </c>
      <c r="P738" s="233">
        <f>M738*60*1000</f>
        <v>1180.6075892919355</v>
      </c>
      <c r="Q738" s="281">
        <f>P738*N738/1000</f>
        <v>62.026761526219701</v>
      </c>
    </row>
    <row r="739" spans="1:17" ht="12.75" customHeight="1">
      <c r="A739" s="352"/>
      <c r="B739" s="50" t="s">
        <v>46</v>
      </c>
      <c r="C739" s="247" t="s">
        <v>681</v>
      </c>
      <c r="D739" s="11">
        <v>40</v>
      </c>
      <c r="E739" s="11">
        <v>1986</v>
      </c>
      <c r="F739" s="240">
        <f>G739+H739+I739</f>
        <v>44.654000000000003</v>
      </c>
      <c r="G739" s="240">
        <v>5.6093399999999995</v>
      </c>
      <c r="H739" s="240">
        <v>6.4</v>
      </c>
      <c r="I739" s="240">
        <v>32.644660000000002</v>
      </c>
      <c r="J739" s="240">
        <v>1658.75</v>
      </c>
      <c r="K739" s="240">
        <v>32.644660000000002</v>
      </c>
      <c r="L739" s="240">
        <v>1658.75</v>
      </c>
      <c r="M739" s="231">
        <f>K739/L739</f>
        <v>1.968027731725697E-2</v>
      </c>
      <c r="N739" s="241">
        <v>52.537999999999997</v>
      </c>
      <c r="O739" s="233">
        <f>M739*N739</f>
        <v>1.0339624096940467</v>
      </c>
      <c r="P739" s="233">
        <f>M739*60*1000</f>
        <v>1180.8166390354181</v>
      </c>
      <c r="Q739" s="281">
        <f>P739*N739/1000</f>
        <v>62.037744581642791</v>
      </c>
    </row>
    <row r="740" spans="1:17" ht="12.75" customHeight="1">
      <c r="A740" s="352"/>
      <c r="B740" s="15" t="s">
        <v>181</v>
      </c>
      <c r="C740" s="26" t="s">
        <v>367</v>
      </c>
      <c r="D740" s="15">
        <v>20</v>
      </c>
      <c r="E740" s="15">
        <v>1985</v>
      </c>
      <c r="F740" s="240">
        <v>26.6</v>
      </c>
      <c r="G740" s="240">
        <v>1.927</v>
      </c>
      <c r="H740" s="240">
        <v>3.2</v>
      </c>
      <c r="I740" s="240">
        <v>21.472999999999999</v>
      </c>
      <c r="J740" s="226">
        <v>1072.5999999999999</v>
      </c>
      <c r="K740" s="240">
        <v>21.472999999999999</v>
      </c>
      <c r="L740" s="226">
        <v>1072.5999999999999</v>
      </c>
      <c r="M740" s="231">
        <v>2.0019578594070483E-2</v>
      </c>
      <c r="N740" s="241">
        <v>73.793000000000006</v>
      </c>
      <c r="O740" s="233">
        <v>1.4773047631922434</v>
      </c>
      <c r="P740" s="233">
        <v>1201.1747156442289</v>
      </c>
      <c r="Q740" s="281">
        <v>88.638285791534585</v>
      </c>
    </row>
    <row r="741" spans="1:17" ht="12.75" customHeight="1">
      <c r="A741" s="352"/>
      <c r="B741" s="50" t="s">
        <v>46</v>
      </c>
      <c r="C741" s="247" t="s">
        <v>44</v>
      </c>
      <c r="D741" s="11">
        <v>50</v>
      </c>
      <c r="E741" s="11">
        <v>1981</v>
      </c>
      <c r="F741" s="240">
        <f>G741+H741+I741</f>
        <v>34.57</v>
      </c>
      <c r="G741" s="240">
        <v>0</v>
      </c>
      <c r="H741" s="240">
        <v>0</v>
      </c>
      <c r="I741" s="240">
        <v>34.57</v>
      </c>
      <c r="J741" s="240">
        <v>1718.54</v>
      </c>
      <c r="K741" s="240">
        <v>34.57</v>
      </c>
      <c r="L741" s="240">
        <v>1718.54</v>
      </c>
      <c r="M741" s="231">
        <f>K741/L741</f>
        <v>2.0115912344199148E-2</v>
      </c>
      <c r="N741" s="241">
        <v>52.537999999999997</v>
      </c>
      <c r="O741" s="233">
        <f>M741*N741</f>
        <v>1.0568498027395348</v>
      </c>
      <c r="P741" s="233">
        <f>M741*60*1000</f>
        <v>1206.9547406519489</v>
      </c>
      <c r="Q741" s="281">
        <f>P741*N741/1000</f>
        <v>63.410988164372085</v>
      </c>
    </row>
    <row r="742" spans="1:17" ht="12.75" customHeight="1">
      <c r="A742" s="352"/>
      <c r="B742" s="50" t="s">
        <v>312</v>
      </c>
      <c r="C742" s="247" t="s">
        <v>308</v>
      </c>
      <c r="D742" s="11">
        <v>48</v>
      </c>
      <c r="E742" s="11">
        <v>1957</v>
      </c>
      <c r="F742" s="240">
        <v>23.832999999999998</v>
      </c>
      <c r="G742" s="240">
        <v>1.5269999999999999</v>
      </c>
      <c r="H742" s="240">
        <v>0.01</v>
      </c>
      <c r="I742" s="240">
        <v>22.295999999999999</v>
      </c>
      <c r="J742" s="240">
        <v>1295.54</v>
      </c>
      <c r="K742" s="240">
        <v>22.295999999999999</v>
      </c>
      <c r="L742" s="240">
        <v>1107.3699999999999</v>
      </c>
      <c r="M742" s="231">
        <v>2.0134191823870974E-2</v>
      </c>
      <c r="N742" s="241">
        <v>56.7</v>
      </c>
      <c r="O742" s="233">
        <v>1.244353457290698</v>
      </c>
      <c r="P742" s="233">
        <v>1208.0515094322584</v>
      </c>
      <c r="Q742" s="281">
        <v>68.496520584809062</v>
      </c>
    </row>
    <row r="743" spans="1:17" ht="12.75" customHeight="1">
      <c r="A743" s="352"/>
      <c r="B743" s="50" t="s">
        <v>572</v>
      </c>
      <c r="C743" s="253" t="s">
        <v>567</v>
      </c>
      <c r="D743" s="12">
        <v>24</v>
      </c>
      <c r="E743" s="12">
        <v>1962</v>
      </c>
      <c r="F743" s="254">
        <v>24.027000000000001</v>
      </c>
      <c r="G743" s="254">
        <v>1.6996260000000001</v>
      </c>
      <c r="H743" s="254">
        <v>0</v>
      </c>
      <c r="I743" s="254">
        <v>22.327373999999999</v>
      </c>
      <c r="J743" s="254">
        <v>1108.08</v>
      </c>
      <c r="K743" s="254">
        <v>22.327373999999999</v>
      </c>
      <c r="L743" s="254">
        <v>1108.08</v>
      </c>
      <c r="M743" s="255">
        <v>2.0149604721680744E-2</v>
      </c>
      <c r="N743" s="256">
        <v>83.603000000000009</v>
      </c>
      <c r="O743" s="256">
        <v>1.6845674035466756</v>
      </c>
      <c r="P743" s="256">
        <v>1208.9762833008447</v>
      </c>
      <c r="Q743" s="285">
        <v>101.07404421280053</v>
      </c>
    </row>
    <row r="744" spans="1:17" ht="12.75" customHeight="1">
      <c r="A744" s="352"/>
      <c r="B744" s="15" t="s">
        <v>181</v>
      </c>
      <c r="C744" s="26" t="s">
        <v>194</v>
      </c>
      <c r="D744" s="15">
        <v>20</v>
      </c>
      <c r="E744" s="15">
        <v>1978</v>
      </c>
      <c r="F744" s="240">
        <v>23.876999999999999</v>
      </c>
      <c r="G744" s="240">
        <v>2.153</v>
      </c>
      <c r="H744" s="240">
        <v>3.2010000000000001</v>
      </c>
      <c r="I744" s="240">
        <v>18.523</v>
      </c>
      <c r="J744" s="226">
        <v>910.7</v>
      </c>
      <c r="K744" s="240">
        <v>18.523</v>
      </c>
      <c r="L744" s="226">
        <v>910.7</v>
      </c>
      <c r="M744" s="231">
        <v>2.0339299439991215E-2</v>
      </c>
      <c r="N744" s="241">
        <v>73.793000000000006</v>
      </c>
      <c r="O744" s="233">
        <v>1.500897923575272</v>
      </c>
      <c r="P744" s="233">
        <v>1220.3579663994728</v>
      </c>
      <c r="Q744" s="281">
        <v>90.053875414516313</v>
      </c>
    </row>
    <row r="745" spans="1:17" ht="12.75" customHeight="1">
      <c r="A745" s="352"/>
      <c r="B745" s="50" t="s">
        <v>96</v>
      </c>
      <c r="C745" s="247" t="s">
        <v>319</v>
      </c>
      <c r="D745" s="11">
        <v>30</v>
      </c>
      <c r="E745" s="11" t="s">
        <v>40</v>
      </c>
      <c r="F745" s="240">
        <v>46.730004000000001</v>
      </c>
      <c r="G745" s="240">
        <v>2.4786000000000001</v>
      </c>
      <c r="H745" s="240">
        <v>4.72</v>
      </c>
      <c r="I745" s="240">
        <v>39.531404000000002</v>
      </c>
      <c r="J745" s="240">
        <v>1936.55</v>
      </c>
      <c r="K745" s="240">
        <v>39.531404000000002</v>
      </c>
      <c r="L745" s="240">
        <v>1936.55</v>
      </c>
      <c r="M745" s="231">
        <v>2.0413314399318375E-2</v>
      </c>
      <c r="N745" s="241">
        <v>48.9</v>
      </c>
      <c r="O745" s="233">
        <v>0.99821107412666854</v>
      </c>
      <c r="P745" s="233">
        <v>1224.7988639591026</v>
      </c>
      <c r="Q745" s="281">
        <v>59.892664447600119</v>
      </c>
    </row>
    <row r="746" spans="1:17" ht="12.75" customHeight="1">
      <c r="A746" s="352"/>
      <c r="B746" s="15" t="s">
        <v>545</v>
      </c>
      <c r="C746" s="221" t="s">
        <v>539</v>
      </c>
      <c r="D746" s="40">
        <v>16</v>
      </c>
      <c r="E746" s="40">
        <v>1988</v>
      </c>
      <c r="F746" s="222">
        <v>22.393000000000001</v>
      </c>
      <c r="G746" s="222">
        <v>0.69823000000000002</v>
      </c>
      <c r="H746" s="222">
        <v>2.56</v>
      </c>
      <c r="I746" s="222">
        <v>19.134771000000001</v>
      </c>
      <c r="J746" s="222">
        <v>937.26</v>
      </c>
      <c r="K746" s="222">
        <v>19.134771000000001</v>
      </c>
      <c r="L746" s="222">
        <v>937.26</v>
      </c>
      <c r="M746" s="223">
        <v>2.0415648806094359E-2</v>
      </c>
      <c r="N746" s="224">
        <v>89.707000000000008</v>
      </c>
      <c r="O746" s="224">
        <v>1.8314266074483068</v>
      </c>
      <c r="P746" s="224">
        <v>1224.9389283656615</v>
      </c>
      <c r="Q746" s="280">
        <v>109.8855964468984</v>
      </c>
    </row>
    <row r="747" spans="1:17" ht="12.75" customHeight="1">
      <c r="A747" s="352"/>
      <c r="B747" s="50" t="s">
        <v>86</v>
      </c>
      <c r="C747" s="225" t="s">
        <v>77</v>
      </c>
      <c r="D747" s="15">
        <v>103</v>
      </c>
      <c r="E747" s="15">
        <v>1972</v>
      </c>
      <c r="F747" s="226">
        <v>75.239999999999995</v>
      </c>
      <c r="G747" s="226">
        <v>6.72</v>
      </c>
      <c r="H747" s="226">
        <v>15.98</v>
      </c>
      <c r="I747" s="226">
        <v>52.539999999999992</v>
      </c>
      <c r="J747" s="226">
        <v>2560.65</v>
      </c>
      <c r="K747" s="226">
        <v>50.544397164782367</v>
      </c>
      <c r="L747" s="226">
        <v>2463.39</v>
      </c>
      <c r="M747" s="227">
        <v>2.0518227793724246E-2</v>
      </c>
      <c r="N747" s="228">
        <v>59.95</v>
      </c>
      <c r="O747" s="228">
        <v>1.2300677562337685</v>
      </c>
      <c r="P747" s="228">
        <v>1231.0936676234546</v>
      </c>
      <c r="Q747" s="279">
        <v>73.804065374026109</v>
      </c>
    </row>
    <row r="748" spans="1:17" ht="12.75" customHeight="1">
      <c r="A748" s="352"/>
      <c r="B748" s="50" t="s">
        <v>46</v>
      </c>
      <c r="C748" s="257" t="s">
        <v>682</v>
      </c>
      <c r="D748" s="11">
        <v>9</v>
      </c>
      <c r="E748" s="11" t="s">
        <v>40</v>
      </c>
      <c r="F748" s="240">
        <f>G748+H748+I748</f>
        <v>10.540000000000001</v>
      </c>
      <c r="G748" s="240">
        <v>0</v>
      </c>
      <c r="H748" s="240">
        <v>0</v>
      </c>
      <c r="I748" s="240">
        <v>10.540000000000001</v>
      </c>
      <c r="J748" s="240">
        <v>513.61</v>
      </c>
      <c r="K748" s="240">
        <v>10.540000000000001</v>
      </c>
      <c r="L748" s="240">
        <v>513.61</v>
      </c>
      <c r="M748" s="231">
        <f>K748/L748</f>
        <v>2.05214072934717E-2</v>
      </c>
      <c r="N748" s="241">
        <v>52.537999999999997</v>
      </c>
      <c r="O748" s="233">
        <f>M748*N748</f>
        <v>1.078153696384416</v>
      </c>
      <c r="P748" s="233">
        <f>M748*60*1000</f>
        <v>1231.2844376083021</v>
      </c>
      <c r="Q748" s="281">
        <f>P748*N748/1000</f>
        <v>64.68922178306498</v>
      </c>
    </row>
    <row r="749" spans="1:17" ht="12.75" customHeight="1">
      <c r="A749" s="352"/>
      <c r="B749" s="50" t="s">
        <v>96</v>
      </c>
      <c r="C749" s="247" t="s">
        <v>321</v>
      </c>
      <c r="D749" s="11">
        <v>23</v>
      </c>
      <c r="E749" s="11" t="s">
        <v>40</v>
      </c>
      <c r="F749" s="240">
        <v>25.199999000000002</v>
      </c>
      <c r="G749" s="240">
        <v>0.40799999999999997</v>
      </c>
      <c r="H749" s="240">
        <v>0.23</v>
      </c>
      <c r="I749" s="240">
        <v>24.561999</v>
      </c>
      <c r="J749" s="240">
        <v>1196.19</v>
      </c>
      <c r="K749" s="240">
        <v>24.561999</v>
      </c>
      <c r="L749" s="240">
        <v>1196.19</v>
      </c>
      <c r="M749" s="231">
        <v>2.0533526446467533E-2</v>
      </c>
      <c r="N749" s="241">
        <v>48.9</v>
      </c>
      <c r="O749" s="233">
        <v>1.0040894432322622</v>
      </c>
      <c r="P749" s="233">
        <v>1232.011586788052</v>
      </c>
      <c r="Q749" s="281">
        <v>60.245366593935735</v>
      </c>
    </row>
    <row r="750" spans="1:17" ht="12.75" customHeight="1">
      <c r="A750" s="352"/>
      <c r="B750" s="50" t="s">
        <v>96</v>
      </c>
      <c r="C750" s="247" t="s">
        <v>91</v>
      </c>
      <c r="D750" s="11">
        <v>28</v>
      </c>
      <c r="E750" s="11" t="s">
        <v>40</v>
      </c>
      <c r="F750" s="240">
        <v>27.700002000000001</v>
      </c>
      <c r="G750" s="240">
        <v>0.74806799999999996</v>
      </c>
      <c r="H750" s="240">
        <v>0.28000000000000003</v>
      </c>
      <c r="I750" s="240">
        <v>26.671934</v>
      </c>
      <c r="J750" s="240">
        <v>1295.3600000000001</v>
      </c>
      <c r="K750" s="240">
        <v>26.671934</v>
      </c>
      <c r="L750" s="240">
        <v>1295.3600000000001</v>
      </c>
      <c r="M750" s="231">
        <v>2.0590364068675888E-2</v>
      </c>
      <c r="N750" s="241">
        <v>48.9</v>
      </c>
      <c r="O750" s="233">
        <v>1.0068688029582509</v>
      </c>
      <c r="P750" s="233">
        <v>1235.4218441205533</v>
      </c>
      <c r="Q750" s="281">
        <v>60.412128177495056</v>
      </c>
    </row>
    <row r="751" spans="1:17" ht="12.75" customHeight="1">
      <c r="A751" s="352"/>
      <c r="B751" s="50" t="s">
        <v>98</v>
      </c>
      <c r="C751" s="234" t="s">
        <v>104</v>
      </c>
      <c r="D751" s="13">
        <v>12</v>
      </c>
      <c r="E751" s="14" t="s">
        <v>40</v>
      </c>
      <c r="F751" s="230">
        <v>16.13</v>
      </c>
      <c r="G751" s="230">
        <v>1.42</v>
      </c>
      <c r="H751" s="230">
        <v>1.92</v>
      </c>
      <c r="I751" s="230">
        <v>12.79</v>
      </c>
      <c r="J751" s="235">
        <v>617.34</v>
      </c>
      <c r="K751" s="230">
        <v>12.79</v>
      </c>
      <c r="L751" s="235">
        <v>617.34</v>
      </c>
      <c r="M751" s="231">
        <v>2.0717918812971779E-2</v>
      </c>
      <c r="N751" s="232">
        <v>61.5</v>
      </c>
      <c r="O751" s="233">
        <v>1.2741520069977643</v>
      </c>
      <c r="P751" s="233">
        <v>1243.0751287783066</v>
      </c>
      <c r="Q751" s="281">
        <v>76.449120419865849</v>
      </c>
    </row>
    <row r="752" spans="1:17" ht="12.75" customHeight="1">
      <c r="A752" s="352"/>
      <c r="B752" s="50" t="s">
        <v>96</v>
      </c>
      <c r="C752" s="247" t="s">
        <v>93</v>
      </c>
      <c r="D752" s="11">
        <v>8</v>
      </c>
      <c r="E752" s="11" t="s">
        <v>40</v>
      </c>
      <c r="F752" s="240">
        <v>8.6000000000000014</v>
      </c>
      <c r="G752" s="240">
        <v>0.20399999999999999</v>
      </c>
      <c r="H752" s="240">
        <v>0.08</v>
      </c>
      <c r="I752" s="240">
        <v>8.3160000000000007</v>
      </c>
      <c r="J752" s="240">
        <v>396.8</v>
      </c>
      <c r="K752" s="240">
        <v>8.3160000000000007</v>
      </c>
      <c r="L752" s="240">
        <v>396.8</v>
      </c>
      <c r="M752" s="231">
        <v>2.0957661290322581E-2</v>
      </c>
      <c r="N752" s="241">
        <v>48.9</v>
      </c>
      <c r="O752" s="233">
        <v>1.0248296370967742</v>
      </c>
      <c r="P752" s="233">
        <v>1257.4596774193549</v>
      </c>
      <c r="Q752" s="281">
        <v>61.489778225806454</v>
      </c>
    </row>
    <row r="753" spans="1:17" ht="12.75" customHeight="1">
      <c r="A753" s="352"/>
      <c r="B753" s="50" t="s">
        <v>938</v>
      </c>
      <c r="C753" s="236" t="s">
        <v>484</v>
      </c>
      <c r="D753" s="39">
        <v>8</v>
      </c>
      <c r="E753" s="39">
        <v>1962</v>
      </c>
      <c r="F753" s="237">
        <v>9.4410000000000007</v>
      </c>
      <c r="G753" s="237">
        <v>0.76500000000000001</v>
      </c>
      <c r="H753" s="237">
        <v>0.97</v>
      </c>
      <c r="I753" s="237">
        <v>7.7060000000000004</v>
      </c>
      <c r="J753" s="237">
        <v>366.73</v>
      </c>
      <c r="K753" s="237">
        <v>7.7060000000000004</v>
      </c>
      <c r="L753" s="237">
        <v>366.73</v>
      </c>
      <c r="M753" s="238">
        <v>2.1012734164098927E-2</v>
      </c>
      <c r="N753" s="239">
        <v>80.333000000000013</v>
      </c>
      <c r="O753" s="239">
        <v>1.6880159736045595</v>
      </c>
      <c r="P753" s="239">
        <v>1260.7640498459357</v>
      </c>
      <c r="Q753" s="282">
        <v>101.28095841627356</v>
      </c>
    </row>
    <row r="754" spans="1:17" ht="12.75" customHeight="1">
      <c r="A754" s="352"/>
      <c r="B754" s="50" t="s">
        <v>235</v>
      </c>
      <c r="C754" s="247" t="s">
        <v>873</v>
      </c>
      <c r="D754" s="11">
        <v>10</v>
      </c>
      <c r="E754" s="11">
        <v>1978</v>
      </c>
      <c r="F754" s="240">
        <v>14</v>
      </c>
      <c r="G754" s="240">
        <v>1.2</v>
      </c>
      <c r="H754" s="240">
        <v>1.52</v>
      </c>
      <c r="I754" s="240">
        <v>11.6</v>
      </c>
      <c r="J754" s="240">
        <v>550</v>
      </c>
      <c r="K754" s="240">
        <v>11.6</v>
      </c>
      <c r="L754" s="240">
        <v>550</v>
      </c>
      <c r="M754" s="231">
        <f>K754/L754</f>
        <v>2.1090909090909091E-2</v>
      </c>
      <c r="N754" s="241">
        <v>72.599999999999994</v>
      </c>
      <c r="O754" s="233">
        <f>M754*N754</f>
        <v>1.5311999999999999</v>
      </c>
      <c r="P754" s="233">
        <f>M754*60*1000</f>
        <v>1265.4545454545455</v>
      </c>
      <c r="Q754" s="281">
        <f>P754*N754/1000</f>
        <v>91.872</v>
      </c>
    </row>
    <row r="755" spans="1:17" ht="12.75" customHeight="1">
      <c r="A755" s="352"/>
      <c r="B755" s="50" t="s">
        <v>938</v>
      </c>
      <c r="C755" s="236" t="s">
        <v>486</v>
      </c>
      <c r="D755" s="39">
        <v>12</v>
      </c>
      <c r="E755" s="39">
        <v>1971</v>
      </c>
      <c r="F755" s="237">
        <v>11.4221</v>
      </c>
      <c r="G755" s="237">
        <v>0</v>
      </c>
      <c r="H755" s="237">
        <v>0</v>
      </c>
      <c r="I755" s="237">
        <v>11.422101</v>
      </c>
      <c r="J755" s="237">
        <v>538.79999999999995</v>
      </c>
      <c r="K755" s="237">
        <v>11.422101</v>
      </c>
      <c r="L755" s="237">
        <v>538.79999999999995</v>
      </c>
      <c r="M755" s="238">
        <v>2.1199148106904233E-2</v>
      </c>
      <c r="N755" s="239">
        <v>80.333000000000013</v>
      </c>
      <c r="O755" s="239">
        <v>1.702991164871938</v>
      </c>
      <c r="P755" s="239">
        <v>1271.948886414254</v>
      </c>
      <c r="Q755" s="282">
        <v>102.17946989231628</v>
      </c>
    </row>
    <row r="756" spans="1:17" ht="12.75" customHeight="1">
      <c r="A756" s="352"/>
      <c r="B756" s="15" t="s">
        <v>149</v>
      </c>
      <c r="C756" s="247" t="s">
        <v>812</v>
      </c>
      <c r="D756" s="11">
        <v>8</v>
      </c>
      <c r="E756" s="11">
        <v>1961</v>
      </c>
      <c r="F756" s="240">
        <f>G756+H756+I756</f>
        <v>8.0529980000000005</v>
      </c>
      <c r="G756" s="240">
        <v>0.39532499999999998</v>
      </c>
      <c r="H756" s="240">
        <v>0.91900000000000004</v>
      </c>
      <c r="I756" s="240">
        <v>6.7386730000000004</v>
      </c>
      <c r="J756" s="240">
        <v>316.22000000000003</v>
      </c>
      <c r="K756" s="240">
        <f>I756</f>
        <v>6.7386730000000004</v>
      </c>
      <c r="L756" s="240">
        <f>J756</f>
        <v>316.22000000000003</v>
      </c>
      <c r="M756" s="231">
        <f>K756/L756</f>
        <v>2.1310078426411992E-2</v>
      </c>
      <c r="N756" s="241">
        <v>60.603999999999999</v>
      </c>
      <c r="O756" s="233">
        <f>M756*N756</f>
        <v>1.2914759929542723</v>
      </c>
      <c r="P756" s="233">
        <f>M756*60*1000</f>
        <v>1278.6047055847196</v>
      </c>
      <c r="Q756" s="281">
        <f>P756*N756/1000</f>
        <v>77.488559577256339</v>
      </c>
    </row>
    <row r="757" spans="1:17" ht="12.75" customHeight="1">
      <c r="A757" s="352"/>
      <c r="B757" s="50" t="s">
        <v>446</v>
      </c>
      <c r="C757" s="236" t="s">
        <v>435</v>
      </c>
      <c r="D757" s="39">
        <v>25</v>
      </c>
      <c r="E757" s="39">
        <v>1940</v>
      </c>
      <c r="F757" s="237">
        <v>40.308999999999997</v>
      </c>
      <c r="G757" s="237">
        <v>3.749816</v>
      </c>
      <c r="H757" s="237">
        <v>3.52</v>
      </c>
      <c r="I757" s="237">
        <v>33.039183999999999</v>
      </c>
      <c r="J757" s="237">
        <v>1544.26</v>
      </c>
      <c r="K757" s="237">
        <v>33.039183999999999</v>
      </c>
      <c r="L757" s="237">
        <v>1544.26</v>
      </c>
      <c r="M757" s="238">
        <v>2.139483247639646E-2</v>
      </c>
      <c r="N757" s="239">
        <v>64.637</v>
      </c>
      <c r="O757" s="239">
        <v>1.3828977867768379</v>
      </c>
      <c r="P757" s="239">
        <v>1283.6899485837876</v>
      </c>
      <c r="Q757" s="282">
        <v>82.973867206610279</v>
      </c>
    </row>
    <row r="758" spans="1:17" ht="12.75" customHeight="1">
      <c r="A758" s="352"/>
      <c r="B758" s="15" t="s">
        <v>149</v>
      </c>
      <c r="C758" s="247" t="s">
        <v>813</v>
      </c>
      <c r="D758" s="11">
        <v>4</v>
      </c>
      <c r="E758" s="11">
        <v>1961</v>
      </c>
      <c r="F758" s="240">
        <f>G758+H758+I758</f>
        <v>4.042001</v>
      </c>
      <c r="G758" s="240">
        <v>0</v>
      </c>
      <c r="H758" s="240">
        <v>0.57299999999999995</v>
      </c>
      <c r="I758" s="240">
        <v>3.469001</v>
      </c>
      <c r="J758" s="240">
        <v>161.66</v>
      </c>
      <c r="K758" s="240">
        <f>I758</f>
        <v>3.469001</v>
      </c>
      <c r="L758" s="240">
        <f>J758</f>
        <v>161.66</v>
      </c>
      <c r="M758" s="231">
        <f>K758/L758</f>
        <v>2.1458623036001486E-2</v>
      </c>
      <c r="N758" s="241">
        <v>60.603999999999999</v>
      </c>
      <c r="O758" s="233">
        <f>M758*N758</f>
        <v>1.300478390473834</v>
      </c>
      <c r="P758" s="233">
        <f>M758*60*1000</f>
        <v>1287.5173821600893</v>
      </c>
      <c r="Q758" s="281">
        <f>P758*N758/1000</f>
        <v>78.028703428430049</v>
      </c>
    </row>
    <row r="759" spans="1:17" ht="12.75" customHeight="1">
      <c r="A759" s="352"/>
      <c r="B759" s="15" t="s">
        <v>149</v>
      </c>
      <c r="C759" s="247" t="s">
        <v>814</v>
      </c>
      <c r="D759" s="11">
        <v>8</v>
      </c>
      <c r="E759" s="11">
        <v>1986</v>
      </c>
      <c r="F759" s="240">
        <f>G759+H759+I759</f>
        <v>8.8970009999999995</v>
      </c>
      <c r="G759" s="240">
        <v>0</v>
      </c>
      <c r="H759" s="240">
        <v>0</v>
      </c>
      <c r="I759" s="240">
        <v>8.8970009999999995</v>
      </c>
      <c r="J759" s="240">
        <v>413.93</v>
      </c>
      <c r="K759" s="240">
        <f>I759</f>
        <v>8.8970009999999995</v>
      </c>
      <c r="L759" s="240">
        <f>J759</f>
        <v>413.93</v>
      </c>
      <c r="M759" s="231">
        <f>K759/L759</f>
        <v>2.1493974826661513E-2</v>
      </c>
      <c r="N759" s="241">
        <v>60.603999999999999</v>
      </c>
      <c r="O759" s="233">
        <f>M759*N759</f>
        <v>1.3026208503949943</v>
      </c>
      <c r="P759" s="233">
        <f>M759*60*1000</f>
        <v>1289.638489599691</v>
      </c>
      <c r="Q759" s="281">
        <f>P759*N759/1000</f>
        <v>78.157251023699672</v>
      </c>
    </row>
    <row r="760" spans="1:17" ht="12.75" customHeight="1">
      <c r="A760" s="352"/>
      <c r="B760" s="50" t="s">
        <v>98</v>
      </c>
      <c r="C760" s="234" t="s">
        <v>105</v>
      </c>
      <c r="D760" s="13">
        <v>16</v>
      </c>
      <c r="E760" s="14" t="s">
        <v>40</v>
      </c>
      <c r="F760" s="230">
        <v>24.15</v>
      </c>
      <c r="G760" s="230">
        <v>1.59</v>
      </c>
      <c r="H760" s="230">
        <v>2.33</v>
      </c>
      <c r="I760" s="230">
        <v>20.23</v>
      </c>
      <c r="J760" s="235">
        <v>939.96</v>
      </c>
      <c r="K760" s="230">
        <v>18.78</v>
      </c>
      <c r="L760" s="230">
        <v>872.36</v>
      </c>
      <c r="M760" s="231">
        <v>2.15278096198817E-2</v>
      </c>
      <c r="N760" s="232">
        <v>61.5</v>
      </c>
      <c r="O760" s="233">
        <v>1.3239602916227244</v>
      </c>
      <c r="P760" s="233">
        <v>1291.6685771929019</v>
      </c>
      <c r="Q760" s="281">
        <v>79.437617497363462</v>
      </c>
    </row>
    <row r="761" spans="1:17" ht="12.75" customHeight="1">
      <c r="A761" s="352"/>
      <c r="B761" s="15" t="s">
        <v>149</v>
      </c>
      <c r="C761" s="247" t="s">
        <v>815</v>
      </c>
      <c r="D761" s="11">
        <v>98</v>
      </c>
      <c r="E761" s="11">
        <v>1978</v>
      </c>
      <c r="F761" s="240">
        <f>G761+H761+I761</f>
        <v>74.664995999999988</v>
      </c>
      <c r="G761" s="240">
        <v>4.7175450000000003</v>
      </c>
      <c r="H761" s="240">
        <v>0.96</v>
      </c>
      <c r="I761" s="240">
        <v>68.987450999999993</v>
      </c>
      <c r="J761" s="240">
        <v>3204.13</v>
      </c>
      <c r="K761" s="240">
        <f>I761</f>
        <v>68.987450999999993</v>
      </c>
      <c r="L761" s="240">
        <f>J761</f>
        <v>3204.13</v>
      </c>
      <c r="M761" s="231">
        <f>K761/L761</f>
        <v>2.1530790261318981E-2</v>
      </c>
      <c r="N761" s="241">
        <v>60.603999999999999</v>
      </c>
      <c r="O761" s="233">
        <f>M761*N761</f>
        <v>1.3048520129969756</v>
      </c>
      <c r="P761" s="233">
        <f>M761*60*1000</f>
        <v>1291.8474156791387</v>
      </c>
      <c r="Q761" s="281">
        <f>P761*N761/1000</f>
        <v>78.291120779818527</v>
      </c>
    </row>
    <row r="762" spans="1:17" ht="12.75" customHeight="1">
      <c r="A762" s="352"/>
      <c r="B762" s="15" t="s">
        <v>149</v>
      </c>
      <c r="C762" s="247" t="s">
        <v>816</v>
      </c>
      <c r="D762" s="11">
        <v>7</v>
      </c>
      <c r="E762" s="11">
        <v>1960</v>
      </c>
      <c r="F762" s="240">
        <f>G762+H762+I762</f>
        <v>4.6820000000000004</v>
      </c>
      <c r="G762" s="240">
        <v>0.18448500000000001</v>
      </c>
      <c r="H762" s="240">
        <v>0.57299999999999995</v>
      </c>
      <c r="I762" s="240">
        <v>3.924515</v>
      </c>
      <c r="J762" s="240">
        <v>181.35</v>
      </c>
      <c r="K762" s="240">
        <f>I762</f>
        <v>3.924515</v>
      </c>
      <c r="L762" s="240">
        <f>J762</f>
        <v>181.35</v>
      </c>
      <c r="M762" s="231">
        <f>K762/L762</f>
        <v>2.1640556934105323E-2</v>
      </c>
      <c r="N762" s="241">
        <v>60.603999999999999</v>
      </c>
      <c r="O762" s="233">
        <f>M762*N762</f>
        <v>1.3115043124345189</v>
      </c>
      <c r="P762" s="233">
        <f>M762*60*1000</f>
        <v>1298.4334160463193</v>
      </c>
      <c r="Q762" s="281">
        <f>P762*N762/1000</f>
        <v>78.690258746071137</v>
      </c>
    </row>
    <row r="763" spans="1:17" ht="12.75" customHeight="1">
      <c r="A763" s="352"/>
      <c r="B763" s="50" t="s">
        <v>96</v>
      </c>
      <c r="C763" s="247" t="s">
        <v>92</v>
      </c>
      <c r="D763" s="11">
        <v>20</v>
      </c>
      <c r="E763" s="11" t="s">
        <v>40</v>
      </c>
      <c r="F763" s="240">
        <v>27.499997</v>
      </c>
      <c r="G763" s="240">
        <v>1.02</v>
      </c>
      <c r="H763" s="240">
        <v>3.12</v>
      </c>
      <c r="I763" s="240">
        <v>23.359997</v>
      </c>
      <c r="J763" s="240">
        <v>1076.74</v>
      </c>
      <c r="K763" s="240">
        <v>23.359997</v>
      </c>
      <c r="L763" s="240">
        <v>1076.74</v>
      </c>
      <c r="M763" s="231">
        <v>2.1695113955086651E-2</v>
      </c>
      <c r="N763" s="241">
        <v>48.9</v>
      </c>
      <c r="O763" s="233">
        <v>1.0608910724037373</v>
      </c>
      <c r="P763" s="233">
        <v>1301.7068373051991</v>
      </c>
      <c r="Q763" s="281">
        <v>63.653464344224233</v>
      </c>
    </row>
    <row r="764" spans="1:17" ht="12.75" customHeight="1">
      <c r="A764" s="352"/>
      <c r="B764" s="50" t="s">
        <v>235</v>
      </c>
      <c r="C764" s="247" t="s">
        <v>874</v>
      </c>
      <c r="D764" s="11">
        <v>8</v>
      </c>
      <c r="E764" s="11">
        <v>1977</v>
      </c>
      <c r="F764" s="240">
        <v>14</v>
      </c>
      <c r="G764" s="240">
        <v>0.44</v>
      </c>
      <c r="H764" s="240">
        <v>1.28</v>
      </c>
      <c r="I764" s="240">
        <v>11.54</v>
      </c>
      <c r="J764" s="240">
        <v>530.1</v>
      </c>
      <c r="K764" s="240">
        <v>11.54</v>
      </c>
      <c r="L764" s="240">
        <v>530.1</v>
      </c>
      <c r="M764" s="231">
        <f>K764/L764</f>
        <v>2.1769477457083568E-2</v>
      </c>
      <c r="N764" s="241">
        <v>72.599999999999994</v>
      </c>
      <c r="O764" s="233">
        <f>M764*N764</f>
        <v>1.5804640633842668</v>
      </c>
      <c r="P764" s="233">
        <f>M764*60*1000</f>
        <v>1306.1686474250141</v>
      </c>
      <c r="Q764" s="281">
        <f>P764*N764/1000</f>
        <v>94.827843803056027</v>
      </c>
    </row>
    <row r="765" spans="1:17" ht="12.75" customHeight="1">
      <c r="A765" s="352"/>
      <c r="B765" s="15" t="s">
        <v>149</v>
      </c>
      <c r="C765" s="247" t="s">
        <v>817</v>
      </c>
      <c r="D765" s="11">
        <v>4</v>
      </c>
      <c r="E765" s="11">
        <v>1940</v>
      </c>
      <c r="F765" s="240">
        <f>G765+H765+I765</f>
        <v>3.518999</v>
      </c>
      <c r="G765" s="240">
        <v>0</v>
      </c>
      <c r="H765" s="240">
        <v>0</v>
      </c>
      <c r="I765" s="240">
        <v>3.518999</v>
      </c>
      <c r="J765" s="240">
        <v>161.63</v>
      </c>
      <c r="K765" s="240">
        <f>I765</f>
        <v>3.518999</v>
      </c>
      <c r="L765" s="240">
        <f>J765</f>
        <v>161.63</v>
      </c>
      <c r="M765" s="231">
        <f>K765/L765</f>
        <v>2.1771942089958547E-2</v>
      </c>
      <c r="N765" s="241">
        <v>60.603999999999999</v>
      </c>
      <c r="O765" s="233">
        <f>M765*N765</f>
        <v>1.3194667784198477</v>
      </c>
      <c r="P765" s="233">
        <f>M765*60*1000</f>
        <v>1306.3165253975128</v>
      </c>
      <c r="Q765" s="281">
        <f>P765*N765/1000</f>
        <v>79.168006705190876</v>
      </c>
    </row>
    <row r="766" spans="1:17" ht="12.75" customHeight="1">
      <c r="A766" s="352"/>
      <c r="B766" s="50" t="s">
        <v>98</v>
      </c>
      <c r="C766" s="234" t="s">
        <v>106</v>
      </c>
      <c r="D766" s="16">
        <v>19</v>
      </c>
      <c r="E766" s="14" t="s">
        <v>40</v>
      </c>
      <c r="F766" s="230">
        <v>15.97</v>
      </c>
      <c r="G766" s="230">
        <v>0.88</v>
      </c>
      <c r="H766" s="230">
        <v>0.49</v>
      </c>
      <c r="I766" s="230">
        <v>14.6</v>
      </c>
      <c r="J766" s="235">
        <v>670.33</v>
      </c>
      <c r="K766" s="230">
        <v>14.6</v>
      </c>
      <c r="L766" s="235">
        <v>670.33</v>
      </c>
      <c r="M766" s="231">
        <v>2.178031715722107E-2</v>
      </c>
      <c r="N766" s="232">
        <v>61.5</v>
      </c>
      <c r="O766" s="233">
        <v>1.3394895051690958</v>
      </c>
      <c r="P766" s="233">
        <v>1306.8190294332642</v>
      </c>
      <c r="Q766" s="281">
        <v>80.369370310145754</v>
      </c>
    </row>
    <row r="767" spans="1:17" ht="12.75" customHeight="1">
      <c r="A767" s="352"/>
      <c r="B767" s="15" t="s">
        <v>524</v>
      </c>
      <c r="C767" s="221" t="s">
        <v>521</v>
      </c>
      <c r="D767" s="40">
        <v>5</v>
      </c>
      <c r="E767" s="40">
        <v>1962</v>
      </c>
      <c r="F767" s="222">
        <v>4.0759999999999996</v>
      </c>
      <c r="G767" s="222">
        <v>0</v>
      </c>
      <c r="H767" s="222">
        <v>0</v>
      </c>
      <c r="I767" s="222">
        <v>4.0760009999999998</v>
      </c>
      <c r="J767" s="222">
        <v>187.09</v>
      </c>
      <c r="K767" s="222">
        <v>4.0760009999999998</v>
      </c>
      <c r="L767" s="222">
        <v>187.09</v>
      </c>
      <c r="M767" s="223">
        <v>2.1786311400930031E-2</v>
      </c>
      <c r="N767" s="224">
        <v>100.28</v>
      </c>
      <c r="O767" s="224">
        <v>2.1847313072852637</v>
      </c>
      <c r="P767" s="224">
        <v>1307.178684055802</v>
      </c>
      <c r="Q767" s="280">
        <v>131.08387843711583</v>
      </c>
    </row>
    <row r="768" spans="1:17" ht="12.75" customHeight="1">
      <c r="A768" s="352"/>
      <c r="B768" s="50" t="s">
        <v>938</v>
      </c>
      <c r="C768" s="236" t="s">
        <v>487</v>
      </c>
      <c r="D768" s="39">
        <v>8</v>
      </c>
      <c r="E768" s="39">
        <v>1956</v>
      </c>
      <c r="F768" s="237">
        <v>10.246</v>
      </c>
      <c r="G768" s="237">
        <v>0</v>
      </c>
      <c r="H768" s="237">
        <v>0</v>
      </c>
      <c r="I768" s="237">
        <v>10.246</v>
      </c>
      <c r="J768" s="237">
        <v>469.85</v>
      </c>
      <c r="K768" s="237">
        <v>10.246</v>
      </c>
      <c r="L768" s="237">
        <v>469.85</v>
      </c>
      <c r="M768" s="238">
        <v>2.1806959667979142E-2</v>
      </c>
      <c r="N768" s="239">
        <v>80.333000000000013</v>
      </c>
      <c r="O768" s="239">
        <v>1.7518184910077685</v>
      </c>
      <c r="P768" s="239">
        <v>1308.4175800787486</v>
      </c>
      <c r="Q768" s="282">
        <v>105.10910946046613</v>
      </c>
    </row>
    <row r="769" spans="1:17" ht="12.75" customHeight="1">
      <c r="A769" s="352"/>
      <c r="B769" s="50" t="s">
        <v>859</v>
      </c>
      <c r="C769" s="247" t="s">
        <v>886</v>
      </c>
      <c r="D769" s="11">
        <v>10</v>
      </c>
      <c r="E769" s="11">
        <v>1978</v>
      </c>
      <c r="F769" s="240">
        <v>13</v>
      </c>
      <c r="G769" s="240">
        <v>0.54</v>
      </c>
      <c r="H769" s="240">
        <v>1.29</v>
      </c>
      <c r="I769" s="240">
        <v>10.79</v>
      </c>
      <c r="J769" s="240">
        <v>494.78</v>
      </c>
      <c r="K769" s="240">
        <v>10.79</v>
      </c>
      <c r="L769" s="240">
        <v>494.78</v>
      </c>
      <c r="M769" s="231">
        <f>K769/L769</f>
        <v>2.1807672096689438E-2</v>
      </c>
      <c r="N769" s="241">
        <v>72.599999999999994</v>
      </c>
      <c r="O769" s="233">
        <f>M769*N769</f>
        <v>1.5832369942196531</v>
      </c>
      <c r="P769" s="233">
        <f>M769*60*1000</f>
        <v>1308.4603258013663</v>
      </c>
      <c r="Q769" s="281">
        <f>P769*N769/1000</f>
        <v>94.994219653179186</v>
      </c>
    </row>
    <row r="770" spans="1:17" ht="12.75" customHeight="1">
      <c r="A770" s="352"/>
      <c r="B770" s="50" t="s">
        <v>938</v>
      </c>
      <c r="C770" s="236" t="s">
        <v>482</v>
      </c>
      <c r="D770" s="39">
        <v>8</v>
      </c>
      <c r="E770" s="39">
        <v>1969</v>
      </c>
      <c r="F770" s="237">
        <v>9.1293000000000006</v>
      </c>
      <c r="G770" s="237">
        <v>0</v>
      </c>
      <c r="H770" s="237">
        <v>0</v>
      </c>
      <c r="I770" s="237">
        <v>9.1293000000000006</v>
      </c>
      <c r="J770" s="237">
        <v>416.7</v>
      </c>
      <c r="K770" s="237">
        <v>9.1293000000000006</v>
      </c>
      <c r="L770" s="237">
        <v>416.7</v>
      </c>
      <c r="M770" s="238">
        <v>2.1908567314614835E-2</v>
      </c>
      <c r="N770" s="239">
        <v>66.272000000000006</v>
      </c>
      <c r="O770" s="239">
        <v>1.4519245730741543</v>
      </c>
      <c r="P770" s="239">
        <v>1314.51403887689</v>
      </c>
      <c r="Q770" s="282">
        <v>87.115474384449257</v>
      </c>
    </row>
    <row r="771" spans="1:17" ht="12.75" customHeight="1">
      <c r="A771" s="352"/>
      <c r="B771" s="15" t="s">
        <v>545</v>
      </c>
      <c r="C771" s="221" t="s">
        <v>541</v>
      </c>
      <c r="D771" s="40">
        <v>14</v>
      </c>
      <c r="E771" s="40">
        <v>1984</v>
      </c>
      <c r="F771" s="222">
        <v>19.446000000000002</v>
      </c>
      <c r="G771" s="222">
        <v>1.047345</v>
      </c>
      <c r="H771" s="222">
        <v>2.0680000000000001</v>
      </c>
      <c r="I771" s="222">
        <v>16.330655</v>
      </c>
      <c r="J771" s="222">
        <v>744.57</v>
      </c>
      <c r="K771" s="222">
        <v>16.330655</v>
      </c>
      <c r="L771" s="222">
        <v>744.57</v>
      </c>
      <c r="M771" s="223">
        <v>2.1933001598237908E-2</v>
      </c>
      <c r="N771" s="224">
        <v>89.707000000000008</v>
      </c>
      <c r="O771" s="224">
        <v>1.9675437743731281</v>
      </c>
      <c r="P771" s="224">
        <v>1315.9800958942744</v>
      </c>
      <c r="Q771" s="280">
        <v>118.05262646238769</v>
      </c>
    </row>
    <row r="772" spans="1:17" ht="12.75" customHeight="1">
      <c r="A772" s="352"/>
      <c r="B772" s="15" t="s">
        <v>580</v>
      </c>
      <c r="C772" s="248" t="s">
        <v>579</v>
      </c>
      <c r="D772" s="249">
        <v>6</v>
      </c>
      <c r="E772" s="249">
        <v>1956</v>
      </c>
      <c r="F772" s="250">
        <v>8.8040000000000003</v>
      </c>
      <c r="G772" s="250">
        <v>0.66223500000000002</v>
      </c>
      <c r="H772" s="250">
        <v>0.96</v>
      </c>
      <c r="I772" s="250">
        <v>7.1817650000000004</v>
      </c>
      <c r="J772" s="250">
        <v>327.26</v>
      </c>
      <c r="K772" s="250">
        <v>7.1817650000000004</v>
      </c>
      <c r="L772" s="250">
        <v>327.26</v>
      </c>
      <c r="M772" s="251">
        <v>2.1945135366375362E-2</v>
      </c>
      <c r="N772" s="252">
        <v>78.588999999999999</v>
      </c>
      <c r="O772" s="252">
        <v>1.7246462433080734</v>
      </c>
      <c r="P772" s="252">
        <v>1316.7081219825216</v>
      </c>
      <c r="Q772" s="284">
        <v>103.47877459848438</v>
      </c>
    </row>
    <row r="773" spans="1:17" ht="12.75" customHeight="1">
      <c r="A773" s="352"/>
      <c r="B773" s="15" t="s">
        <v>149</v>
      </c>
      <c r="C773" s="247" t="s">
        <v>818</v>
      </c>
      <c r="D773" s="11">
        <v>8</v>
      </c>
      <c r="E773" s="11">
        <v>1959</v>
      </c>
      <c r="F773" s="240">
        <f>G773+H773+I773</f>
        <v>7.9010009999999999</v>
      </c>
      <c r="G773" s="240">
        <v>0</v>
      </c>
      <c r="H773" s="240">
        <v>0</v>
      </c>
      <c r="I773" s="240">
        <v>7.9010009999999999</v>
      </c>
      <c r="J773" s="240">
        <v>359.86</v>
      </c>
      <c r="K773" s="240">
        <f>I773</f>
        <v>7.9010009999999999</v>
      </c>
      <c r="L773" s="240">
        <f>J773</f>
        <v>359.86</v>
      </c>
      <c r="M773" s="231">
        <f>K773/L773</f>
        <v>2.1955763352414826E-2</v>
      </c>
      <c r="N773" s="241">
        <v>60.603999999999999</v>
      </c>
      <c r="O773" s="233">
        <f>M773*N773</f>
        <v>1.3306070822097482</v>
      </c>
      <c r="P773" s="233">
        <f>M773*60*1000</f>
        <v>1317.3458011448895</v>
      </c>
      <c r="Q773" s="281">
        <f>P773*N773/1000</f>
        <v>79.836424932584876</v>
      </c>
    </row>
    <row r="774" spans="1:17" ht="12.75" customHeight="1">
      <c r="A774" s="352"/>
      <c r="B774" s="50" t="s">
        <v>938</v>
      </c>
      <c r="C774" s="236" t="s">
        <v>485</v>
      </c>
      <c r="D774" s="39">
        <v>6</v>
      </c>
      <c r="E774" s="39">
        <v>1959</v>
      </c>
      <c r="F774" s="237">
        <v>8.31</v>
      </c>
      <c r="G774" s="237">
        <v>0.44793300000000003</v>
      </c>
      <c r="H774" s="237">
        <v>0.96</v>
      </c>
      <c r="I774" s="237">
        <v>6.9020669999999997</v>
      </c>
      <c r="J774" s="237">
        <v>313.25</v>
      </c>
      <c r="K774" s="237">
        <v>6.9020669999999997</v>
      </c>
      <c r="L774" s="237">
        <v>313.25</v>
      </c>
      <c r="M774" s="238">
        <v>2.2033733439744612E-2</v>
      </c>
      <c r="N774" s="239">
        <v>80.333000000000013</v>
      </c>
      <c r="O774" s="239">
        <v>1.7700359084150041</v>
      </c>
      <c r="P774" s="239">
        <v>1322.0240063846766</v>
      </c>
      <c r="Q774" s="282">
        <v>106.20215450490025</v>
      </c>
    </row>
    <row r="775" spans="1:17" ht="12.75" customHeight="1">
      <c r="A775" s="352"/>
      <c r="B775" s="50" t="s">
        <v>96</v>
      </c>
      <c r="C775" s="247" t="s">
        <v>88</v>
      </c>
      <c r="D775" s="11">
        <v>93</v>
      </c>
      <c r="E775" s="11" t="s">
        <v>40</v>
      </c>
      <c r="F775" s="240">
        <v>75.751300000000001</v>
      </c>
      <c r="G775" s="240">
        <v>2.1063000000000001</v>
      </c>
      <c r="H775" s="240">
        <v>0.83000000000000007</v>
      </c>
      <c r="I775" s="240">
        <v>72.814999999999998</v>
      </c>
      <c r="J775" s="240">
        <v>3290.64</v>
      </c>
      <c r="K775" s="240">
        <v>72.814999999999998</v>
      </c>
      <c r="L775" s="240">
        <v>3290.64</v>
      </c>
      <c r="M775" s="231">
        <v>2.2127914326696328E-2</v>
      </c>
      <c r="N775" s="241">
        <v>48.9</v>
      </c>
      <c r="O775" s="233">
        <v>1.0820550105754505</v>
      </c>
      <c r="P775" s="233">
        <v>1327.6748596017799</v>
      </c>
      <c r="Q775" s="281">
        <v>64.923300634527038</v>
      </c>
    </row>
    <row r="776" spans="1:17" ht="12.75" customHeight="1">
      <c r="A776" s="352"/>
      <c r="B776" s="15" t="s">
        <v>149</v>
      </c>
      <c r="C776" s="247" t="s">
        <v>819</v>
      </c>
      <c r="D776" s="11">
        <v>8</v>
      </c>
      <c r="E776" s="11">
        <v>1952</v>
      </c>
      <c r="F776" s="240">
        <f>G776+H776+I776</f>
        <v>10.517000999999999</v>
      </c>
      <c r="G776" s="240">
        <v>0.26355000000000001</v>
      </c>
      <c r="H776" s="240">
        <v>1.2130000000000001</v>
      </c>
      <c r="I776" s="240">
        <v>9.0404509999999991</v>
      </c>
      <c r="J776" s="240">
        <v>407.98</v>
      </c>
      <c r="K776" s="240">
        <f>I776</f>
        <v>9.0404509999999991</v>
      </c>
      <c r="L776" s="240">
        <f>J776</f>
        <v>407.98</v>
      </c>
      <c r="M776" s="231">
        <f>K776/L776</f>
        <v>2.2159054365410064E-2</v>
      </c>
      <c r="N776" s="241">
        <v>60.603999999999999</v>
      </c>
      <c r="O776" s="233">
        <f>M776*N776</f>
        <v>1.3429273307613114</v>
      </c>
      <c r="P776" s="233">
        <f>M776*60*1000</f>
        <v>1329.5432619246039</v>
      </c>
      <c r="Q776" s="281">
        <f>P776*N776/1000</f>
        <v>80.575639845678694</v>
      </c>
    </row>
    <row r="777" spans="1:17" ht="12.75" customHeight="1">
      <c r="A777" s="352"/>
      <c r="B777" s="50" t="s">
        <v>50</v>
      </c>
      <c r="C777" s="247" t="s">
        <v>691</v>
      </c>
      <c r="D777" s="11">
        <v>9</v>
      </c>
      <c r="E777" s="11" t="s">
        <v>47</v>
      </c>
      <c r="F777" s="240">
        <v>11.867000000000001</v>
      </c>
      <c r="G777" s="240">
        <v>0</v>
      </c>
      <c r="H777" s="240">
        <v>0</v>
      </c>
      <c r="I777" s="240">
        <v>11.867000000000001</v>
      </c>
      <c r="J777" s="240"/>
      <c r="K777" s="240">
        <v>11.867000000000001</v>
      </c>
      <c r="L777" s="240">
        <v>533.78</v>
      </c>
      <c r="M777" s="231">
        <f>K777/L777</f>
        <v>2.2232005695230247E-2</v>
      </c>
      <c r="N777" s="241">
        <v>61.59</v>
      </c>
      <c r="O777" s="233">
        <f>M777*N777</f>
        <v>1.3692692307692311</v>
      </c>
      <c r="P777" s="233">
        <f>M777*60*1000</f>
        <v>1333.9203417138149</v>
      </c>
      <c r="Q777" s="281">
        <f>P777*N777/1000</f>
        <v>82.156153846153856</v>
      </c>
    </row>
    <row r="778" spans="1:17" ht="12.75" customHeight="1">
      <c r="A778" s="352"/>
      <c r="B778" s="50" t="s">
        <v>87</v>
      </c>
      <c r="C778" s="247" t="s">
        <v>757</v>
      </c>
      <c r="D778" s="11">
        <v>77</v>
      </c>
      <c r="E778" s="11">
        <v>1976</v>
      </c>
      <c r="F778" s="240">
        <v>34.654600000000002</v>
      </c>
      <c r="G778" s="240">
        <v>4.0669000000000004</v>
      </c>
      <c r="H778" s="240">
        <v>0.77</v>
      </c>
      <c r="I778" s="240">
        <v>29.817700000000002</v>
      </c>
      <c r="J778" s="240">
        <v>1338.95</v>
      </c>
      <c r="K778" s="240">
        <v>29.817700000000002</v>
      </c>
      <c r="L778" s="240">
        <v>1338.95</v>
      </c>
      <c r="M778" s="231">
        <v>2.2269464879196385E-2</v>
      </c>
      <c r="N778" s="241">
        <v>60.4</v>
      </c>
      <c r="O778" s="233">
        <v>1.3450756787034617</v>
      </c>
      <c r="P778" s="233">
        <v>1336.167892751783</v>
      </c>
      <c r="Q778" s="281">
        <v>80.704540722207696</v>
      </c>
    </row>
    <row r="779" spans="1:17" ht="12.75" customHeight="1">
      <c r="A779" s="352"/>
      <c r="B779" s="50" t="s">
        <v>584</v>
      </c>
      <c r="C779" s="258" t="s">
        <v>957</v>
      </c>
      <c r="D779" s="259">
        <v>51</v>
      </c>
      <c r="E779" s="259">
        <v>1986</v>
      </c>
      <c r="F779" s="260">
        <v>51.929000000000002</v>
      </c>
      <c r="G779" s="260">
        <v>3.7995000000000001</v>
      </c>
      <c r="H779" s="260">
        <v>6.79</v>
      </c>
      <c r="I779" s="260">
        <v>41.339497999999999</v>
      </c>
      <c r="J779" s="260">
        <v>1842.82</v>
      </c>
      <c r="K779" s="260">
        <v>41.339497999999999</v>
      </c>
      <c r="L779" s="260">
        <v>1842.82</v>
      </c>
      <c r="M779" s="261">
        <v>2.2432737869135348E-2</v>
      </c>
      <c r="N779" s="262">
        <v>65.727000000000004</v>
      </c>
      <c r="O779" s="262">
        <v>1.4744365619246591</v>
      </c>
      <c r="P779" s="262">
        <v>1345.9642721481209</v>
      </c>
      <c r="Q779" s="286">
        <v>88.466193715479548</v>
      </c>
    </row>
    <row r="780" spans="1:17" ht="12.75" customHeight="1">
      <c r="A780" s="352"/>
      <c r="B780" s="50" t="s">
        <v>572</v>
      </c>
      <c r="C780" s="253" t="s">
        <v>568</v>
      </c>
      <c r="D780" s="12">
        <v>17</v>
      </c>
      <c r="E780" s="12">
        <v>1983</v>
      </c>
      <c r="F780" s="254">
        <v>30.251000000000001</v>
      </c>
      <c r="G780" s="254">
        <v>1.3114140000000001</v>
      </c>
      <c r="H780" s="254">
        <v>2.88</v>
      </c>
      <c r="I780" s="254">
        <v>26.059587000000001</v>
      </c>
      <c r="J780" s="254">
        <v>1153.81</v>
      </c>
      <c r="K780" s="254">
        <v>26.059587000000001</v>
      </c>
      <c r="L780" s="254">
        <v>1153.81</v>
      </c>
      <c r="M780" s="255">
        <v>2.2585683084736657E-2</v>
      </c>
      <c r="N780" s="256">
        <v>83.603000000000009</v>
      </c>
      <c r="O780" s="256">
        <v>1.8882308629332389</v>
      </c>
      <c r="P780" s="256">
        <v>1355.1409850841997</v>
      </c>
      <c r="Q780" s="285">
        <v>113.29385177599436</v>
      </c>
    </row>
    <row r="781" spans="1:17" ht="12.75" customHeight="1">
      <c r="A781" s="352"/>
      <c r="B781" s="15" t="s">
        <v>524</v>
      </c>
      <c r="C781" s="221" t="s">
        <v>523</v>
      </c>
      <c r="D781" s="40">
        <v>6</v>
      </c>
      <c r="E781" s="40">
        <v>1910</v>
      </c>
      <c r="F781" s="222">
        <v>8.2379999999999995</v>
      </c>
      <c r="G781" s="222">
        <v>0.40799999999999997</v>
      </c>
      <c r="H781" s="222">
        <v>0.96</v>
      </c>
      <c r="I781" s="222">
        <v>6.8700010000000002</v>
      </c>
      <c r="J781" s="222">
        <v>303.89999999999998</v>
      </c>
      <c r="K781" s="222">
        <v>6.8700010000000002</v>
      </c>
      <c r="L781" s="222">
        <v>303.89999999999998</v>
      </c>
      <c r="M781" s="223">
        <v>2.2606123724909513E-2</v>
      </c>
      <c r="N781" s="224">
        <v>100.28</v>
      </c>
      <c r="O781" s="224">
        <v>2.2669420871339261</v>
      </c>
      <c r="P781" s="224">
        <v>1356.3674234945709</v>
      </c>
      <c r="Q781" s="280">
        <v>136.01652522803559</v>
      </c>
    </row>
    <row r="782" spans="1:17" ht="12.75" customHeight="1">
      <c r="A782" s="352"/>
      <c r="B782" s="50" t="s">
        <v>96</v>
      </c>
      <c r="C782" s="247" t="s">
        <v>90</v>
      </c>
      <c r="D782" s="11">
        <v>112</v>
      </c>
      <c r="E782" s="11" t="s">
        <v>40</v>
      </c>
      <c r="F782" s="240">
        <v>77.72999999999999</v>
      </c>
      <c r="G782" s="240">
        <v>3.3660000000000001</v>
      </c>
      <c r="H782" s="240">
        <v>16.38</v>
      </c>
      <c r="I782" s="240">
        <v>57.983999999999995</v>
      </c>
      <c r="J782" s="240">
        <v>2560.75</v>
      </c>
      <c r="K782" s="240">
        <v>57.983999999999995</v>
      </c>
      <c r="L782" s="240">
        <v>2560.75</v>
      </c>
      <c r="M782" s="231">
        <v>2.2643366201308208E-2</v>
      </c>
      <c r="N782" s="241">
        <v>48.9</v>
      </c>
      <c r="O782" s="233">
        <v>1.1072606072439712</v>
      </c>
      <c r="P782" s="233">
        <v>1358.6019720784925</v>
      </c>
      <c r="Q782" s="281">
        <v>66.435636434638269</v>
      </c>
    </row>
    <row r="783" spans="1:17" ht="12.75" customHeight="1">
      <c r="A783" s="352"/>
      <c r="B783" s="15" t="s">
        <v>149</v>
      </c>
      <c r="C783" s="257" t="s">
        <v>820</v>
      </c>
      <c r="D783" s="11">
        <v>12</v>
      </c>
      <c r="E783" s="11">
        <v>1956</v>
      </c>
      <c r="F783" s="240">
        <f>G783+H783+I783</f>
        <v>13.431001</v>
      </c>
      <c r="G783" s="240">
        <v>0.36897000000000002</v>
      </c>
      <c r="H783" s="240">
        <v>0.12</v>
      </c>
      <c r="I783" s="240">
        <v>12.942031</v>
      </c>
      <c r="J783" s="240">
        <v>569.76</v>
      </c>
      <c r="K783" s="240">
        <f>I783</f>
        <v>12.942031</v>
      </c>
      <c r="L783" s="240">
        <f>J783</f>
        <v>569.76</v>
      </c>
      <c r="M783" s="231">
        <f>K783/L783</f>
        <v>2.2714881704577368E-2</v>
      </c>
      <c r="N783" s="241">
        <v>60.603999999999999</v>
      </c>
      <c r="O783" s="233">
        <f>M783*N783</f>
        <v>1.3766126908242069</v>
      </c>
      <c r="P783" s="233">
        <f>M783*60*1000</f>
        <v>1362.8929022746422</v>
      </c>
      <c r="Q783" s="281">
        <f>P783*N783/1000</f>
        <v>82.596761449452416</v>
      </c>
    </row>
    <row r="784" spans="1:17" ht="12.75" customHeight="1">
      <c r="A784" s="352"/>
      <c r="B784" s="15" t="s">
        <v>103</v>
      </c>
      <c r="C784" s="229" t="s">
        <v>795</v>
      </c>
      <c r="D784" s="16">
        <v>39</v>
      </c>
      <c r="E784" s="14" t="s">
        <v>40</v>
      </c>
      <c r="F784" s="230">
        <v>33.68</v>
      </c>
      <c r="G784" s="230">
        <v>1.76</v>
      </c>
      <c r="H784" s="230">
        <v>4.84</v>
      </c>
      <c r="I784" s="230">
        <v>27.08</v>
      </c>
      <c r="J784" s="230">
        <v>1183.53</v>
      </c>
      <c r="K784" s="230">
        <v>27.08</v>
      </c>
      <c r="L784" s="230">
        <v>1183.53</v>
      </c>
      <c r="M784" s="231">
        <v>2.2880704333645956E-2</v>
      </c>
      <c r="N784" s="232">
        <v>61.5</v>
      </c>
      <c r="O784" s="233">
        <v>1.4071633165192263</v>
      </c>
      <c r="P784" s="233">
        <v>1372.8422600187573</v>
      </c>
      <c r="Q784" s="281">
        <v>84.429798991153575</v>
      </c>
    </row>
    <row r="785" spans="1:17" ht="12.75" customHeight="1">
      <c r="A785" s="352"/>
      <c r="B785" s="50" t="s">
        <v>572</v>
      </c>
      <c r="C785" s="253" t="s">
        <v>570</v>
      </c>
      <c r="D785" s="12">
        <v>6</v>
      </c>
      <c r="E785" s="12">
        <v>1968</v>
      </c>
      <c r="F785" s="254">
        <v>5.77</v>
      </c>
      <c r="G785" s="254">
        <v>0</v>
      </c>
      <c r="H785" s="254">
        <v>0</v>
      </c>
      <c r="I785" s="254">
        <v>5.7700019999999999</v>
      </c>
      <c r="J785" s="254">
        <v>252.14</v>
      </c>
      <c r="K785" s="254">
        <v>5.7700019999999999</v>
      </c>
      <c r="L785" s="254">
        <v>252.14</v>
      </c>
      <c r="M785" s="255">
        <v>2.2884119933370351E-2</v>
      </c>
      <c r="N785" s="256">
        <v>83.603000000000009</v>
      </c>
      <c r="O785" s="256">
        <v>1.9131810787895616</v>
      </c>
      <c r="P785" s="256">
        <v>1373.047196002221</v>
      </c>
      <c r="Q785" s="285">
        <v>114.79086472737369</v>
      </c>
    </row>
    <row r="786" spans="1:17" ht="12.75" customHeight="1">
      <c r="A786" s="352"/>
      <c r="B786" s="50" t="s">
        <v>180</v>
      </c>
      <c r="C786" s="263" t="s">
        <v>176</v>
      </c>
      <c r="D786" s="41">
        <v>6</v>
      </c>
      <c r="E786" s="41" t="s">
        <v>177</v>
      </c>
      <c r="F786" s="264">
        <f>SUM(G786+H786+I786)</f>
        <v>7.3</v>
      </c>
      <c r="G786" s="264">
        <v>0.6</v>
      </c>
      <c r="H786" s="264">
        <v>0.9</v>
      </c>
      <c r="I786" s="264">
        <v>5.8</v>
      </c>
      <c r="J786" s="264">
        <v>252.5</v>
      </c>
      <c r="K786" s="264">
        <v>5.8209999999999997</v>
      </c>
      <c r="L786" s="264">
        <v>252.5</v>
      </c>
      <c r="M786" s="231">
        <f>K786/L786</f>
        <v>2.3053465346534654E-2</v>
      </c>
      <c r="N786" s="241">
        <v>55.8</v>
      </c>
      <c r="O786" s="233">
        <f>M786*N786</f>
        <v>1.2863833663366335</v>
      </c>
      <c r="P786" s="233">
        <f>M786*60*1000</f>
        <v>1383.2079207920792</v>
      </c>
      <c r="Q786" s="281">
        <f>P786*N786/1000</f>
        <v>77.183001980198028</v>
      </c>
    </row>
    <row r="787" spans="1:17" ht="12.75" customHeight="1">
      <c r="A787" s="352"/>
      <c r="B787" s="50" t="s">
        <v>50</v>
      </c>
      <c r="C787" s="247" t="s">
        <v>689</v>
      </c>
      <c r="D787" s="11">
        <v>8</v>
      </c>
      <c r="E787" s="11" t="s">
        <v>47</v>
      </c>
      <c r="F787" s="240">
        <v>7.89</v>
      </c>
      <c r="G787" s="240">
        <v>0</v>
      </c>
      <c r="H787" s="240">
        <v>0</v>
      </c>
      <c r="I787" s="240">
        <v>7.89</v>
      </c>
      <c r="J787" s="240"/>
      <c r="K787" s="240">
        <v>7.89</v>
      </c>
      <c r="L787" s="240">
        <v>342.1</v>
      </c>
      <c r="M787" s="231">
        <f>K787/L787</f>
        <v>2.3063431745103769E-2</v>
      </c>
      <c r="N787" s="241">
        <v>61.59</v>
      </c>
      <c r="O787" s="233">
        <f>M787*N787</f>
        <v>1.4204767611809412</v>
      </c>
      <c r="P787" s="233">
        <f>M787*60*1000</f>
        <v>1383.8059047062261</v>
      </c>
      <c r="Q787" s="281">
        <f>P787*N787/1000</f>
        <v>85.228605670856467</v>
      </c>
    </row>
    <row r="788" spans="1:17" ht="12.75" customHeight="1">
      <c r="A788" s="352"/>
      <c r="B788" s="15" t="s">
        <v>181</v>
      </c>
      <c r="C788" s="26" t="s">
        <v>195</v>
      </c>
      <c r="D788" s="15">
        <v>10</v>
      </c>
      <c r="E788" s="15">
        <v>1983</v>
      </c>
      <c r="F788" s="240">
        <v>18.521000000000001</v>
      </c>
      <c r="G788" s="240">
        <v>1.19</v>
      </c>
      <c r="H788" s="240">
        <v>1.6</v>
      </c>
      <c r="I788" s="240">
        <v>15.731</v>
      </c>
      <c r="J788" s="226">
        <v>681.4</v>
      </c>
      <c r="K788" s="240">
        <v>15.731</v>
      </c>
      <c r="L788" s="226">
        <v>681.4</v>
      </c>
      <c r="M788" s="231">
        <v>2.3086292926328147E-2</v>
      </c>
      <c r="N788" s="241">
        <v>73.793000000000006</v>
      </c>
      <c r="O788" s="233">
        <v>1.7036068139125331</v>
      </c>
      <c r="P788" s="233">
        <v>1385.1775755796889</v>
      </c>
      <c r="Q788" s="281">
        <v>102.21640883475199</v>
      </c>
    </row>
    <row r="789" spans="1:17" ht="12.75" customHeight="1">
      <c r="A789" s="352"/>
      <c r="B789" s="50" t="s">
        <v>859</v>
      </c>
      <c r="C789" s="247" t="s">
        <v>887</v>
      </c>
      <c r="D789" s="11">
        <v>12</v>
      </c>
      <c r="E789" s="11">
        <v>1965</v>
      </c>
      <c r="F789" s="240">
        <v>12</v>
      </c>
      <c r="G789" s="240">
        <v>1.2</v>
      </c>
      <c r="H789" s="240">
        <v>0.11</v>
      </c>
      <c r="I789" s="240">
        <v>10.7</v>
      </c>
      <c r="J789" s="240">
        <v>461.73</v>
      </c>
      <c r="K789" s="240">
        <v>10.7</v>
      </c>
      <c r="L789" s="240">
        <v>461.73</v>
      </c>
      <c r="M789" s="231">
        <f>K789/L789</f>
        <v>2.3173716241093278E-2</v>
      </c>
      <c r="N789" s="241">
        <v>72.599999999999994</v>
      </c>
      <c r="O789" s="233">
        <f>M789*N789</f>
        <v>1.6824117991033718</v>
      </c>
      <c r="P789" s="233">
        <f>M789*60*1000</f>
        <v>1390.4229744655968</v>
      </c>
      <c r="Q789" s="281">
        <f>P789*N789/1000</f>
        <v>100.94470794620233</v>
      </c>
    </row>
    <row r="790" spans="1:17" ht="12.75" customHeight="1">
      <c r="A790" s="352"/>
      <c r="B790" s="50" t="s">
        <v>446</v>
      </c>
      <c r="C790" s="236" t="s">
        <v>436</v>
      </c>
      <c r="D790" s="39">
        <v>32</v>
      </c>
      <c r="E790" s="39">
        <v>1960</v>
      </c>
      <c r="F790" s="237">
        <v>31.638000000000002</v>
      </c>
      <c r="G790" s="237">
        <v>3.1568700000000001</v>
      </c>
      <c r="H790" s="237">
        <v>0.32</v>
      </c>
      <c r="I790" s="237">
        <v>28.161131999999998</v>
      </c>
      <c r="J790" s="237">
        <v>1214.6199999999999</v>
      </c>
      <c r="K790" s="237">
        <v>28.161131999999998</v>
      </c>
      <c r="L790" s="237">
        <v>1214.6199999999999</v>
      </c>
      <c r="M790" s="238">
        <v>2.3185137738551975E-2</v>
      </c>
      <c r="N790" s="239">
        <v>64.637</v>
      </c>
      <c r="O790" s="239">
        <v>1.4986177480067839</v>
      </c>
      <c r="P790" s="239">
        <v>1391.1082643131185</v>
      </c>
      <c r="Q790" s="282">
        <v>89.91706488040704</v>
      </c>
    </row>
    <row r="791" spans="1:17" ht="12.75" customHeight="1">
      <c r="A791" s="352"/>
      <c r="B791" s="50" t="s">
        <v>312</v>
      </c>
      <c r="C791" s="247" t="s">
        <v>310</v>
      </c>
      <c r="D791" s="11">
        <v>9</v>
      </c>
      <c r="E791" s="11">
        <v>1979</v>
      </c>
      <c r="F791" s="240">
        <v>13.23</v>
      </c>
      <c r="G791" s="240">
        <v>0.73599999999999999</v>
      </c>
      <c r="H791" s="240">
        <v>1.44</v>
      </c>
      <c r="I791" s="240">
        <v>11.054</v>
      </c>
      <c r="J791" s="240">
        <v>475.45</v>
      </c>
      <c r="K791" s="240">
        <v>11.054</v>
      </c>
      <c r="L791" s="240">
        <v>475.45</v>
      </c>
      <c r="M791" s="231">
        <v>2.3249553055000528E-2</v>
      </c>
      <c r="N791" s="241">
        <v>56.7</v>
      </c>
      <c r="O791" s="233">
        <v>1.4368921274581976</v>
      </c>
      <c r="P791" s="233">
        <v>1394.9731833000317</v>
      </c>
      <c r="Q791" s="281">
        <v>79.094979493111794</v>
      </c>
    </row>
    <row r="792" spans="1:17" ht="12.75" customHeight="1">
      <c r="A792" s="352"/>
      <c r="B792" s="15" t="s">
        <v>149</v>
      </c>
      <c r="C792" s="257" t="s">
        <v>821</v>
      </c>
      <c r="D792" s="11">
        <v>12</v>
      </c>
      <c r="E792" s="11">
        <v>1955</v>
      </c>
      <c r="F792" s="240">
        <f>G792+H792+I792</f>
        <v>11.058999999999999</v>
      </c>
      <c r="G792" s="240">
        <v>0</v>
      </c>
      <c r="H792" s="240">
        <v>0</v>
      </c>
      <c r="I792" s="240">
        <v>11.058999999999999</v>
      </c>
      <c r="J792" s="240">
        <v>475.24</v>
      </c>
      <c r="K792" s="240">
        <f>I792</f>
        <v>11.058999999999999</v>
      </c>
      <c r="L792" s="240">
        <f>J792</f>
        <v>475.24</v>
      </c>
      <c r="M792" s="231">
        <f>K792/L792</f>
        <v>2.3270347613837217E-2</v>
      </c>
      <c r="N792" s="241">
        <v>60.603999999999999</v>
      </c>
      <c r="O792" s="233">
        <f>M792*N792</f>
        <v>1.4102761467889906</v>
      </c>
      <c r="P792" s="233">
        <f>M792*60*1000</f>
        <v>1396.2208568302331</v>
      </c>
      <c r="Q792" s="281">
        <f>P792*N792/1000</f>
        <v>84.616568807339448</v>
      </c>
    </row>
    <row r="793" spans="1:17" ht="12.75" customHeight="1">
      <c r="A793" s="352"/>
      <c r="B793" s="50" t="s">
        <v>46</v>
      </c>
      <c r="C793" s="257" t="s">
        <v>683</v>
      </c>
      <c r="D793" s="11">
        <v>48</v>
      </c>
      <c r="E793" s="11">
        <v>1987</v>
      </c>
      <c r="F793" s="240">
        <f>G793+H793+I793</f>
        <v>50.259</v>
      </c>
      <c r="G793" s="240">
        <v>4.0795200000000005</v>
      </c>
      <c r="H793" s="240">
        <v>7.36</v>
      </c>
      <c r="I793" s="240">
        <v>38.819479999999999</v>
      </c>
      <c r="J793" s="240">
        <v>1659.41</v>
      </c>
      <c r="K793" s="240">
        <v>38.819479999999999</v>
      </c>
      <c r="L793" s="240">
        <v>1659.41</v>
      </c>
      <c r="M793" s="231">
        <f>K793/L793</f>
        <v>2.3393543488348267E-2</v>
      </c>
      <c r="N793" s="241">
        <v>52.537999999999997</v>
      </c>
      <c r="O793" s="233">
        <f>M793*N793</f>
        <v>1.2290499877908412</v>
      </c>
      <c r="P793" s="233">
        <f>M793*60*1000</f>
        <v>1403.6126093008961</v>
      </c>
      <c r="Q793" s="281">
        <f>P793*N793/1000</f>
        <v>73.742999267450472</v>
      </c>
    </row>
    <row r="794" spans="1:17" ht="12.75" customHeight="1">
      <c r="A794" s="352"/>
      <c r="B794" s="50" t="s">
        <v>859</v>
      </c>
      <c r="C794" s="247" t="s">
        <v>888</v>
      </c>
      <c r="D794" s="11">
        <v>12</v>
      </c>
      <c r="E794" s="11">
        <v>1963</v>
      </c>
      <c r="F794" s="240">
        <v>13</v>
      </c>
      <c r="G794" s="240">
        <v>0.82</v>
      </c>
      <c r="H794" s="240">
        <v>0.12</v>
      </c>
      <c r="I794" s="240">
        <v>12.5</v>
      </c>
      <c r="J794" s="240">
        <v>533.66999999999996</v>
      </c>
      <c r="K794" s="240">
        <v>12.5</v>
      </c>
      <c r="L794" s="240">
        <v>533.66999999999996</v>
      </c>
      <c r="M794" s="231">
        <f>K794/L794</f>
        <v>2.3422714411527726E-2</v>
      </c>
      <c r="N794" s="241">
        <v>72.599999999999994</v>
      </c>
      <c r="O794" s="233">
        <f>M794*N794</f>
        <v>1.7004890662769128</v>
      </c>
      <c r="P794" s="233">
        <f>M794*60*1000</f>
        <v>1405.3628646916636</v>
      </c>
      <c r="Q794" s="281">
        <f>P794*N794/1000</f>
        <v>102.02934397661477</v>
      </c>
    </row>
    <row r="795" spans="1:17" ht="12.75" customHeight="1">
      <c r="A795" s="352"/>
      <c r="B795" s="50" t="s">
        <v>86</v>
      </c>
      <c r="C795" s="225" t="s">
        <v>81</v>
      </c>
      <c r="D795" s="15">
        <v>55</v>
      </c>
      <c r="E795" s="15">
        <v>1977</v>
      </c>
      <c r="F795" s="226">
        <v>64.94</v>
      </c>
      <c r="G795" s="226">
        <v>4.4400000000000004</v>
      </c>
      <c r="H795" s="226">
        <v>8.56</v>
      </c>
      <c r="I795" s="226">
        <v>51.94</v>
      </c>
      <c r="J795" s="226">
        <v>2217.3200000000002</v>
      </c>
      <c r="K795" s="226">
        <v>51.94</v>
      </c>
      <c r="L795" s="226">
        <v>2217.3200000000002</v>
      </c>
      <c r="M795" s="227">
        <v>2.3424674832680892E-2</v>
      </c>
      <c r="N795" s="228">
        <v>59.95</v>
      </c>
      <c r="O795" s="228">
        <v>1.4043092562192196</v>
      </c>
      <c r="P795" s="228">
        <v>1405.4804899608534</v>
      </c>
      <c r="Q795" s="279">
        <v>84.258555373153172</v>
      </c>
    </row>
    <row r="796" spans="1:17" ht="12.75" customHeight="1">
      <c r="A796" s="352"/>
      <c r="B796" s="50" t="s">
        <v>87</v>
      </c>
      <c r="C796" s="247" t="s">
        <v>758</v>
      </c>
      <c r="D796" s="11">
        <v>70</v>
      </c>
      <c r="E796" s="11">
        <v>1964</v>
      </c>
      <c r="F796" s="240">
        <v>84.0184</v>
      </c>
      <c r="G796" s="240">
        <v>6.4172000000000002</v>
      </c>
      <c r="H796" s="240">
        <v>6.97</v>
      </c>
      <c r="I796" s="240">
        <v>70.631200000000007</v>
      </c>
      <c r="J796" s="240">
        <v>2989.54</v>
      </c>
      <c r="K796" s="240">
        <v>70.631200000000007</v>
      </c>
      <c r="L796" s="240">
        <v>2989.54</v>
      </c>
      <c r="M796" s="231">
        <v>2.362610970249604E-2</v>
      </c>
      <c r="N796" s="241">
        <v>60.4</v>
      </c>
      <c r="O796" s="233">
        <v>1.4270170260307609</v>
      </c>
      <c r="P796" s="233">
        <v>1417.5665821497626</v>
      </c>
      <c r="Q796" s="281">
        <v>85.621021561845652</v>
      </c>
    </row>
    <row r="797" spans="1:17" ht="12.75" customHeight="1">
      <c r="A797" s="352"/>
      <c r="B797" s="50" t="s">
        <v>572</v>
      </c>
      <c r="C797" s="253" t="s">
        <v>569</v>
      </c>
      <c r="D797" s="12">
        <v>8</v>
      </c>
      <c r="E797" s="12">
        <v>1972</v>
      </c>
      <c r="F797" s="254">
        <v>11.363</v>
      </c>
      <c r="G797" s="254">
        <v>0.28794599999999998</v>
      </c>
      <c r="H797" s="254">
        <v>0.67</v>
      </c>
      <c r="I797" s="254">
        <v>10.405053000000001</v>
      </c>
      <c r="J797" s="254">
        <v>440.39</v>
      </c>
      <c r="K797" s="254">
        <v>10.405053000000001</v>
      </c>
      <c r="L797" s="254">
        <v>440.39</v>
      </c>
      <c r="M797" s="255">
        <v>2.3626905697222918E-2</v>
      </c>
      <c r="N797" s="256">
        <v>83.603000000000009</v>
      </c>
      <c r="O797" s="256">
        <v>1.9752801970049279</v>
      </c>
      <c r="P797" s="256">
        <v>1417.6143418333752</v>
      </c>
      <c r="Q797" s="285">
        <v>118.51681182029569</v>
      </c>
    </row>
    <row r="798" spans="1:17" ht="12.75" customHeight="1">
      <c r="A798" s="352"/>
      <c r="B798" s="50" t="s">
        <v>263</v>
      </c>
      <c r="C798" s="247" t="s">
        <v>390</v>
      </c>
      <c r="D798" s="11">
        <v>3</v>
      </c>
      <c r="E798" s="11">
        <v>1940</v>
      </c>
      <c r="F798" s="240">
        <f>SUM(G798+H798+I798)</f>
        <v>2.9990000000000001</v>
      </c>
      <c r="G798" s="240">
        <v>0</v>
      </c>
      <c r="H798" s="240">
        <v>0</v>
      </c>
      <c r="I798" s="240">
        <v>2.9990000000000001</v>
      </c>
      <c r="J798" s="240">
        <v>125.4</v>
      </c>
      <c r="K798" s="240">
        <v>2.9990000000000001</v>
      </c>
      <c r="L798" s="240">
        <v>125.4</v>
      </c>
      <c r="M798" s="231">
        <f>K798/L798</f>
        <v>2.3915470494417862E-2</v>
      </c>
      <c r="N798" s="241">
        <v>52.32</v>
      </c>
      <c r="O798" s="233">
        <f>M798*N798</f>
        <v>1.2512574162679426</v>
      </c>
      <c r="P798" s="233">
        <f>M798*60*1000</f>
        <v>1434.9282296650715</v>
      </c>
      <c r="Q798" s="281">
        <f>P798*N798/1000</f>
        <v>75.07544497607654</v>
      </c>
    </row>
    <row r="799" spans="1:17" ht="12.75" customHeight="1">
      <c r="A799" s="352"/>
      <c r="B799" s="50" t="s">
        <v>859</v>
      </c>
      <c r="C799" s="247" t="s">
        <v>889</v>
      </c>
      <c r="D799" s="11">
        <v>13</v>
      </c>
      <c r="E799" s="11">
        <v>1960</v>
      </c>
      <c r="F799" s="240">
        <v>0</v>
      </c>
      <c r="G799" s="240">
        <v>0</v>
      </c>
      <c r="H799" s="240">
        <v>0</v>
      </c>
      <c r="I799" s="240">
        <v>12.6</v>
      </c>
      <c r="J799" s="240">
        <v>526.47</v>
      </c>
      <c r="K799" s="240">
        <v>12.6</v>
      </c>
      <c r="L799" s="240">
        <v>526.47</v>
      </c>
      <c r="M799" s="231">
        <f>K799/L799</f>
        <v>2.3932987634623055E-2</v>
      </c>
      <c r="N799" s="241">
        <v>72.599999999999994</v>
      </c>
      <c r="O799" s="233">
        <f>M799*N799</f>
        <v>1.7375349022736337</v>
      </c>
      <c r="P799" s="233">
        <f>M799*60*1000</f>
        <v>1435.9792580773833</v>
      </c>
      <c r="Q799" s="281">
        <f>P799*N799/1000</f>
        <v>104.25209413641802</v>
      </c>
    </row>
    <row r="800" spans="1:17" ht="12.75" customHeight="1">
      <c r="A800" s="352"/>
      <c r="B800" s="50" t="s">
        <v>725</v>
      </c>
      <c r="C800" s="225" t="s">
        <v>719</v>
      </c>
      <c r="D800" s="15">
        <v>8</v>
      </c>
      <c r="E800" s="15">
        <v>1965</v>
      </c>
      <c r="F800" s="226">
        <f>SUM(G800:I800)</f>
        <v>9.5640000000000001</v>
      </c>
      <c r="G800" s="226">
        <v>0</v>
      </c>
      <c r="H800" s="226">
        <v>0</v>
      </c>
      <c r="I800" s="226">
        <v>9.5640000000000001</v>
      </c>
      <c r="J800" s="226">
        <v>398.85</v>
      </c>
      <c r="K800" s="226">
        <v>9.5640000000000001</v>
      </c>
      <c r="L800" s="226">
        <v>398.85</v>
      </c>
      <c r="M800" s="227">
        <f>K800/L800</f>
        <v>2.3978939450921399E-2</v>
      </c>
      <c r="N800" s="228">
        <v>74</v>
      </c>
      <c r="O800" s="228">
        <f>M800*N800</f>
        <v>1.7744415193681835</v>
      </c>
      <c r="P800" s="228">
        <f>M800*60*1000</f>
        <v>1438.7363670552841</v>
      </c>
      <c r="Q800" s="279">
        <f>P800*N800/1000</f>
        <v>106.46649116209103</v>
      </c>
    </row>
    <row r="801" spans="1:17" ht="12.75" customHeight="1">
      <c r="A801" s="352"/>
      <c r="B801" s="50" t="s">
        <v>837</v>
      </c>
      <c r="C801" s="225" t="s">
        <v>719</v>
      </c>
      <c r="D801" s="15">
        <v>8</v>
      </c>
      <c r="E801" s="15">
        <v>1965</v>
      </c>
      <c r="F801" s="226">
        <f>SUM(G801:I801)</f>
        <v>9.5640000000000001</v>
      </c>
      <c r="G801" s="226">
        <v>0</v>
      </c>
      <c r="H801" s="226">
        <v>0</v>
      </c>
      <c r="I801" s="226">
        <v>9.5640000000000001</v>
      </c>
      <c r="J801" s="226">
        <v>398.85</v>
      </c>
      <c r="K801" s="226">
        <v>9.5640000000000001</v>
      </c>
      <c r="L801" s="226">
        <v>398.85</v>
      </c>
      <c r="M801" s="227">
        <f>K801/L801</f>
        <v>2.3978939450921399E-2</v>
      </c>
      <c r="N801" s="228">
        <v>74</v>
      </c>
      <c r="O801" s="228">
        <f>M801*N801</f>
        <v>1.7744415193681835</v>
      </c>
      <c r="P801" s="228">
        <f>M801*60*1000</f>
        <v>1438.7363670552841</v>
      </c>
      <c r="Q801" s="279">
        <f>P801*N801/1000</f>
        <v>106.46649116209103</v>
      </c>
    </row>
    <row r="802" spans="1:17" ht="12.75" customHeight="1">
      <c r="A802" s="352"/>
      <c r="B802" s="50" t="s">
        <v>859</v>
      </c>
      <c r="C802" s="247" t="s">
        <v>890</v>
      </c>
      <c r="D802" s="11">
        <v>22</v>
      </c>
      <c r="E802" s="11">
        <v>1983</v>
      </c>
      <c r="F802" s="240">
        <v>34</v>
      </c>
      <c r="G802" s="240">
        <v>2.4</v>
      </c>
      <c r="H802" s="240">
        <v>3.52</v>
      </c>
      <c r="I802" s="240">
        <v>28.4</v>
      </c>
      <c r="J802" s="240">
        <v>1182.51</v>
      </c>
      <c r="K802" s="240">
        <v>28.4</v>
      </c>
      <c r="L802" s="240">
        <v>1182.51</v>
      </c>
      <c r="M802" s="231">
        <f>K802/L802</f>
        <v>2.4016710218095406E-2</v>
      </c>
      <c r="N802" s="241">
        <v>72.599999999999994</v>
      </c>
      <c r="O802" s="233">
        <f>M802*N802</f>
        <v>1.7436131618337263</v>
      </c>
      <c r="P802" s="233">
        <f>M802*60*1000</f>
        <v>1441.0026130857243</v>
      </c>
      <c r="Q802" s="281">
        <f>P802*N802/1000</f>
        <v>104.61678971002357</v>
      </c>
    </row>
    <row r="803" spans="1:17" ht="12.75" customHeight="1">
      <c r="A803" s="352"/>
      <c r="B803" s="50" t="s">
        <v>87</v>
      </c>
      <c r="C803" s="247" t="s">
        <v>759</v>
      </c>
      <c r="D803" s="11">
        <v>68</v>
      </c>
      <c r="E803" s="11">
        <v>1962</v>
      </c>
      <c r="F803" s="240">
        <v>81.547700000000006</v>
      </c>
      <c r="G803" s="240">
        <v>7.5961999999999996</v>
      </c>
      <c r="H803" s="240">
        <v>0.7</v>
      </c>
      <c r="I803" s="240">
        <v>73.251500000000007</v>
      </c>
      <c r="J803" s="240">
        <v>3038.17</v>
      </c>
      <c r="K803" s="240">
        <v>73.251500000000007</v>
      </c>
      <c r="L803" s="240">
        <v>3038.17</v>
      </c>
      <c r="M803" s="231">
        <v>2.4110401985405691E-2</v>
      </c>
      <c r="N803" s="241">
        <v>60.4</v>
      </c>
      <c r="O803" s="233">
        <v>1.4562682799185036</v>
      </c>
      <c r="P803" s="233">
        <v>1446.6241191243414</v>
      </c>
      <c r="Q803" s="281">
        <v>87.376096795110215</v>
      </c>
    </row>
    <row r="804" spans="1:17" ht="12.75" customHeight="1">
      <c r="A804" s="352"/>
      <c r="B804" s="50" t="s">
        <v>86</v>
      </c>
      <c r="C804" s="225" t="s">
        <v>82</v>
      </c>
      <c r="D804" s="15">
        <v>20</v>
      </c>
      <c r="E804" s="15">
        <v>1959</v>
      </c>
      <c r="F804" s="226">
        <v>25.9</v>
      </c>
      <c r="G804" s="226">
        <v>2.09</v>
      </c>
      <c r="H804" s="226">
        <v>0</v>
      </c>
      <c r="I804" s="226">
        <v>23.81</v>
      </c>
      <c r="J804" s="226">
        <v>985.37</v>
      </c>
      <c r="K804" s="226">
        <v>23.81</v>
      </c>
      <c r="L804" s="226">
        <v>985.37</v>
      </c>
      <c r="M804" s="227">
        <v>2.4163512183240813E-2</v>
      </c>
      <c r="N804" s="228">
        <v>59.95</v>
      </c>
      <c r="O804" s="228">
        <v>1.4486025553852868</v>
      </c>
      <c r="P804" s="228">
        <v>1449.8107309944487</v>
      </c>
      <c r="Q804" s="279">
        <v>86.9161533231172</v>
      </c>
    </row>
    <row r="805" spans="1:17" ht="12.75" customHeight="1">
      <c r="A805" s="352"/>
      <c r="B805" s="15" t="s">
        <v>247</v>
      </c>
      <c r="C805" s="265" t="s">
        <v>242</v>
      </c>
      <c r="D805" s="266">
        <v>7</v>
      </c>
      <c r="E805" s="266" t="s">
        <v>40</v>
      </c>
      <c r="F805" s="267">
        <f>G805+H805+I805</f>
        <v>9.6</v>
      </c>
      <c r="G805" s="267">
        <v>0.68769999999999998</v>
      </c>
      <c r="H805" s="267">
        <v>0.96</v>
      </c>
      <c r="I805" s="267">
        <v>7.9523000000000001</v>
      </c>
      <c r="J805" s="267">
        <v>328.92</v>
      </c>
      <c r="K805" s="267">
        <f>I805</f>
        <v>7.9523000000000001</v>
      </c>
      <c r="L805" s="267">
        <f>J805</f>
        <v>328.92</v>
      </c>
      <c r="M805" s="268">
        <f>K805/L805</f>
        <v>2.4177003526693421E-2</v>
      </c>
      <c r="N805" s="269">
        <v>48.7</v>
      </c>
      <c r="O805" s="270">
        <f>M805*N805</f>
        <v>1.1774200717499697</v>
      </c>
      <c r="P805" s="270">
        <f>M805*60*1000</f>
        <v>1450.6202116016052</v>
      </c>
      <c r="Q805" s="287">
        <f>P805*N805/1000</f>
        <v>70.645204304998174</v>
      </c>
    </row>
    <row r="806" spans="1:17" ht="12.75" customHeight="1">
      <c r="A806" s="352"/>
      <c r="B806" s="50" t="s">
        <v>234</v>
      </c>
      <c r="C806" s="247" t="s">
        <v>231</v>
      </c>
      <c r="D806" s="11">
        <v>14</v>
      </c>
      <c r="E806" s="11">
        <v>1944</v>
      </c>
      <c r="F806" s="240">
        <f>G806+H806+I806</f>
        <v>15.991</v>
      </c>
      <c r="G806" s="240">
        <v>0.877</v>
      </c>
      <c r="H806" s="240">
        <v>0.124</v>
      </c>
      <c r="I806" s="240">
        <v>14.99</v>
      </c>
      <c r="J806" s="240">
        <v>617.86</v>
      </c>
      <c r="K806" s="240">
        <v>14.99</v>
      </c>
      <c r="L806" s="240">
        <v>617.86</v>
      </c>
      <c r="M806" s="231">
        <f>K806/L806</f>
        <v>2.4261159485967694E-2</v>
      </c>
      <c r="N806" s="241">
        <v>49.92</v>
      </c>
      <c r="O806" s="233">
        <f>M806*N806</f>
        <v>1.2111170815395074</v>
      </c>
      <c r="P806" s="233">
        <f>M806*60*1000</f>
        <v>1455.6695691580617</v>
      </c>
      <c r="Q806" s="281">
        <f>P806*N806/1000</f>
        <v>72.667024892370435</v>
      </c>
    </row>
    <row r="807" spans="1:17" ht="12.75" customHeight="1">
      <c r="A807" s="352"/>
      <c r="B807" s="50" t="s">
        <v>50</v>
      </c>
      <c r="C807" s="247" t="s">
        <v>49</v>
      </c>
      <c r="D807" s="11">
        <v>35</v>
      </c>
      <c r="E807" s="11" t="s">
        <v>47</v>
      </c>
      <c r="F807" s="240">
        <v>29.9</v>
      </c>
      <c r="G807" s="240">
        <v>0</v>
      </c>
      <c r="H807" s="240">
        <v>0</v>
      </c>
      <c r="I807" s="240">
        <v>29.9</v>
      </c>
      <c r="J807" s="240"/>
      <c r="K807" s="240">
        <v>29.9</v>
      </c>
      <c r="L807" s="240">
        <v>1229.69</v>
      </c>
      <c r="M807" s="231">
        <f>K807/L807</f>
        <v>2.4315071278127005E-2</v>
      </c>
      <c r="N807" s="241">
        <v>61.59</v>
      </c>
      <c r="O807" s="233">
        <f>M807*N807</f>
        <v>1.4975652400198423</v>
      </c>
      <c r="P807" s="233">
        <f>M807*60*1000</f>
        <v>1458.9042766876203</v>
      </c>
      <c r="Q807" s="281">
        <f>P807*N807/1000</f>
        <v>89.853914401190536</v>
      </c>
    </row>
    <row r="808" spans="1:17" ht="12.75" customHeight="1">
      <c r="A808" s="352"/>
      <c r="B808" s="50" t="s">
        <v>86</v>
      </c>
      <c r="C808" s="225" t="s">
        <v>84</v>
      </c>
      <c r="D808" s="15">
        <v>12</v>
      </c>
      <c r="E808" s="15">
        <v>1956</v>
      </c>
      <c r="F808" s="226">
        <v>17.02</v>
      </c>
      <c r="G808" s="226">
        <v>1.45</v>
      </c>
      <c r="H808" s="226">
        <v>0</v>
      </c>
      <c r="I808" s="226">
        <v>15.57</v>
      </c>
      <c r="J808" s="226">
        <v>640.27</v>
      </c>
      <c r="K808" s="226">
        <v>15.57</v>
      </c>
      <c r="L808" s="226">
        <v>640.27</v>
      </c>
      <c r="M808" s="227">
        <v>2.4317865900323303E-2</v>
      </c>
      <c r="N808" s="228">
        <v>59.95</v>
      </c>
      <c r="O808" s="228">
        <v>1.457856060724382</v>
      </c>
      <c r="P808" s="228">
        <v>1459.0719540193982</v>
      </c>
      <c r="Q808" s="279">
        <v>87.471363643462936</v>
      </c>
    </row>
    <row r="809" spans="1:17" ht="12.75" customHeight="1">
      <c r="A809" s="352"/>
      <c r="B809" s="50" t="s">
        <v>180</v>
      </c>
      <c r="C809" s="263" t="s">
        <v>174</v>
      </c>
      <c r="D809" s="41">
        <v>8</v>
      </c>
      <c r="E809" s="41">
        <v>1975</v>
      </c>
      <c r="F809" s="264">
        <f>SUM(G809+H809+I809)</f>
        <v>9.8000000000000007</v>
      </c>
      <c r="G809" s="264"/>
      <c r="H809" s="264">
        <v>0</v>
      </c>
      <c r="I809" s="264">
        <v>9.8000000000000007</v>
      </c>
      <c r="J809" s="264">
        <v>402.69</v>
      </c>
      <c r="K809" s="264">
        <v>9.8000000000000007</v>
      </c>
      <c r="L809" s="264">
        <v>402.69</v>
      </c>
      <c r="M809" s="231">
        <f>K809/L809</f>
        <v>2.4336338126101965E-2</v>
      </c>
      <c r="N809" s="241">
        <v>55.8</v>
      </c>
      <c r="O809" s="233">
        <f>M809*N809</f>
        <v>1.3579676674364896</v>
      </c>
      <c r="P809" s="233">
        <f>M809*60*1000</f>
        <v>1460.1802875661178</v>
      </c>
      <c r="Q809" s="281">
        <f>P809*N809/1000</f>
        <v>81.478060046189384</v>
      </c>
    </row>
    <row r="810" spans="1:17" ht="12.75" customHeight="1">
      <c r="A810" s="352"/>
      <c r="B810" s="50" t="s">
        <v>584</v>
      </c>
      <c r="C810" s="258" t="s">
        <v>958</v>
      </c>
      <c r="D810" s="259">
        <v>12</v>
      </c>
      <c r="E810" s="259">
        <v>1972</v>
      </c>
      <c r="F810" s="260">
        <v>14.738099999999999</v>
      </c>
      <c r="G810" s="260">
        <v>1.6319999999999999</v>
      </c>
      <c r="H810" s="260">
        <v>0</v>
      </c>
      <c r="I810" s="260">
        <v>13.1061</v>
      </c>
      <c r="J810" s="260">
        <v>538.39</v>
      </c>
      <c r="K810" s="260">
        <v>13.1061</v>
      </c>
      <c r="L810" s="260">
        <v>538.39</v>
      </c>
      <c r="M810" s="261">
        <v>2.4343134159252586E-2</v>
      </c>
      <c r="N810" s="262">
        <v>65.727000000000004</v>
      </c>
      <c r="O810" s="262">
        <v>1.6000011788851949</v>
      </c>
      <c r="P810" s="262">
        <v>1460.5880495551551</v>
      </c>
      <c r="Q810" s="286">
        <v>96.000070733111684</v>
      </c>
    </row>
    <row r="811" spans="1:17" ht="12.75" customHeight="1">
      <c r="A811" s="352"/>
      <c r="B811" s="50" t="s">
        <v>263</v>
      </c>
      <c r="C811" s="247" t="s">
        <v>927</v>
      </c>
      <c r="D811" s="11">
        <v>13</v>
      </c>
      <c r="E811" s="11"/>
      <c r="F811" s="240">
        <f>SUM(G811+H811+I811)</f>
        <v>14.9</v>
      </c>
      <c r="G811" s="240">
        <v>1.377</v>
      </c>
      <c r="H811" s="240">
        <v>0</v>
      </c>
      <c r="I811" s="240">
        <v>13.523</v>
      </c>
      <c r="J811" s="240">
        <v>551.79</v>
      </c>
      <c r="K811" s="240">
        <v>13.523</v>
      </c>
      <c r="L811" s="240">
        <v>551.79</v>
      </c>
      <c r="M811" s="231">
        <f>K811/L811</f>
        <v>2.4507511915765057E-2</v>
      </c>
      <c r="N811" s="241">
        <v>52.32</v>
      </c>
      <c r="O811" s="233">
        <f>M811*N811</f>
        <v>1.2822330234328279</v>
      </c>
      <c r="P811" s="233">
        <f>M811*60*1000</f>
        <v>1470.4507149459034</v>
      </c>
      <c r="Q811" s="281">
        <f>P811*N811/1000</f>
        <v>76.933981405969661</v>
      </c>
    </row>
    <row r="812" spans="1:17" ht="12.75" customHeight="1">
      <c r="A812" s="352"/>
      <c r="B812" s="50" t="s">
        <v>584</v>
      </c>
      <c r="C812" s="258" t="s">
        <v>959</v>
      </c>
      <c r="D812" s="259">
        <v>12</v>
      </c>
      <c r="E812" s="259">
        <v>1967</v>
      </c>
      <c r="F812" s="260">
        <v>14.510999999999999</v>
      </c>
      <c r="G812" s="260">
        <v>1.4790000000000001</v>
      </c>
      <c r="H812" s="260">
        <v>0</v>
      </c>
      <c r="I812" s="260">
        <v>13.032</v>
      </c>
      <c r="J812" s="260">
        <v>529.73</v>
      </c>
      <c r="K812" s="260">
        <v>13.032</v>
      </c>
      <c r="L812" s="260">
        <v>529.73</v>
      </c>
      <c r="M812" s="261">
        <v>2.4601211938157175E-2</v>
      </c>
      <c r="N812" s="262">
        <v>65.727000000000004</v>
      </c>
      <c r="O812" s="262">
        <v>1.6169638570592568</v>
      </c>
      <c r="P812" s="262">
        <v>1476.0727162894304</v>
      </c>
      <c r="Q812" s="286">
        <v>97.017831423555393</v>
      </c>
    </row>
    <row r="813" spans="1:17" ht="12.75" customHeight="1">
      <c r="A813" s="352"/>
      <c r="B813" s="50" t="s">
        <v>584</v>
      </c>
      <c r="C813" s="258" t="s">
        <v>960</v>
      </c>
      <c r="D813" s="259">
        <v>45</v>
      </c>
      <c r="E813" s="259">
        <v>1973</v>
      </c>
      <c r="F813" s="260">
        <v>29.055</v>
      </c>
      <c r="G813" s="260">
        <v>0</v>
      </c>
      <c r="H813" s="260">
        <v>0</v>
      </c>
      <c r="I813" s="260">
        <v>29.054998999999999</v>
      </c>
      <c r="J813" s="260">
        <v>1179.28</v>
      </c>
      <c r="K813" s="260">
        <v>29.054998999999999</v>
      </c>
      <c r="L813" s="260">
        <v>1179.28</v>
      </c>
      <c r="M813" s="261">
        <v>2.4637913811817378E-2</v>
      </c>
      <c r="N813" s="262">
        <v>65.727000000000004</v>
      </c>
      <c r="O813" s="262">
        <v>1.6193761611093209</v>
      </c>
      <c r="P813" s="262">
        <v>1478.2748287090426</v>
      </c>
      <c r="Q813" s="286">
        <v>97.16256966655925</v>
      </c>
    </row>
    <row r="814" spans="1:17" ht="12.75" customHeight="1">
      <c r="A814" s="352"/>
      <c r="B814" s="50" t="s">
        <v>86</v>
      </c>
      <c r="C814" s="225" t="s">
        <v>80</v>
      </c>
      <c r="D814" s="15">
        <v>25</v>
      </c>
      <c r="E814" s="15">
        <v>1957</v>
      </c>
      <c r="F814" s="226">
        <v>38.520000000000003</v>
      </c>
      <c r="G814" s="226">
        <v>0</v>
      </c>
      <c r="H814" s="226"/>
      <c r="I814" s="226">
        <v>38.520000000000003</v>
      </c>
      <c r="J814" s="226">
        <v>1561.46</v>
      </c>
      <c r="K814" s="226">
        <v>38.520000000000003</v>
      </c>
      <c r="L814" s="226">
        <v>1561.46</v>
      </c>
      <c r="M814" s="227">
        <v>2.4669219832720659E-2</v>
      </c>
      <c r="N814" s="228">
        <v>59.95</v>
      </c>
      <c r="O814" s="228">
        <v>1.4789197289716036</v>
      </c>
      <c r="P814" s="228">
        <v>1480.1531899632396</v>
      </c>
      <c r="Q814" s="279">
        <v>88.735183738296215</v>
      </c>
    </row>
    <row r="815" spans="1:17" ht="12.75" customHeight="1">
      <c r="A815" s="352"/>
      <c r="B815" s="15" t="s">
        <v>247</v>
      </c>
      <c r="C815" s="265" t="s">
        <v>383</v>
      </c>
      <c r="D815" s="266">
        <v>5</v>
      </c>
      <c r="E815" s="266" t="s">
        <v>40</v>
      </c>
      <c r="F815" s="267">
        <f>G815+H815+I815</f>
        <v>6.95</v>
      </c>
      <c r="G815" s="267">
        <v>0.32750000000000001</v>
      </c>
      <c r="H815" s="267">
        <v>0.64</v>
      </c>
      <c r="I815" s="267">
        <v>5.9824999999999999</v>
      </c>
      <c r="J815" s="267">
        <v>241.96</v>
      </c>
      <c r="K815" s="267">
        <f>I815</f>
        <v>5.9824999999999999</v>
      </c>
      <c r="L815" s="267">
        <f>J815</f>
        <v>241.96</v>
      </c>
      <c r="M815" s="268">
        <f>K815/L815</f>
        <v>2.472516118366672E-2</v>
      </c>
      <c r="N815" s="269">
        <v>48.7</v>
      </c>
      <c r="O815" s="270">
        <f>M815*N815</f>
        <v>1.2041153496445693</v>
      </c>
      <c r="P815" s="270">
        <f>M815*60*1000</f>
        <v>1483.509671020003</v>
      </c>
      <c r="Q815" s="287">
        <f>P815*N815/1000</f>
        <v>72.246920978674154</v>
      </c>
    </row>
    <row r="816" spans="1:17" ht="12.75" customHeight="1">
      <c r="A816" s="352"/>
      <c r="B816" s="50" t="s">
        <v>87</v>
      </c>
      <c r="C816" s="247" t="s">
        <v>760</v>
      </c>
      <c r="D816" s="11">
        <v>32</v>
      </c>
      <c r="E816" s="11">
        <v>1977</v>
      </c>
      <c r="F816" s="240">
        <v>38.848999999999997</v>
      </c>
      <c r="G816" s="240">
        <v>5.3680000000000003</v>
      </c>
      <c r="H816" s="240">
        <v>3.2</v>
      </c>
      <c r="I816" s="240">
        <v>30.280999999999999</v>
      </c>
      <c r="J816" s="240">
        <v>1223.78</v>
      </c>
      <c r="K816" s="240">
        <v>30.280999999999999</v>
      </c>
      <c r="L816" s="240">
        <v>1223.78</v>
      </c>
      <c r="M816" s="231">
        <v>2.4743826504763929E-2</v>
      </c>
      <c r="N816" s="241">
        <v>60.4</v>
      </c>
      <c r="O816" s="233">
        <v>1.4945271208877413</v>
      </c>
      <c r="P816" s="233">
        <v>1484.6295902858358</v>
      </c>
      <c r="Q816" s="281">
        <v>89.671627253264475</v>
      </c>
    </row>
    <row r="817" spans="1:17" ht="12.75" customHeight="1">
      <c r="A817" s="352"/>
      <c r="B817" s="50" t="s">
        <v>938</v>
      </c>
      <c r="C817" s="236" t="s">
        <v>488</v>
      </c>
      <c r="D817" s="39">
        <v>5</v>
      </c>
      <c r="E817" s="39">
        <v>1935</v>
      </c>
      <c r="F817" s="237">
        <v>8.4329999999999998</v>
      </c>
      <c r="G817" s="237">
        <v>0.15055199999999999</v>
      </c>
      <c r="H817" s="237">
        <v>0.32</v>
      </c>
      <c r="I817" s="237">
        <v>7.9624489999999994</v>
      </c>
      <c r="J817" s="237">
        <v>321.79000000000002</v>
      </c>
      <c r="K817" s="237">
        <v>7.9624489999999994</v>
      </c>
      <c r="L817" s="237">
        <v>321.79000000000002</v>
      </c>
      <c r="M817" s="238">
        <v>2.474424003231921E-2</v>
      </c>
      <c r="N817" s="239">
        <v>80.333000000000013</v>
      </c>
      <c r="O817" s="239">
        <v>1.9877790345162996</v>
      </c>
      <c r="P817" s="239">
        <v>1484.6544019391526</v>
      </c>
      <c r="Q817" s="282">
        <v>119.26674207097797</v>
      </c>
    </row>
    <row r="818" spans="1:17" ht="12.75" customHeight="1">
      <c r="A818" s="352"/>
      <c r="B818" s="15" t="s">
        <v>524</v>
      </c>
      <c r="C818" s="221" t="s">
        <v>522</v>
      </c>
      <c r="D818" s="40">
        <v>6</v>
      </c>
      <c r="E818" s="40">
        <v>1930</v>
      </c>
      <c r="F818" s="222">
        <v>7.5140000000000002</v>
      </c>
      <c r="G818" s="222">
        <v>0.10199999999999999</v>
      </c>
      <c r="H818" s="222">
        <v>0.8</v>
      </c>
      <c r="I818" s="222">
        <v>6.6120019999999995</v>
      </c>
      <c r="J818" s="222">
        <v>266.7</v>
      </c>
      <c r="K818" s="222">
        <v>6.6120019999999995</v>
      </c>
      <c r="L818" s="222">
        <v>266.7</v>
      </c>
      <c r="M818" s="223">
        <v>2.4791908511436068E-2</v>
      </c>
      <c r="N818" s="224">
        <v>100.28</v>
      </c>
      <c r="O818" s="224">
        <v>2.4861325855268088</v>
      </c>
      <c r="P818" s="224">
        <v>1487.5145106861639</v>
      </c>
      <c r="Q818" s="280">
        <v>149.16795513160852</v>
      </c>
    </row>
    <row r="819" spans="1:17" ht="12.75" customHeight="1">
      <c r="A819" s="352"/>
      <c r="B819" s="50" t="s">
        <v>50</v>
      </c>
      <c r="C819" s="247" t="s">
        <v>692</v>
      </c>
      <c r="D819" s="11">
        <v>42</v>
      </c>
      <c r="E819" s="11" t="s">
        <v>47</v>
      </c>
      <c r="F819" s="240">
        <v>26.47</v>
      </c>
      <c r="G819" s="240">
        <v>0</v>
      </c>
      <c r="H819" s="240">
        <v>0</v>
      </c>
      <c r="I819" s="240">
        <v>26.47</v>
      </c>
      <c r="J819" s="240"/>
      <c r="K819" s="240">
        <v>26.47</v>
      </c>
      <c r="L819" s="240">
        <v>1067.17</v>
      </c>
      <c r="M819" s="231">
        <f>K819/L819</f>
        <v>2.4803920649943304E-2</v>
      </c>
      <c r="N819" s="241">
        <v>61.59</v>
      </c>
      <c r="O819" s="233">
        <f>M819*N819</f>
        <v>1.5276734728300081</v>
      </c>
      <c r="P819" s="233">
        <f>M819*60*1000</f>
        <v>1488.2352389965984</v>
      </c>
      <c r="Q819" s="281">
        <f>P819*N819/1000</f>
        <v>91.660408369800493</v>
      </c>
    </row>
    <row r="820" spans="1:17" ht="12.75" customHeight="1">
      <c r="A820" s="352"/>
      <c r="B820" s="15" t="s">
        <v>247</v>
      </c>
      <c r="C820" s="265" t="s">
        <v>909</v>
      </c>
      <c r="D820" s="266">
        <v>18</v>
      </c>
      <c r="E820" s="266" t="s">
        <v>40</v>
      </c>
      <c r="F820" s="267">
        <f>G820+H820+I820</f>
        <v>21.1</v>
      </c>
      <c r="G820" s="267">
        <v>1.5282</v>
      </c>
      <c r="H820" s="267">
        <v>0</v>
      </c>
      <c r="I820" s="267">
        <v>19.5718</v>
      </c>
      <c r="J820" s="267">
        <v>788.29</v>
      </c>
      <c r="K820" s="267">
        <f>I820</f>
        <v>19.5718</v>
      </c>
      <c r="L820" s="267">
        <f>J820</f>
        <v>788.29</v>
      </c>
      <c r="M820" s="268">
        <f>K820/L820</f>
        <v>2.4828172373111419E-2</v>
      </c>
      <c r="N820" s="269">
        <v>48.7</v>
      </c>
      <c r="O820" s="270">
        <f>M820*N820</f>
        <v>1.2091319945705261</v>
      </c>
      <c r="P820" s="270">
        <f>M820*60*1000</f>
        <v>1489.6903423866852</v>
      </c>
      <c r="Q820" s="287">
        <f>P820*N820/1000</f>
        <v>72.547919674231565</v>
      </c>
    </row>
    <row r="821" spans="1:17" ht="12.75" customHeight="1">
      <c r="A821" s="352"/>
      <c r="B821" s="50" t="s">
        <v>39</v>
      </c>
      <c r="C821" s="247" t="s">
        <v>649</v>
      </c>
      <c r="D821" s="11">
        <v>15</v>
      </c>
      <c r="E821" s="11">
        <v>1983</v>
      </c>
      <c r="F821" s="240">
        <v>18.698</v>
      </c>
      <c r="G821" s="240">
        <v>0.77800000000000002</v>
      </c>
      <c r="H821" s="240">
        <v>2.4</v>
      </c>
      <c r="I821" s="240">
        <v>15.52</v>
      </c>
      <c r="J821" s="240">
        <v>622.54</v>
      </c>
      <c r="K821" s="240">
        <v>15.52</v>
      </c>
      <c r="L821" s="240">
        <v>622.54</v>
      </c>
      <c r="M821" s="231">
        <f>K821/L821</f>
        <v>2.4930124971889359E-2</v>
      </c>
      <c r="N821" s="241">
        <v>65.400000000000006</v>
      </c>
      <c r="O821" s="233">
        <f>M821*N821</f>
        <v>1.6304301731615642</v>
      </c>
      <c r="P821" s="233">
        <f>M821*60*1000</f>
        <v>1495.8074983133615</v>
      </c>
      <c r="Q821" s="281">
        <f>P821*N821/1000</f>
        <v>97.825810389693856</v>
      </c>
    </row>
    <row r="822" spans="1:17" ht="12.75" customHeight="1">
      <c r="A822" s="352"/>
      <c r="B822" s="50" t="s">
        <v>263</v>
      </c>
      <c r="C822" s="257" t="s">
        <v>262</v>
      </c>
      <c r="D822" s="11">
        <v>12</v>
      </c>
      <c r="E822" s="11">
        <v>1960</v>
      </c>
      <c r="F822" s="240">
        <f>SUM(G822+H822+I822)</f>
        <v>9.8569999999999993</v>
      </c>
      <c r="G822" s="240">
        <v>0</v>
      </c>
      <c r="H822" s="240">
        <v>0</v>
      </c>
      <c r="I822" s="240">
        <v>9.8569999999999993</v>
      </c>
      <c r="J822" s="240">
        <v>393.99</v>
      </c>
      <c r="K822" s="240">
        <v>9.8569999999999993</v>
      </c>
      <c r="L822" s="240">
        <v>393.99</v>
      </c>
      <c r="M822" s="231">
        <f>K822/L822</f>
        <v>2.5018401482271121E-2</v>
      </c>
      <c r="N822" s="241">
        <v>52.32</v>
      </c>
      <c r="O822" s="233">
        <f>M822*N822</f>
        <v>1.3089627655524252</v>
      </c>
      <c r="P822" s="233">
        <f>M822*60*1000</f>
        <v>1501.1040889362673</v>
      </c>
      <c r="Q822" s="281">
        <f>P822*N822/1000</f>
        <v>78.537765933145508</v>
      </c>
    </row>
    <row r="823" spans="1:17" ht="12.75" customHeight="1">
      <c r="A823" s="352"/>
      <c r="B823" s="50" t="s">
        <v>50</v>
      </c>
      <c r="C823" s="247" t="s">
        <v>690</v>
      </c>
      <c r="D823" s="11">
        <v>12</v>
      </c>
      <c r="E823" s="11" t="s">
        <v>47</v>
      </c>
      <c r="F823" s="240">
        <v>16.899000000000001</v>
      </c>
      <c r="G823" s="240">
        <v>0</v>
      </c>
      <c r="H823" s="240">
        <v>0</v>
      </c>
      <c r="I823" s="240">
        <v>16.899000000000001</v>
      </c>
      <c r="J823" s="240"/>
      <c r="K823" s="240">
        <v>16.899000000000001</v>
      </c>
      <c r="L823" s="240">
        <v>673.93</v>
      </c>
      <c r="M823" s="231">
        <f>K823/L823</f>
        <v>2.5075304556853088E-2</v>
      </c>
      <c r="N823" s="241">
        <v>61.59</v>
      </c>
      <c r="O823" s="233">
        <f>M823*N823</f>
        <v>1.5443880076565817</v>
      </c>
      <c r="P823" s="233">
        <f>M823*60*1000</f>
        <v>1504.5182734111852</v>
      </c>
      <c r="Q823" s="281">
        <f>P823*N823/1000</f>
        <v>92.663280459394898</v>
      </c>
    </row>
    <row r="824" spans="1:17" ht="12.75" customHeight="1">
      <c r="A824" s="352"/>
      <c r="B824" s="50" t="s">
        <v>234</v>
      </c>
      <c r="C824" s="247" t="s">
        <v>230</v>
      </c>
      <c r="D824" s="11">
        <v>24</v>
      </c>
      <c r="E824" s="11" t="s">
        <v>40</v>
      </c>
      <c r="F824" s="240">
        <f>G824+H824+I824</f>
        <v>29.371000000000002</v>
      </c>
      <c r="G824" s="240">
        <v>1.0409999999999999</v>
      </c>
      <c r="H824" s="240">
        <v>0.23</v>
      </c>
      <c r="I824" s="240">
        <v>28.1</v>
      </c>
      <c r="J824" s="240">
        <v>1026.44</v>
      </c>
      <c r="K824" s="240">
        <v>25.82</v>
      </c>
      <c r="L824" s="240">
        <v>1026.44</v>
      </c>
      <c r="M824" s="231">
        <f>K824/L824</f>
        <v>2.5154904329527297E-2</v>
      </c>
      <c r="N824" s="241">
        <v>49.92</v>
      </c>
      <c r="O824" s="233">
        <f>M824*N824</f>
        <v>1.2557328241300028</v>
      </c>
      <c r="P824" s="233">
        <f>M824*60*1000</f>
        <v>1509.2942597716378</v>
      </c>
      <c r="Q824" s="281">
        <f>P824*N824/1000</f>
        <v>75.343969447800163</v>
      </c>
    </row>
    <row r="825" spans="1:17" ht="12.75" customHeight="1">
      <c r="A825" s="352"/>
      <c r="B825" s="50" t="s">
        <v>859</v>
      </c>
      <c r="C825" s="247" t="s">
        <v>891</v>
      </c>
      <c r="D825" s="11">
        <v>9</v>
      </c>
      <c r="E825" s="11">
        <v>1977</v>
      </c>
      <c r="F825" s="240">
        <v>13</v>
      </c>
      <c r="G825" s="240">
        <v>0.54</v>
      </c>
      <c r="H825" s="240">
        <v>1.44</v>
      </c>
      <c r="I825" s="240">
        <v>11.56</v>
      </c>
      <c r="J825" s="240">
        <v>460.02</v>
      </c>
      <c r="K825" s="240">
        <v>11.6</v>
      </c>
      <c r="L825" s="240">
        <v>460.02</v>
      </c>
      <c r="M825" s="231">
        <f>K825/L825</f>
        <v>2.5216294943698099E-2</v>
      </c>
      <c r="N825" s="241">
        <v>72.599999999999994</v>
      </c>
      <c r="O825" s="233">
        <f>M825*N825</f>
        <v>1.8307030129124819</v>
      </c>
      <c r="P825" s="233">
        <f>M825*60*1000</f>
        <v>1512.977696621886</v>
      </c>
      <c r="Q825" s="281">
        <f>P825*N825/1000</f>
        <v>109.84218077474893</v>
      </c>
    </row>
    <row r="826" spans="1:17" ht="12.75" customHeight="1">
      <c r="A826" s="352"/>
      <c r="B826" s="50" t="s">
        <v>584</v>
      </c>
      <c r="C826" s="258" t="s">
        <v>961</v>
      </c>
      <c r="D826" s="259">
        <v>33</v>
      </c>
      <c r="E826" s="259">
        <v>1978</v>
      </c>
      <c r="F826" s="260">
        <v>30.335000000000001</v>
      </c>
      <c r="G826" s="260">
        <v>2.3460000000000001</v>
      </c>
      <c r="H826" s="260">
        <v>0.27</v>
      </c>
      <c r="I826" s="260">
        <v>27.718999</v>
      </c>
      <c r="J826" s="260">
        <v>1095.47</v>
      </c>
      <c r="K826" s="260">
        <v>27.718999</v>
      </c>
      <c r="L826" s="260">
        <v>1095.47</v>
      </c>
      <c r="M826" s="261">
        <v>2.5303293563493295E-2</v>
      </c>
      <c r="N826" s="262">
        <v>65.727000000000004</v>
      </c>
      <c r="O826" s="262">
        <v>1.6631095760477239</v>
      </c>
      <c r="P826" s="262">
        <v>1518.1976138095977</v>
      </c>
      <c r="Q826" s="286">
        <v>99.786574562863436</v>
      </c>
    </row>
    <row r="827" spans="1:17" ht="12.75" customHeight="1">
      <c r="A827" s="352"/>
      <c r="B827" s="50" t="s">
        <v>725</v>
      </c>
      <c r="C827" s="225" t="s">
        <v>720</v>
      </c>
      <c r="D827" s="15">
        <v>14</v>
      </c>
      <c r="E827" s="15">
        <v>1966</v>
      </c>
      <c r="F827" s="226">
        <f>SUM(G827:I827)</f>
        <v>11.805</v>
      </c>
      <c r="G827" s="226">
        <v>0</v>
      </c>
      <c r="H827" s="226">
        <v>0</v>
      </c>
      <c r="I827" s="226">
        <v>11.805</v>
      </c>
      <c r="J827" s="226">
        <v>466.51</v>
      </c>
      <c r="K827" s="226">
        <v>11.805</v>
      </c>
      <c r="L827" s="226">
        <v>466.51</v>
      </c>
      <c r="M827" s="227">
        <f>K827/L827</f>
        <v>2.5304923795845747E-2</v>
      </c>
      <c r="N827" s="228">
        <v>74</v>
      </c>
      <c r="O827" s="228">
        <f>M827*N827</f>
        <v>1.8725643608925853</v>
      </c>
      <c r="P827" s="228">
        <f>M827*60*1000</f>
        <v>1518.2954277507447</v>
      </c>
      <c r="Q827" s="279">
        <f>P827*N827/1000</f>
        <v>112.35386165355511</v>
      </c>
    </row>
    <row r="828" spans="1:17" ht="12.75" customHeight="1">
      <c r="A828" s="352"/>
      <c r="B828" s="50" t="s">
        <v>837</v>
      </c>
      <c r="C828" s="225" t="s">
        <v>720</v>
      </c>
      <c r="D828" s="15">
        <v>14</v>
      </c>
      <c r="E828" s="15">
        <v>1966</v>
      </c>
      <c r="F828" s="226">
        <f>SUM(G828:I828)</f>
        <v>11.805</v>
      </c>
      <c r="G828" s="226">
        <v>0</v>
      </c>
      <c r="H828" s="226">
        <v>0</v>
      </c>
      <c r="I828" s="226">
        <v>11.805</v>
      </c>
      <c r="J828" s="226">
        <v>466.51</v>
      </c>
      <c r="K828" s="226">
        <v>11.805</v>
      </c>
      <c r="L828" s="226">
        <v>466.51</v>
      </c>
      <c r="M828" s="227">
        <f>K828/L828</f>
        <v>2.5304923795845747E-2</v>
      </c>
      <c r="N828" s="228">
        <v>74</v>
      </c>
      <c r="O828" s="228">
        <f>M828*N828</f>
        <v>1.8725643608925853</v>
      </c>
      <c r="P828" s="228">
        <f>M828*60*1000</f>
        <v>1518.2954277507447</v>
      </c>
      <c r="Q828" s="279">
        <f>P828*N828/1000</f>
        <v>112.35386165355511</v>
      </c>
    </row>
    <row r="829" spans="1:17" ht="12.75" customHeight="1">
      <c r="A829" s="352"/>
      <c r="B829" s="50" t="s">
        <v>86</v>
      </c>
      <c r="C829" s="225" t="s">
        <v>76</v>
      </c>
      <c r="D829" s="15">
        <v>28</v>
      </c>
      <c r="E829" s="15">
        <v>1957</v>
      </c>
      <c r="F829" s="226">
        <v>36.99</v>
      </c>
      <c r="G829" s="226">
        <v>0</v>
      </c>
      <c r="H829" s="226"/>
      <c r="I829" s="226">
        <v>36.99</v>
      </c>
      <c r="J829" s="226">
        <v>1461.6000000000001</v>
      </c>
      <c r="K829" s="226">
        <v>32.905054802955661</v>
      </c>
      <c r="L829" s="226">
        <v>1300.19</v>
      </c>
      <c r="M829" s="227">
        <v>2.5307881773399009E-2</v>
      </c>
      <c r="N829" s="228">
        <v>59.95</v>
      </c>
      <c r="O829" s="228">
        <v>1.5172075123152706</v>
      </c>
      <c r="P829" s="228">
        <v>1518.4729064039407</v>
      </c>
      <c r="Q829" s="279">
        <v>91.032450738916253</v>
      </c>
    </row>
    <row r="830" spans="1:17" ht="12.75" customHeight="1">
      <c r="A830" s="352"/>
      <c r="B830" s="50" t="s">
        <v>39</v>
      </c>
      <c r="C830" s="247" t="s">
        <v>279</v>
      </c>
      <c r="D830" s="11">
        <v>8</v>
      </c>
      <c r="E830" s="11">
        <v>1981</v>
      </c>
      <c r="F830" s="240">
        <v>10.595000000000001</v>
      </c>
      <c r="G830" s="240">
        <v>0.156</v>
      </c>
      <c r="H830" s="240">
        <v>1.28</v>
      </c>
      <c r="I830" s="240">
        <v>9.1590000000000007</v>
      </c>
      <c r="J830" s="240">
        <v>361.53</v>
      </c>
      <c r="K830" s="240">
        <v>9.1590000000000007</v>
      </c>
      <c r="L830" s="240">
        <v>361.53</v>
      </c>
      <c r="M830" s="231">
        <f>K830/L830</f>
        <v>2.5333997178657378E-2</v>
      </c>
      <c r="N830" s="241">
        <v>65.400000000000006</v>
      </c>
      <c r="O830" s="233">
        <f>M830*N830</f>
        <v>1.6568434154841927</v>
      </c>
      <c r="P830" s="233">
        <f>M830*60*1000</f>
        <v>1520.0398307194428</v>
      </c>
      <c r="Q830" s="281">
        <f>P830*N830/1000</f>
        <v>99.410604929051573</v>
      </c>
    </row>
    <row r="831" spans="1:17" ht="12.75" customHeight="1">
      <c r="A831" s="352"/>
      <c r="B831" s="50" t="s">
        <v>725</v>
      </c>
      <c r="C831" s="225" t="s">
        <v>721</v>
      </c>
      <c r="D831" s="15">
        <v>6</v>
      </c>
      <c r="E831" s="15">
        <v>1971</v>
      </c>
      <c r="F831" s="226">
        <f>SUM(G831:I831)</f>
        <v>8.327</v>
      </c>
      <c r="G831" s="226">
        <v>0</v>
      </c>
      <c r="H831" s="226">
        <v>0</v>
      </c>
      <c r="I831" s="226">
        <v>8.327</v>
      </c>
      <c r="J831" s="226">
        <v>328.45</v>
      </c>
      <c r="K831" s="226">
        <v>8.327</v>
      </c>
      <c r="L831" s="226">
        <v>328.45</v>
      </c>
      <c r="M831" s="227">
        <f>K831/L831</f>
        <v>2.5352412848226518E-2</v>
      </c>
      <c r="N831" s="228">
        <v>74</v>
      </c>
      <c r="O831" s="228">
        <f>M831*N831</f>
        <v>1.8760785507687623</v>
      </c>
      <c r="P831" s="228">
        <f>M831*60*1000</f>
        <v>1521.1447708935909</v>
      </c>
      <c r="Q831" s="279">
        <f>P831*N831/1000</f>
        <v>112.56471304612573</v>
      </c>
    </row>
    <row r="832" spans="1:17" ht="12.75" customHeight="1">
      <c r="A832" s="352"/>
      <c r="B832" s="50" t="s">
        <v>837</v>
      </c>
      <c r="C832" s="225" t="s">
        <v>721</v>
      </c>
      <c r="D832" s="15">
        <v>6</v>
      </c>
      <c r="E832" s="15">
        <v>1971</v>
      </c>
      <c r="F832" s="226">
        <f>SUM(G832:I832)</f>
        <v>8.327</v>
      </c>
      <c r="G832" s="226">
        <v>0</v>
      </c>
      <c r="H832" s="226">
        <v>0</v>
      </c>
      <c r="I832" s="226">
        <v>8.327</v>
      </c>
      <c r="J832" s="226">
        <v>328.45</v>
      </c>
      <c r="K832" s="226">
        <v>8.327</v>
      </c>
      <c r="L832" s="226">
        <v>328.45</v>
      </c>
      <c r="M832" s="227">
        <f>K832/L832</f>
        <v>2.5352412848226518E-2</v>
      </c>
      <c r="N832" s="228">
        <v>74</v>
      </c>
      <c r="O832" s="228">
        <f>M832*N832</f>
        <v>1.8760785507687623</v>
      </c>
      <c r="P832" s="228">
        <f>M832*60*1000</f>
        <v>1521.1447708935909</v>
      </c>
      <c r="Q832" s="279">
        <f>P832*N832/1000</f>
        <v>112.56471304612573</v>
      </c>
    </row>
    <row r="833" spans="1:17" ht="12.75" customHeight="1">
      <c r="A833" s="352"/>
      <c r="B833" s="50" t="s">
        <v>859</v>
      </c>
      <c r="C833" s="257" t="s">
        <v>892</v>
      </c>
      <c r="D833" s="11">
        <v>8</v>
      </c>
      <c r="E833" s="11">
        <v>1955</v>
      </c>
      <c r="F833" s="240">
        <v>12</v>
      </c>
      <c r="G833" s="240">
        <v>0.82</v>
      </c>
      <c r="H833" s="240">
        <v>1.2</v>
      </c>
      <c r="I833" s="240">
        <v>9.9600000000000009</v>
      </c>
      <c r="J833" s="240">
        <v>390.37</v>
      </c>
      <c r="K833" s="240">
        <v>9.9600000000000009</v>
      </c>
      <c r="L833" s="240">
        <v>390.37</v>
      </c>
      <c r="M833" s="231">
        <f>K833/L833</f>
        <v>2.551425570612496E-2</v>
      </c>
      <c r="N833" s="241">
        <v>72.599999999999994</v>
      </c>
      <c r="O833" s="233">
        <f>M833*N833</f>
        <v>1.852334964264672</v>
      </c>
      <c r="P833" s="233">
        <f>M833*60*1000</f>
        <v>1530.8553423674975</v>
      </c>
      <c r="Q833" s="281">
        <f>P833*N833/1000</f>
        <v>111.14009785588031</v>
      </c>
    </row>
    <row r="834" spans="1:17" ht="12.75" customHeight="1">
      <c r="A834" s="352"/>
      <c r="B834" s="50" t="s">
        <v>446</v>
      </c>
      <c r="C834" s="236" t="s">
        <v>935</v>
      </c>
      <c r="D834" s="39">
        <v>12</v>
      </c>
      <c r="E834" s="39">
        <v>1952</v>
      </c>
      <c r="F834" s="237">
        <v>15.757999999999999</v>
      </c>
      <c r="G834" s="237">
        <v>1.5880700000000001</v>
      </c>
      <c r="H834" s="237">
        <v>0.12</v>
      </c>
      <c r="I834" s="237">
        <v>14.049932000000002</v>
      </c>
      <c r="J834" s="237">
        <v>548.26</v>
      </c>
      <c r="K834" s="237">
        <v>14.049932000000002</v>
      </c>
      <c r="L834" s="237">
        <v>548.26</v>
      </c>
      <c r="M834" s="238">
        <v>2.5626403531171345E-2</v>
      </c>
      <c r="N834" s="239">
        <v>64.637</v>
      </c>
      <c r="O834" s="239">
        <v>1.6564138450443222</v>
      </c>
      <c r="P834" s="239">
        <v>1537.5842118702808</v>
      </c>
      <c r="Q834" s="282">
        <v>99.384830702659343</v>
      </c>
    </row>
    <row r="835" spans="1:17" ht="12.75" customHeight="1">
      <c r="A835" s="352"/>
      <c r="B835" s="50" t="s">
        <v>616</v>
      </c>
      <c r="C835" s="247" t="s">
        <v>612</v>
      </c>
      <c r="D835" s="11">
        <v>8</v>
      </c>
      <c r="E835" s="11">
        <v>1955</v>
      </c>
      <c r="F835" s="240">
        <v>12.363</v>
      </c>
      <c r="G835" s="240">
        <v>0.55200000000000005</v>
      </c>
      <c r="H835" s="240">
        <v>1.28</v>
      </c>
      <c r="I835" s="240">
        <v>10.531000000000001</v>
      </c>
      <c r="J835" s="240">
        <v>410.54</v>
      </c>
      <c r="K835" s="240">
        <v>10.531000000000001</v>
      </c>
      <c r="L835" s="240">
        <v>410.54</v>
      </c>
      <c r="M835" s="231">
        <f>K835/L835</f>
        <v>2.5651580844741072E-2</v>
      </c>
      <c r="N835" s="241">
        <v>93.085999999999999</v>
      </c>
      <c r="O835" s="233">
        <f>M835*N835</f>
        <v>2.3878030545135673</v>
      </c>
      <c r="P835" s="233">
        <f>M835*60*1000</f>
        <v>1539.0948506844643</v>
      </c>
      <c r="Q835" s="281">
        <f>P835*N835/1000</f>
        <v>143.26818327081403</v>
      </c>
    </row>
    <row r="836" spans="1:17" ht="12.75" customHeight="1">
      <c r="A836" s="352"/>
      <c r="B836" s="50" t="s">
        <v>263</v>
      </c>
      <c r="C836" s="247" t="s">
        <v>391</v>
      </c>
      <c r="D836" s="11">
        <v>8</v>
      </c>
      <c r="E836" s="11">
        <v>1980</v>
      </c>
      <c r="F836" s="240">
        <f>SUM(G836+H836+I836)</f>
        <v>12</v>
      </c>
      <c r="G836" s="240">
        <v>0.45900000000000002</v>
      </c>
      <c r="H836" s="240">
        <v>1.28</v>
      </c>
      <c r="I836" s="240">
        <v>10.260999999999999</v>
      </c>
      <c r="J836" s="240">
        <v>398.99</v>
      </c>
      <c r="K836" s="240">
        <v>10.260999999999999</v>
      </c>
      <c r="L836" s="240">
        <v>398.99</v>
      </c>
      <c r="M836" s="231">
        <f>K836/L836</f>
        <v>2.5717436527231255E-2</v>
      </c>
      <c r="N836" s="241">
        <v>52.32</v>
      </c>
      <c r="O836" s="233">
        <f>M836*N836</f>
        <v>1.3455362791047392</v>
      </c>
      <c r="P836" s="233">
        <f>M836*60*1000</f>
        <v>1543.0461916338754</v>
      </c>
      <c r="Q836" s="281">
        <f>P836*N836/1000</f>
        <v>80.732176746284352</v>
      </c>
    </row>
    <row r="837" spans="1:17" ht="12.75" customHeight="1">
      <c r="A837" s="352"/>
      <c r="B837" s="15" t="s">
        <v>212</v>
      </c>
      <c r="C837" s="247" t="s">
        <v>374</v>
      </c>
      <c r="D837" s="11">
        <v>21</v>
      </c>
      <c r="E837" s="11">
        <v>1975</v>
      </c>
      <c r="F837" s="240">
        <v>10.815</v>
      </c>
      <c r="G837" s="240"/>
      <c r="H837" s="240"/>
      <c r="I837" s="240">
        <f>F837-G837-H837</f>
        <v>10.815</v>
      </c>
      <c r="J837" s="240">
        <v>419.44</v>
      </c>
      <c r="K837" s="240">
        <v>8.2177399999999992</v>
      </c>
      <c r="L837" s="240">
        <v>318.70999999999998</v>
      </c>
      <c r="M837" s="231">
        <f>K837/L837</f>
        <v>2.5784380785039689E-2</v>
      </c>
      <c r="N837" s="241">
        <v>50.9</v>
      </c>
      <c r="O837" s="233">
        <f>M837*N837</f>
        <v>1.3124249819585201</v>
      </c>
      <c r="P837" s="233">
        <f>M837*60*1000</f>
        <v>1547.0628471023813</v>
      </c>
      <c r="Q837" s="281">
        <f>P837*N837/1000</f>
        <v>78.745498917511199</v>
      </c>
    </row>
    <row r="838" spans="1:17" ht="12.75" customHeight="1">
      <c r="A838" s="352"/>
      <c r="B838" s="15" t="s">
        <v>212</v>
      </c>
      <c r="C838" s="247" t="s">
        <v>857</v>
      </c>
      <c r="D838" s="11">
        <v>14</v>
      </c>
      <c r="E838" s="11">
        <v>1950</v>
      </c>
      <c r="F838" s="240">
        <v>12.618</v>
      </c>
      <c r="G838" s="240"/>
      <c r="H838" s="240"/>
      <c r="I838" s="240">
        <f>F838-G838-H838</f>
        <v>12.618</v>
      </c>
      <c r="J838" s="240">
        <v>485.47</v>
      </c>
      <c r="K838" s="240">
        <v>12.618</v>
      </c>
      <c r="L838" s="240">
        <v>485.47</v>
      </c>
      <c r="M838" s="231">
        <f>K838/L838</f>
        <v>2.5991307392835807E-2</v>
      </c>
      <c r="N838" s="241">
        <v>50.9</v>
      </c>
      <c r="O838" s="233">
        <f>M838*N838</f>
        <v>1.3229575462953425</v>
      </c>
      <c r="P838" s="233">
        <f>M838*60*1000</f>
        <v>1559.4784435701486</v>
      </c>
      <c r="Q838" s="281">
        <f>P838*N838/1000</f>
        <v>79.377452777720563</v>
      </c>
    </row>
    <row r="839" spans="1:17" ht="12.75" customHeight="1">
      <c r="A839" s="352"/>
      <c r="B839" s="15" t="s">
        <v>212</v>
      </c>
      <c r="C839" s="247" t="s">
        <v>204</v>
      </c>
      <c r="D839" s="11">
        <v>65</v>
      </c>
      <c r="E839" s="11">
        <v>1963</v>
      </c>
      <c r="F839" s="240">
        <v>37.816000000000003</v>
      </c>
      <c r="G839" s="240">
        <v>2.9780000000000002</v>
      </c>
      <c r="H839" s="240">
        <v>0.65</v>
      </c>
      <c r="I839" s="240">
        <f>F839-G839-H839</f>
        <v>34.188000000000002</v>
      </c>
      <c r="J839" s="240">
        <v>1312.02</v>
      </c>
      <c r="K839" s="240">
        <v>34.186999999999998</v>
      </c>
      <c r="L839" s="240">
        <v>1312.02</v>
      </c>
      <c r="M839" s="231">
        <f>K839/L839</f>
        <v>2.6056767427325801E-2</v>
      </c>
      <c r="N839" s="241">
        <v>50.9</v>
      </c>
      <c r="O839" s="233">
        <f>M839*N839</f>
        <v>1.3262894620508832</v>
      </c>
      <c r="P839" s="233">
        <f>M839*60*1000</f>
        <v>1563.406045639548</v>
      </c>
      <c r="Q839" s="281">
        <f>P839*N839/1000</f>
        <v>79.577367723052987</v>
      </c>
    </row>
    <row r="840" spans="1:17" ht="12.75" customHeight="1">
      <c r="A840" s="352"/>
      <c r="B840" s="50" t="s">
        <v>98</v>
      </c>
      <c r="C840" s="234" t="s">
        <v>343</v>
      </c>
      <c r="D840" s="16">
        <v>4</v>
      </c>
      <c r="E840" s="14" t="s">
        <v>40</v>
      </c>
      <c r="F840" s="230">
        <v>4.42</v>
      </c>
      <c r="G840" s="230">
        <v>0.26</v>
      </c>
      <c r="H840" s="230">
        <v>0.04</v>
      </c>
      <c r="I840" s="230">
        <v>4.12</v>
      </c>
      <c r="J840" s="235">
        <v>158.1</v>
      </c>
      <c r="K840" s="230">
        <v>4.12</v>
      </c>
      <c r="L840" s="235">
        <v>158.1</v>
      </c>
      <c r="M840" s="231">
        <v>2.6059456040480711E-2</v>
      </c>
      <c r="N840" s="232">
        <v>61.5</v>
      </c>
      <c r="O840" s="233">
        <v>1.6026565464895637</v>
      </c>
      <c r="P840" s="233">
        <v>1563.5673624288427</v>
      </c>
      <c r="Q840" s="281">
        <v>96.159392789373825</v>
      </c>
    </row>
    <row r="841" spans="1:17" ht="12.75" customHeight="1">
      <c r="A841" s="352"/>
      <c r="B841" s="15" t="s">
        <v>581</v>
      </c>
      <c r="C841" s="242" t="s">
        <v>982</v>
      </c>
      <c r="D841" s="271">
        <v>20</v>
      </c>
      <c r="E841" s="271">
        <v>1968</v>
      </c>
      <c r="F841" s="244">
        <v>21.632999999999999</v>
      </c>
      <c r="G841" s="244">
        <v>0</v>
      </c>
      <c r="H841" s="244">
        <v>0</v>
      </c>
      <c r="I841" s="244">
        <v>21.632999999999999</v>
      </c>
      <c r="J841" s="244">
        <v>828.47</v>
      </c>
      <c r="K841" s="244">
        <v>21.632999999999999</v>
      </c>
      <c r="L841" s="244">
        <v>828.47</v>
      </c>
      <c r="M841" s="245">
        <v>2.6111989571137154E-2</v>
      </c>
      <c r="N841" s="246">
        <v>65.727000000000004</v>
      </c>
      <c r="O841" s="246">
        <v>1.7162627385421318</v>
      </c>
      <c r="P841" s="246">
        <v>1566.7193742682293</v>
      </c>
      <c r="Q841" s="283">
        <v>102.97576431252791</v>
      </c>
    </row>
    <row r="842" spans="1:17" ht="12.75" customHeight="1">
      <c r="A842" s="352"/>
      <c r="B842" s="15" t="s">
        <v>247</v>
      </c>
      <c r="C842" s="265" t="s">
        <v>910</v>
      </c>
      <c r="D842" s="266">
        <v>6</v>
      </c>
      <c r="E842" s="266" t="s">
        <v>40</v>
      </c>
      <c r="F842" s="267">
        <f>G842+H842+I842</f>
        <v>6.44</v>
      </c>
      <c r="G842" s="267">
        <v>0.43659999999999999</v>
      </c>
      <c r="H842" s="267">
        <v>0</v>
      </c>
      <c r="I842" s="267">
        <v>6.0034000000000001</v>
      </c>
      <c r="J842" s="267">
        <v>229.69</v>
      </c>
      <c r="K842" s="267">
        <f>I842</f>
        <v>6.0034000000000001</v>
      </c>
      <c r="L842" s="267">
        <f>J842</f>
        <v>229.69</v>
      </c>
      <c r="M842" s="268">
        <f>K842/L842</f>
        <v>2.6136967216683356E-2</v>
      </c>
      <c r="N842" s="269">
        <v>48.7</v>
      </c>
      <c r="O842" s="270">
        <f>M842*N842</f>
        <v>1.2728703034524795</v>
      </c>
      <c r="P842" s="270">
        <f>M842*60*1000</f>
        <v>1568.2180330010015</v>
      </c>
      <c r="Q842" s="287">
        <f>P842*N842/1000</f>
        <v>76.372218207148777</v>
      </c>
    </row>
    <row r="843" spans="1:17" ht="12.75" customHeight="1">
      <c r="A843" s="352"/>
      <c r="B843" s="50" t="s">
        <v>87</v>
      </c>
      <c r="C843" s="247" t="s">
        <v>761</v>
      </c>
      <c r="D843" s="11">
        <v>27</v>
      </c>
      <c r="E843" s="11">
        <v>1964</v>
      </c>
      <c r="F843" s="240">
        <v>45.552700000000002</v>
      </c>
      <c r="G843" s="240">
        <v>2.4927999999999999</v>
      </c>
      <c r="H843" s="240">
        <v>0.26</v>
      </c>
      <c r="I843" s="240">
        <v>42.799900000000001</v>
      </c>
      <c r="J843" s="240">
        <v>1635.56</v>
      </c>
      <c r="K843" s="240">
        <v>42.799900000000001</v>
      </c>
      <c r="L843" s="240">
        <v>1635.56</v>
      </c>
      <c r="M843" s="231">
        <v>2.6168346009929323E-2</v>
      </c>
      <c r="N843" s="241">
        <v>60.4</v>
      </c>
      <c r="O843" s="233">
        <v>1.5805680989997311</v>
      </c>
      <c r="P843" s="233">
        <v>1570.1007605957593</v>
      </c>
      <c r="Q843" s="281">
        <v>94.834085939983865</v>
      </c>
    </row>
    <row r="844" spans="1:17" ht="12.75" customHeight="1">
      <c r="A844" s="352"/>
      <c r="B844" s="50" t="s">
        <v>235</v>
      </c>
      <c r="C844" s="257" t="s">
        <v>875</v>
      </c>
      <c r="D844" s="11">
        <v>6</v>
      </c>
      <c r="E844" s="11">
        <v>1986</v>
      </c>
      <c r="F844" s="240">
        <v>11</v>
      </c>
      <c r="G844" s="240">
        <v>1.03</v>
      </c>
      <c r="H844" s="240">
        <v>0.88</v>
      </c>
      <c r="I844" s="240">
        <v>9.91</v>
      </c>
      <c r="J844" s="240">
        <v>378.43</v>
      </c>
      <c r="K844" s="240">
        <v>9.91</v>
      </c>
      <c r="L844" s="240">
        <v>378.43</v>
      </c>
      <c r="M844" s="231">
        <f>K844/L844</f>
        <v>2.6187141611394446E-2</v>
      </c>
      <c r="N844" s="241">
        <v>72.599999999999994</v>
      </c>
      <c r="O844" s="233">
        <f>M844*N844</f>
        <v>1.9011864809872365</v>
      </c>
      <c r="P844" s="233">
        <f>M844*60*1000</f>
        <v>1571.2284966836667</v>
      </c>
      <c r="Q844" s="281">
        <f>P844*N844/1000</f>
        <v>114.07118885923418</v>
      </c>
    </row>
    <row r="845" spans="1:17" ht="12.75" customHeight="1">
      <c r="A845" s="352"/>
      <c r="B845" s="50" t="s">
        <v>263</v>
      </c>
      <c r="C845" s="247" t="s">
        <v>259</v>
      </c>
      <c r="D845" s="11">
        <v>8</v>
      </c>
      <c r="E845" s="11">
        <v>1960</v>
      </c>
      <c r="F845" s="240">
        <f>SUM(G845+H845+I845)</f>
        <v>11.692</v>
      </c>
      <c r="G845" s="240">
        <v>0.79800000000000004</v>
      </c>
      <c r="H845" s="240">
        <v>1.1200000000000001</v>
      </c>
      <c r="I845" s="240">
        <v>9.7739999999999991</v>
      </c>
      <c r="J845" s="240">
        <v>372.64</v>
      </c>
      <c r="K845" s="240">
        <v>5.9429999999999996</v>
      </c>
      <c r="L845" s="240">
        <v>226.58</v>
      </c>
      <c r="M845" s="231">
        <f>K845/L845</f>
        <v>2.6229146438344071E-2</v>
      </c>
      <c r="N845" s="241">
        <v>52.32</v>
      </c>
      <c r="O845" s="233">
        <f>M845*N845</f>
        <v>1.3723089416541618</v>
      </c>
      <c r="P845" s="233">
        <f>M845*60*1000</f>
        <v>1573.7487863006443</v>
      </c>
      <c r="Q845" s="281">
        <f>P845*N845/1000</f>
        <v>82.338536499249699</v>
      </c>
    </row>
    <row r="846" spans="1:17" ht="12.75" customHeight="1">
      <c r="A846" s="352"/>
      <c r="B846" s="50" t="s">
        <v>616</v>
      </c>
      <c r="C846" s="247" t="s">
        <v>613</v>
      </c>
      <c r="D846" s="11">
        <v>7</v>
      </c>
      <c r="E846" s="11">
        <v>1958</v>
      </c>
      <c r="F846" s="240">
        <v>9.8680000000000003</v>
      </c>
      <c r="G846" s="240">
        <v>301.82100000000003</v>
      </c>
      <c r="H846" s="240">
        <v>1.1200000000000001</v>
      </c>
      <c r="I846" s="240">
        <v>8.4459999999999997</v>
      </c>
      <c r="J846" s="240">
        <v>321.56</v>
      </c>
      <c r="K846" s="240">
        <v>8.4459999999999997</v>
      </c>
      <c r="L846" s="240">
        <v>321.56</v>
      </c>
      <c r="M846" s="231">
        <f>K846/L846</f>
        <v>2.6265704689638014E-2</v>
      </c>
      <c r="N846" s="241">
        <v>93.085999999999999</v>
      </c>
      <c r="O846" s="233">
        <f>M846*N846</f>
        <v>2.4449693867396443</v>
      </c>
      <c r="P846" s="233">
        <f>M846*60*1000</f>
        <v>1575.9422813782808</v>
      </c>
      <c r="Q846" s="281">
        <f>P846*N846/1000</f>
        <v>146.69816320437866</v>
      </c>
    </row>
    <row r="847" spans="1:17" ht="12.75" customHeight="1">
      <c r="A847" s="352"/>
      <c r="B847" s="15" t="s">
        <v>181</v>
      </c>
      <c r="C847" s="26" t="s">
        <v>191</v>
      </c>
      <c r="D847" s="15">
        <v>18</v>
      </c>
      <c r="E847" s="15">
        <v>1987</v>
      </c>
      <c r="F847" s="240">
        <v>22.027999999999999</v>
      </c>
      <c r="G847" s="240">
        <v>2.38</v>
      </c>
      <c r="H847" s="240">
        <v>2.4009999999999998</v>
      </c>
      <c r="I847" s="240">
        <v>17.247</v>
      </c>
      <c r="J847" s="226">
        <v>650.79999999999995</v>
      </c>
      <c r="K847" s="240">
        <v>17.247</v>
      </c>
      <c r="L847" s="226">
        <v>650.79999999999995</v>
      </c>
      <c r="M847" s="231">
        <v>2.6501229256299941E-2</v>
      </c>
      <c r="N847" s="241">
        <v>73.793000000000006</v>
      </c>
      <c r="O847" s="233">
        <v>1.9556052105101418</v>
      </c>
      <c r="P847" s="233">
        <v>1590.0737553779963</v>
      </c>
      <c r="Q847" s="281">
        <v>117.33631263060849</v>
      </c>
    </row>
    <row r="848" spans="1:17" ht="12.75" customHeight="1">
      <c r="A848" s="352"/>
      <c r="B848" s="15" t="s">
        <v>148</v>
      </c>
      <c r="C848" s="225" t="s">
        <v>140</v>
      </c>
      <c r="D848" s="15">
        <v>8</v>
      </c>
      <c r="E848" s="15">
        <v>1976</v>
      </c>
      <c r="F848" s="226">
        <v>10.75</v>
      </c>
      <c r="G848" s="226"/>
      <c r="H848" s="226"/>
      <c r="I848" s="226">
        <v>10.75</v>
      </c>
      <c r="J848" s="226">
        <v>404.24</v>
      </c>
      <c r="K848" s="226">
        <v>10.75</v>
      </c>
      <c r="L848" s="226">
        <v>404.24</v>
      </c>
      <c r="M848" s="227">
        <f>K848/L848</f>
        <v>2.6593113002176923E-2</v>
      </c>
      <c r="N848" s="228">
        <v>62.021000000000001</v>
      </c>
      <c r="O848" s="228">
        <f>M848*N848</f>
        <v>1.649331461508015</v>
      </c>
      <c r="P848" s="228">
        <f>M848*1000*60</f>
        <v>1595.5867801306154</v>
      </c>
      <c r="Q848" s="279">
        <f>O848*60</f>
        <v>98.959887690480898</v>
      </c>
    </row>
    <row r="849" spans="1:17" ht="12.75" customHeight="1">
      <c r="A849" s="352"/>
      <c r="B849" s="15" t="s">
        <v>247</v>
      </c>
      <c r="C849" s="265" t="s">
        <v>244</v>
      </c>
      <c r="D849" s="266">
        <v>17</v>
      </c>
      <c r="E849" s="266" t="s">
        <v>40</v>
      </c>
      <c r="F849" s="267">
        <f>G849+H849+I849</f>
        <v>21.959999999999997</v>
      </c>
      <c r="G849" s="267">
        <v>1.0369999999999999</v>
      </c>
      <c r="H849" s="267">
        <v>0</v>
      </c>
      <c r="I849" s="267">
        <v>20.922999999999998</v>
      </c>
      <c r="J849" s="267">
        <v>781.98</v>
      </c>
      <c r="K849" s="267">
        <f>I849</f>
        <v>20.922999999999998</v>
      </c>
      <c r="L849" s="267">
        <f>J849</f>
        <v>781.98</v>
      </c>
      <c r="M849" s="268">
        <f>K849/L849</f>
        <v>2.6756438783600602E-2</v>
      </c>
      <c r="N849" s="269">
        <v>48.7</v>
      </c>
      <c r="O849" s="270">
        <f>M849*N849</f>
        <v>1.3030385687613493</v>
      </c>
      <c r="P849" s="270">
        <f>M849*60*1000</f>
        <v>1605.3863270160359</v>
      </c>
      <c r="Q849" s="287">
        <f>P849*N849/1000</f>
        <v>78.182314125680946</v>
      </c>
    </row>
    <row r="850" spans="1:17" ht="12.75" customHeight="1">
      <c r="A850" s="352"/>
      <c r="B850" s="15" t="s">
        <v>247</v>
      </c>
      <c r="C850" s="265" t="s">
        <v>911</v>
      </c>
      <c r="D850" s="266">
        <v>6</v>
      </c>
      <c r="E850" s="266" t="s">
        <v>40</v>
      </c>
      <c r="F850" s="267">
        <f>G850+H850+I850</f>
        <v>9.84</v>
      </c>
      <c r="G850" s="267">
        <v>0.33289999999999997</v>
      </c>
      <c r="H850" s="267">
        <v>0.8</v>
      </c>
      <c r="I850" s="267">
        <v>8.7071000000000005</v>
      </c>
      <c r="J850" s="267">
        <v>323.73</v>
      </c>
      <c r="K850" s="267">
        <f>I850</f>
        <v>8.7071000000000005</v>
      </c>
      <c r="L850" s="267">
        <f>J850</f>
        <v>323.73</v>
      </c>
      <c r="M850" s="268">
        <f>K850/L850</f>
        <v>2.6896178914527537E-2</v>
      </c>
      <c r="N850" s="269">
        <v>48.7</v>
      </c>
      <c r="O850" s="270">
        <f>M850*N850</f>
        <v>1.309843913137491</v>
      </c>
      <c r="P850" s="270">
        <f>M850*60*1000</f>
        <v>1613.7707348716522</v>
      </c>
      <c r="Q850" s="287">
        <f>P850*N850/1000</f>
        <v>78.59063478824946</v>
      </c>
    </row>
    <row r="851" spans="1:17" ht="12.75" customHeight="1">
      <c r="A851" s="352"/>
      <c r="B851" s="50" t="s">
        <v>98</v>
      </c>
      <c r="C851" s="234" t="s">
        <v>107</v>
      </c>
      <c r="D851" s="16">
        <v>4</v>
      </c>
      <c r="E851" s="14" t="s">
        <v>40</v>
      </c>
      <c r="F851" s="230">
        <v>6.99</v>
      </c>
      <c r="G851" s="230">
        <v>0.53</v>
      </c>
      <c r="H851" s="230">
        <v>0.64</v>
      </c>
      <c r="I851" s="230">
        <v>5.82</v>
      </c>
      <c r="J851" s="235">
        <v>215.91</v>
      </c>
      <c r="K851" s="230">
        <v>5.82</v>
      </c>
      <c r="L851" s="235">
        <v>215.91</v>
      </c>
      <c r="M851" s="231">
        <v>2.6955675976101157E-2</v>
      </c>
      <c r="N851" s="232">
        <v>61.5</v>
      </c>
      <c r="O851" s="233">
        <v>1.6577740725302212</v>
      </c>
      <c r="P851" s="233">
        <v>1617.3405585660694</v>
      </c>
      <c r="Q851" s="281">
        <v>99.466444351813266</v>
      </c>
    </row>
    <row r="852" spans="1:17" ht="12.75" customHeight="1">
      <c r="A852" s="352"/>
      <c r="B852" s="50" t="s">
        <v>180</v>
      </c>
      <c r="C852" s="263" t="s">
        <v>179</v>
      </c>
      <c r="D852" s="41">
        <v>8</v>
      </c>
      <c r="E852" s="41">
        <v>1962</v>
      </c>
      <c r="F852" s="264">
        <f>SUM(G852+H852+I852)</f>
        <v>11.4</v>
      </c>
      <c r="G852" s="264">
        <v>0.5</v>
      </c>
      <c r="H852" s="264">
        <v>1.3</v>
      </c>
      <c r="I852" s="264">
        <v>9.6</v>
      </c>
      <c r="J852" s="264">
        <v>354.74</v>
      </c>
      <c r="K852" s="264">
        <v>8.2629999999999999</v>
      </c>
      <c r="L852" s="264">
        <v>305.78699999999998</v>
      </c>
      <c r="M852" s="231">
        <f>K852/L852</f>
        <v>2.70220774591464E-2</v>
      </c>
      <c r="N852" s="241">
        <v>55.8</v>
      </c>
      <c r="O852" s="233">
        <f>M852*N852</f>
        <v>1.5078319222203691</v>
      </c>
      <c r="P852" s="233">
        <f>M852*60*1000</f>
        <v>1621.324647548784</v>
      </c>
      <c r="Q852" s="281">
        <f>P852*N852/1000</f>
        <v>90.469915333222147</v>
      </c>
    </row>
    <row r="853" spans="1:17" ht="12.75" customHeight="1">
      <c r="A853" s="352"/>
      <c r="B853" s="15" t="s">
        <v>212</v>
      </c>
      <c r="C853" s="247" t="s">
        <v>372</v>
      </c>
      <c r="D853" s="11">
        <v>8</v>
      </c>
      <c r="E853" s="11">
        <v>1958</v>
      </c>
      <c r="F853" s="240">
        <v>16.390999999999998</v>
      </c>
      <c r="G853" s="240">
        <v>0.55300000000000005</v>
      </c>
      <c r="H853" s="240">
        <v>0.56000000000000005</v>
      </c>
      <c r="I853" s="240">
        <f>F853-G853-H853</f>
        <v>15.277999999999997</v>
      </c>
      <c r="J853" s="240">
        <v>559.91</v>
      </c>
      <c r="K853" s="240">
        <v>7.4277699999999998</v>
      </c>
      <c r="L853" s="240">
        <v>272.22000000000003</v>
      </c>
      <c r="M853" s="231">
        <f>K853/L853</f>
        <v>2.7285908456395558E-2</v>
      </c>
      <c r="N853" s="241">
        <v>50.9</v>
      </c>
      <c r="O853" s="233">
        <f>M853*N853</f>
        <v>1.3888527404305337</v>
      </c>
      <c r="P853" s="233">
        <f>M853*60*1000</f>
        <v>1637.1545073837335</v>
      </c>
      <c r="Q853" s="281">
        <f>P853*N853/1000</f>
        <v>83.331164425832029</v>
      </c>
    </row>
    <row r="854" spans="1:17" ht="12.75" customHeight="1">
      <c r="A854" s="352"/>
      <c r="B854" s="15" t="s">
        <v>148</v>
      </c>
      <c r="C854" s="225" t="s">
        <v>143</v>
      </c>
      <c r="D854" s="15">
        <v>24</v>
      </c>
      <c r="E854" s="15">
        <v>1960</v>
      </c>
      <c r="F854" s="226">
        <v>24.97</v>
      </c>
      <c r="G854" s="226"/>
      <c r="H854" s="226"/>
      <c r="I854" s="226">
        <v>24.97</v>
      </c>
      <c r="J854" s="226">
        <v>914.41</v>
      </c>
      <c r="K854" s="226">
        <v>24.97</v>
      </c>
      <c r="L854" s="226">
        <v>914.41</v>
      </c>
      <c r="M854" s="227">
        <f>K854/L854</f>
        <v>2.7307225424043919E-2</v>
      </c>
      <c r="N854" s="228">
        <v>62.021000000000001</v>
      </c>
      <c r="O854" s="228">
        <f>M854*N854</f>
        <v>1.693621428024628</v>
      </c>
      <c r="P854" s="228">
        <f>M854*1000*60</f>
        <v>1638.4335254426353</v>
      </c>
      <c r="Q854" s="279">
        <f>O854*60</f>
        <v>101.61728568147768</v>
      </c>
    </row>
    <row r="855" spans="1:17" ht="12.75" customHeight="1">
      <c r="A855" s="352"/>
      <c r="B855" s="15" t="s">
        <v>212</v>
      </c>
      <c r="C855" s="247" t="s">
        <v>209</v>
      </c>
      <c r="D855" s="11">
        <v>5</v>
      </c>
      <c r="E855" s="11">
        <v>1959</v>
      </c>
      <c r="F855" s="240">
        <v>9.5079999999999991</v>
      </c>
      <c r="G855" s="240">
        <v>0.33500000000000002</v>
      </c>
      <c r="H855" s="240">
        <v>0.66</v>
      </c>
      <c r="I855" s="240">
        <f>F855-G855-H855</f>
        <v>8.5129999999999981</v>
      </c>
      <c r="J855" s="240">
        <v>311.52</v>
      </c>
      <c r="K855" s="240">
        <v>5.9359900000000003</v>
      </c>
      <c r="L855" s="240">
        <v>217.22</v>
      </c>
      <c r="M855" s="231">
        <f>K855/L855</f>
        <v>2.7327087745143173E-2</v>
      </c>
      <c r="N855" s="241">
        <v>50.9</v>
      </c>
      <c r="O855" s="233">
        <f>M855*N855</f>
        <v>1.3909487662277875</v>
      </c>
      <c r="P855" s="233">
        <f>M855*60*1000</f>
        <v>1639.6252647085903</v>
      </c>
      <c r="Q855" s="281">
        <f>P855*N855/1000</f>
        <v>83.456925973667239</v>
      </c>
    </row>
    <row r="856" spans="1:17" ht="12.75" customHeight="1">
      <c r="A856" s="352"/>
      <c r="B856" s="50" t="s">
        <v>87</v>
      </c>
      <c r="C856" s="247" t="s">
        <v>762</v>
      </c>
      <c r="D856" s="11">
        <v>32</v>
      </c>
      <c r="E856" s="11">
        <v>1964</v>
      </c>
      <c r="F856" s="240">
        <v>20</v>
      </c>
      <c r="G856" s="240">
        <v>1.7</v>
      </c>
      <c r="H856" s="240">
        <v>0</v>
      </c>
      <c r="I856" s="240">
        <v>18.3</v>
      </c>
      <c r="J856" s="240">
        <v>663.47</v>
      </c>
      <c r="K856" s="240">
        <v>18.3</v>
      </c>
      <c r="L856" s="240">
        <v>663.47</v>
      </c>
      <c r="M856" s="231">
        <v>2.7582256921940707E-2</v>
      </c>
      <c r="N856" s="241">
        <v>60.4</v>
      </c>
      <c r="O856" s="233">
        <v>1.6659683180852187</v>
      </c>
      <c r="P856" s="233">
        <v>1654.9354153164425</v>
      </c>
      <c r="Q856" s="281">
        <v>99.958099085113119</v>
      </c>
    </row>
    <row r="857" spans="1:17" ht="12.75" customHeight="1">
      <c r="A857" s="352"/>
      <c r="B857" s="15" t="s">
        <v>545</v>
      </c>
      <c r="C857" s="221" t="s">
        <v>544</v>
      </c>
      <c r="D857" s="40">
        <v>6</v>
      </c>
      <c r="E857" s="40">
        <v>1961</v>
      </c>
      <c r="F857" s="222">
        <v>3.3220000000000001</v>
      </c>
      <c r="G857" s="222">
        <v>0</v>
      </c>
      <c r="H857" s="222">
        <v>0</v>
      </c>
      <c r="I857" s="222">
        <v>3.3220010000000002</v>
      </c>
      <c r="J857" s="222">
        <v>120.27</v>
      </c>
      <c r="K857" s="222">
        <v>3.3220010000000002</v>
      </c>
      <c r="L857" s="222">
        <v>120.27</v>
      </c>
      <c r="M857" s="223">
        <v>2.7621193980211196E-2</v>
      </c>
      <c r="N857" s="224">
        <v>89.707000000000008</v>
      </c>
      <c r="O857" s="224">
        <v>2.477814448382806</v>
      </c>
      <c r="P857" s="224">
        <v>1657.2716388126719</v>
      </c>
      <c r="Q857" s="280">
        <v>148.66886690296838</v>
      </c>
    </row>
    <row r="858" spans="1:17" ht="12.75" customHeight="1">
      <c r="A858" s="352"/>
      <c r="B858" s="15" t="s">
        <v>545</v>
      </c>
      <c r="C858" s="221" t="s">
        <v>543</v>
      </c>
      <c r="D858" s="40">
        <v>9</v>
      </c>
      <c r="E858" s="40">
        <v>1959</v>
      </c>
      <c r="F858" s="222">
        <v>9.3209999999999997</v>
      </c>
      <c r="G858" s="222">
        <v>0.42968000000000001</v>
      </c>
      <c r="H858" s="222">
        <v>0</v>
      </c>
      <c r="I858" s="222">
        <v>8.8913189999999993</v>
      </c>
      <c r="J858" s="222">
        <v>321.39999999999998</v>
      </c>
      <c r="K858" s="222">
        <v>8.8913189999999993</v>
      </c>
      <c r="L858" s="222">
        <v>321.39999999999998</v>
      </c>
      <c r="M858" s="223">
        <v>2.7664340385812072E-2</v>
      </c>
      <c r="N858" s="224">
        <v>89.707000000000008</v>
      </c>
      <c r="O858" s="224">
        <v>2.4816849829900436</v>
      </c>
      <c r="P858" s="224">
        <v>1659.8604231487243</v>
      </c>
      <c r="Q858" s="280">
        <v>148.90109897940263</v>
      </c>
    </row>
    <row r="859" spans="1:17" ht="12.75" customHeight="1">
      <c r="A859" s="352"/>
      <c r="B859" s="50" t="s">
        <v>725</v>
      </c>
      <c r="C859" s="225" t="s">
        <v>722</v>
      </c>
      <c r="D859" s="15">
        <v>16</v>
      </c>
      <c r="E859" s="15">
        <v>1978</v>
      </c>
      <c r="F859" s="226">
        <f>SUM(G859:I859)</f>
        <v>12.792</v>
      </c>
      <c r="G859" s="226">
        <v>0</v>
      </c>
      <c r="H859" s="226">
        <v>0</v>
      </c>
      <c r="I859" s="226">
        <v>12.792</v>
      </c>
      <c r="J859" s="226">
        <v>461.27</v>
      </c>
      <c r="K859" s="226">
        <v>12.792</v>
      </c>
      <c r="L859" s="226">
        <v>461.27</v>
      </c>
      <c r="M859" s="227">
        <f>K859/L859</f>
        <v>2.7732130856114642E-2</v>
      </c>
      <c r="N859" s="228">
        <v>74</v>
      </c>
      <c r="O859" s="228">
        <f>M859*N859</f>
        <v>2.0521776833524834</v>
      </c>
      <c r="P859" s="228">
        <f>M859*60*1000</f>
        <v>1663.9278513668785</v>
      </c>
      <c r="Q859" s="279">
        <f>P859*N859/1000</f>
        <v>123.13066100114901</v>
      </c>
    </row>
    <row r="860" spans="1:17" ht="12.75" customHeight="1">
      <c r="A860" s="352"/>
      <c r="B860" s="50" t="s">
        <v>837</v>
      </c>
      <c r="C860" s="225" t="s">
        <v>722</v>
      </c>
      <c r="D860" s="15">
        <v>16</v>
      </c>
      <c r="E860" s="15">
        <v>1978</v>
      </c>
      <c r="F860" s="226">
        <f>SUM(G860:I860)</f>
        <v>12.792</v>
      </c>
      <c r="G860" s="226">
        <v>0</v>
      </c>
      <c r="H860" s="226">
        <v>0</v>
      </c>
      <c r="I860" s="226">
        <v>12.792</v>
      </c>
      <c r="J860" s="226">
        <v>461.27</v>
      </c>
      <c r="K860" s="226">
        <v>12.792</v>
      </c>
      <c r="L860" s="226">
        <v>461.27</v>
      </c>
      <c r="M860" s="227">
        <f>K860/L860</f>
        <v>2.7732130856114642E-2</v>
      </c>
      <c r="N860" s="228">
        <v>74</v>
      </c>
      <c r="O860" s="228">
        <f>M860*N860</f>
        <v>2.0521776833524834</v>
      </c>
      <c r="P860" s="228">
        <f>M860*60*1000</f>
        <v>1663.9278513668785</v>
      </c>
      <c r="Q860" s="279">
        <f>P860*N860/1000</f>
        <v>123.13066100114901</v>
      </c>
    </row>
    <row r="861" spans="1:17" ht="12.75" customHeight="1">
      <c r="A861" s="352"/>
      <c r="B861" s="50" t="s">
        <v>572</v>
      </c>
      <c r="C861" s="253" t="s">
        <v>571</v>
      </c>
      <c r="D861" s="12">
        <v>6</v>
      </c>
      <c r="E861" s="12">
        <v>1961</v>
      </c>
      <c r="F861" s="254">
        <v>10.055</v>
      </c>
      <c r="G861" s="254">
        <v>0</v>
      </c>
      <c r="H861" s="254">
        <v>0</v>
      </c>
      <c r="I861" s="254">
        <v>10.055</v>
      </c>
      <c r="J861" s="254">
        <v>362.24</v>
      </c>
      <c r="K861" s="254">
        <v>10.055</v>
      </c>
      <c r="L861" s="254">
        <v>362.24</v>
      </c>
      <c r="M861" s="255">
        <v>2.7757840106007067E-2</v>
      </c>
      <c r="N861" s="256">
        <v>83.603000000000009</v>
      </c>
      <c r="O861" s="256">
        <v>2.3206387063825091</v>
      </c>
      <c r="P861" s="256">
        <v>1665.470406360424</v>
      </c>
      <c r="Q861" s="285">
        <v>139.23832238295054</v>
      </c>
    </row>
    <row r="862" spans="1:17" ht="12.75" customHeight="1">
      <c r="A862" s="352"/>
      <c r="B862" s="15" t="s">
        <v>212</v>
      </c>
      <c r="C862" s="247" t="s">
        <v>373</v>
      </c>
      <c r="D862" s="272">
        <v>18</v>
      </c>
      <c r="E862" s="272">
        <v>1975</v>
      </c>
      <c r="F862" s="240">
        <v>16.323</v>
      </c>
      <c r="G862" s="240">
        <v>0.52937999999999996</v>
      </c>
      <c r="H862" s="240">
        <v>0.18</v>
      </c>
      <c r="I862" s="240">
        <f>F862-G862-H862</f>
        <v>15.613620000000001</v>
      </c>
      <c r="J862" s="240">
        <v>561.87</v>
      </c>
      <c r="K862" s="240">
        <v>15.613619999999999</v>
      </c>
      <c r="L862" s="240">
        <v>561.87</v>
      </c>
      <c r="M862" s="231">
        <f>K862/L862</f>
        <v>2.778866997704095E-2</v>
      </c>
      <c r="N862" s="241">
        <v>50.9</v>
      </c>
      <c r="O862" s="233">
        <f>M862*N862</f>
        <v>1.4144433018313842</v>
      </c>
      <c r="P862" s="233">
        <f>M862*60*1000</f>
        <v>1667.3201986224572</v>
      </c>
      <c r="Q862" s="281">
        <f>P862*N862/1000</f>
        <v>84.866598109883071</v>
      </c>
    </row>
    <row r="863" spans="1:17" ht="12.75" customHeight="1">
      <c r="A863" s="352"/>
      <c r="B863" s="15" t="s">
        <v>545</v>
      </c>
      <c r="C863" s="221" t="s">
        <v>542</v>
      </c>
      <c r="D863" s="40">
        <v>6</v>
      </c>
      <c r="E863" s="40">
        <v>1977</v>
      </c>
      <c r="F863" s="222">
        <v>11.042999999999999</v>
      </c>
      <c r="G863" s="222">
        <v>0.64451999999999998</v>
      </c>
      <c r="H863" s="222">
        <v>0.05</v>
      </c>
      <c r="I863" s="222">
        <v>10.348478999999999</v>
      </c>
      <c r="J863" s="222">
        <v>371.33</v>
      </c>
      <c r="K863" s="222">
        <v>10.348478999999999</v>
      </c>
      <c r="L863" s="222">
        <v>371.33</v>
      </c>
      <c r="M863" s="223">
        <v>2.7868685535776802E-2</v>
      </c>
      <c r="N863" s="224">
        <v>89.707000000000008</v>
      </c>
      <c r="O863" s="224">
        <v>2.5000161733579298</v>
      </c>
      <c r="P863" s="224">
        <v>1672.121132146608</v>
      </c>
      <c r="Q863" s="280">
        <v>150.0009704014758</v>
      </c>
    </row>
    <row r="864" spans="1:17" ht="12.75" customHeight="1">
      <c r="A864" s="352"/>
      <c r="B864" s="50" t="s">
        <v>263</v>
      </c>
      <c r="C864" s="247" t="s">
        <v>926</v>
      </c>
      <c r="D864" s="11">
        <v>4</v>
      </c>
      <c r="E864" s="11"/>
      <c r="F864" s="240">
        <f>SUM(G864+H864+I864)</f>
        <v>4.4960000000000004</v>
      </c>
      <c r="G864" s="240">
        <v>0</v>
      </c>
      <c r="H864" s="240">
        <v>0</v>
      </c>
      <c r="I864" s="240">
        <v>4.4960000000000004</v>
      </c>
      <c r="J864" s="240">
        <v>160.13</v>
      </c>
      <c r="K864" s="240">
        <v>4.4960000000000004</v>
      </c>
      <c r="L864" s="240">
        <v>160.13</v>
      </c>
      <c r="M864" s="231">
        <f>K864/L864</f>
        <v>2.8077187285330672E-2</v>
      </c>
      <c r="N864" s="241">
        <v>52.32</v>
      </c>
      <c r="O864" s="233">
        <f>M864*N864</f>
        <v>1.4689984387685009</v>
      </c>
      <c r="P864" s="233">
        <f>M864*60*1000</f>
        <v>1684.6312371198403</v>
      </c>
      <c r="Q864" s="281">
        <f>P864*N864/1000</f>
        <v>88.139906326110037</v>
      </c>
    </row>
    <row r="865" spans="1:17" ht="12.75" customHeight="1">
      <c r="A865" s="352"/>
      <c r="B865" s="15" t="s">
        <v>212</v>
      </c>
      <c r="C865" s="247" t="s">
        <v>858</v>
      </c>
      <c r="D865" s="11">
        <v>80</v>
      </c>
      <c r="E865" s="11">
        <v>1961</v>
      </c>
      <c r="F865" s="240">
        <v>41.395000000000003</v>
      </c>
      <c r="G865" s="240">
        <v>2.7650000000000001</v>
      </c>
      <c r="H865" s="240">
        <v>0.8</v>
      </c>
      <c r="I865" s="240">
        <f>F865-G865-H865</f>
        <v>37.830000000000005</v>
      </c>
      <c r="J865" s="240">
        <v>1344.76</v>
      </c>
      <c r="K865" s="240">
        <v>37.82978</v>
      </c>
      <c r="L865" s="240">
        <v>1344.76</v>
      </c>
      <c r="M865" s="231">
        <f>K865/L865</f>
        <v>2.813125018590678E-2</v>
      </c>
      <c r="N865" s="241">
        <v>50.9</v>
      </c>
      <c r="O865" s="233">
        <f>M865*N865</f>
        <v>1.4318806344626551</v>
      </c>
      <c r="P865" s="233">
        <f>M865*60*1000</f>
        <v>1687.8750111544068</v>
      </c>
      <c r="Q865" s="281">
        <f>P865*N865/1000</f>
        <v>85.91283806775931</v>
      </c>
    </row>
    <row r="866" spans="1:17" ht="12.75" customHeight="1">
      <c r="A866" s="352"/>
      <c r="B866" s="50" t="s">
        <v>96</v>
      </c>
      <c r="C866" s="247" t="s">
        <v>94</v>
      </c>
      <c r="D866" s="11">
        <v>12</v>
      </c>
      <c r="E866" s="11" t="s">
        <v>40</v>
      </c>
      <c r="F866" s="240">
        <v>17.551000000000002</v>
      </c>
      <c r="G866" s="240">
        <v>0.30599999999999999</v>
      </c>
      <c r="H866" s="240">
        <v>1.92</v>
      </c>
      <c r="I866" s="240">
        <v>15.325000000000001</v>
      </c>
      <c r="J866" s="240">
        <v>540.32000000000005</v>
      </c>
      <c r="K866" s="240">
        <v>15.325000000000001</v>
      </c>
      <c r="L866" s="240">
        <v>540.32000000000005</v>
      </c>
      <c r="M866" s="231">
        <v>2.8362822031388808E-2</v>
      </c>
      <c r="N866" s="241">
        <v>48.9</v>
      </c>
      <c r="O866" s="233">
        <v>1.3869419973349126</v>
      </c>
      <c r="P866" s="233">
        <v>1701.7693218833285</v>
      </c>
      <c r="Q866" s="281">
        <v>83.216519840094762</v>
      </c>
    </row>
    <row r="867" spans="1:17" ht="12.75" customHeight="1">
      <c r="A867" s="352"/>
      <c r="B867" s="50" t="s">
        <v>263</v>
      </c>
      <c r="C867" s="247" t="s">
        <v>929</v>
      </c>
      <c r="D867" s="11">
        <v>3</v>
      </c>
      <c r="E867" s="11"/>
      <c r="F867" s="240">
        <f>SUM(G867+H867+I867)</f>
        <v>5.2</v>
      </c>
      <c r="G867" s="240">
        <v>0</v>
      </c>
      <c r="H867" s="240">
        <v>0</v>
      </c>
      <c r="I867" s="240">
        <v>5.2</v>
      </c>
      <c r="J867" s="240">
        <v>182.98</v>
      </c>
      <c r="K867" s="240">
        <v>5.2</v>
      </c>
      <c r="L867" s="240">
        <v>182.98</v>
      </c>
      <c r="M867" s="231">
        <f>K867/L867</f>
        <v>2.8418406383211282E-2</v>
      </c>
      <c r="N867" s="241">
        <v>52.32</v>
      </c>
      <c r="O867" s="233">
        <f>M867*N867</f>
        <v>1.4868510219696143</v>
      </c>
      <c r="P867" s="233">
        <f>M867*60*1000</f>
        <v>1705.1043829926768</v>
      </c>
      <c r="Q867" s="281">
        <f>P867*N867/1000</f>
        <v>89.21106131817686</v>
      </c>
    </row>
    <row r="868" spans="1:17" ht="12.75" customHeight="1">
      <c r="A868" s="352"/>
      <c r="B868" s="50" t="s">
        <v>725</v>
      </c>
      <c r="C868" s="225" t="s">
        <v>723</v>
      </c>
      <c r="D868" s="15">
        <v>4</v>
      </c>
      <c r="E868" s="15">
        <v>1973</v>
      </c>
      <c r="F868" s="226">
        <f>SUM(G868:I868)</f>
        <v>4.9870000000000001</v>
      </c>
      <c r="G868" s="226">
        <v>0</v>
      </c>
      <c r="H868" s="226">
        <v>0</v>
      </c>
      <c r="I868" s="226">
        <v>4.9870000000000001</v>
      </c>
      <c r="J868" s="226">
        <v>174.77</v>
      </c>
      <c r="K868" s="226">
        <v>4.9870000000000001</v>
      </c>
      <c r="L868" s="226">
        <v>174.77</v>
      </c>
      <c r="M868" s="227">
        <f>K868/L868</f>
        <v>2.853464553413057E-2</v>
      </c>
      <c r="N868" s="228">
        <v>74</v>
      </c>
      <c r="O868" s="228">
        <f>M868*N868</f>
        <v>2.1115637695256622</v>
      </c>
      <c r="P868" s="228">
        <f>M868*60*1000</f>
        <v>1712.0787320478344</v>
      </c>
      <c r="Q868" s="279">
        <f>P868*N868/1000</f>
        <v>126.69382617153974</v>
      </c>
    </row>
    <row r="869" spans="1:17" ht="12.75" customHeight="1">
      <c r="A869" s="352"/>
      <c r="B869" s="50" t="s">
        <v>725</v>
      </c>
      <c r="C869" s="225" t="s">
        <v>723</v>
      </c>
      <c r="D869" s="15">
        <v>4</v>
      </c>
      <c r="E869" s="15">
        <v>1973</v>
      </c>
      <c r="F869" s="226">
        <f>SUM(G869:I869)</f>
        <v>4.9870000000000001</v>
      </c>
      <c r="G869" s="226">
        <v>0</v>
      </c>
      <c r="H869" s="226">
        <v>0</v>
      </c>
      <c r="I869" s="226">
        <v>4.9870000000000001</v>
      </c>
      <c r="J869" s="226">
        <v>174.77</v>
      </c>
      <c r="K869" s="226">
        <v>4.9870000000000001</v>
      </c>
      <c r="L869" s="226">
        <v>174.77</v>
      </c>
      <c r="M869" s="227">
        <f>K869/L869</f>
        <v>2.853464553413057E-2</v>
      </c>
      <c r="N869" s="228">
        <v>74</v>
      </c>
      <c r="O869" s="228">
        <f>M869*N869</f>
        <v>2.1115637695256622</v>
      </c>
      <c r="P869" s="228">
        <f>M869*60*1000</f>
        <v>1712.0787320478344</v>
      </c>
      <c r="Q869" s="279">
        <f>P869*N869/1000</f>
        <v>126.69382617153974</v>
      </c>
    </row>
    <row r="870" spans="1:17" ht="12.75" customHeight="1">
      <c r="A870" s="352"/>
      <c r="B870" s="50" t="s">
        <v>87</v>
      </c>
      <c r="C870" s="247" t="s">
        <v>763</v>
      </c>
      <c r="D870" s="11">
        <v>19</v>
      </c>
      <c r="E870" s="11">
        <v>1959</v>
      </c>
      <c r="F870" s="240">
        <v>31.783899999999999</v>
      </c>
      <c r="G870" s="240">
        <v>2.8797999999999999</v>
      </c>
      <c r="H870" s="240">
        <v>0.18</v>
      </c>
      <c r="I870" s="240">
        <v>28.7241</v>
      </c>
      <c r="J870" s="240">
        <v>1003.96</v>
      </c>
      <c r="K870" s="240">
        <v>28.7241</v>
      </c>
      <c r="L870" s="240">
        <v>1003.96</v>
      </c>
      <c r="M870" s="231">
        <v>2.8610801227140523E-2</v>
      </c>
      <c r="N870" s="241">
        <v>60.4</v>
      </c>
      <c r="O870" s="233">
        <v>1.7280923941192876</v>
      </c>
      <c r="P870" s="233">
        <v>1716.6480736284313</v>
      </c>
      <c r="Q870" s="281">
        <v>103.68554364715725</v>
      </c>
    </row>
    <row r="871" spans="1:17" ht="12.75" customHeight="1">
      <c r="A871" s="352"/>
      <c r="B871" s="50" t="s">
        <v>180</v>
      </c>
      <c r="C871" s="263" t="s">
        <v>178</v>
      </c>
      <c r="D871" s="41">
        <v>9</v>
      </c>
      <c r="E871" s="41" t="s">
        <v>177</v>
      </c>
      <c r="F871" s="264">
        <f>SUM(G871+H871+I871)</f>
        <v>7.3</v>
      </c>
      <c r="G871" s="264"/>
      <c r="H871" s="264">
        <v>0</v>
      </c>
      <c r="I871" s="264">
        <v>7.3</v>
      </c>
      <c r="J871" s="264">
        <v>255.12</v>
      </c>
      <c r="K871" s="264">
        <v>7.3</v>
      </c>
      <c r="L871" s="264">
        <v>255.1</v>
      </c>
      <c r="M871" s="231">
        <f>K871/L871</f>
        <v>2.8616228929831438E-2</v>
      </c>
      <c r="N871" s="241">
        <v>55.8</v>
      </c>
      <c r="O871" s="233">
        <f>M871*N871</f>
        <v>1.5967855742845942</v>
      </c>
      <c r="P871" s="233">
        <f>M871*60*1000</f>
        <v>1716.9737357898862</v>
      </c>
      <c r="Q871" s="281">
        <f>P871*N871/1000</f>
        <v>95.807134457075648</v>
      </c>
    </row>
    <row r="872" spans="1:17" ht="12.75" customHeight="1">
      <c r="A872" s="352"/>
      <c r="B872" s="15" t="s">
        <v>247</v>
      </c>
      <c r="C872" s="265" t="s">
        <v>243</v>
      </c>
      <c r="D872" s="266">
        <v>5</v>
      </c>
      <c r="E872" s="266" t="s">
        <v>40</v>
      </c>
      <c r="F872" s="267">
        <f>G872+H872+I872</f>
        <v>6.72</v>
      </c>
      <c r="G872" s="267">
        <v>0.3548</v>
      </c>
      <c r="H872" s="267">
        <v>0.8</v>
      </c>
      <c r="I872" s="267">
        <v>5.5651999999999999</v>
      </c>
      <c r="J872" s="267">
        <v>192.6</v>
      </c>
      <c r="K872" s="267">
        <f>I872</f>
        <v>5.5651999999999999</v>
      </c>
      <c r="L872" s="267">
        <f>J872</f>
        <v>192.6</v>
      </c>
      <c r="M872" s="268">
        <f>K872/L872</f>
        <v>2.8895119418483904E-2</v>
      </c>
      <c r="N872" s="269">
        <v>48.7</v>
      </c>
      <c r="O872" s="270">
        <f>M872*N872</f>
        <v>1.4071923156801662</v>
      </c>
      <c r="P872" s="270">
        <f>M872*60*1000</f>
        <v>1733.7071651090343</v>
      </c>
      <c r="Q872" s="287">
        <f>P872*N872/1000</f>
        <v>84.431538940809972</v>
      </c>
    </row>
    <row r="873" spans="1:17" ht="12.75" customHeight="1">
      <c r="A873" s="352"/>
      <c r="B873" s="15" t="s">
        <v>148</v>
      </c>
      <c r="C873" s="225" t="s">
        <v>146</v>
      </c>
      <c r="D873" s="15">
        <v>7</v>
      </c>
      <c r="E873" s="15">
        <v>1955</v>
      </c>
      <c r="F873" s="226">
        <v>9.4700000000000006</v>
      </c>
      <c r="G873" s="226"/>
      <c r="H873" s="226"/>
      <c r="I873" s="226">
        <v>9.4700000000000006</v>
      </c>
      <c r="J873" s="226">
        <v>326.22000000000003</v>
      </c>
      <c r="K873" s="226">
        <v>9.4700000000000006</v>
      </c>
      <c r="L873" s="226">
        <v>326.22000000000003</v>
      </c>
      <c r="M873" s="227">
        <f>K873/L873</f>
        <v>2.9029489301698241E-2</v>
      </c>
      <c r="N873" s="228">
        <v>62.021000000000001</v>
      </c>
      <c r="O873" s="228">
        <f>M873*N873</f>
        <v>1.8004379559806267</v>
      </c>
      <c r="P873" s="228">
        <f>M873*1000*60</f>
        <v>1741.7693581018946</v>
      </c>
      <c r="Q873" s="279">
        <f>O873*60</f>
        <v>108.0262773588376</v>
      </c>
    </row>
    <row r="874" spans="1:17" ht="12.75" customHeight="1">
      <c r="A874" s="352"/>
      <c r="B874" s="50" t="s">
        <v>312</v>
      </c>
      <c r="C874" s="247" t="s">
        <v>309</v>
      </c>
      <c r="D874" s="11">
        <v>8</v>
      </c>
      <c r="E874" s="11">
        <v>1964</v>
      </c>
      <c r="F874" s="240">
        <v>9.3469999999999995</v>
      </c>
      <c r="G874" s="240">
        <v>0.13600000000000001</v>
      </c>
      <c r="H874" s="240">
        <v>1.28</v>
      </c>
      <c r="I874" s="240">
        <v>7.931</v>
      </c>
      <c r="J874" s="240">
        <v>322.77999999999997</v>
      </c>
      <c r="K874" s="240">
        <v>7.931</v>
      </c>
      <c r="L874" s="240">
        <v>273.02999999999997</v>
      </c>
      <c r="M874" s="231">
        <v>2.9048089953484967E-2</v>
      </c>
      <c r="N874" s="241">
        <v>56.7</v>
      </c>
      <c r="O874" s="233">
        <v>1.7952591033952316</v>
      </c>
      <c r="P874" s="233">
        <v>1742.8853972090981</v>
      </c>
      <c r="Q874" s="281">
        <v>98.821602021755865</v>
      </c>
    </row>
    <row r="875" spans="1:17" ht="12.75" customHeight="1">
      <c r="A875" s="352"/>
      <c r="B875" s="15" t="s">
        <v>148</v>
      </c>
      <c r="C875" s="225" t="s">
        <v>141</v>
      </c>
      <c r="D875" s="15">
        <v>9</v>
      </c>
      <c r="E875" s="15">
        <v>1961</v>
      </c>
      <c r="F875" s="226">
        <v>11.42</v>
      </c>
      <c r="G875" s="226"/>
      <c r="H875" s="226"/>
      <c r="I875" s="226">
        <v>11.42</v>
      </c>
      <c r="J875" s="226">
        <v>391.38</v>
      </c>
      <c r="K875" s="226">
        <v>11.42</v>
      </c>
      <c r="L875" s="226">
        <v>391.38</v>
      </c>
      <c r="M875" s="227">
        <f>K875/L875</f>
        <v>2.917880320915734E-2</v>
      </c>
      <c r="N875" s="228">
        <v>62.021000000000001</v>
      </c>
      <c r="O875" s="228">
        <f>M875*N875</f>
        <v>1.8096985538351473</v>
      </c>
      <c r="P875" s="228">
        <f>M875*1000*60</f>
        <v>1750.7281925494403</v>
      </c>
      <c r="Q875" s="279">
        <f>O875*60</f>
        <v>108.58191323010884</v>
      </c>
    </row>
    <row r="876" spans="1:17" ht="12.75" customHeight="1">
      <c r="A876" s="352"/>
      <c r="B876" s="15" t="s">
        <v>148</v>
      </c>
      <c r="C876" s="225" t="s">
        <v>147</v>
      </c>
      <c r="D876" s="15">
        <v>8</v>
      </c>
      <c r="E876" s="15">
        <v>1960</v>
      </c>
      <c r="F876" s="226">
        <v>8.43</v>
      </c>
      <c r="G876" s="226"/>
      <c r="H876" s="226"/>
      <c r="I876" s="226">
        <v>8.43</v>
      </c>
      <c r="J876" s="226">
        <v>288.58</v>
      </c>
      <c r="K876" s="226">
        <v>8.43</v>
      </c>
      <c r="L876" s="226">
        <v>288.58</v>
      </c>
      <c r="M876" s="227">
        <f>K876/L876</f>
        <v>2.9212003603853353E-2</v>
      </c>
      <c r="N876" s="228">
        <v>62.021000000000001</v>
      </c>
      <c r="O876" s="228">
        <f>M876*N876</f>
        <v>1.8117576755145888</v>
      </c>
      <c r="P876" s="228">
        <f>M876*1000*60</f>
        <v>1752.7202162312012</v>
      </c>
      <c r="Q876" s="279">
        <f>O876*60</f>
        <v>108.70546053087533</v>
      </c>
    </row>
    <row r="877" spans="1:17" ht="12.75" customHeight="1">
      <c r="A877" s="352"/>
      <c r="B877" s="50" t="s">
        <v>446</v>
      </c>
      <c r="C877" s="236" t="s">
        <v>438</v>
      </c>
      <c r="D877" s="39">
        <v>4</v>
      </c>
      <c r="E877" s="39">
        <v>1963</v>
      </c>
      <c r="F877" s="237">
        <v>4.7720000000000002</v>
      </c>
      <c r="G877" s="237">
        <v>0.319021</v>
      </c>
      <c r="H877" s="237">
        <v>0.04</v>
      </c>
      <c r="I877" s="237">
        <v>4.4129800000000001</v>
      </c>
      <c r="J877" s="237">
        <v>150.99</v>
      </c>
      <c r="K877" s="237">
        <v>4.4129800000000001</v>
      </c>
      <c r="L877" s="237">
        <v>150.99</v>
      </c>
      <c r="M877" s="238">
        <v>2.9226968673422081E-2</v>
      </c>
      <c r="N877" s="239">
        <v>64.637</v>
      </c>
      <c r="O877" s="239">
        <v>1.889143574143983</v>
      </c>
      <c r="P877" s="239">
        <v>1753.618120405325</v>
      </c>
      <c r="Q877" s="282">
        <v>113.348614448639</v>
      </c>
    </row>
    <row r="878" spans="1:17" ht="12.75" customHeight="1">
      <c r="A878" s="352"/>
      <c r="B878" s="15" t="s">
        <v>212</v>
      </c>
      <c r="C878" s="247" t="s">
        <v>206</v>
      </c>
      <c r="D878" s="11">
        <v>6</v>
      </c>
      <c r="E878" s="11">
        <v>1953</v>
      </c>
      <c r="F878" s="240">
        <v>5.8319999999999999</v>
      </c>
      <c r="G878" s="240">
        <v>0.372</v>
      </c>
      <c r="H878" s="240">
        <v>0.04</v>
      </c>
      <c r="I878" s="240">
        <f>F878-G878-H878</f>
        <v>5.42</v>
      </c>
      <c r="J878" s="240">
        <v>272.16000000000003</v>
      </c>
      <c r="K878" s="240">
        <v>4.18</v>
      </c>
      <c r="L878" s="240">
        <v>142.96</v>
      </c>
      <c r="M878" s="231">
        <f>K878/L878</f>
        <v>2.9238947957470618E-2</v>
      </c>
      <c r="N878" s="241">
        <v>50.9</v>
      </c>
      <c r="O878" s="233">
        <f>M878*N878</f>
        <v>1.4882624510352545</v>
      </c>
      <c r="P878" s="233">
        <f>M878*60*1000</f>
        <v>1754.3368774482371</v>
      </c>
      <c r="Q878" s="281">
        <f>P878*N878/1000</f>
        <v>89.295747062115282</v>
      </c>
    </row>
    <row r="879" spans="1:17" ht="12.75" customHeight="1">
      <c r="A879" s="352"/>
      <c r="B879" s="50" t="s">
        <v>86</v>
      </c>
      <c r="C879" s="225" t="s">
        <v>79</v>
      </c>
      <c r="D879" s="15">
        <v>18</v>
      </c>
      <c r="E879" s="15">
        <v>1959</v>
      </c>
      <c r="F879" s="226">
        <v>30.52</v>
      </c>
      <c r="G879" s="226">
        <v>2.04</v>
      </c>
      <c r="H879" s="226">
        <v>0</v>
      </c>
      <c r="I879" s="226">
        <v>28.48</v>
      </c>
      <c r="J879" s="226">
        <v>963.76</v>
      </c>
      <c r="K879" s="226">
        <v>28.48</v>
      </c>
      <c r="L879" s="226">
        <v>963.76</v>
      </c>
      <c r="M879" s="227">
        <v>2.9550925541628623E-2</v>
      </c>
      <c r="N879" s="228">
        <v>59.95</v>
      </c>
      <c r="O879" s="228">
        <v>1.771577986220636</v>
      </c>
      <c r="P879" s="228">
        <v>1773.0555324977172</v>
      </c>
      <c r="Q879" s="279">
        <v>106.29467917323815</v>
      </c>
    </row>
    <row r="880" spans="1:17" ht="12.75" customHeight="1">
      <c r="A880" s="352"/>
      <c r="B880" s="15" t="s">
        <v>212</v>
      </c>
      <c r="C880" s="247" t="s">
        <v>205</v>
      </c>
      <c r="D880" s="11">
        <v>6</v>
      </c>
      <c r="E880" s="11">
        <v>1959</v>
      </c>
      <c r="F880" s="240">
        <v>6.11</v>
      </c>
      <c r="G880" s="240">
        <v>0.30854999999999999</v>
      </c>
      <c r="H880" s="240">
        <v>0.06</v>
      </c>
      <c r="I880" s="240">
        <f>F880-G880-H880</f>
        <v>5.7414500000000004</v>
      </c>
      <c r="J880" s="240">
        <v>225.56</v>
      </c>
      <c r="K880" s="240">
        <v>4.4417900000000001</v>
      </c>
      <c r="L880" s="240">
        <v>149.31</v>
      </c>
      <c r="M880" s="231">
        <f>K880/L880</f>
        <v>2.9748777710803028E-2</v>
      </c>
      <c r="N880" s="241">
        <v>50.9</v>
      </c>
      <c r="O880" s="233">
        <f>M880*N880</f>
        <v>1.5142127854798741</v>
      </c>
      <c r="P880" s="233">
        <f>M880*60*1000</f>
        <v>1784.9266626481817</v>
      </c>
      <c r="Q880" s="281">
        <f>P880*N880/1000</f>
        <v>90.852767128792451</v>
      </c>
    </row>
    <row r="881" spans="1:17" ht="12.75" customHeight="1">
      <c r="A881" s="352"/>
      <c r="B881" s="50" t="s">
        <v>87</v>
      </c>
      <c r="C881" s="247" t="s">
        <v>764</v>
      </c>
      <c r="D881" s="11">
        <v>76</v>
      </c>
      <c r="E881" s="11">
        <v>1963</v>
      </c>
      <c r="F881" s="240">
        <v>45.226700000000001</v>
      </c>
      <c r="G881" s="240">
        <v>5.0627000000000004</v>
      </c>
      <c r="H881" s="240">
        <v>0.76</v>
      </c>
      <c r="I881" s="240">
        <v>39.404000000000003</v>
      </c>
      <c r="J881" s="240">
        <v>1323.17</v>
      </c>
      <c r="K881" s="240">
        <v>39.404000000000003</v>
      </c>
      <c r="L881" s="240">
        <v>1323.17</v>
      </c>
      <c r="M881" s="231">
        <v>2.9779998035021956E-2</v>
      </c>
      <c r="N881" s="241">
        <v>60.4</v>
      </c>
      <c r="O881" s="233">
        <v>1.798711881315326</v>
      </c>
      <c r="P881" s="233">
        <v>1786.7998821013173</v>
      </c>
      <c r="Q881" s="281">
        <v>107.92271287891955</v>
      </c>
    </row>
    <row r="882" spans="1:17" ht="12.75" customHeight="1">
      <c r="A882" s="352"/>
      <c r="B882" s="50" t="s">
        <v>263</v>
      </c>
      <c r="C882" s="247" t="s">
        <v>260</v>
      </c>
      <c r="D882" s="11">
        <v>8</v>
      </c>
      <c r="E882" s="11">
        <v>1960</v>
      </c>
      <c r="F882" s="240">
        <f>SUM(G882+H882+I882)</f>
        <v>12.749000000000001</v>
      </c>
      <c r="G882" s="240">
        <v>0.76500000000000001</v>
      </c>
      <c r="H882" s="240">
        <v>1.28</v>
      </c>
      <c r="I882" s="240">
        <v>10.704000000000001</v>
      </c>
      <c r="J882" s="240">
        <v>358.27</v>
      </c>
      <c r="K882" s="240">
        <v>9.4559999999999995</v>
      </c>
      <c r="L882" s="240">
        <v>316.48</v>
      </c>
      <c r="M882" s="231">
        <f>K882/L882</f>
        <v>2.9878665318503535E-2</v>
      </c>
      <c r="N882" s="241">
        <v>52.32</v>
      </c>
      <c r="O882" s="233">
        <f>M882*N882</f>
        <v>1.563251769464105</v>
      </c>
      <c r="P882" s="233">
        <f>M882*60*1000</f>
        <v>1792.719919110212</v>
      </c>
      <c r="Q882" s="281">
        <f>P882*N882/1000</f>
        <v>93.795106167846285</v>
      </c>
    </row>
    <row r="883" spans="1:17" ht="12.75" customHeight="1">
      <c r="A883" s="352"/>
      <c r="B883" s="50" t="s">
        <v>50</v>
      </c>
      <c r="C883" s="247" t="s">
        <v>688</v>
      </c>
      <c r="D883" s="11">
        <v>8</v>
      </c>
      <c r="E883" s="11" t="s">
        <v>47</v>
      </c>
      <c r="F883" s="240">
        <v>10.02</v>
      </c>
      <c r="G883" s="240">
        <v>0</v>
      </c>
      <c r="H883" s="240">
        <v>0</v>
      </c>
      <c r="I883" s="240">
        <v>10.02</v>
      </c>
      <c r="J883" s="240"/>
      <c r="K883" s="240">
        <v>10.02</v>
      </c>
      <c r="L883" s="240">
        <v>334.51</v>
      </c>
      <c r="M883" s="231">
        <f>K883/L883</f>
        <v>2.995426145705659E-2</v>
      </c>
      <c r="N883" s="241">
        <v>61.59</v>
      </c>
      <c r="O883" s="233">
        <f>M883*N883</f>
        <v>1.8448829631401156</v>
      </c>
      <c r="P883" s="233">
        <f>M883*60*1000</f>
        <v>1797.2556874233953</v>
      </c>
      <c r="Q883" s="281">
        <f>P883*N883/1000</f>
        <v>110.69297778840692</v>
      </c>
    </row>
    <row r="884" spans="1:17" ht="12.75" customHeight="1">
      <c r="A884" s="352"/>
      <c r="B884" s="50" t="s">
        <v>39</v>
      </c>
      <c r="C884" s="247" t="s">
        <v>650</v>
      </c>
      <c r="D884" s="11">
        <v>8</v>
      </c>
      <c r="E884" s="11">
        <v>1992</v>
      </c>
      <c r="F884" s="240">
        <v>12.177</v>
      </c>
      <c r="G884" s="240">
        <v>0.311</v>
      </c>
      <c r="H884" s="240">
        <v>0.08</v>
      </c>
      <c r="I884" s="240">
        <v>11.786</v>
      </c>
      <c r="J884" s="240">
        <v>390.46</v>
      </c>
      <c r="K884" s="240">
        <v>11.786</v>
      </c>
      <c r="L884" s="240">
        <v>390.46</v>
      </c>
      <c r="M884" s="231">
        <f>K884/L884</f>
        <v>3.0184910106028789E-2</v>
      </c>
      <c r="N884" s="241">
        <v>65.400000000000006</v>
      </c>
      <c r="O884" s="233">
        <f>M884*N884</f>
        <v>1.9740931209342829</v>
      </c>
      <c r="P884" s="233">
        <f>M884*60*1000</f>
        <v>1811.0946063617273</v>
      </c>
      <c r="Q884" s="281">
        <f>P884*N884/1000</f>
        <v>118.44558725605697</v>
      </c>
    </row>
    <row r="885" spans="1:17" ht="12.75" customHeight="1">
      <c r="A885" s="352"/>
      <c r="B885" s="15" t="s">
        <v>148</v>
      </c>
      <c r="C885" s="225" t="s">
        <v>144</v>
      </c>
      <c r="D885" s="15">
        <v>24</v>
      </c>
      <c r="E885" s="15">
        <v>1961</v>
      </c>
      <c r="F885" s="226">
        <v>27.54</v>
      </c>
      <c r="G885" s="226"/>
      <c r="H885" s="226"/>
      <c r="I885" s="226">
        <v>27.54</v>
      </c>
      <c r="J885" s="226">
        <v>909.58</v>
      </c>
      <c r="K885" s="226">
        <v>27.54</v>
      </c>
      <c r="L885" s="226">
        <v>909.58</v>
      </c>
      <c r="M885" s="227">
        <f>K885/L885</f>
        <v>3.0277710591701663E-2</v>
      </c>
      <c r="N885" s="228">
        <v>62.021000000000001</v>
      </c>
      <c r="O885" s="228">
        <f>M885*N885</f>
        <v>1.8778538886079288</v>
      </c>
      <c r="P885" s="228">
        <f>M885*1000*60</f>
        <v>1816.6626355020999</v>
      </c>
      <c r="Q885" s="279">
        <f>O885*60</f>
        <v>112.67123331647572</v>
      </c>
    </row>
    <row r="886" spans="1:17" ht="12.75" customHeight="1">
      <c r="A886" s="352"/>
      <c r="B886" s="50" t="s">
        <v>446</v>
      </c>
      <c r="C886" s="236" t="s">
        <v>440</v>
      </c>
      <c r="D886" s="39">
        <v>4</v>
      </c>
      <c r="E886" s="39">
        <v>1955</v>
      </c>
      <c r="F886" s="237">
        <v>6.532</v>
      </c>
      <c r="G886" s="237">
        <v>0</v>
      </c>
      <c r="H886" s="237">
        <v>0</v>
      </c>
      <c r="I886" s="237">
        <v>6.532</v>
      </c>
      <c r="J886" s="237">
        <v>214.32</v>
      </c>
      <c r="K886" s="237">
        <v>6.532</v>
      </c>
      <c r="L886" s="237">
        <v>214.32</v>
      </c>
      <c r="M886" s="238">
        <v>3.0477790220231431E-2</v>
      </c>
      <c r="N886" s="239">
        <v>64.637</v>
      </c>
      <c r="O886" s="239">
        <v>1.969992926465099</v>
      </c>
      <c r="P886" s="239">
        <v>1828.6674132138858</v>
      </c>
      <c r="Q886" s="282">
        <v>118.19957558790593</v>
      </c>
    </row>
    <row r="887" spans="1:17" ht="12.75" customHeight="1">
      <c r="A887" s="352"/>
      <c r="B887" s="50" t="s">
        <v>87</v>
      </c>
      <c r="C887" s="257" t="s">
        <v>765</v>
      </c>
      <c r="D887" s="11">
        <v>79</v>
      </c>
      <c r="E887" s="11">
        <v>1962</v>
      </c>
      <c r="F887" s="240">
        <v>46.185299999999998</v>
      </c>
      <c r="G887" s="240">
        <v>5.3852000000000002</v>
      </c>
      <c r="H887" s="240">
        <v>0.77</v>
      </c>
      <c r="I887" s="240">
        <v>40.030099999999997</v>
      </c>
      <c r="J887" s="240">
        <v>1307.92</v>
      </c>
      <c r="K887" s="240">
        <v>40.030099999999997</v>
      </c>
      <c r="L887" s="240">
        <v>1307.92</v>
      </c>
      <c r="M887" s="231">
        <v>3.0605923909719245E-2</v>
      </c>
      <c r="N887" s="241">
        <v>60.4</v>
      </c>
      <c r="O887" s="233">
        <v>1.8485978041470423</v>
      </c>
      <c r="P887" s="233">
        <v>1836.3554345831546</v>
      </c>
      <c r="Q887" s="281">
        <v>110.91586824882253</v>
      </c>
    </row>
    <row r="888" spans="1:17" ht="12.75" customHeight="1">
      <c r="A888" s="352"/>
      <c r="B888" s="50" t="s">
        <v>446</v>
      </c>
      <c r="C888" s="236" t="s">
        <v>439</v>
      </c>
      <c r="D888" s="39">
        <v>6</v>
      </c>
      <c r="E888" s="39">
        <v>1959</v>
      </c>
      <c r="F888" s="237">
        <v>10.378</v>
      </c>
      <c r="G888" s="237">
        <v>0.68001800000000001</v>
      </c>
      <c r="H888" s="237">
        <v>0.06</v>
      </c>
      <c r="I888" s="237">
        <v>9.6379819999999992</v>
      </c>
      <c r="J888" s="237">
        <v>310.93</v>
      </c>
      <c r="K888" s="237">
        <v>9.6379819999999992</v>
      </c>
      <c r="L888" s="237">
        <v>310.93</v>
      </c>
      <c r="M888" s="238">
        <v>3.0997272698034924E-2</v>
      </c>
      <c r="N888" s="239">
        <v>64.637</v>
      </c>
      <c r="O888" s="239">
        <v>2.0035707153828834</v>
      </c>
      <c r="P888" s="239">
        <v>1859.8363618820954</v>
      </c>
      <c r="Q888" s="282">
        <v>120.214242922973</v>
      </c>
    </row>
    <row r="889" spans="1:17" ht="12.75" customHeight="1">
      <c r="A889" s="352"/>
      <c r="B889" s="50" t="s">
        <v>180</v>
      </c>
      <c r="C889" s="263" t="s">
        <v>175</v>
      </c>
      <c r="D889" s="41">
        <v>8</v>
      </c>
      <c r="E889" s="41">
        <v>1959</v>
      </c>
      <c r="F889" s="264">
        <f>SUM(G889+H889+I889)</f>
        <v>9.4</v>
      </c>
      <c r="G889" s="264"/>
      <c r="H889" s="264">
        <v>0</v>
      </c>
      <c r="I889" s="264">
        <v>9.4</v>
      </c>
      <c r="J889" s="264">
        <v>303.83</v>
      </c>
      <c r="K889" s="264">
        <v>7.968</v>
      </c>
      <c r="L889" s="264">
        <v>256.89999999999998</v>
      </c>
      <c r="M889" s="231">
        <f>K889/L889</f>
        <v>3.1015959517321917E-2</v>
      </c>
      <c r="N889" s="241">
        <v>55.8</v>
      </c>
      <c r="O889" s="233">
        <f>M889*N889</f>
        <v>1.7306905410665629</v>
      </c>
      <c r="P889" s="233">
        <f>M889*60*1000</f>
        <v>1860.9575710393149</v>
      </c>
      <c r="Q889" s="281">
        <f>P889*N889/1000</f>
        <v>103.84143246399377</v>
      </c>
    </row>
    <row r="890" spans="1:17" ht="12.75" customHeight="1">
      <c r="A890" s="352"/>
      <c r="B890" s="50" t="s">
        <v>616</v>
      </c>
      <c r="C890" s="247" t="s">
        <v>614</v>
      </c>
      <c r="D890" s="11">
        <v>8</v>
      </c>
      <c r="E890" s="11">
        <v>1987</v>
      </c>
      <c r="F890" s="240">
        <v>9.9619999999999997</v>
      </c>
      <c r="G890" s="240">
        <v>0.22650000000000001</v>
      </c>
      <c r="H890" s="240">
        <v>7.0000000000000007E-2</v>
      </c>
      <c r="I890" s="240">
        <v>9.6649999999999991</v>
      </c>
      <c r="J890" s="240">
        <v>310.43</v>
      </c>
      <c r="K890" s="240">
        <v>9.6649999999999991</v>
      </c>
      <c r="L890" s="240">
        <v>310.43</v>
      </c>
      <c r="M890" s="231">
        <f>K890/L890</f>
        <v>3.1134233160454848E-2</v>
      </c>
      <c r="N890" s="241">
        <v>93.085999999999999</v>
      </c>
      <c r="O890" s="233">
        <f>M890*N890</f>
        <v>2.8981612279741</v>
      </c>
      <c r="P890" s="233">
        <f>M890*60*1000</f>
        <v>1868.053989627291</v>
      </c>
      <c r="Q890" s="281">
        <f>P890*N890/1000</f>
        <v>173.889673678446</v>
      </c>
    </row>
    <row r="891" spans="1:17" ht="12.75" customHeight="1">
      <c r="A891" s="352"/>
      <c r="B891" s="50" t="s">
        <v>36</v>
      </c>
      <c r="C891" s="247" t="s">
        <v>34</v>
      </c>
      <c r="D891" s="11">
        <v>6</v>
      </c>
      <c r="E891" s="11">
        <v>1980</v>
      </c>
      <c r="F891" s="240">
        <v>10.4</v>
      </c>
      <c r="G891" s="240">
        <v>0.8</v>
      </c>
      <c r="H891" s="240">
        <v>0.9</v>
      </c>
      <c r="I891" s="240">
        <v>8.6</v>
      </c>
      <c r="J891" s="240">
        <v>275</v>
      </c>
      <c r="K891" s="240">
        <v>8.6</v>
      </c>
      <c r="L891" s="240">
        <v>275</v>
      </c>
      <c r="M891" s="231">
        <f>K891/L891</f>
        <v>3.1272727272727271E-2</v>
      </c>
      <c r="N891" s="241">
        <v>54.17</v>
      </c>
      <c r="O891" s="233">
        <f>M891*N891</f>
        <v>1.6940436363636364</v>
      </c>
      <c r="P891" s="233">
        <f>M891*60*1000</f>
        <v>1876.3636363636363</v>
      </c>
      <c r="Q891" s="281">
        <f>P891*N891/1000</f>
        <v>101.64261818181818</v>
      </c>
    </row>
    <row r="892" spans="1:17" ht="12.75" customHeight="1">
      <c r="A892" s="352"/>
      <c r="B892" s="50" t="s">
        <v>263</v>
      </c>
      <c r="C892" s="247" t="s">
        <v>930</v>
      </c>
      <c r="D892" s="11">
        <v>9</v>
      </c>
      <c r="E892" s="11"/>
      <c r="F892" s="240">
        <f>SUM(G892+H892+I892)</f>
        <v>8.9130000000000003</v>
      </c>
      <c r="G892" s="240">
        <v>0.45900000000000002</v>
      </c>
      <c r="H892" s="240">
        <v>0</v>
      </c>
      <c r="I892" s="240">
        <v>8.4540000000000006</v>
      </c>
      <c r="J892" s="240">
        <v>268.74</v>
      </c>
      <c r="K892" s="240">
        <v>8.4540000000000006</v>
      </c>
      <c r="L892" s="240">
        <v>268.74</v>
      </c>
      <c r="M892" s="231">
        <f>K892/L892</f>
        <v>3.1457914713105606E-2</v>
      </c>
      <c r="N892" s="241">
        <v>52.32</v>
      </c>
      <c r="O892" s="233">
        <f>M892*N892</f>
        <v>1.6458780977896854</v>
      </c>
      <c r="P892" s="233">
        <f>M892*60*1000</f>
        <v>1887.4748827863364</v>
      </c>
      <c r="Q892" s="281">
        <f>P892*N892/1000</f>
        <v>98.752685867381118</v>
      </c>
    </row>
    <row r="893" spans="1:17" ht="12.75" customHeight="1">
      <c r="A893" s="352"/>
      <c r="B893" s="15" t="s">
        <v>212</v>
      </c>
      <c r="C893" s="247" t="s">
        <v>208</v>
      </c>
      <c r="D893" s="11">
        <v>20</v>
      </c>
      <c r="E893" s="11">
        <v>1957</v>
      </c>
      <c r="F893" s="240">
        <v>22.19</v>
      </c>
      <c r="G893" s="240">
        <v>1.3989</v>
      </c>
      <c r="H893" s="240">
        <v>0.16</v>
      </c>
      <c r="I893" s="240">
        <f>F893-G893-H893</f>
        <v>20.6311</v>
      </c>
      <c r="J893" s="240">
        <v>654.08000000000004</v>
      </c>
      <c r="K893" s="240">
        <v>20.631</v>
      </c>
      <c r="L893" s="240">
        <v>654.08000000000004</v>
      </c>
      <c r="M893" s="231">
        <f>K893/L893</f>
        <v>3.1542013209393344E-2</v>
      </c>
      <c r="N893" s="241">
        <v>50.9</v>
      </c>
      <c r="O893" s="233">
        <f>M893*N893</f>
        <v>1.6054884723581211</v>
      </c>
      <c r="P893" s="233">
        <f>M893*60*1000</f>
        <v>1892.5207925636007</v>
      </c>
      <c r="Q893" s="281">
        <f>P893*N893/1000</f>
        <v>96.329308341487263</v>
      </c>
    </row>
    <row r="894" spans="1:17" ht="12.75" customHeight="1">
      <c r="A894" s="352"/>
      <c r="B894" s="50" t="s">
        <v>36</v>
      </c>
      <c r="C894" s="247" t="s">
        <v>269</v>
      </c>
      <c r="D894" s="11">
        <v>9</v>
      </c>
      <c r="E894" s="11">
        <v>1973</v>
      </c>
      <c r="F894" s="240">
        <v>15.1</v>
      </c>
      <c r="G894" s="240">
        <v>0.4</v>
      </c>
      <c r="H894" s="240">
        <v>1.4</v>
      </c>
      <c r="I894" s="240">
        <v>13.2</v>
      </c>
      <c r="J894" s="240">
        <v>414</v>
      </c>
      <c r="K894" s="240">
        <v>13.2</v>
      </c>
      <c r="L894" s="240">
        <v>414</v>
      </c>
      <c r="M894" s="231">
        <f>K894/L894</f>
        <v>3.1884057971014491E-2</v>
      </c>
      <c r="N894" s="241">
        <v>54.17</v>
      </c>
      <c r="O894" s="233">
        <f>M894*N894</f>
        <v>1.727159420289855</v>
      </c>
      <c r="P894" s="233">
        <f>M894*60*1000</f>
        <v>1913.0434782608695</v>
      </c>
      <c r="Q894" s="281">
        <f>P894*N894/1000</f>
        <v>103.62956521739132</v>
      </c>
    </row>
    <row r="895" spans="1:17" ht="12.75" customHeight="1">
      <c r="A895" s="352"/>
      <c r="B895" s="15" t="s">
        <v>35</v>
      </c>
      <c r="C895" s="247" t="s">
        <v>265</v>
      </c>
      <c r="D895" s="11">
        <v>4</v>
      </c>
      <c r="E895" s="11" t="s">
        <v>586</v>
      </c>
      <c r="F895" s="240">
        <f>+G895+H895+I895</f>
        <v>5.4870000000000001</v>
      </c>
      <c r="G895" s="240">
        <v>0</v>
      </c>
      <c r="H895" s="240">
        <v>0</v>
      </c>
      <c r="I895" s="240">
        <v>5.4870000000000001</v>
      </c>
      <c r="J895" s="240">
        <v>172.05</v>
      </c>
      <c r="K895" s="240">
        <v>5.4870000000000001</v>
      </c>
      <c r="L895" s="240">
        <v>172.05</v>
      </c>
      <c r="M895" s="231">
        <f>K895/L895</f>
        <v>3.1891891891891892E-2</v>
      </c>
      <c r="N895" s="241">
        <v>59.186999999999998</v>
      </c>
      <c r="O895" s="233">
        <f>M895*N895</f>
        <v>1.8875854054054053</v>
      </c>
      <c r="P895" s="233">
        <f>M895*60*1000</f>
        <v>1913.5135135135135</v>
      </c>
      <c r="Q895" s="281">
        <f>P895*N895/1000</f>
        <v>113.25512432432433</v>
      </c>
    </row>
    <row r="896" spans="1:17" ht="12.75" customHeight="1">
      <c r="A896" s="352"/>
      <c r="B896" s="50" t="s">
        <v>446</v>
      </c>
      <c r="C896" s="236" t="s">
        <v>443</v>
      </c>
      <c r="D896" s="39">
        <v>4</v>
      </c>
      <c r="E896" s="39">
        <v>1940</v>
      </c>
      <c r="F896" s="237">
        <v>14.089</v>
      </c>
      <c r="G896" s="237">
        <v>1.72882</v>
      </c>
      <c r="H896" s="237">
        <v>0.04</v>
      </c>
      <c r="I896" s="237">
        <v>12.320182000000001</v>
      </c>
      <c r="J896" s="237">
        <v>383.02000000000004</v>
      </c>
      <c r="K896" s="237">
        <v>12.320182000000001</v>
      </c>
      <c r="L896" s="237">
        <v>383.02000000000004</v>
      </c>
      <c r="M896" s="238">
        <v>3.2165897342175342E-2</v>
      </c>
      <c r="N896" s="239">
        <v>64.637</v>
      </c>
      <c r="O896" s="239">
        <v>2.0791071065061875</v>
      </c>
      <c r="P896" s="239">
        <v>1929.9538405305204</v>
      </c>
      <c r="Q896" s="282">
        <v>124.74642639037125</v>
      </c>
    </row>
    <row r="897" spans="1:17" ht="12.75" customHeight="1">
      <c r="A897" s="352"/>
      <c r="B897" s="15" t="s">
        <v>247</v>
      </c>
      <c r="C897" s="265" t="s">
        <v>245</v>
      </c>
      <c r="D897" s="266">
        <v>12</v>
      </c>
      <c r="E897" s="266" t="s">
        <v>40</v>
      </c>
      <c r="F897" s="267">
        <f>G897+H897+I897</f>
        <v>18.2</v>
      </c>
      <c r="G897" s="267">
        <v>1.1297999999999999</v>
      </c>
      <c r="H897" s="267">
        <v>0</v>
      </c>
      <c r="I897" s="267">
        <v>17.0702</v>
      </c>
      <c r="J897" s="267">
        <v>529.6</v>
      </c>
      <c r="K897" s="267">
        <f>I897</f>
        <v>17.0702</v>
      </c>
      <c r="L897" s="267">
        <f>J897</f>
        <v>529.6</v>
      </c>
      <c r="M897" s="268">
        <f>K897/L897</f>
        <v>3.2232250755287011E-2</v>
      </c>
      <c r="N897" s="269">
        <v>48.7</v>
      </c>
      <c r="O897" s="270">
        <f>M897*N897</f>
        <v>1.5697106117824775</v>
      </c>
      <c r="P897" s="270">
        <f>M897*60*1000</f>
        <v>1933.9350453172206</v>
      </c>
      <c r="Q897" s="287">
        <f>P897*N897/1000</f>
        <v>94.182636706948642</v>
      </c>
    </row>
    <row r="898" spans="1:17" ht="12.75" customHeight="1">
      <c r="A898" s="352"/>
      <c r="B898" s="50" t="s">
        <v>234</v>
      </c>
      <c r="C898" s="247" t="s">
        <v>233</v>
      </c>
      <c r="D898" s="11">
        <v>4</v>
      </c>
      <c r="E898" s="11">
        <v>1922</v>
      </c>
      <c r="F898" s="240">
        <f>G898+H898+I898</f>
        <v>9.7320000000000011</v>
      </c>
      <c r="G898" s="240">
        <v>0.76700000000000002</v>
      </c>
      <c r="H898" s="240">
        <v>0.61</v>
      </c>
      <c r="I898" s="240">
        <v>8.3550000000000004</v>
      </c>
      <c r="J898" s="240">
        <v>258.86</v>
      </c>
      <c r="K898" s="240">
        <v>8.3550000000000004</v>
      </c>
      <c r="L898" s="240">
        <v>258.86</v>
      </c>
      <c r="M898" s="231">
        <f>K898/L898</f>
        <v>3.2276133817507532E-2</v>
      </c>
      <c r="N898" s="241">
        <v>49.92</v>
      </c>
      <c r="O898" s="233">
        <f>M898*N898</f>
        <v>1.6112246001699762</v>
      </c>
      <c r="P898" s="233">
        <f>M898*60*1000</f>
        <v>1936.568029050452</v>
      </c>
      <c r="Q898" s="281">
        <f>P898*N898/1000</f>
        <v>96.673476010198556</v>
      </c>
    </row>
    <row r="899" spans="1:17" ht="12.75" customHeight="1">
      <c r="A899" s="352"/>
      <c r="B899" s="15" t="s">
        <v>148</v>
      </c>
      <c r="C899" s="225" t="s">
        <v>142</v>
      </c>
      <c r="D899" s="15">
        <v>16</v>
      </c>
      <c r="E899" s="15">
        <v>1964</v>
      </c>
      <c r="F899" s="226">
        <v>19.64</v>
      </c>
      <c r="G899" s="226"/>
      <c r="H899" s="226"/>
      <c r="I899" s="226">
        <v>19.64</v>
      </c>
      <c r="J899" s="226">
        <v>606.77</v>
      </c>
      <c r="K899" s="226">
        <v>19.64</v>
      </c>
      <c r="L899" s="226">
        <v>606.77</v>
      </c>
      <c r="M899" s="227">
        <f>K899/L899</f>
        <v>3.2368113123588844E-2</v>
      </c>
      <c r="N899" s="228">
        <v>62.021000000000001</v>
      </c>
      <c r="O899" s="228">
        <f>M899*N899</f>
        <v>2.0075027440381037</v>
      </c>
      <c r="P899" s="228">
        <f>M899*1000*60</f>
        <v>1942.0867874153305</v>
      </c>
      <c r="Q899" s="279">
        <f>O899*60</f>
        <v>120.45016464228623</v>
      </c>
    </row>
    <row r="900" spans="1:17" ht="12.75" customHeight="1">
      <c r="A900" s="352"/>
      <c r="B900" s="50" t="s">
        <v>312</v>
      </c>
      <c r="C900" s="247" t="s">
        <v>311</v>
      </c>
      <c r="D900" s="11">
        <v>2</v>
      </c>
      <c r="E900" s="11">
        <v>1985</v>
      </c>
      <c r="F900" s="240">
        <v>4.41</v>
      </c>
      <c r="G900" s="240">
        <v>0.16400000000000001</v>
      </c>
      <c r="H900" s="240">
        <v>0.32</v>
      </c>
      <c r="I900" s="240">
        <v>3.9260000000000002</v>
      </c>
      <c r="J900" s="240">
        <v>121.2</v>
      </c>
      <c r="K900" s="240">
        <v>3.9260000000000002</v>
      </c>
      <c r="L900" s="240">
        <v>121.22</v>
      </c>
      <c r="M900" s="231">
        <v>3.2387394819336744E-2</v>
      </c>
      <c r="N900" s="241">
        <v>56.7</v>
      </c>
      <c r="O900" s="233">
        <v>2.0016381620194692</v>
      </c>
      <c r="P900" s="233">
        <v>1943.2436891602047</v>
      </c>
      <c r="Q900" s="281">
        <v>110.18191717538362</v>
      </c>
    </row>
    <row r="901" spans="1:17" ht="12.75" customHeight="1">
      <c r="A901" s="352"/>
      <c r="B901" s="15" t="s">
        <v>212</v>
      </c>
      <c r="C901" s="247" t="s">
        <v>207</v>
      </c>
      <c r="D901" s="11">
        <v>6</v>
      </c>
      <c r="E901" s="11">
        <v>1955</v>
      </c>
      <c r="F901" s="240">
        <v>8.5730000000000004</v>
      </c>
      <c r="G901" s="240">
        <v>0.42534</v>
      </c>
      <c r="H901" s="240">
        <v>0.06</v>
      </c>
      <c r="I901" s="240">
        <f>F901-G901-H901</f>
        <v>8.0876599999999996</v>
      </c>
      <c r="J901" s="240">
        <v>249.66</v>
      </c>
      <c r="K901" s="240">
        <v>6.6887999999999996</v>
      </c>
      <c r="L901" s="240">
        <v>206.48</v>
      </c>
      <c r="M901" s="231">
        <f>K901/L901</f>
        <v>3.2394420767144515E-2</v>
      </c>
      <c r="N901" s="241">
        <v>50.9</v>
      </c>
      <c r="O901" s="233">
        <f>M901*N901</f>
        <v>1.6488760170476557</v>
      </c>
      <c r="P901" s="233">
        <f>M901*60*1000</f>
        <v>1943.6652460286709</v>
      </c>
      <c r="Q901" s="281">
        <f>P901*N901/1000</f>
        <v>98.932561022859346</v>
      </c>
    </row>
    <row r="902" spans="1:17" ht="12.75" customHeight="1">
      <c r="A902" s="352"/>
      <c r="B902" s="50" t="s">
        <v>446</v>
      </c>
      <c r="C902" s="236" t="s">
        <v>442</v>
      </c>
      <c r="D902" s="39">
        <v>4</v>
      </c>
      <c r="E902" s="39">
        <v>1952</v>
      </c>
      <c r="F902" s="237">
        <v>3.5009749999999999</v>
      </c>
      <c r="G902" s="237">
        <v>0</v>
      </c>
      <c r="H902" s="237">
        <v>0</v>
      </c>
      <c r="I902" s="237">
        <v>3.5009749999999999</v>
      </c>
      <c r="J902" s="237">
        <v>108</v>
      </c>
      <c r="K902" s="237">
        <v>3.5009749999999999</v>
      </c>
      <c r="L902" s="237">
        <v>108</v>
      </c>
      <c r="M902" s="238">
        <v>3.2416435185185187E-2</v>
      </c>
      <c r="N902" s="239">
        <v>64.637</v>
      </c>
      <c r="O902" s="239">
        <v>2.0953011210648151</v>
      </c>
      <c r="P902" s="239">
        <v>1944.9861111111113</v>
      </c>
      <c r="Q902" s="282">
        <v>125.71806726388891</v>
      </c>
    </row>
    <row r="903" spans="1:17" ht="12.75" customHeight="1">
      <c r="A903" s="352"/>
      <c r="B903" s="15" t="s">
        <v>35</v>
      </c>
      <c r="C903" s="247" t="s">
        <v>31</v>
      </c>
      <c r="D903" s="11">
        <v>8</v>
      </c>
      <c r="E903" s="11" t="s">
        <v>586</v>
      </c>
      <c r="F903" s="240">
        <f>+G903+H903+I903</f>
        <v>11.545999</v>
      </c>
      <c r="G903" s="240">
        <v>0</v>
      </c>
      <c r="H903" s="240">
        <v>0</v>
      </c>
      <c r="I903" s="240">
        <v>11.545999</v>
      </c>
      <c r="J903" s="240">
        <v>351.52</v>
      </c>
      <c r="K903" s="240">
        <v>11.545999</v>
      </c>
      <c r="L903" s="240">
        <v>351.52</v>
      </c>
      <c r="M903" s="231">
        <f>K903/L903</f>
        <v>3.284592341829768E-2</v>
      </c>
      <c r="N903" s="241">
        <v>59.186999999999998</v>
      </c>
      <c r="O903" s="233">
        <f>M903*N903</f>
        <v>1.9440516693587848</v>
      </c>
      <c r="P903" s="233">
        <f>M903*60*1000</f>
        <v>1970.7554050978608</v>
      </c>
      <c r="Q903" s="281">
        <f>P903*N903/1000</f>
        <v>116.64310016152707</v>
      </c>
    </row>
    <row r="904" spans="1:17" ht="12.75" customHeight="1">
      <c r="A904" s="352"/>
      <c r="B904" s="50" t="s">
        <v>616</v>
      </c>
      <c r="C904" s="247" t="s">
        <v>615</v>
      </c>
      <c r="D904" s="11">
        <v>4</v>
      </c>
      <c r="E904" s="11">
        <v>1989</v>
      </c>
      <c r="F904" s="240">
        <v>8.7330000000000005</v>
      </c>
      <c r="G904" s="240">
        <v>0.207815</v>
      </c>
      <c r="H904" s="240">
        <v>0.64</v>
      </c>
      <c r="I904" s="240">
        <v>7.8849999999999998</v>
      </c>
      <c r="J904" s="240">
        <v>238.57</v>
      </c>
      <c r="K904" s="240">
        <v>7.8849999999999998</v>
      </c>
      <c r="L904" s="240">
        <v>238.57</v>
      </c>
      <c r="M904" s="231">
        <f>K904/L904</f>
        <v>3.3051096114347991E-2</v>
      </c>
      <c r="N904" s="241">
        <v>93.085999999999999</v>
      </c>
      <c r="O904" s="233">
        <f>M904*N904</f>
        <v>3.0765943329001972</v>
      </c>
      <c r="P904" s="233">
        <f>M904*60*1000</f>
        <v>1983.0657668608796</v>
      </c>
      <c r="Q904" s="281">
        <f>P904*N904/1000</f>
        <v>184.59565997401185</v>
      </c>
    </row>
    <row r="905" spans="1:17" ht="12.75" customHeight="1">
      <c r="A905" s="352"/>
      <c r="B905" s="50" t="s">
        <v>36</v>
      </c>
      <c r="C905" s="247" t="s">
        <v>33</v>
      </c>
      <c r="D905" s="11">
        <v>9</v>
      </c>
      <c r="E905" s="11">
        <v>1980</v>
      </c>
      <c r="F905" s="240">
        <v>15.6</v>
      </c>
      <c r="G905" s="240">
        <v>0.4</v>
      </c>
      <c r="H905" s="240">
        <v>1.4</v>
      </c>
      <c r="I905" s="240">
        <v>13.7</v>
      </c>
      <c r="J905" s="240">
        <v>412</v>
      </c>
      <c r="K905" s="240">
        <v>13.7</v>
      </c>
      <c r="L905" s="240">
        <v>412</v>
      </c>
      <c r="M905" s="231">
        <f>K905/L905</f>
        <v>3.325242718446602E-2</v>
      </c>
      <c r="N905" s="241">
        <v>54.17</v>
      </c>
      <c r="O905" s="233">
        <f>M905*N905</f>
        <v>1.8012839805825243</v>
      </c>
      <c r="P905" s="233">
        <f>M905*60*1000</f>
        <v>1995.1456310679612</v>
      </c>
      <c r="Q905" s="281">
        <f>P905*N905/1000</f>
        <v>108.07703883495145</v>
      </c>
    </row>
    <row r="906" spans="1:17" ht="12.75" customHeight="1">
      <c r="A906" s="352"/>
      <c r="B906" s="50" t="s">
        <v>234</v>
      </c>
      <c r="C906" s="247" t="s">
        <v>232</v>
      </c>
      <c r="D906" s="11">
        <v>4</v>
      </c>
      <c r="E906" s="11" t="s">
        <v>40</v>
      </c>
      <c r="F906" s="240">
        <f>G906+H906+I906</f>
        <v>5.2150000000000007</v>
      </c>
      <c r="G906" s="240">
        <v>0.11</v>
      </c>
      <c r="H906" s="240">
        <v>0.04</v>
      </c>
      <c r="I906" s="240">
        <v>5.0650000000000004</v>
      </c>
      <c r="J906" s="240">
        <v>152.25</v>
      </c>
      <c r="K906" s="240">
        <v>5.0650000000000004</v>
      </c>
      <c r="L906" s="240">
        <v>152.25</v>
      </c>
      <c r="M906" s="231">
        <f>K906/L906</f>
        <v>3.3267651888341548E-2</v>
      </c>
      <c r="N906" s="241">
        <v>49.92</v>
      </c>
      <c r="O906" s="233">
        <f>M906*N906</f>
        <v>1.6607211822660102</v>
      </c>
      <c r="P906" s="233">
        <f>M906*60*1000</f>
        <v>1996.0591133004928</v>
      </c>
      <c r="Q906" s="281">
        <f>P906*N906/1000</f>
        <v>99.643270935960615</v>
      </c>
    </row>
    <row r="907" spans="1:17" ht="12.75" customHeight="1">
      <c r="A907" s="352"/>
      <c r="B907" s="50" t="s">
        <v>86</v>
      </c>
      <c r="C907" s="225" t="s">
        <v>78</v>
      </c>
      <c r="D907" s="15">
        <v>77</v>
      </c>
      <c r="E907" s="15">
        <v>1960</v>
      </c>
      <c r="F907" s="226">
        <v>48.99</v>
      </c>
      <c r="G907" s="226">
        <v>5.4</v>
      </c>
      <c r="H907" s="226">
        <v>1.1599999999999999</v>
      </c>
      <c r="I907" s="226">
        <v>42.430000000000007</v>
      </c>
      <c r="J907" s="226">
        <v>1264.2</v>
      </c>
      <c r="K907" s="226">
        <v>41.913469625059328</v>
      </c>
      <c r="L907" s="226">
        <v>1248.81</v>
      </c>
      <c r="M907" s="227">
        <v>3.3562727416548019E-2</v>
      </c>
      <c r="N907" s="228">
        <v>59.95</v>
      </c>
      <c r="O907" s="228">
        <v>2.0120855086220537</v>
      </c>
      <c r="P907" s="228">
        <v>2013.7636449928814</v>
      </c>
      <c r="Q907" s="279">
        <v>120.72513051732324</v>
      </c>
    </row>
    <row r="908" spans="1:17" ht="12.75" customHeight="1">
      <c r="A908" s="352"/>
      <c r="B908" s="50" t="s">
        <v>725</v>
      </c>
      <c r="C908" s="247" t="s">
        <v>724</v>
      </c>
      <c r="D908" s="15">
        <v>7</v>
      </c>
      <c r="E908" s="15">
        <v>1985</v>
      </c>
      <c r="F908" s="226">
        <f>SUM(G908:I908)</f>
        <v>3.6640000000000001</v>
      </c>
      <c r="G908" s="226">
        <v>0</v>
      </c>
      <c r="H908" s="226">
        <v>0</v>
      </c>
      <c r="I908" s="226">
        <v>3.6640000000000001</v>
      </c>
      <c r="J908" s="226">
        <v>108.3</v>
      </c>
      <c r="K908" s="226">
        <v>3.6640000000000001</v>
      </c>
      <c r="L908" s="226">
        <v>108.3</v>
      </c>
      <c r="M908" s="227">
        <f>K908/L908</f>
        <v>3.3831948291782092E-2</v>
      </c>
      <c r="N908" s="228">
        <v>74</v>
      </c>
      <c r="O908" s="228">
        <f>M908*N908</f>
        <v>2.503564173591875</v>
      </c>
      <c r="P908" s="228">
        <f>M908*60*1000</f>
        <v>2029.9168975069258</v>
      </c>
      <c r="Q908" s="279">
        <f>P908*N908/1000</f>
        <v>150.21385041551252</v>
      </c>
    </row>
    <row r="909" spans="1:17" ht="12.75" customHeight="1">
      <c r="A909" s="352"/>
      <c r="B909" s="50" t="s">
        <v>725</v>
      </c>
      <c r="C909" s="247" t="s">
        <v>724</v>
      </c>
      <c r="D909" s="15">
        <v>7</v>
      </c>
      <c r="E909" s="15">
        <v>1985</v>
      </c>
      <c r="F909" s="226">
        <f>SUM(G909:I909)</f>
        <v>3.6640000000000001</v>
      </c>
      <c r="G909" s="226">
        <v>0</v>
      </c>
      <c r="H909" s="226">
        <v>0</v>
      </c>
      <c r="I909" s="226">
        <v>3.6640000000000001</v>
      </c>
      <c r="J909" s="226">
        <v>108.3</v>
      </c>
      <c r="K909" s="226">
        <v>3.6640000000000001</v>
      </c>
      <c r="L909" s="226">
        <v>108.3</v>
      </c>
      <c r="M909" s="227">
        <f>K909/L909</f>
        <v>3.3831948291782092E-2</v>
      </c>
      <c r="N909" s="228">
        <v>74</v>
      </c>
      <c r="O909" s="228">
        <f>M909*N909</f>
        <v>2.503564173591875</v>
      </c>
      <c r="P909" s="228">
        <f>M909*60*1000</f>
        <v>2029.9168975069258</v>
      </c>
      <c r="Q909" s="279">
        <f>P909*N909/1000</f>
        <v>150.21385041551252</v>
      </c>
    </row>
    <row r="910" spans="1:17" ht="12.75" customHeight="1">
      <c r="A910" s="352"/>
      <c r="B910" s="15" t="s">
        <v>148</v>
      </c>
      <c r="C910" s="225" t="s">
        <v>145</v>
      </c>
      <c r="D910" s="15">
        <v>10</v>
      </c>
      <c r="E910" s="15">
        <v>1938</v>
      </c>
      <c r="F910" s="226">
        <v>10.36</v>
      </c>
      <c r="G910" s="226"/>
      <c r="H910" s="226"/>
      <c r="I910" s="226">
        <v>10.36</v>
      </c>
      <c r="J910" s="226">
        <v>304.82</v>
      </c>
      <c r="K910" s="226">
        <v>10.36</v>
      </c>
      <c r="L910" s="226">
        <v>304.82</v>
      </c>
      <c r="M910" s="227">
        <f>K910/L910</f>
        <v>3.3987271176431993E-2</v>
      </c>
      <c r="N910" s="228">
        <v>62.021000000000001</v>
      </c>
      <c r="O910" s="228">
        <f>M910*N910</f>
        <v>2.1079245456334887</v>
      </c>
      <c r="P910" s="228">
        <f>M910*1000*60</f>
        <v>2039.2362705859198</v>
      </c>
      <c r="Q910" s="279">
        <f>O910*60</f>
        <v>126.47547273800933</v>
      </c>
    </row>
    <row r="911" spans="1:17" ht="12.75" customHeight="1">
      <c r="A911" s="352"/>
      <c r="B911" s="50" t="s">
        <v>86</v>
      </c>
      <c r="C911" s="225" t="s">
        <v>85</v>
      </c>
      <c r="D911" s="15">
        <v>8</v>
      </c>
      <c r="E911" s="15">
        <v>1901</v>
      </c>
      <c r="F911" s="226">
        <v>11.231999999999999</v>
      </c>
      <c r="G911" s="226">
        <v>0</v>
      </c>
      <c r="H911" s="226"/>
      <c r="I911" s="226">
        <v>11.231999999999999</v>
      </c>
      <c r="J911" s="226">
        <v>330.14</v>
      </c>
      <c r="K911" s="226">
        <v>10.019458411582965</v>
      </c>
      <c r="L911" s="226">
        <v>294.5</v>
      </c>
      <c r="M911" s="227">
        <v>3.4021930090264739E-2</v>
      </c>
      <c r="N911" s="228">
        <v>59.95</v>
      </c>
      <c r="O911" s="228">
        <v>2.0396147089113712</v>
      </c>
      <c r="P911" s="228">
        <v>2041.3158054158841</v>
      </c>
      <c r="Q911" s="279">
        <v>122.37688253468225</v>
      </c>
    </row>
    <row r="912" spans="1:17" ht="12.75" customHeight="1">
      <c r="A912" s="352"/>
      <c r="B912" s="50" t="s">
        <v>446</v>
      </c>
      <c r="C912" s="236" t="s">
        <v>936</v>
      </c>
      <c r="D912" s="39">
        <v>4</v>
      </c>
      <c r="E912" s="39">
        <v>1951</v>
      </c>
      <c r="F912" s="237">
        <v>8.0180000000000007</v>
      </c>
      <c r="G912" s="237">
        <v>0.36566799999999999</v>
      </c>
      <c r="H912" s="237">
        <v>0</v>
      </c>
      <c r="I912" s="237">
        <v>7.6523310000000002</v>
      </c>
      <c r="J912" s="237">
        <v>224.57</v>
      </c>
      <c r="K912" s="237">
        <v>7.6523310000000002</v>
      </c>
      <c r="L912" s="237">
        <v>224.57</v>
      </c>
      <c r="M912" s="238">
        <v>3.407548203232845E-2</v>
      </c>
      <c r="N912" s="239">
        <v>64.637</v>
      </c>
      <c r="O912" s="239">
        <v>2.2025369321236141</v>
      </c>
      <c r="P912" s="239">
        <v>2044.5289219397068</v>
      </c>
      <c r="Q912" s="282">
        <v>132.15221592741685</v>
      </c>
    </row>
    <row r="913" spans="1:17" ht="12.75" customHeight="1">
      <c r="A913" s="352"/>
      <c r="B913" s="15" t="s">
        <v>35</v>
      </c>
      <c r="C913" s="247" t="s">
        <v>32</v>
      </c>
      <c r="D913" s="11">
        <v>5</v>
      </c>
      <c r="E913" s="11" t="s">
        <v>586</v>
      </c>
      <c r="F913" s="240">
        <f>+G913+H913+I913</f>
        <v>7.7099989999999998</v>
      </c>
      <c r="G913" s="240">
        <v>0</v>
      </c>
      <c r="H913" s="240">
        <v>0</v>
      </c>
      <c r="I913" s="240">
        <v>7.7099989999999998</v>
      </c>
      <c r="J913" s="240">
        <v>224.51</v>
      </c>
      <c r="K913" s="240">
        <v>7.7099989999999998</v>
      </c>
      <c r="L913" s="240">
        <v>224.51</v>
      </c>
      <c r="M913" s="231">
        <f>K913/L913</f>
        <v>3.434145026947575E-2</v>
      </c>
      <c r="N913" s="241">
        <v>59.186999999999998</v>
      </c>
      <c r="O913" s="233">
        <f>M913*N913</f>
        <v>2.032567417099461</v>
      </c>
      <c r="P913" s="233">
        <f>M913*60*1000</f>
        <v>2060.4870161685449</v>
      </c>
      <c r="Q913" s="281">
        <f>P913*N913/1000</f>
        <v>121.95404502596766</v>
      </c>
    </row>
    <row r="914" spans="1:17" ht="12.75" customHeight="1">
      <c r="A914" s="352"/>
      <c r="B914" s="15" t="s">
        <v>212</v>
      </c>
      <c r="C914" s="247" t="s">
        <v>211</v>
      </c>
      <c r="D914" s="11">
        <v>6</v>
      </c>
      <c r="E914" s="11">
        <v>1926</v>
      </c>
      <c r="F914" s="240">
        <v>9.8759999999999994</v>
      </c>
      <c r="G914" s="240">
        <v>0.29270000000000002</v>
      </c>
      <c r="H914" s="240">
        <v>0.8</v>
      </c>
      <c r="I914" s="240">
        <f>F914-G914-H914</f>
        <v>8.7832999999999988</v>
      </c>
      <c r="J914" s="240">
        <v>254.15</v>
      </c>
      <c r="K914" s="240">
        <v>6.7140000000000004</v>
      </c>
      <c r="L914" s="240">
        <v>194.28</v>
      </c>
      <c r="M914" s="231">
        <f>K914/L914</f>
        <v>3.4558369363804818E-2</v>
      </c>
      <c r="N914" s="241">
        <v>50.9</v>
      </c>
      <c r="O914" s="233">
        <f>M914*N914</f>
        <v>1.7590210006176652</v>
      </c>
      <c r="P914" s="233">
        <f>M914*60*1000</f>
        <v>2073.502161828289</v>
      </c>
      <c r="Q914" s="281">
        <f>P914*N914/1000</f>
        <v>105.54126003705991</v>
      </c>
    </row>
    <row r="915" spans="1:17" ht="12.75" customHeight="1">
      <c r="A915" s="352"/>
      <c r="B915" s="15" t="s">
        <v>247</v>
      </c>
      <c r="C915" s="265" t="s">
        <v>246</v>
      </c>
      <c r="D915" s="266">
        <v>10</v>
      </c>
      <c r="E915" s="266" t="s">
        <v>40</v>
      </c>
      <c r="F915" s="267">
        <f>G915+H915+I915</f>
        <v>12</v>
      </c>
      <c r="G915" s="267">
        <v>0.86699999999999999</v>
      </c>
      <c r="H915" s="267">
        <v>0</v>
      </c>
      <c r="I915" s="267">
        <v>11.132999999999999</v>
      </c>
      <c r="J915" s="267">
        <v>314.19</v>
      </c>
      <c r="K915" s="267">
        <f>I915</f>
        <v>11.132999999999999</v>
      </c>
      <c r="L915" s="267">
        <f>J915</f>
        <v>314.19</v>
      </c>
      <c r="M915" s="268">
        <f>K915/L915</f>
        <v>3.5433973073617869E-2</v>
      </c>
      <c r="N915" s="269">
        <v>48.7</v>
      </c>
      <c r="O915" s="270">
        <f>M915*N915</f>
        <v>1.7256344886851904</v>
      </c>
      <c r="P915" s="270">
        <f>M915*60*1000</f>
        <v>2126.0383844170724</v>
      </c>
      <c r="Q915" s="287">
        <f>P915*N915/1000</f>
        <v>103.53806932111142</v>
      </c>
    </row>
    <row r="916" spans="1:17" ht="12.75" customHeight="1">
      <c r="A916" s="352"/>
      <c r="B916" s="50" t="s">
        <v>98</v>
      </c>
      <c r="C916" s="234" t="s">
        <v>793</v>
      </c>
      <c r="D916" s="16">
        <v>4</v>
      </c>
      <c r="E916" s="17" t="s">
        <v>40</v>
      </c>
      <c r="F916" s="230">
        <v>7.33</v>
      </c>
      <c r="G916" s="230">
        <v>0.14000000000000001</v>
      </c>
      <c r="H916" s="230">
        <v>0.4</v>
      </c>
      <c r="I916" s="230">
        <v>6.79</v>
      </c>
      <c r="J916" s="235">
        <v>191.55</v>
      </c>
      <c r="K916" s="230">
        <v>6.79</v>
      </c>
      <c r="L916" s="235">
        <v>191.55</v>
      </c>
      <c r="M916" s="231">
        <v>3.544766379535369E-2</v>
      </c>
      <c r="N916" s="232">
        <v>61.5</v>
      </c>
      <c r="O916" s="233">
        <v>2.1800313234142519</v>
      </c>
      <c r="P916" s="233">
        <v>2126.8598277212213</v>
      </c>
      <c r="Q916" s="281">
        <v>130.8018794048551</v>
      </c>
    </row>
    <row r="917" spans="1:17" ht="12.75" customHeight="1">
      <c r="A917" s="352"/>
      <c r="B917" s="50" t="s">
        <v>87</v>
      </c>
      <c r="C917" s="257" t="s">
        <v>287</v>
      </c>
      <c r="D917" s="11">
        <v>15</v>
      </c>
      <c r="E917" s="11">
        <v>1978</v>
      </c>
      <c r="F917" s="240">
        <v>36.265000000000001</v>
      </c>
      <c r="G917" s="240">
        <v>1.7179</v>
      </c>
      <c r="H917" s="240">
        <v>0.13</v>
      </c>
      <c r="I917" s="240">
        <v>34.417099999999998</v>
      </c>
      <c r="J917" s="240">
        <v>946.44</v>
      </c>
      <c r="K917" s="240">
        <v>34.417099999999998</v>
      </c>
      <c r="L917" s="240">
        <v>946.44</v>
      </c>
      <c r="M917" s="231">
        <v>3.6364798613752587E-2</v>
      </c>
      <c r="N917" s="241">
        <v>60.4</v>
      </c>
      <c r="O917" s="233">
        <v>2.1964338362706561</v>
      </c>
      <c r="P917" s="233">
        <v>2181.8879168251551</v>
      </c>
      <c r="Q917" s="281">
        <v>131.78603017623939</v>
      </c>
    </row>
    <row r="918" spans="1:17" ht="12.75" customHeight="1">
      <c r="A918" s="352"/>
      <c r="B918" s="50" t="s">
        <v>96</v>
      </c>
      <c r="C918" s="257" t="s">
        <v>95</v>
      </c>
      <c r="D918" s="11">
        <v>4</v>
      </c>
      <c r="E918" s="11" t="s">
        <v>40</v>
      </c>
      <c r="F918" s="240">
        <v>5</v>
      </c>
      <c r="G918" s="240">
        <v>0</v>
      </c>
      <c r="H918" s="240">
        <v>0</v>
      </c>
      <c r="I918" s="240">
        <v>5</v>
      </c>
      <c r="J918" s="240">
        <v>135.59</v>
      </c>
      <c r="K918" s="240">
        <v>5</v>
      </c>
      <c r="L918" s="240">
        <v>135.59</v>
      </c>
      <c r="M918" s="231">
        <v>3.6875875802050297E-2</v>
      </c>
      <c r="N918" s="241">
        <v>48.9</v>
      </c>
      <c r="O918" s="233">
        <v>1.8032303267202594</v>
      </c>
      <c r="P918" s="233">
        <v>2212.5525481230179</v>
      </c>
      <c r="Q918" s="281">
        <v>108.19381960321557</v>
      </c>
    </row>
    <row r="919" spans="1:17" ht="12.75" customHeight="1">
      <c r="A919" s="352"/>
      <c r="B919" s="15" t="s">
        <v>212</v>
      </c>
      <c r="C919" s="247" t="s">
        <v>210</v>
      </c>
      <c r="D919" s="11">
        <v>23</v>
      </c>
      <c r="E919" s="11">
        <v>1963</v>
      </c>
      <c r="F919" s="240">
        <v>18.844999999999999</v>
      </c>
      <c r="G919" s="240"/>
      <c r="H919" s="240"/>
      <c r="I919" s="240">
        <f>F919-G919-H919</f>
        <v>18.844999999999999</v>
      </c>
      <c r="J919" s="240">
        <v>502.6</v>
      </c>
      <c r="K919" s="240">
        <v>18.844999999999999</v>
      </c>
      <c r="L919" s="240">
        <v>502.6</v>
      </c>
      <c r="M919" s="231">
        <f>K919/L919</f>
        <v>3.7495025865499403E-2</v>
      </c>
      <c r="N919" s="241">
        <v>50.9</v>
      </c>
      <c r="O919" s="233">
        <f>M919*N919</f>
        <v>1.9084968165539196</v>
      </c>
      <c r="P919" s="233">
        <f>M919*60*1000</f>
        <v>2249.7015519299644</v>
      </c>
      <c r="Q919" s="281">
        <f>P919*N919/1000</f>
        <v>114.50980899323518</v>
      </c>
    </row>
    <row r="920" spans="1:17" ht="12.75" customHeight="1">
      <c r="A920" s="352"/>
      <c r="B920" s="50" t="s">
        <v>446</v>
      </c>
      <c r="C920" s="236" t="s">
        <v>441</v>
      </c>
      <c r="D920" s="39">
        <v>13</v>
      </c>
      <c r="E920" s="39" t="s">
        <v>40</v>
      </c>
      <c r="F920" s="237">
        <v>15.052</v>
      </c>
      <c r="G920" s="237">
        <v>0</v>
      </c>
      <c r="H920" s="237">
        <v>0</v>
      </c>
      <c r="I920" s="237">
        <v>15.052001000000001</v>
      </c>
      <c r="J920" s="237">
        <v>397.64</v>
      </c>
      <c r="K920" s="237">
        <v>15.052001000000001</v>
      </c>
      <c r="L920" s="237">
        <v>397.64</v>
      </c>
      <c r="M920" s="238">
        <v>3.7853337189417566E-2</v>
      </c>
      <c r="N920" s="239">
        <v>64.637</v>
      </c>
      <c r="O920" s="239">
        <v>2.4467261559123834</v>
      </c>
      <c r="P920" s="239">
        <v>2271.2002313650542</v>
      </c>
      <c r="Q920" s="282">
        <v>146.80356935474299</v>
      </c>
    </row>
    <row r="921" spans="1:17" ht="12.75" customHeight="1">
      <c r="A921" s="352"/>
      <c r="B921" s="15" t="s">
        <v>247</v>
      </c>
      <c r="C921" s="265" t="s">
        <v>912</v>
      </c>
      <c r="D921" s="266">
        <v>4</v>
      </c>
      <c r="E921" s="266" t="s">
        <v>40</v>
      </c>
      <c r="F921" s="267">
        <f>G921+H921+I921</f>
        <v>6.9</v>
      </c>
      <c r="G921" s="267">
        <v>0.16370000000000001</v>
      </c>
      <c r="H921" s="267">
        <v>0.56000000000000005</v>
      </c>
      <c r="I921" s="267">
        <v>6.1763000000000003</v>
      </c>
      <c r="J921" s="267">
        <v>162.94</v>
      </c>
      <c r="K921" s="267">
        <f>I921</f>
        <v>6.1763000000000003</v>
      </c>
      <c r="L921" s="267">
        <f>J921</f>
        <v>162.94</v>
      </c>
      <c r="M921" s="268">
        <f>K921/L921</f>
        <v>3.7905363937645764E-2</v>
      </c>
      <c r="N921" s="269">
        <v>48.7</v>
      </c>
      <c r="O921" s="270">
        <f>M921*N921</f>
        <v>1.8459912237633489</v>
      </c>
      <c r="P921" s="270">
        <f>M921*60*1000</f>
        <v>2274.3218362587459</v>
      </c>
      <c r="Q921" s="287">
        <f>P921*N921/1000</f>
        <v>110.75947342580092</v>
      </c>
    </row>
    <row r="922" spans="1:17" ht="12.75" customHeight="1">
      <c r="A922" s="352"/>
      <c r="B922" s="50" t="s">
        <v>446</v>
      </c>
      <c r="C922" s="236" t="s">
        <v>445</v>
      </c>
      <c r="D922" s="39">
        <v>6</v>
      </c>
      <c r="E922" s="39">
        <v>1940</v>
      </c>
      <c r="F922" s="237">
        <v>9.8379999999999992</v>
      </c>
      <c r="G922" s="237">
        <v>0.26840000000000003</v>
      </c>
      <c r="H922" s="237">
        <v>0</v>
      </c>
      <c r="I922" s="237">
        <v>9.5695999999999994</v>
      </c>
      <c r="J922" s="237">
        <v>250.65</v>
      </c>
      <c r="K922" s="237">
        <v>9.5695999999999994</v>
      </c>
      <c r="L922" s="237">
        <v>250.65</v>
      </c>
      <c r="M922" s="238">
        <v>3.817913425094753E-2</v>
      </c>
      <c r="N922" s="239">
        <v>64.637</v>
      </c>
      <c r="O922" s="239">
        <v>2.4677847005784956</v>
      </c>
      <c r="P922" s="239">
        <v>2290.7480550568516</v>
      </c>
      <c r="Q922" s="282">
        <v>148.06708203470973</v>
      </c>
    </row>
    <row r="923" spans="1:17" ht="12.75" customHeight="1">
      <c r="A923" s="352"/>
      <c r="B923" s="50" t="s">
        <v>446</v>
      </c>
      <c r="C923" s="236" t="s">
        <v>444</v>
      </c>
      <c r="D923" s="39">
        <v>8</v>
      </c>
      <c r="E923" s="39" t="s">
        <v>40</v>
      </c>
      <c r="F923" s="237">
        <v>9.4740000000000002</v>
      </c>
      <c r="G923" s="237">
        <v>0</v>
      </c>
      <c r="H923" s="237">
        <v>0</v>
      </c>
      <c r="I923" s="237">
        <v>9.4740000000000002</v>
      </c>
      <c r="J923" s="237">
        <v>248.01</v>
      </c>
      <c r="K923" s="237">
        <v>9.4740000000000002</v>
      </c>
      <c r="L923" s="237">
        <v>248.01</v>
      </c>
      <c r="M923" s="238">
        <v>3.8200072577718645E-2</v>
      </c>
      <c r="N923" s="239">
        <v>64.637</v>
      </c>
      <c r="O923" s="239">
        <v>2.4691380912060001</v>
      </c>
      <c r="P923" s="239">
        <v>2292.0043546631186</v>
      </c>
      <c r="Q923" s="282">
        <v>148.14828547236002</v>
      </c>
    </row>
    <row r="924" spans="1:17" ht="12.75" customHeight="1">
      <c r="A924" s="352"/>
      <c r="B924" s="15" t="s">
        <v>35</v>
      </c>
      <c r="C924" s="247" t="s">
        <v>601</v>
      </c>
      <c r="D924" s="11">
        <v>6</v>
      </c>
      <c r="E924" s="11" t="s">
        <v>586</v>
      </c>
      <c r="F924" s="240">
        <f>+G924+H924+I924</f>
        <v>6.3020010000000006</v>
      </c>
      <c r="G924" s="240">
        <v>8.3055000000000004E-2</v>
      </c>
      <c r="H924" s="240">
        <v>0.02</v>
      </c>
      <c r="I924" s="240">
        <v>6.1989460000000003</v>
      </c>
      <c r="J924" s="240">
        <v>156.38999999999999</v>
      </c>
      <c r="K924" s="240">
        <v>6.1989460000000003</v>
      </c>
      <c r="L924" s="240">
        <v>156.38999999999999</v>
      </c>
      <c r="M924" s="231">
        <f>K924/L924</f>
        <v>3.963773898586867E-2</v>
      </c>
      <c r="N924" s="241">
        <v>59.186999999999998</v>
      </c>
      <c r="O924" s="233">
        <f>M924*N924</f>
        <v>2.3460388573566089</v>
      </c>
      <c r="P924" s="233">
        <f>M924*60*1000</f>
        <v>2378.2643391521201</v>
      </c>
      <c r="Q924" s="281">
        <f>P924*N924/1000</f>
        <v>140.76233144139653</v>
      </c>
    </row>
    <row r="925" spans="1:17" ht="12.75" customHeight="1" thickBot="1">
      <c r="A925" s="353"/>
      <c r="B925" s="52" t="s">
        <v>263</v>
      </c>
      <c r="C925" s="288" t="s">
        <v>928</v>
      </c>
      <c r="D925" s="289">
        <v>3</v>
      </c>
      <c r="E925" s="289">
        <v>1940</v>
      </c>
      <c r="F925" s="290">
        <f>SUM(G925+H925+I925)</f>
        <v>5.2240000000000002</v>
      </c>
      <c r="G925" s="290">
        <v>0</v>
      </c>
      <c r="H925" s="290">
        <v>0</v>
      </c>
      <c r="I925" s="290">
        <v>5.2240000000000002</v>
      </c>
      <c r="J925" s="290">
        <v>112.26</v>
      </c>
      <c r="K925" s="290">
        <v>5.2240000000000002</v>
      </c>
      <c r="L925" s="290">
        <v>112.26</v>
      </c>
      <c r="M925" s="291">
        <f>K925/L925</f>
        <v>4.6534829859255299E-2</v>
      </c>
      <c r="N925" s="292">
        <v>52.32</v>
      </c>
      <c r="O925" s="293">
        <f>M925*N925</f>
        <v>2.4347022982362372</v>
      </c>
      <c r="P925" s="293">
        <f>M925*60*1000</f>
        <v>2792.0897915553178</v>
      </c>
      <c r="Q925" s="294">
        <f>P925*N925/1000</f>
        <v>146.08213789417422</v>
      </c>
    </row>
  </sheetData>
  <sortState ref="B710:Q925">
    <sortCondition ref="M710:M925"/>
  </sortState>
  <mergeCells count="19">
    <mergeCell ref="D2:D3"/>
    <mergeCell ref="J2:J3"/>
    <mergeCell ref="K2:K3"/>
    <mergeCell ref="A710:A925"/>
    <mergeCell ref="A6:A217"/>
    <mergeCell ref="A218:A406"/>
    <mergeCell ref="A407:A709"/>
    <mergeCell ref="A1:Q1"/>
    <mergeCell ref="Q2:Q3"/>
    <mergeCell ref="P2:P3"/>
    <mergeCell ref="F2:I2"/>
    <mergeCell ref="N2:N3"/>
    <mergeCell ref="L2:L3"/>
    <mergeCell ref="B2:B4"/>
    <mergeCell ref="A2:A4"/>
    <mergeCell ref="E2:E3"/>
    <mergeCell ref="M2:M3"/>
    <mergeCell ref="O2:O3"/>
    <mergeCell ref="C2:C4"/>
  </mergeCells>
  <phoneticPr fontId="2" type="noConversion"/>
  <pageMargins left="0.21" right="0.16" top="0.24" bottom="0.22" header="0.15748031496062992" footer="0.1574803149606299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2016_sausis</vt:lpstr>
      <vt:lpstr>'2016_sausis'!Print_Titles</vt:lpstr>
    </vt:vector>
  </TitlesOfParts>
  <Company>LŠTA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Ramunė Kmieliauskaitė</dc:creator>
  <cp:lastModifiedBy>Nerijaus</cp:lastModifiedBy>
  <cp:lastPrinted>2013-11-18T06:30:13Z</cp:lastPrinted>
  <dcterms:created xsi:type="dcterms:W3CDTF">2007-12-03T08:09:16Z</dcterms:created>
  <dcterms:modified xsi:type="dcterms:W3CDTF">2016-03-17T17:00:06Z</dcterms:modified>
</cp:coreProperties>
</file>